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OneDrive\デスクトップ\第73回東北総体関連\"/>
    </mc:Choice>
  </mc:AlternateContent>
  <xr:revisionPtr revIDLastSave="0" documentId="13_ncr:1_{0C273DDD-D5CD-43FA-B83C-B52EA354A71A}" xr6:coauthVersionLast="47" xr6:coauthVersionMax="47" xr10:uidLastSave="{00000000-0000-0000-0000-000000000000}"/>
  <workbookProtection workbookAlgorithmName="SHA-512" workbookHashValue="gZ8lrrWal2GuD5M19qFbVzKa9FV7pbjfLrNYJJ1SNRHH15N5K5XMfOulAO7MOW5MhLkae4LriR7ZNwHkD8Zm4g==" workbookSaltValue="6DcmMoFcOUtYpxIJDAA9OA==" workbookSpinCount="100000" lockStructure="1"/>
  <bookViews>
    <workbookView xWindow="-98" yWindow="-98" windowWidth="20715" windowHeight="13155" tabRatio="837" xr2:uid="{00000000-000D-0000-FFFF-FFFF00000000}"/>
  </bookViews>
  <sheets>
    <sheet name="基本情報登録" sheetId="1" r:id="rId1"/>
    <sheet name="男子" sheetId="3" r:id="rId2"/>
    <sheet name="リレー(男子)" sheetId="4" r:id="rId3"/>
    <sheet name="様式Ⅲ　混成(男子)" sheetId="7" state="hidden" r:id="rId4"/>
    <sheet name="女子" sheetId="9" r:id="rId5"/>
    <sheet name="リレー(女子)" sheetId="10" r:id="rId6"/>
    <sheet name="様式Ⅲ　混成(女子)" sheetId="11" state="hidden" r:id="rId7"/>
    <sheet name="人数チェック表" sheetId="18" r:id="rId8"/>
    <sheet name="登録データ（男）" sheetId="2" state="hidden" r:id="rId9"/>
    <sheet name="登録データ（女）" sheetId="17" state="hidden" r:id="rId10"/>
    <sheet name="男子mat" sheetId="13" state="hidden" r:id="rId11"/>
    <sheet name="女子mat" sheetId="16" state="hidden" r:id="rId12"/>
    <sheet name="リレー・所属情報" sheetId="14" state="hidden" r:id="rId13"/>
  </sheets>
  <definedNames>
    <definedName name="_xlnm._FilterDatabase" localSheetId="4" hidden="1">女子!$A$13:$T$467</definedName>
    <definedName name="_xlnm.Print_Area" localSheetId="5">'リレー(女子)'!$A$1:$J$65</definedName>
    <definedName name="_xlnm.Print_Area" localSheetId="2">'リレー(男子)'!$A$1:$K$125</definedName>
    <definedName name="_xlnm.Print_Area" localSheetId="0">基本情報登録!$A$1:$J$34</definedName>
    <definedName name="_xlnm.Print_Area" localSheetId="4">女子!$A$1:$S$467</definedName>
    <definedName name="_xlnm.Print_Area" localSheetId="1">男子!$A$1:$T$467</definedName>
    <definedName name="_xlnm.Print_Area" localSheetId="6">'様式Ⅲ　混成(女子)'!$A$1:$J$89</definedName>
    <definedName name="_xlnm.Print_Area" localSheetId="3">'様式Ⅲ　混成(男子)'!$A$1:$J$54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8" l="1"/>
  <c r="A1" i="4"/>
  <c r="A1" i="10"/>
  <c r="L23" i="18"/>
  <c r="K23" i="18"/>
  <c r="J23" i="18"/>
  <c r="I23" i="18"/>
  <c r="H23" i="18"/>
  <c r="G23" i="18"/>
  <c r="G24" i="18" s="1"/>
  <c r="F23" i="18"/>
  <c r="E23" i="18"/>
  <c r="D23" i="18"/>
  <c r="N20" i="18"/>
  <c r="M20" i="18"/>
  <c r="L20" i="18"/>
  <c r="K20" i="18"/>
  <c r="J20" i="18"/>
  <c r="I20" i="18"/>
  <c r="H20" i="18"/>
  <c r="G20" i="18"/>
  <c r="F20" i="18"/>
  <c r="E20" i="18"/>
  <c r="D20" i="18"/>
  <c r="D13" i="18"/>
  <c r="L16" i="18"/>
  <c r="K16" i="18"/>
  <c r="B66" i="10"/>
  <c r="D37" i="10"/>
  <c r="B26" i="10"/>
  <c r="B6" i="4"/>
  <c r="D19" i="4"/>
  <c r="B66" i="4"/>
  <c r="E84" i="3"/>
  <c r="E85" i="3"/>
  <c r="E87" i="3"/>
  <c r="E88" i="3"/>
  <c r="E90" i="3"/>
  <c r="E91" i="3"/>
  <c r="E93" i="3"/>
  <c r="E94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B3" i="18"/>
  <c r="A1" i="3"/>
  <c r="C51" i="9"/>
  <c r="C18" i="9"/>
  <c r="C21" i="9"/>
  <c r="C24" i="9"/>
  <c r="A1" i="9"/>
  <c r="J5" i="3" l="1"/>
  <c r="J7" i="3"/>
  <c r="J3" i="3"/>
  <c r="C3" i="3"/>
  <c r="C7" i="3"/>
  <c r="C78" i="3"/>
  <c r="AA78" i="3" s="1"/>
  <c r="C84" i="3"/>
  <c r="D84" i="3"/>
  <c r="AB84" i="3" s="1"/>
  <c r="C87" i="3"/>
  <c r="D87" i="3"/>
  <c r="AB87" i="3" s="1"/>
  <c r="D81" i="3"/>
  <c r="AI66" i="9"/>
  <c r="AI60" i="9"/>
  <c r="AI51" i="9"/>
  <c r="D38" i="10"/>
  <c r="D39" i="10"/>
  <c r="D36" i="10"/>
  <c r="M40" i="9"/>
  <c r="M37" i="3"/>
  <c r="M36" i="3"/>
  <c r="M34" i="3"/>
  <c r="C18" i="3"/>
  <c r="AA18" i="3" s="1"/>
  <c r="AB621" i="2"/>
  <c r="AB619" i="2"/>
  <c r="AB147" i="17"/>
  <c r="AB148" i="17"/>
  <c r="AB149" i="17"/>
  <c r="AB150" i="17"/>
  <c r="AB151" i="17"/>
  <c r="AB152" i="17"/>
  <c r="AB153" i="17"/>
  <c r="AB154" i="17"/>
  <c r="AB155" i="17"/>
  <c r="AB156" i="17"/>
  <c r="AB157" i="17"/>
  <c r="AB158" i="17"/>
  <c r="AB159" i="17"/>
  <c r="AB160" i="17"/>
  <c r="AB161" i="17"/>
  <c r="AB162" i="17"/>
  <c r="AB163" i="17"/>
  <c r="AB164" i="17"/>
  <c r="AB187" i="17"/>
  <c r="AB188" i="17"/>
  <c r="AB189" i="17"/>
  <c r="AB190" i="17"/>
  <c r="AB191" i="17"/>
  <c r="AB192" i="17"/>
  <c r="AB193" i="17"/>
  <c r="AB194" i="17"/>
  <c r="AB195" i="17"/>
  <c r="AB196" i="17"/>
  <c r="AB197" i="17"/>
  <c r="AB198" i="17"/>
  <c r="AB199" i="17"/>
  <c r="AB200" i="17"/>
  <c r="AB201" i="17"/>
  <c r="AB202" i="17"/>
  <c r="AB203" i="17"/>
  <c r="AB204" i="17"/>
  <c r="AB205" i="17"/>
  <c r="AB206" i="17"/>
  <c r="AB207" i="17"/>
  <c r="AB208" i="17"/>
  <c r="AB209" i="17"/>
  <c r="AB210" i="17"/>
  <c r="AB211" i="17"/>
  <c r="AB212" i="17"/>
  <c r="AB213" i="17"/>
  <c r="AB214" i="17"/>
  <c r="AB215" i="17"/>
  <c r="AB216" i="17"/>
  <c r="AB217" i="17"/>
  <c r="AB218" i="17"/>
  <c r="AB219" i="17"/>
  <c r="AB220" i="17"/>
  <c r="AB221" i="17"/>
  <c r="AB222" i="17"/>
  <c r="AB223" i="17"/>
  <c r="AB224" i="17"/>
  <c r="AB225" i="17"/>
  <c r="AB226" i="17"/>
  <c r="AB227" i="17"/>
  <c r="AB228" i="17"/>
  <c r="AB229" i="17"/>
  <c r="AB230" i="17"/>
  <c r="AB231" i="17"/>
  <c r="AB232" i="17"/>
  <c r="AB233" i="17"/>
  <c r="AB234" i="17"/>
  <c r="AB235" i="17"/>
  <c r="AB236" i="17"/>
  <c r="AB237" i="17"/>
  <c r="AB238" i="17"/>
  <c r="AB239" i="17"/>
  <c r="AB240" i="17"/>
  <c r="AB241" i="17"/>
  <c r="AB242" i="17"/>
  <c r="AB243" i="17"/>
  <c r="AB244" i="17"/>
  <c r="AB245" i="17"/>
  <c r="AB246" i="17"/>
  <c r="AB247" i="17"/>
  <c r="AB248" i="17"/>
  <c r="AB249" i="17"/>
  <c r="AB250" i="17"/>
  <c r="AB251" i="17"/>
  <c r="AB252" i="17"/>
  <c r="AB253" i="17"/>
  <c r="AB254" i="17"/>
  <c r="AB255" i="17"/>
  <c r="AB256" i="17"/>
  <c r="AB257" i="17"/>
  <c r="AB258" i="17"/>
  <c r="AB259" i="17"/>
  <c r="AB260" i="17"/>
  <c r="AB261" i="17"/>
  <c r="AB262" i="17"/>
  <c r="AB263" i="17"/>
  <c r="AB264" i="17"/>
  <c r="AB265" i="17"/>
  <c r="AB266" i="17"/>
  <c r="AB267" i="17"/>
  <c r="AB268" i="17"/>
  <c r="AB269" i="17"/>
  <c r="AB270" i="17"/>
  <c r="AB271" i="17"/>
  <c r="AB272" i="17"/>
  <c r="AB273" i="17"/>
  <c r="AB274" i="17"/>
  <c r="AB275" i="17"/>
  <c r="AB276" i="17"/>
  <c r="AB277" i="17"/>
  <c r="AB278" i="17"/>
  <c r="AB279" i="17"/>
  <c r="AB280" i="17"/>
  <c r="AB281" i="17"/>
  <c r="AB282" i="17"/>
  <c r="AB283" i="17"/>
  <c r="AB284" i="17"/>
  <c r="AB285" i="17"/>
  <c r="AB286" i="17"/>
  <c r="AB287" i="17"/>
  <c r="AB288" i="17"/>
  <c r="AB289" i="17"/>
  <c r="AB290" i="17"/>
  <c r="AB291" i="17"/>
  <c r="AB292" i="17"/>
  <c r="AB293" i="17"/>
  <c r="AB294" i="17"/>
  <c r="AB295" i="17"/>
  <c r="AB296" i="17"/>
  <c r="AB297" i="17"/>
  <c r="AB298" i="17"/>
  <c r="AB299" i="17"/>
  <c r="AB300" i="17"/>
  <c r="AB301" i="17"/>
  <c r="AB302" i="17"/>
  <c r="AB303" i="17"/>
  <c r="AB304" i="17"/>
  <c r="AB305" i="17"/>
  <c r="AB306" i="17"/>
  <c r="AB307" i="17"/>
  <c r="AB308" i="17"/>
  <c r="AB309" i="17"/>
  <c r="AB310" i="17"/>
  <c r="AB311" i="17"/>
  <c r="AB312" i="17"/>
  <c r="AB313" i="17"/>
  <c r="AB314" i="17"/>
  <c r="AB315" i="17"/>
  <c r="AB316" i="17"/>
  <c r="AB317" i="17"/>
  <c r="AB318" i="17"/>
  <c r="AB319" i="17"/>
  <c r="AB320" i="17"/>
  <c r="AB321" i="17"/>
  <c r="AB322" i="17"/>
  <c r="AB323" i="17"/>
  <c r="AB324" i="17"/>
  <c r="AB325" i="17"/>
  <c r="AB326" i="17"/>
  <c r="AB327" i="17"/>
  <c r="AB328" i="17"/>
  <c r="AB329" i="17"/>
  <c r="AB330" i="17"/>
  <c r="AB331" i="17"/>
  <c r="AB332" i="17"/>
  <c r="AB333" i="17"/>
  <c r="AB334" i="17"/>
  <c r="AB335" i="17"/>
  <c r="AB336" i="17"/>
  <c r="AB337" i="17"/>
  <c r="AB338" i="17"/>
  <c r="AB339" i="17"/>
  <c r="AB340" i="17"/>
  <c r="AB341" i="17"/>
  <c r="AB342" i="17"/>
  <c r="AB343" i="17"/>
  <c r="AB344" i="17"/>
  <c r="AB345" i="17"/>
  <c r="AB346" i="17"/>
  <c r="AB347" i="17"/>
  <c r="AB348" i="17"/>
  <c r="AB349" i="17"/>
  <c r="AB350" i="17"/>
  <c r="AB351" i="17"/>
  <c r="AB352" i="17"/>
  <c r="AB353" i="17"/>
  <c r="AB354" i="17"/>
  <c r="AB355" i="17"/>
  <c r="AB356" i="17"/>
  <c r="AB357" i="17"/>
  <c r="AB358" i="17"/>
  <c r="AB359" i="17"/>
  <c r="AB360" i="17"/>
  <c r="AB361" i="17"/>
  <c r="AB362" i="17"/>
  <c r="AB363" i="17"/>
  <c r="AB364" i="17"/>
  <c r="AB365" i="17"/>
  <c r="AB366" i="17"/>
  <c r="AB367" i="17"/>
  <c r="AB368" i="17"/>
  <c r="AB369" i="17"/>
  <c r="AB370" i="17"/>
  <c r="AB371" i="17"/>
  <c r="AB372" i="17"/>
  <c r="AB373" i="17"/>
  <c r="AB374" i="17"/>
  <c r="AB375" i="17"/>
  <c r="AB376" i="17"/>
  <c r="AB377" i="17"/>
  <c r="AB378" i="17"/>
  <c r="AB379" i="17"/>
  <c r="AB380" i="17"/>
  <c r="AB381" i="17"/>
  <c r="AB382" i="17"/>
  <c r="AB383" i="17"/>
  <c r="AB384" i="17"/>
  <c r="AB385" i="17"/>
  <c r="AB386" i="17"/>
  <c r="AB387" i="17"/>
  <c r="AB388" i="17"/>
  <c r="AB389" i="17"/>
  <c r="AB390" i="17"/>
  <c r="AB391" i="17"/>
  <c r="AB392" i="17"/>
  <c r="AB393" i="17"/>
  <c r="AB394" i="17"/>
  <c r="AB395" i="17"/>
  <c r="AB396" i="17"/>
  <c r="AB397" i="17"/>
  <c r="AB398" i="17"/>
  <c r="AB399" i="17"/>
  <c r="AB400" i="17"/>
  <c r="AB401" i="17"/>
  <c r="AB402" i="17"/>
  <c r="AB403" i="17"/>
  <c r="AB404" i="17"/>
  <c r="AB405" i="17"/>
  <c r="AB406" i="17"/>
  <c r="AB407" i="17"/>
  <c r="AB408" i="17"/>
  <c r="AB409" i="17"/>
  <c r="AB410" i="17"/>
  <c r="AB411" i="17"/>
  <c r="AB412" i="17"/>
  <c r="AB413" i="17"/>
  <c r="AB414" i="17"/>
  <c r="AB415" i="17"/>
  <c r="AB416" i="17"/>
  <c r="AB417" i="17"/>
  <c r="AB418" i="17"/>
  <c r="AB419" i="17"/>
  <c r="AB420" i="17"/>
  <c r="AB421" i="17"/>
  <c r="AB422" i="17"/>
  <c r="AB423" i="17"/>
  <c r="AB424" i="17"/>
  <c r="AB425" i="17"/>
  <c r="AB426" i="17"/>
  <c r="AB427" i="17"/>
  <c r="AB428" i="17"/>
  <c r="AB429" i="17"/>
  <c r="AB430" i="17"/>
  <c r="AB431" i="17"/>
  <c r="AB432" i="17"/>
  <c r="AB433" i="17"/>
  <c r="AB434" i="17"/>
  <c r="AB435" i="17"/>
  <c r="AB436" i="17"/>
  <c r="AB437" i="17"/>
  <c r="AB438" i="17"/>
  <c r="AB439" i="17"/>
  <c r="AB440" i="17"/>
  <c r="AB441" i="17"/>
  <c r="AB442" i="17"/>
  <c r="AB443" i="17"/>
  <c r="AB444" i="17"/>
  <c r="AB445" i="17"/>
  <c r="AB446" i="17"/>
  <c r="AB447" i="17"/>
  <c r="AB448" i="17"/>
  <c r="AB449" i="17"/>
  <c r="AB450" i="17"/>
  <c r="AB451" i="17"/>
  <c r="AB452" i="17"/>
  <c r="AB453" i="17"/>
  <c r="AB454" i="17"/>
  <c r="AB455" i="17"/>
  <c r="AB456" i="17"/>
  <c r="AB457" i="17"/>
  <c r="AB458" i="17"/>
  <c r="AB459" i="17"/>
  <c r="AB460" i="17"/>
  <c r="AB461" i="17"/>
  <c r="AB462" i="17"/>
  <c r="AB463" i="17"/>
  <c r="AB464" i="17"/>
  <c r="AB465" i="17"/>
  <c r="AB466" i="17"/>
  <c r="AB467" i="17"/>
  <c r="AB468" i="17"/>
  <c r="AB469" i="17"/>
  <c r="AB470" i="17"/>
  <c r="AB471" i="17"/>
  <c r="AB472" i="17"/>
  <c r="AB473" i="17"/>
  <c r="AB474" i="17"/>
  <c r="AB475" i="17"/>
  <c r="AB476" i="17"/>
  <c r="AB477" i="17"/>
  <c r="AB478" i="17"/>
  <c r="AB479" i="17"/>
  <c r="AB480" i="17"/>
  <c r="AB481" i="17"/>
  <c r="AB482" i="17"/>
  <c r="AB483" i="17"/>
  <c r="AB484" i="17"/>
  <c r="AB485" i="17"/>
  <c r="AB486" i="17"/>
  <c r="AB487" i="17"/>
  <c r="AB488" i="17"/>
  <c r="AB489" i="17"/>
  <c r="AB490" i="17"/>
  <c r="AB491" i="17"/>
  <c r="AB492" i="17"/>
  <c r="AB493" i="17"/>
  <c r="AB494" i="17"/>
  <c r="AB495" i="17"/>
  <c r="AB496" i="17"/>
  <c r="AB497" i="17"/>
  <c r="AB498" i="17"/>
  <c r="AB499" i="17"/>
  <c r="AB500" i="17"/>
  <c r="AB501" i="17"/>
  <c r="AB502" i="17"/>
  <c r="AB503" i="17"/>
  <c r="AB504" i="17"/>
  <c r="AB505" i="17"/>
  <c r="AB506" i="17"/>
  <c r="AB507" i="17"/>
  <c r="AB508" i="17"/>
  <c r="AB509" i="17"/>
  <c r="AB510" i="17"/>
  <c r="AB511" i="17"/>
  <c r="AB512" i="17"/>
  <c r="AB513" i="17"/>
  <c r="AB514" i="17"/>
  <c r="AB515" i="17"/>
  <c r="AB516" i="17"/>
  <c r="AB517" i="17"/>
  <c r="AB518" i="17"/>
  <c r="AB519" i="17"/>
  <c r="AB520" i="17"/>
  <c r="AB521" i="17"/>
  <c r="AB522" i="17"/>
  <c r="AB523" i="17"/>
  <c r="AB524" i="17"/>
  <c r="AB525" i="17"/>
  <c r="AB526" i="17"/>
  <c r="AB527" i="17"/>
  <c r="AB528" i="17"/>
  <c r="AB529" i="17"/>
  <c r="AB530" i="17"/>
  <c r="AB531" i="17"/>
  <c r="AB532" i="17"/>
  <c r="AB533" i="17"/>
  <c r="AB534" i="17"/>
  <c r="AB535" i="17"/>
  <c r="AB536" i="17"/>
  <c r="AB537" i="17"/>
  <c r="AB538" i="17"/>
  <c r="AB539" i="17"/>
  <c r="AB540" i="17"/>
  <c r="AB541" i="17"/>
  <c r="AB542" i="17"/>
  <c r="AB543" i="17"/>
  <c r="AB544" i="17"/>
  <c r="AB545" i="17"/>
  <c r="AB546" i="17"/>
  <c r="AB547" i="17"/>
  <c r="AB548" i="17"/>
  <c r="AB549" i="17"/>
  <c r="AB550" i="17"/>
  <c r="AB551" i="17"/>
  <c r="AB552" i="17"/>
  <c r="AB553" i="17"/>
  <c r="AB554" i="17"/>
  <c r="AB555" i="17"/>
  <c r="AB556" i="17"/>
  <c r="AB557" i="17"/>
  <c r="AB558" i="17"/>
  <c r="AB559" i="17"/>
  <c r="AB560" i="17"/>
  <c r="AB561" i="17"/>
  <c r="AB562" i="17"/>
  <c r="AB563" i="17"/>
  <c r="AB564" i="17"/>
  <c r="AB565" i="17"/>
  <c r="AB566" i="17"/>
  <c r="AB567" i="17"/>
  <c r="AB568" i="17"/>
  <c r="AB569" i="17"/>
  <c r="AB570" i="17"/>
  <c r="AB571" i="17"/>
  <c r="AB572" i="17"/>
  <c r="AB573" i="17"/>
  <c r="AB574" i="17"/>
  <c r="AB575" i="17"/>
  <c r="AB576" i="17"/>
  <c r="AB577" i="17"/>
  <c r="AB578" i="17"/>
  <c r="AB579" i="17"/>
  <c r="AB580" i="17"/>
  <c r="AB581" i="17"/>
  <c r="AB582" i="17"/>
  <c r="AB583" i="17"/>
  <c r="AB584" i="17"/>
  <c r="AB585" i="17"/>
  <c r="AB586" i="17"/>
  <c r="AB587" i="17"/>
  <c r="AB588" i="17"/>
  <c r="AB589" i="17"/>
  <c r="AB590" i="17"/>
  <c r="AB591" i="17"/>
  <c r="AB592" i="17"/>
  <c r="AB593" i="17"/>
  <c r="AB594" i="17"/>
  <c r="AB595" i="17"/>
  <c r="AB596" i="17"/>
  <c r="AB597" i="17"/>
  <c r="AB598" i="17"/>
  <c r="AB599" i="17"/>
  <c r="AB600" i="17"/>
  <c r="AB601" i="17"/>
  <c r="AB602" i="17"/>
  <c r="AB603" i="17"/>
  <c r="AB604" i="17"/>
  <c r="AB605" i="17"/>
  <c r="AB606" i="17"/>
  <c r="AB607" i="17"/>
  <c r="AB608" i="17"/>
  <c r="AB609" i="17"/>
  <c r="AB610" i="17"/>
  <c r="AB611" i="17"/>
  <c r="AB612" i="17"/>
  <c r="AB613" i="17"/>
  <c r="AB614" i="17"/>
  <c r="AB615" i="17"/>
  <c r="AB616" i="17"/>
  <c r="AB617" i="17"/>
  <c r="AB618" i="17"/>
  <c r="AB619" i="17"/>
  <c r="AB620" i="17"/>
  <c r="AB621" i="17"/>
  <c r="AB622" i="17"/>
  <c r="AB623" i="17"/>
  <c r="AB624" i="17"/>
  <c r="AB625" i="17"/>
  <c r="AB626" i="17"/>
  <c r="AB627" i="17"/>
  <c r="AB628" i="17"/>
  <c r="AB629" i="17"/>
  <c r="AB630" i="17"/>
  <c r="AB631" i="17"/>
  <c r="AB632" i="17"/>
  <c r="AB633" i="17"/>
  <c r="AB634" i="17"/>
  <c r="AB635" i="17"/>
  <c r="AB636" i="17"/>
  <c r="AB637" i="17"/>
  <c r="AB638" i="17"/>
  <c r="AB639" i="17"/>
  <c r="AB640" i="17"/>
  <c r="AB641" i="17"/>
  <c r="AB642" i="17"/>
  <c r="AB643" i="17"/>
  <c r="AB644" i="17"/>
  <c r="AB645" i="17"/>
  <c r="AB646" i="17"/>
  <c r="AB647" i="17"/>
  <c r="AB648" i="17"/>
  <c r="AB649" i="17"/>
  <c r="AB650" i="17"/>
  <c r="AB651" i="17"/>
  <c r="AB652" i="17"/>
  <c r="AB653" i="17"/>
  <c r="AB654" i="17"/>
  <c r="AB655" i="17"/>
  <c r="AB656" i="17"/>
  <c r="AB657" i="17"/>
  <c r="AB658" i="17"/>
  <c r="AB659" i="17"/>
  <c r="AB660" i="17"/>
  <c r="AB661" i="17"/>
  <c r="AB662" i="17"/>
  <c r="AB663" i="17"/>
  <c r="AB664" i="17"/>
  <c r="AB665" i="17"/>
  <c r="AB666" i="17"/>
  <c r="AB667" i="17"/>
  <c r="AB668" i="17"/>
  <c r="AB669" i="17"/>
  <c r="AB670" i="17"/>
  <c r="AB671" i="17"/>
  <c r="AB672" i="17"/>
  <c r="AB673" i="17"/>
  <c r="AB674" i="17"/>
  <c r="AB675" i="17"/>
  <c r="AB676" i="17"/>
  <c r="AB677" i="17"/>
  <c r="AB678" i="17"/>
  <c r="AB679" i="17"/>
  <c r="AB680" i="17"/>
  <c r="AB681" i="17"/>
  <c r="AB682" i="17"/>
  <c r="AB683" i="17"/>
  <c r="AB684" i="17"/>
  <c r="AB685" i="17"/>
  <c r="AB686" i="17"/>
  <c r="AB687" i="17"/>
  <c r="AB688" i="17"/>
  <c r="AB689" i="17"/>
  <c r="AB690" i="17"/>
  <c r="AB691" i="17"/>
  <c r="AB692" i="17"/>
  <c r="AB693" i="17"/>
  <c r="AB694" i="17"/>
  <c r="AB695" i="17"/>
  <c r="AB696" i="17"/>
  <c r="AB697" i="17"/>
  <c r="AB698" i="17"/>
  <c r="AB699" i="17"/>
  <c r="AB700" i="17"/>
  <c r="AB701" i="17"/>
  <c r="AB702" i="17"/>
  <c r="AB703" i="17"/>
  <c r="AB704" i="17"/>
  <c r="AB705" i="17"/>
  <c r="AB706" i="17"/>
  <c r="AB707" i="17"/>
  <c r="AB708" i="17"/>
  <c r="AB709" i="17"/>
  <c r="AB710" i="17"/>
  <c r="AB711" i="17"/>
  <c r="AB712" i="17"/>
  <c r="AB713" i="17"/>
  <c r="AB714" i="17"/>
  <c r="AB715" i="17"/>
  <c r="AB716" i="17"/>
  <c r="AB717" i="17"/>
  <c r="AB718" i="17"/>
  <c r="AB719" i="17"/>
  <c r="AB720" i="17"/>
  <c r="AB721" i="17"/>
  <c r="AB722" i="17"/>
  <c r="AB723" i="17"/>
  <c r="AB724" i="17"/>
  <c r="AB725" i="17"/>
  <c r="AB726" i="17"/>
  <c r="AB727" i="17"/>
  <c r="AB728" i="17"/>
  <c r="AB729" i="17"/>
  <c r="AB730" i="17"/>
  <c r="AB731" i="17"/>
  <c r="AB732" i="17"/>
  <c r="AB733" i="17"/>
  <c r="AB734" i="17"/>
  <c r="AB735" i="17"/>
  <c r="AB736" i="17"/>
  <c r="AB737" i="17"/>
  <c r="AB738" i="17"/>
  <c r="AB739" i="17"/>
  <c r="AB740" i="17"/>
  <c r="AB741" i="17"/>
  <c r="AB742" i="17"/>
  <c r="AB743" i="17"/>
  <c r="AB744" i="17"/>
  <c r="AB745" i="17"/>
  <c r="AB746" i="17"/>
  <c r="AB747" i="17"/>
  <c r="AB748" i="17"/>
  <c r="AB749" i="17"/>
  <c r="AB750" i="17"/>
  <c r="AB751" i="17"/>
  <c r="AB752" i="17"/>
  <c r="AB753" i="17"/>
  <c r="AB754" i="17"/>
  <c r="AB755" i="17"/>
  <c r="AB756" i="17"/>
  <c r="AB757" i="17"/>
  <c r="AB758" i="17"/>
  <c r="AB759" i="17"/>
  <c r="AB760" i="17"/>
  <c r="AB761" i="17"/>
  <c r="AB762" i="17"/>
  <c r="AB763" i="17"/>
  <c r="AB764" i="17"/>
  <c r="AB765" i="17"/>
  <c r="AB766" i="17"/>
  <c r="AB767" i="17"/>
  <c r="AB768" i="17"/>
  <c r="AB769" i="17"/>
  <c r="AB770" i="17"/>
  <c r="AB771" i="17"/>
  <c r="AB772" i="17"/>
  <c r="AB773" i="17"/>
  <c r="AB774" i="17"/>
  <c r="AB775" i="17"/>
  <c r="AB776" i="17"/>
  <c r="AB777" i="17"/>
  <c r="AB778" i="17"/>
  <c r="AB779" i="17"/>
  <c r="AB780" i="17"/>
  <c r="AB781" i="17"/>
  <c r="AB782" i="17"/>
  <c r="AB783" i="17"/>
  <c r="AB784" i="17"/>
  <c r="AB785" i="17"/>
  <c r="AB786" i="17"/>
  <c r="AB787" i="17"/>
  <c r="AB788" i="17"/>
  <c r="AB789" i="17"/>
  <c r="AB790" i="17"/>
  <c r="AB791" i="17"/>
  <c r="AB792" i="17"/>
  <c r="AB793" i="17"/>
  <c r="AB794" i="17"/>
  <c r="AB795" i="17"/>
  <c r="AB796" i="17"/>
  <c r="AB797" i="17"/>
  <c r="AB798" i="17"/>
  <c r="AB799" i="17"/>
  <c r="AB800" i="17"/>
  <c r="AB801" i="17"/>
  <c r="AB802" i="17"/>
  <c r="AB803" i="17"/>
  <c r="AB804" i="17"/>
  <c r="AB805" i="17"/>
  <c r="AB806" i="17"/>
  <c r="AB807" i="17"/>
  <c r="AB808" i="17"/>
  <c r="AB809" i="17"/>
  <c r="AB810" i="17"/>
  <c r="AB811" i="17"/>
  <c r="AB812" i="17"/>
  <c r="AB813" i="17"/>
  <c r="AB814" i="17"/>
  <c r="AB815" i="17"/>
  <c r="AB816" i="17"/>
  <c r="AB817" i="17"/>
  <c r="AB818" i="17"/>
  <c r="AB819" i="17"/>
  <c r="AB820" i="17"/>
  <c r="AB821" i="17"/>
  <c r="AB822" i="17"/>
  <c r="AB823" i="17"/>
  <c r="AB824" i="17"/>
  <c r="AB825" i="17"/>
  <c r="AB826" i="17"/>
  <c r="AB827" i="17"/>
  <c r="AB828" i="17"/>
  <c r="AB829" i="17"/>
  <c r="AB830" i="17"/>
  <c r="AB831" i="17"/>
  <c r="AB832" i="17"/>
  <c r="AB833" i="17"/>
  <c r="AB834" i="17"/>
  <c r="AB835" i="17"/>
  <c r="AB836" i="17"/>
  <c r="AB837" i="17"/>
  <c r="AB838" i="17"/>
  <c r="AB839" i="17"/>
  <c r="AB840" i="17"/>
  <c r="AB841" i="17"/>
  <c r="AB842" i="17"/>
  <c r="AB843" i="17"/>
  <c r="AB844" i="17"/>
  <c r="AB845" i="17"/>
  <c r="AB846" i="17"/>
  <c r="AB847" i="17"/>
  <c r="AB848" i="17"/>
  <c r="AB849" i="17"/>
  <c r="AB850" i="17"/>
  <c r="AB851" i="17"/>
  <c r="AB852" i="17"/>
  <c r="AB853" i="17"/>
  <c r="AB854" i="17"/>
  <c r="AB855" i="17"/>
  <c r="AB856" i="17"/>
  <c r="AB857" i="17"/>
  <c r="AB858" i="17"/>
  <c r="AB859" i="17"/>
  <c r="AB860" i="17"/>
  <c r="AB861" i="17"/>
  <c r="AB862" i="17"/>
  <c r="AB863" i="17"/>
  <c r="AB864" i="17"/>
  <c r="AB865" i="17"/>
  <c r="AB866" i="17"/>
  <c r="AB867" i="17"/>
  <c r="AB868" i="17"/>
  <c r="AB869" i="17"/>
  <c r="AB870" i="17"/>
  <c r="AB871" i="17"/>
  <c r="AB872" i="17"/>
  <c r="AB873" i="17"/>
  <c r="AB874" i="17"/>
  <c r="AB875" i="17"/>
  <c r="AB876" i="17"/>
  <c r="AB877" i="17"/>
  <c r="AB878" i="17"/>
  <c r="AB879" i="17"/>
  <c r="AB880" i="17"/>
  <c r="AB881" i="17"/>
  <c r="AB882" i="17"/>
  <c r="AB883" i="17"/>
  <c r="AB884" i="17"/>
  <c r="AB885" i="17"/>
  <c r="AB886" i="17"/>
  <c r="AB887" i="17"/>
  <c r="AB888" i="17"/>
  <c r="AB889" i="17"/>
  <c r="AB890" i="17"/>
  <c r="AB891" i="17"/>
  <c r="AB892" i="17"/>
  <c r="AB893" i="17"/>
  <c r="AB894" i="17"/>
  <c r="AB895" i="17"/>
  <c r="AB896" i="17"/>
  <c r="AB897" i="17"/>
  <c r="AB898" i="17"/>
  <c r="AB899" i="17"/>
  <c r="AB900" i="17"/>
  <c r="AB901" i="17"/>
  <c r="AB902" i="17"/>
  <c r="AB903" i="17"/>
  <c r="AB904" i="17"/>
  <c r="AB905" i="17"/>
  <c r="AB906" i="17"/>
  <c r="AB907" i="17"/>
  <c r="AB908" i="17"/>
  <c r="AB909" i="17"/>
  <c r="AB910" i="17"/>
  <c r="AB911" i="17"/>
  <c r="AB912" i="17"/>
  <c r="AB913" i="17"/>
  <c r="AB914" i="17"/>
  <c r="AB915" i="17"/>
  <c r="AB916" i="17"/>
  <c r="AB917" i="17"/>
  <c r="AB918" i="17"/>
  <c r="AB919" i="17"/>
  <c r="AB920" i="17"/>
  <c r="AB921" i="17"/>
  <c r="AB922" i="17"/>
  <c r="AB923" i="17"/>
  <c r="AB924" i="17"/>
  <c r="AB925" i="17"/>
  <c r="AB926" i="17"/>
  <c r="AB927" i="17"/>
  <c r="AB928" i="17"/>
  <c r="AB929" i="17"/>
  <c r="AB930" i="17"/>
  <c r="AB931" i="17"/>
  <c r="AB932" i="17"/>
  <c r="AB933" i="17"/>
  <c r="AB934" i="17"/>
  <c r="AB935" i="17"/>
  <c r="AB936" i="17"/>
  <c r="AB937" i="17"/>
  <c r="AB938" i="17"/>
  <c r="AB939" i="17"/>
  <c r="AB940" i="17"/>
  <c r="AB941" i="17"/>
  <c r="AB942" i="17"/>
  <c r="AB943" i="17"/>
  <c r="AB944" i="17"/>
  <c r="AB945" i="17"/>
  <c r="AB946" i="17"/>
  <c r="AB947" i="17"/>
  <c r="AB948" i="17"/>
  <c r="AB949" i="17"/>
  <c r="AB950" i="17"/>
  <c r="AB951" i="17"/>
  <c r="AB952" i="17"/>
  <c r="AB953" i="17"/>
  <c r="AB954" i="17"/>
  <c r="AB955" i="17"/>
  <c r="AB956" i="17"/>
  <c r="AB957" i="17"/>
  <c r="AB958" i="17"/>
  <c r="AB959" i="17"/>
  <c r="AB960" i="17"/>
  <c r="AB961" i="17"/>
  <c r="AB962" i="17"/>
  <c r="AB963" i="17"/>
  <c r="AB964" i="17"/>
  <c r="AB965" i="17"/>
  <c r="AB966" i="17"/>
  <c r="AB967" i="17"/>
  <c r="AB968" i="17"/>
  <c r="AB969" i="17"/>
  <c r="AB970" i="17"/>
  <c r="AB971" i="17"/>
  <c r="AB972" i="17"/>
  <c r="AB973" i="17"/>
  <c r="AB974" i="17"/>
  <c r="AB975" i="17"/>
  <c r="AB976" i="17"/>
  <c r="AB977" i="17"/>
  <c r="AB978" i="17"/>
  <c r="AB979" i="17"/>
  <c r="AB980" i="17"/>
  <c r="AB981" i="17"/>
  <c r="AB982" i="17"/>
  <c r="AB983" i="17"/>
  <c r="AB984" i="17"/>
  <c r="AB985" i="17"/>
  <c r="AB986" i="17"/>
  <c r="AB987" i="17"/>
  <c r="AB988" i="17"/>
  <c r="AB989" i="17"/>
  <c r="AB990" i="17"/>
  <c r="AB991" i="17"/>
  <c r="AB992" i="17"/>
  <c r="AB993" i="17"/>
  <c r="AB994" i="17"/>
  <c r="AB995" i="17"/>
  <c r="AB996" i="17"/>
  <c r="AB997" i="17"/>
  <c r="AB998" i="17"/>
  <c r="AB999" i="17"/>
  <c r="AB1000" i="17"/>
  <c r="AB1001" i="17"/>
  <c r="AB1002" i="17"/>
  <c r="AB1003" i="17"/>
  <c r="AB1004" i="17"/>
  <c r="AB1005" i="17"/>
  <c r="AB1006" i="17"/>
  <c r="AB1007" i="17"/>
  <c r="AB1008" i="17"/>
  <c r="AB1009" i="17"/>
  <c r="AB1010" i="17"/>
  <c r="AB1011" i="17"/>
  <c r="AB1012" i="17"/>
  <c r="AB1013" i="17"/>
  <c r="AB1014" i="17"/>
  <c r="AB1015" i="17"/>
  <c r="AB1016" i="17"/>
  <c r="AB1017" i="17"/>
  <c r="AB1018" i="17"/>
  <c r="AB1019" i="17"/>
  <c r="AB1020" i="17"/>
  <c r="AB1021" i="17"/>
  <c r="AB1022" i="17"/>
  <c r="AB1023" i="17"/>
  <c r="AB1024" i="17"/>
  <c r="AB1025" i="17"/>
  <c r="AB1026" i="17"/>
  <c r="AB1027" i="17"/>
  <c r="AB1028" i="17"/>
  <c r="AB1029" i="17"/>
  <c r="AB1030" i="17"/>
  <c r="AB1031" i="17"/>
  <c r="AB1032" i="17"/>
  <c r="AB1033" i="17"/>
  <c r="AB1034" i="17"/>
  <c r="AB1035" i="17"/>
  <c r="AB1036" i="17"/>
  <c r="AB1037" i="17"/>
  <c r="AB1038" i="17"/>
  <c r="AB1039" i="17"/>
  <c r="AB1040" i="17"/>
  <c r="AB1041" i="17"/>
  <c r="AB1042" i="17"/>
  <c r="AB1043" i="17"/>
  <c r="AB1044" i="17"/>
  <c r="AB1045" i="17"/>
  <c r="AB1046" i="17"/>
  <c r="AB1047" i="17"/>
  <c r="AB1048" i="17"/>
  <c r="AB1049" i="17"/>
  <c r="AB1050" i="17"/>
  <c r="AB1051" i="17"/>
  <c r="AB1052" i="17"/>
  <c r="AB1053" i="17"/>
  <c r="AB1054" i="17"/>
  <c r="AB1055" i="17"/>
  <c r="AB1056" i="17"/>
  <c r="AB1057" i="17"/>
  <c r="AB1058" i="17"/>
  <c r="AB1059" i="17"/>
  <c r="AB1060" i="17"/>
  <c r="AB1061" i="17"/>
  <c r="AB1062" i="17"/>
  <c r="AB1063" i="17"/>
  <c r="AB1064" i="17"/>
  <c r="AB1065" i="17"/>
  <c r="AB1066" i="17"/>
  <c r="AB1067" i="17"/>
  <c r="AB1068" i="17"/>
  <c r="AB1069" i="17"/>
  <c r="AB1070" i="17"/>
  <c r="AB1071" i="17"/>
  <c r="AB1072" i="17"/>
  <c r="AB1073" i="17"/>
  <c r="AB1074" i="17"/>
  <c r="AB1075" i="17"/>
  <c r="AB1076" i="17"/>
  <c r="AB1077" i="17"/>
  <c r="AB1078" i="17"/>
  <c r="AB1079" i="17"/>
  <c r="AB1080" i="17"/>
  <c r="AB1081" i="17"/>
  <c r="AB1082" i="17"/>
  <c r="AB1083" i="17"/>
  <c r="AB1084" i="17"/>
  <c r="AB1085" i="17"/>
  <c r="AB1086" i="17"/>
  <c r="AB1087" i="17"/>
  <c r="AB1088" i="17"/>
  <c r="AB1089" i="17"/>
  <c r="AB1090" i="17"/>
  <c r="AB1091" i="17"/>
  <c r="AB1092" i="17"/>
  <c r="AB1093" i="17"/>
  <c r="AB1094" i="17"/>
  <c r="AB1095" i="17"/>
  <c r="AB1096" i="17"/>
  <c r="AB1097" i="17"/>
  <c r="AB1098" i="17"/>
  <c r="AB1099" i="17"/>
  <c r="AB1100" i="17"/>
  <c r="AB1101" i="17"/>
  <c r="AB1102" i="17"/>
  <c r="AB1103" i="17"/>
  <c r="AB1104" i="17"/>
  <c r="AB1105" i="17"/>
  <c r="AB1106" i="17"/>
  <c r="AB1107" i="17"/>
  <c r="AB1108" i="17"/>
  <c r="AB1109" i="17"/>
  <c r="AB1110" i="17"/>
  <c r="AB1111" i="17"/>
  <c r="AB1112" i="17"/>
  <c r="AB1113" i="17"/>
  <c r="AB1114" i="17"/>
  <c r="AB1115" i="17"/>
  <c r="AB1116" i="17"/>
  <c r="AB1117" i="17"/>
  <c r="AB1118" i="17"/>
  <c r="AB1119" i="17"/>
  <c r="AB1120" i="17"/>
  <c r="AB1121" i="17"/>
  <c r="AB1122" i="17"/>
  <c r="AB1123" i="17"/>
  <c r="AB1124" i="17"/>
  <c r="AB1125" i="17"/>
  <c r="AB1126" i="17"/>
  <c r="AB1127" i="17"/>
  <c r="AB1128" i="17"/>
  <c r="AB1129" i="17"/>
  <c r="AB1130" i="17"/>
  <c r="AB1131" i="17"/>
  <c r="AB1132" i="17"/>
  <c r="AB1133" i="17"/>
  <c r="AB1134" i="17"/>
  <c r="AB1135" i="17"/>
  <c r="AB1136" i="17"/>
  <c r="AB1137" i="17"/>
  <c r="AB1138" i="17"/>
  <c r="AB1139" i="17"/>
  <c r="AB1140" i="17"/>
  <c r="AB1141" i="17"/>
  <c r="AB1142" i="17"/>
  <c r="AB1143" i="17"/>
  <c r="AB1144" i="17"/>
  <c r="AB1145" i="17"/>
  <c r="AB1146" i="17"/>
  <c r="AB1147" i="17"/>
  <c r="AB1148" i="17"/>
  <c r="AB1149" i="17"/>
  <c r="AB1150" i="17"/>
  <c r="AB1151" i="17"/>
  <c r="AB1152" i="17"/>
  <c r="AB1153" i="17"/>
  <c r="AB1154" i="17"/>
  <c r="AB1155" i="17"/>
  <c r="AB1156" i="17"/>
  <c r="AB1157" i="17"/>
  <c r="AB1158" i="17"/>
  <c r="AB1159" i="17"/>
  <c r="AB1160" i="17"/>
  <c r="AB1161" i="17"/>
  <c r="AB1162" i="17"/>
  <c r="AB1163" i="17"/>
  <c r="AB1164" i="17"/>
  <c r="AB1165" i="17"/>
  <c r="AB1166" i="17"/>
  <c r="AB1167" i="17"/>
  <c r="AB1168" i="17"/>
  <c r="AB1169" i="17"/>
  <c r="AB1170" i="17"/>
  <c r="AB1171" i="17"/>
  <c r="AB1172" i="17"/>
  <c r="AB1173" i="17"/>
  <c r="AB1174" i="17"/>
  <c r="AB1175" i="17"/>
  <c r="AB1176" i="17"/>
  <c r="AB1177" i="17"/>
  <c r="AB1178" i="17"/>
  <c r="AB1179" i="17"/>
  <c r="AB1180" i="17"/>
  <c r="AB1181" i="17"/>
  <c r="AB1182" i="17"/>
  <c r="AB1183" i="17"/>
  <c r="AB1184" i="17"/>
  <c r="AB1185" i="17"/>
  <c r="AB1186" i="17"/>
  <c r="AB1187" i="17"/>
  <c r="AB1188" i="17"/>
  <c r="AB1189" i="17"/>
  <c r="AB1190" i="17"/>
  <c r="AB1191" i="17"/>
  <c r="AB1192" i="17"/>
  <c r="AB1193" i="17"/>
  <c r="AB1194" i="17"/>
  <c r="AB1195" i="17"/>
  <c r="AB1196" i="17"/>
  <c r="AB1197" i="17"/>
  <c r="AB1198" i="17"/>
  <c r="AB1199" i="17"/>
  <c r="AB1200" i="17"/>
  <c r="AB1201" i="17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Y18" i="3" s="1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303" i="2"/>
  <c r="AB304" i="2"/>
  <c r="AB305" i="2"/>
  <c r="AB306" i="2"/>
  <c r="AB307" i="2"/>
  <c r="AB308" i="2"/>
  <c r="AB309" i="2"/>
  <c r="AB310" i="2"/>
  <c r="AB311" i="2"/>
  <c r="AB312" i="2"/>
  <c r="AB313" i="2"/>
  <c r="AB314" i="2"/>
  <c r="AB315" i="2"/>
  <c r="AB316" i="2"/>
  <c r="AB317" i="2"/>
  <c r="AB318" i="2"/>
  <c r="AB319" i="2"/>
  <c r="AB320" i="2"/>
  <c r="AB321" i="2"/>
  <c r="AB322" i="2"/>
  <c r="AB323" i="2"/>
  <c r="AB324" i="2"/>
  <c r="AB325" i="2"/>
  <c r="AB326" i="2"/>
  <c r="AB327" i="2"/>
  <c r="AB328" i="2"/>
  <c r="AB329" i="2"/>
  <c r="AB330" i="2"/>
  <c r="AB331" i="2"/>
  <c r="AB332" i="2"/>
  <c r="AB333" i="2"/>
  <c r="AB334" i="2"/>
  <c r="AB335" i="2"/>
  <c r="AB336" i="2"/>
  <c r="AB337" i="2"/>
  <c r="AB338" i="2"/>
  <c r="AB339" i="2"/>
  <c r="AB340" i="2"/>
  <c r="AB341" i="2"/>
  <c r="AB342" i="2"/>
  <c r="AB343" i="2"/>
  <c r="AB344" i="2"/>
  <c r="AB345" i="2"/>
  <c r="AB346" i="2"/>
  <c r="AB347" i="2"/>
  <c r="AB348" i="2"/>
  <c r="AB349" i="2"/>
  <c r="AB350" i="2"/>
  <c r="AB351" i="2"/>
  <c r="AB352" i="2"/>
  <c r="AB353" i="2"/>
  <c r="AB354" i="2"/>
  <c r="AB355" i="2"/>
  <c r="AB356" i="2"/>
  <c r="AB357" i="2"/>
  <c r="AB358" i="2"/>
  <c r="AB359" i="2"/>
  <c r="AB360" i="2"/>
  <c r="AB361" i="2"/>
  <c r="AB362" i="2"/>
  <c r="AB363" i="2"/>
  <c r="AB364" i="2"/>
  <c r="AB365" i="2"/>
  <c r="AB366" i="2"/>
  <c r="AB367" i="2"/>
  <c r="AB368" i="2"/>
  <c r="AB369" i="2"/>
  <c r="AB370" i="2"/>
  <c r="AB371" i="2"/>
  <c r="AB372" i="2"/>
  <c r="AB373" i="2"/>
  <c r="AB374" i="2"/>
  <c r="AB375" i="2"/>
  <c r="AB376" i="2"/>
  <c r="AB377" i="2"/>
  <c r="AB378" i="2"/>
  <c r="AB379" i="2"/>
  <c r="AB380" i="2"/>
  <c r="AB381" i="2"/>
  <c r="AB382" i="2"/>
  <c r="AB383" i="2"/>
  <c r="AB384" i="2"/>
  <c r="AB385" i="2"/>
  <c r="AB386" i="2"/>
  <c r="AB387" i="2"/>
  <c r="AB388" i="2"/>
  <c r="AB389" i="2"/>
  <c r="AB390" i="2"/>
  <c r="AB391" i="2"/>
  <c r="AB392" i="2"/>
  <c r="AB393" i="2"/>
  <c r="AB394" i="2"/>
  <c r="AB395" i="2"/>
  <c r="AB396" i="2"/>
  <c r="AB397" i="2"/>
  <c r="AB398" i="2"/>
  <c r="AB399" i="2"/>
  <c r="AB400" i="2"/>
  <c r="AB401" i="2"/>
  <c r="AB402" i="2"/>
  <c r="AB403" i="2"/>
  <c r="AB404" i="2"/>
  <c r="AB405" i="2"/>
  <c r="AB406" i="2"/>
  <c r="AB407" i="2"/>
  <c r="AB408" i="2"/>
  <c r="AB409" i="2"/>
  <c r="AB410" i="2"/>
  <c r="AB411" i="2"/>
  <c r="AB412" i="2"/>
  <c r="AB413" i="2"/>
  <c r="AB414" i="2"/>
  <c r="AB415" i="2"/>
  <c r="AB416" i="2"/>
  <c r="AB417" i="2"/>
  <c r="AB418" i="2"/>
  <c r="AB419" i="2"/>
  <c r="AB420" i="2"/>
  <c r="AB421" i="2"/>
  <c r="AB422" i="2"/>
  <c r="AB423" i="2"/>
  <c r="AB424" i="2"/>
  <c r="AB425" i="2"/>
  <c r="AB426" i="2"/>
  <c r="AB427" i="2"/>
  <c r="AB428" i="2"/>
  <c r="AB429" i="2"/>
  <c r="AB430" i="2"/>
  <c r="AB431" i="2"/>
  <c r="AB432" i="2"/>
  <c r="AB433" i="2"/>
  <c r="AB434" i="2"/>
  <c r="AB435" i="2"/>
  <c r="AB436" i="2"/>
  <c r="AB437" i="2"/>
  <c r="AB438" i="2"/>
  <c r="AB439" i="2"/>
  <c r="AB440" i="2"/>
  <c r="AB441" i="2"/>
  <c r="AB442" i="2"/>
  <c r="AB443" i="2"/>
  <c r="AB444" i="2"/>
  <c r="AB445" i="2"/>
  <c r="AB446" i="2"/>
  <c r="AB447" i="2"/>
  <c r="AB448" i="2"/>
  <c r="AB449" i="2"/>
  <c r="AB450" i="2"/>
  <c r="AB451" i="2"/>
  <c r="AB452" i="2"/>
  <c r="AB453" i="2"/>
  <c r="AB454" i="2"/>
  <c r="AB455" i="2"/>
  <c r="AB456" i="2"/>
  <c r="AB457" i="2"/>
  <c r="AB458" i="2"/>
  <c r="AB459" i="2"/>
  <c r="AB460" i="2"/>
  <c r="AB461" i="2"/>
  <c r="AB462" i="2"/>
  <c r="AB463" i="2"/>
  <c r="AB464" i="2"/>
  <c r="AB465" i="2"/>
  <c r="AB466" i="2"/>
  <c r="AB467" i="2"/>
  <c r="AB468" i="2"/>
  <c r="AB469" i="2"/>
  <c r="AB470" i="2"/>
  <c r="AB471" i="2"/>
  <c r="AB472" i="2"/>
  <c r="AB473" i="2"/>
  <c r="AB474" i="2"/>
  <c r="AB475" i="2"/>
  <c r="AB476" i="2"/>
  <c r="AB477" i="2"/>
  <c r="AB478" i="2"/>
  <c r="AB479" i="2"/>
  <c r="AB480" i="2"/>
  <c r="AB481" i="2"/>
  <c r="AB482" i="2"/>
  <c r="AB483" i="2"/>
  <c r="AB484" i="2"/>
  <c r="AB485" i="2"/>
  <c r="AB486" i="2"/>
  <c r="AB487" i="2"/>
  <c r="AB488" i="2"/>
  <c r="AB489" i="2"/>
  <c r="AB490" i="2"/>
  <c r="AB491" i="2"/>
  <c r="AB492" i="2"/>
  <c r="AB493" i="2"/>
  <c r="AB494" i="2"/>
  <c r="AB495" i="2"/>
  <c r="AB496" i="2"/>
  <c r="AB497" i="2"/>
  <c r="AB498" i="2"/>
  <c r="AB499" i="2"/>
  <c r="AB500" i="2"/>
  <c r="AB501" i="2"/>
  <c r="AB502" i="2"/>
  <c r="AB503" i="2"/>
  <c r="AB504" i="2"/>
  <c r="AB505" i="2"/>
  <c r="AB506" i="2"/>
  <c r="AB507" i="2"/>
  <c r="AB508" i="2"/>
  <c r="AB509" i="2"/>
  <c r="AB510" i="2"/>
  <c r="AB511" i="2"/>
  <c r="AB512" i="2"/>
  <c r="AB513" i="2"/>
  <c r="AB514" i="2"/>
  <c r="AB515" i="2"/>
  <c r="AB516" i="2"/>
  <c r="AB517" i="2"/>
  <c r="AB518" i="2"/>
  <c r="AB519" i="2"/>
  <c r="AB520" i="2"/>
  <c r="AB521" i="2"/>
  <c r="AB522" i="2"/>
  <c r="AB523" i="2"/>
  <c r="AB524" i="2"/>
  <c r="AB525" i="2"/>
  <c r="AB526" i="2"/>
  <c r="AB527" i="2"/>
  <c r="AB528" i="2"/>
  <c r="AB529" i="2"/>
  <c r="AB530" i="2"/>
  <c r="AB531" i="2"/>
  <c r="AB532" i="2"/>
  <c r="AB533" i="2"/>
  <c r="AB534" i="2"/>
  <c r="AB535" i="2"/>
  <c r="AB536" i="2"/>
  <c r="AB537" i="2"/>
  <c r="AB538" i="2"/>
  <c r="AB539" i="2"/>
  <c r="AB540" i="2"/>
  <c r="AB541" i="2"/>
  <c r="AB542" i="2"/>
  <c r="AB543" i="2"/>
  <c r="AB544" i="2"/>
  <c r="AB545" i="2"/>
  <c r="AB546" i="2"/>
  <c r="AB547" i="2"/>
  <c r="AB548" i="2"/>
  <c r="AB549" i="2"/>
  <c r="AB550" i="2"/>
  <c r="AB551" i="2"/>
  <c r="AB552" i="2"/>
  <c r="AB553" i="2"/>
  <c r="AB554" i="2"/>
  <c r="AB555" i="2"/>
  <c r="AB556" i="2"/>
  <c r="AB557" i="2"/>
  <c r="AB558" i="2"/>
  <c r="AB559" i="2"/>
  <c r="AB560" i="2"/>
  <c r="AB561" i="2"/>
  <c r="AB562" i="2"/>
  <c r="AB563" i="2"/>
  <c r="AB564" i="2"/>
  <c r="AB565" i="2"/>
  <c r="AB566" i="2"/>
  <c r="AB567" i="2"/>
  <c r="AB568" i="2"/>
  <c r="AB569" i="2"/>
  <c r="AB570" i="2"/>
  <c r="AB571" i="2"/>
  <c r="AB572" i="2"/>
  <c r="AB573" i="2"/>
  <c r="AB574" i="2"/>
  <c r="AB575" i="2"/>
  <c r="AB576" i="2"/>
  <c r="AB577" i="2"/>
  <c r="AB578" i="2"/>
  <c r="AB579" i="2"/>
  <c r="AB580" i="2"/>
  <c r="AB581" i="2"/>
  <c r="AB582" i="2"/>
  <c r="AB583" i="2"/>
  <c r="AB584" i="2"/>
  <c r="AB585" i="2"/>
  <c r="AB586" i="2"/>
  <c r="AB587" i="2"/>
  <c r="AB588" i="2"/>
  <c r="AB589" i="2"/>
  <c r="AB590" i="2"/>
  <c r="AB591" i="2"/>
  <c r="AB592" i="2"/>
  <c r="AB593" i="2"/>
  <c r="AB594" i="2"/>
  <c r="AB595" i="2"/>
  <c r="AB596" i="2"/>
  <c r="AB597" i="2"/>
  <c r="AB598" i="2"/>
  <c r="AB599" i="2"/>
  <c r="AB600" i="2"/>
  <c r="AB601" i="2"/>
  <c r="AB602" i="2"/>
  <c r="AB603" i="2"/>
  <c r="AB604" i="2"/>
  <c r="AB605" i="2"/>
  <c r="AB606" i="2"/>
  <c r="AB607" i="2"/>
  <c r="AB608" i="2"/>
  <c r="AB609" i="2"/>
  <c r="AB610" i="2"/>
  <c r="AB611" i="2"/>
  <c r="AB612" i="2"/>
  <c r="AB613" i="2"/>
  <c r="AB614" i="2"/>
  <c r="AB615" i="2"/>
  <c r="AB616" i="2"/>
  <c r="AB617" i="2"/>
  <c r="AB618" i="2"/>
  <c r="AB620" i="2"/>
  <c r="AB622" i="2"/>
  <c r="AB623" i="2"/>
  <c r="AB624" i="2"/>
  <c r="AB625" i="2"/>
  <c r="AB626" i="2"/>
  <c r="AB627" i="2"/>
  <c r="AB628" i="2"/>
  <c r="AB629" i="2"/>
  <c r="AB630" i="2"/>
  <c r="AB631" i="2"/>
  <c r="AB632" i="2"/>
  <c r="AB633" i="2"/>
  <c r="AB634" i="2"/>
  <c r="AB635" i="2"/>
  <c r="AB636" i="2"/>
  <c r="AB637" i="2"/>
  <c r="AB638" i="2"/>
  <c r="AB639" i="2"/>
  <c r="AB640" i="2"/>
  <c r="AB641" i="2"/>
  <c r="AB642" i="2"/>
  <c r="AB643" i="2"/>
  <c r="AB644" i="2"/>
  <c r="AB645" i="2"/>
  <c r="AB646" i="2"/>
  <c r="AB647" i="2"/>
  <c r="AB648" i="2"/>
  <c r="AB649" i="2"/>
  <c r="AB650" i="2"/>
  <c r="AB651" i="2"/>
  <c r="AB652" i="2"/>
  <c r="AB653" i="2"/>
  <c r="AB654" i="2"/>
  <c r="AB655" i="2"/>
  <c r="AB656" i="2"/>
  <c r="AB657" i="2"/>
  <c r="AB658" i="2"/>
  <c r="AB659" i="2"/>
  <c r="AB660" i="2"/>
  <c r="AB661" i="2"/>
  <c r="AB662" i="2"/>
  <c r="AB663" i="2"/>
  <c r="AB664" i="2"/>
  <c r="AB665" i="2"/>
  <c r="AB666" i="2"/>
  <c r="AB667" i="2"/>
  <c r="AB668" i="2"/>
  <c r="AB669" i="2"/>
  <c r="AB670" i="2"/>
  <c r="AB671" i="2"/>
  <c r="AB672" i="2"/>
  <c r="AB673" i="2"/>
  <c r="AB674" i="2"/>
  <c r="AB675" i="2"/>
  <c r="AB676" i="2"/>
  <c r="AB677" i="2"/>
  <c r="AB678" i="2"/>
  <c r="AB679" i="2"/>
  <c r="AB680" i="2"/>
  <c r="AB681" i="2"/>
  <c r="AB682" i="2"/>
  <c r="AB683" i="2"/>
  <c r="AB684" i="2"/>
  <c r="AB685" i="2"/>
  <c r="AB686" i="2"/>
  <c r="AB687" i="2"/>
  <c r="AB688" i="2"/>
  <c r="AB689" i="2"/>
  <c r="AB690" i="2"/>
  <c r="AB691" i="2"/>
  <c r="AB692" i="2"/>
  <c r="AB693" i="2"/>
  <c r="AB694" i="2"/>
  <c r="AB695" i="2"/>
  <c r="AB696" i="2"/>
  <c r="AB697" i="2"/>
  <c r="AB698" i="2"/>
  <c r="AB699" i="2"/>
  <c r="AB700" i="2"/>
  <c r="AB701" i="2"/>
  <c r="AB702" i="2"/>
  <c r="AB703" i="2"/>
  <c r="AB704" i="2"/>
  <c r="AB705" i="2"/>
  <c r="AB706" i="2"/>
  <c r="AB707" i="2"/>
  <c r="AB708" i="2"/>
  <c r="AB709" i="2"/>
  <c r="AB710" i="2"/>
  <c r="AB711" i="2"/>
  <c r="AB712" i="2"/>
  <c r="AB713" i="2"/>
  <c r="AB714" i="2"/>
  <c r="AB715" i="2"/>
  <c r="AB716" i="2"/>
  <c r="AB717" i="2"/>
  <c r="AB718" i="2"/>
  <c r="AB719" i="2"/>
  <c r="AB720" i="2"/>
  <c r="AB721" i="2"/>
  <c r="AB722" i="2"/>
  <c r="AB723" i="2"/>
  <c r="AB724" i="2"/>
  <c r="AB725" i="2"/>
  <c r="AB726" i="2"/>
  <c r="AB727" i="2"/>
  <c r="AB728" i="2"/>
  <c r="AB729" i="2"/>
  <c r="AB730" i="2"/>
  <c r="AB731" i="2"/>
  <c r="AB732" i="2"/>
  <c r="AB733" i="2"/>
  <c r="AB734" i="2"/>
  <c r="AB735" i="2"/>
  <c r="AB736" i="2"/>
  <c r="AB737" i="2"/>
  <c r="AB738" i="2"/>
  <c r="AB739" i="2"/>
  <c r="AB740" i="2"/>
  <c r="AB741" i="2"/>
  <c r="AB742" i="2"/>
  <c r="AB743" i="2"/>
  <c r="AB744" i="2"/>
  <c r="AB745" i="2"/>
  <c r="AB746" i="2"/>
  <c r="AB747" i="2"/>
  <c r="AB748" i="2"/>
  <c r="AB749" i="2"/>
  <c r="AB750" i="2"/>
  <c r="AB751" i="2"/>
  <c r="AB752" i="2"/>
  <c r="AB753" i="2"/>
  <c r="AB754" i="2"/>
  <c r="AB755" i="2"/>
  <c r="AB756" i="2"/>
  <c r="AB757" i="2"/>
  <c r="AB758" i="2"/>
  <c r="AB759" i="2"/>
  <c r="AB760" i="2"/>
  <c r="AB761" i="2"/>
  <c r="AB762" i="2"/>
  <c r="AB763" i="2"/>
  <c r="AB764" i="2"/>
  <c r="AB765" i="2"/>
  <c r="AB766" i="2"/>
  <c r="AB767" i="2"/>
  <c r="AB768" i="2"/>
  <c r="AB769" i="2"/>
  <c r="AB770" i="2"/>
  <c r="AB771" i="2"/>
  <c r="AB772" i="2"/>
  <c r="AB773" i="2"/>
  <c r="AB774" i="2"/>
  <c r="AB775" i="2"/>
  <c r="AB776" i="2"/>
  <c r="AB777" i="2"/>
  <c r="AB778" i="2"/>
  <c r="AB779" i="2"/>
  <c r="AB780" i="2"/>
  <c r="AB781" i="2"/>
  <c r="AB782" i="2"/>
  <c r="AB783" i="2"/>
  <c r="AB784" i="2"/>
  <c r="AB785" i="2"/>
  <c r="AB786" i="2"/>
  <c r="AB787" i="2"/>
  <c r="AB788" i="2"/>
  <c r="AB789" i="2"/>
  <c r="AB790" i="2"/>
  <c r="AB791" i="2"/>
  <c r="AB792" i="2"/>
  <c r="AB793" i="2"/>
  <c r="AB794" i="2"/>
  <c r="AB795" i="2"/>
  <c r="AB796" i="2"/>
  <c r="AB797" i="2"/>
  <c r="AB798" i="2"/>
  <c r="AB799" i="2"/>
  <c r="AB800" i="2"/>
  <c r="AB801" i="2"/>
  <c r="AB802" i="2"/>
  <c r="AB803" i="2"/>
  <c r="AB804" i="2"/>
  <c r="AB805" i="2"/>
  <c r="AB806" i="2"/>
  <c r="AB807" i="2"/>
  <c r="AB808" i="2"/>
  <c r="AB809" i="2"/>
  <c r="AB810" i="2"/>
  <c r="AB811" i="2"/>
  <c r="AB812" i="2"/>
  <c r="AB813" i="2"/>
  <c r="AB814" i="2"/>
  <c r="AB815" i="2"/>
  <c r="AB816" i="2"/>
  <c r="AB817" i="2"/>
  <c r="AB818" i="2"/>
  <c r="AB819" i="2"/>
  <c r="AB820" i="2"/>
  <c r="AB821" i="2"/>
  <c r="AB822" i="2"/>
  <c r="AB823" i="2"/>
  <c r="AB824" i="2"/>
  <c r="AB825" i="2"/>
  <c r="AB826" i="2"/>
  <c r="AB827" i="2"/>
  <c r="AB828" i="2"/>
  <c r="AB829" i="2"/>
  <c r="AB830" i="2"/>
  <c r="AB831" i="2"/>
  <c r="AB832" i="2"/>
  <c r="AB833" i="2"/>
  <c r="AB834" i="2"/>
  <c r="AB835" i="2"/>
  <c r="AB836" i="2"/>
  <c r="AB837" i="2"/>
  <c r="AB838" i="2"/>
  <c r="AB839" i="2"/>
  <c r="AB840" i="2"/>
  <c r="AB841" i="2"/>
  <c r="AB842" i="2"/>
  <c r="AB843" i="2"/>
  <c r="AB844" i="2"/>
  <c r="AB845" i="2"/>
  <c r="AB846" i="2"/>
  <c r="AB847" i="2"/>
  <c r="AB848" i="2"/>
  <c r="AB849" i="2"/>
  <c r="AB850" i="2"/>
  <c r="AB851" i="2"/>
  <c r="AB852" i="2"/>
  <c r="AB853" i="2"/>
  <c r="AB854" i="2"/>
  <c r="AB855" i="2"/>
  <c r="AB856" i="2"/>
  <c r="AB857" i="2"/>
  <c r="AB858" i="2"/>
  <c r="AB859" i="2"/>
  <c r="AB860" i="2"/>
  <c r="AB861" i="2"/>
  <c r="AB862" i="2"/>
  <c r="AB863" i="2"/>
  <c r="AB864" i="2"/>
  <c r="AB865" i="2"/>
  <c r="AB866" i="2"/>
  <c r="AB867" i="2"/>
  <c r="AB868" i="2"/>
  <c r="AB869" i="2"/>
  <c r="AB870" i="2"/>
  <c r="AB871" i="2"/>
  <c r="AB872" i="2"/>
  <c r="AB873" i="2"/>
  <c r="AB874" i="2"/>
  <c r="AB875" i="2"/>
  <c r="AB876" i="2"/>
  <c r="AB877" i="2"/>
  <c r="AB878" i="2"/>
  <c r="AB879" i="2"/>
  <c r="AB880" i="2"/>
  <c r="AB881" i="2"/>
  <c r="AB882" i="2"/>
  <c r="AB883" i="2"/>
  <c r="AB884" i="2"/>
  <c r="AB885" i="2"/>
  <c r="AB886" i="2"/>
  <c r="AB887" i="2"/>
  <c r="AB888" i="2"/>
  <c r="AB889" i="2"/>
  <c r="AB890" i="2"/>
  <c r="AB891" i="2"/>
  <c r="AB892" i="2"/>
  <c r="AB893" i="2"/>
  <c r="AB894" i="2"/>
  <c r="AB895" i="2"/>
  <c r="AB896" i="2"/>
  <c r="AB897" i="2"/>
  <c r="AB898" i="2"/>
  <c r="AB899" i="2"/>
  <c r="AB900" i="2"/>
  <c r="AB901" i="2"/>
  <c r="AB902" i="2"/>
  <c r="AB903" i="2"/>
  <c r="AB904" i="2"/>
  <c r="AB905" i="2"/>
  <c r="AB906" i="2"/>
  <c r="AB907" i="2"/>
  <c r="AB908" i="2"/>
  <c r="AB909" i="2"/>
  <c r="AB910" i="2"/>
  <c r="AB911" i="2"/>
  <c r="AB912" i="2"/>
  <c r="AB913" i="2"/>
  <c r="AB914" i="2"/>
  <c r="AB915" i="2"/>
  <c r="AB916" i="2"/>
  <c r="AB917" i="2"/>
  <c r="AB918" i="2"/>
  <c r="AB919" i="2"/>
  <c r="AB920" i="2"/>
  <c r="AB921" i="2"/>
  <c r="AB922" i="2"/>
  <c r="AB923" i="2"/>
  <c r="AB924" i="2"/>
  <c r="AB925" i="2"/>
  <c r="AB926" i="2"/>
  <c r="AB927" i="2"/>
  <c r="AB928" i="2"/>
  <c r="AB929" i="2"/>
  <c r="AB930" i="2"/>
  <c r="AB931" i="2"/>
  <c r="AB932" i="2"/>
  <c r="AB933" i="2"/>
  <c r="AB934" i="2"/>
  <c r="AB935" i="2"/>
  <c r="AB936" i="2"/>
  <c r="AB937" i="2"/>
  <c r="AB938" i="2"/>
  <c r="AB939" i="2"/>
  <c r="AB940" i="2"/>
  <c r="AB941" i="2"/>
  <c r="AB942" i="2"/>
  <c r="AB943" i="2"/>
  <c r="AB944" i="2"/>
  <c r="AB945" i="2"/>
  <c r="AB946" i="2"/>
  <c r="AB947" i="2"/>
  <c r="AB948" i="2"/>
  <c r="AB949" i="2"/>
  <c r="AB950" i="2"/>
  <c r="AB951" i="2"/>
  <c r="AB952" i="2"/>
  <c r="AB953" i="2"/>
  <c r="AB954" i="2"/>
  <c r="AB955" i="2"/>
  <c r="AB956" i="2"/>
  <c r="AB957" i="2"/>
  <c r="AB958" i="2"/>
  <c r="AB959" i="2"/>
  <c r="AB960" i="2"/>
  <c r="AB961" i="2"/>
  <c r="AB962" i="2"/>
  <c r="AB963" i="2"/>
  <c r="AB964" i="2"/>
  <c r="AB965" i="2"/>
  <c r="AB966" i="2"/>
  <c r="AB967" i="2"/>
  <c r="AB968" i="2"/>
  <c r="AB969" i="2"/>
  <c r="AB970" i="2"/>
  <c r="AB971" i="2"/>
  <c r="AB972" i="2"/>
  <c r="AB973" i="2"/>
  <c r="AB974" i="2"/>
  <c r="AB975" i="2"/>
  <c r="AB976" i="2"/>
  <c r="AB977" i="2"/>
  <c r="AB978" i="2"/>
  <c r="AB979" i="2"/>
  <c r="AB980" i="2"/>
  <c r="AB981" i="2"/>
  <c r="AB982" i="2"/>
  <c r="AB983" i="2"/>
  <c r="AB984" i="2"/>
  <c r="AB985" i="2"/>
  <c r="AB986" i="2"/>
  <c r="AB987" i="2"/>
  <c r="AB988" i="2"/>
  <c r="AB989" i="2"/>
  <c r="AB990" i="2"/>
  <c r="AB991" i="2"/>
  <c r="AB992" i="2"/>
  <c r="AB993" i="2"/>
  <c r="AB994" i="2"/>
  <c r="AB995" i="2"/>
  <c r="AB996" i="2"/>
  <c r="AB997" i="2"/>
  <c r="AB998" i="2"/>
  <c r="AB999" i="2"/>
  <c r="AB1000" i="2"/>
  <c r="AB1001" i="2"/>
  <c r="AB1002" i="2"/>
  <c r="AB1003" i="2"/>
  <c r="AB1004" i="2"/>
  <c r="AB1005" i="2"/>
  <c r="AB1006" i="2"/>
  <c r="AB1007" i="2"/>
  <c r="AB1008" i="2"/>
  <c r="AB1009" i="2"/>
  <c r="AB1010" i="2"/>
  <c r="AB1011" i="2"/>
  <c r="AB1012" i="2"/>
  <c r="AB1013" i="2"/>
  <c r="AB1014" i="2"/>
  <c r="AB1015" i="2"/>
  <c r="AB1016" i="2"/>
  <c r="AB1017" i="2"/>
  <c r="AB1018" i="2"/>
  <c r="AB1019" i="2"/>
  <c r="AB1020" i="2"/>
  <c r="AB1021" i="2"/>
  <c r="AB1022" i="2"/>
  <c r="AB1023" i="2"/>
  <c r="AB1024" i="2"/>
  <c r="AB1025" i="2"/>
  <c r="AB1026" i="2"/>
  <c r="AB1027" i="2"/>
  <c r="AB1028" i="2"/>
  <c r="AB1029" i="2"/>
  <c r="AB1030" i="2"/>
  <c r="AB1031" i="2"/>
  <c r="AB1032" i="2"/>
  <c r="AB1033" i="2"/>
  <c r="AB1034" i="2"/>
  <c r="AB1035" i="2"/>
  <c r="AB1036" i="2"/>
  <c r="AB1037" i="2"/>
  <c r="AB1038" i="2"/>
  <c r="AB1039" i="2"/>
  <c r="AB1040" i="2"/>
  <c r="AB1041" i="2"/>
  <c r="AB1042" i="2"/>
  <c r="AB1043" i="2"/>
  <c r="AB1044" i="2"/>
  <c r="AB1045" i="2"/>
  <c r="AB1046" i="2"/>
  <c r="AB1047" i="2"/>
  <c r="AB1048" i="2"/>
  <c r="AB1049" i="2"/>
  <c r="AB1050" i="2"/>
  <c r="AB1051" i="2"/>
  <c r="AB1052" i="2"/>
  <c r="AB1053" i="2"/>
  <c r="AB1054" i="2"/>
  <c r="AB1055" i="2"/>
  <c r="AB1056" i="2"/>
  <c r="AB1057" i="2"/>
  <c r="AB1058" i="2"/>
  <c r="AB1059" i="2"/>
  <c r="AB1060" i="2"/>
  <c r="AB1061" i="2"/>
  <c r="AB1062" i="2"/>
  <c r="AB1063" i="2"/>
  <c r="AB1064" i="2"/>
  <c r="AB1065" i="2"/>
  <c r="AB1066" i="2"/>
  <c r="AB1067" i="2"/>
  <c r="AB1068" i="2"/>
  <c r="AB1069" i="2"/>
  <c r="AB1070" i="2"/>
  <c r="AB1071" i="2"/>
  <c r="AB1072" i="2"/>
  <c r="AB1073" i="2"/>
  <c r="AB1074" i="2"/>
  <c r="AB1075" i="2"/>
  <c r="AB1076" i="2"/>
  <c r="AB1077" i="2"/>
  <c r="AB1078" i="2"/>
  <c r="AB1079" i="2"/>
  <c r="AB1080" i="2"/>
  <c r="AB1081" i="2"/>
  <c r="AB1082" i="2"/>
  <c r="AB1083" i="2"/>
  <c r="AB1084" i="2"/>
  <c r="AB1085" i="2"/>
  <c r="AB1086" i="2"/>
  <c r="AB1087" i="2"/>
  <c r="AB1088" i="2"/>
  <c r="AB1089" i="2"/>
  <c r="AB1090" i="2"/>
  <c r="AB1091" i="2"/>
  <c r="AB1092" i="2"/>
  <c r="AB1093" i="2"/>
  <c r="AB1094" i="2"/>
  <c r="AB1095" i="2"/>
  <c r="AB1096" i="2"/>
  <c r="AB1097" i="2"/>
  <c r="AB1098" i="2"/>
  <c r="AB1099" i="2"/>
  <c r="AB1100" i="2"/>
  <c r="AB1101" i="2"/>
  <c r="AB1102" i="2"/>
  <c r="AB1103" i="2"/>
  <c r="AB1104" i="2"/>
  <c r="AB1105" i="2"/>
  <c r="AB1106" i="2"/>
  <c r="AB1107" i="2"/>
  <c r="AB1108" i="2"/>
  <c r="AB1109" i="2"/>
  <c r="AB1110" i="2"/>
  <c r="AB1111" i="2"/>
  <c r="AB1112" i="2"/>
  <c r="AB1113" i="2"/>
  <c r="AB1114" i="2"/>
  <c r="AB1115" i="2"/>
  <c r="AB1116" i="2"/>
  <c r="AB1117" i="2"/>
  <c r="AB1118" i="2"/>
  <c r="AB1119" i="2"/>
  <c r="AB1120" i="2"/>
  <c r="AB1121" i="2"/>
  <c r="AB1122" i="2"/>
  <c r="AB1123" i="2"/>
  <c r="AB1124" i="2"/>
  <c r="AB1125" i="2"/>
  <c r="AB1126" i="2"/>
  <c r="AB1127" i="2"/>
  <c r="AB1128" i="2"/>
  <c r="AB1129" i="2"/>
  <c r="AB1130" i="2"/>
  <c r="AB1131" i="2"/>
  <c r="AB1132" i="2"/>
  <c r="AB1133" i="2"/>
  <c r="AB1134" i="2"/>
  <c r="AB1135" i="2"/>
  <c r="AB1136" i="2"/>
  <c r="AB1137" i="2"/>
  <c r="AB1138" i="2"/>
  <c r="AB1139" i="2"/>
  <c r="AB1140" i="2"/>
  <c r="AB1141" i="2"/>
  <c r="AB1142" i="2"/>
  <c r="AB1143" i="2"/>
  <c r="AB1144" i="2"/>
  <c r="AB1145" i="2"/>
  <c r="AB1146" i="2"/>
  <c r="AB1147" i="2"/>
  <c r="AB1148" i="2"/>
  <c r="AB1149" i="2"/>
  <c r="AB1150" i="2"/>
  <c r="AB1151" i="2"/>
  <c r="AB1152" i="2"/>
  <c r="AB1153" i="2"/>
  <c r="AB1154" i="2"/>
  <c r="AB1155" i="2"/>
  <c r="AB1156" i="2"/>
  <c r="AB1157" i="2"/>
  <c r="AB1158" i="2"/>
  <c r="AB1159" i="2"/>
  <c r="AB1160" i="2"/>
  <c r="AB1161" i="2"/>
  <c r="AB1162" i="2"/>
  <c r="AB1163" i="2"/>
  <c r="AB1164" i="2"/>
  <c r="AB1165" i="2"/>
  <c r="AB1166" i="2"/>
  <c r="AB1167" i="2"/>
  <c r="AB1168" i="2"/>
  <c r="AB1169" i="2"/>
  <c r="AB1170" i="2"/>
  <c r="AB1171" i="2"/>
  <c r="AB1172" i="2"/>
  <c r="AB1173" i="2"/>
  <c r="AB1174" i="2"/>
  <c r="AB1175" i="2"/>
  <c r="AB1176" i="2"/>
  <c r="AB1177" i="2"/>
  <c r="AB1178" i="2"/>
  <c r="AB1179" i="2"/>
  <c r="AB1180" i="2"/>
  <c r="AB1181" i="2"/>
  <c r="AB1182" i="2"/>
  <c r="AB1183" i="2"/>
  <c r="AB1184" i="2"/>
  <c r="AB1185" i="2"/>
  <c r="AB1186" i="2"/>
  <c r="AB1187" i="2"/>
  <c r="AB1188" i="2"/>
  <c r="AB1189" i="2"/>
  <c r="AB1190" i="2"/>
  <c r="AB1191" i="2"/>
  <c r="AB1192" i="2"/>
  <c r="AB1193" i="2"/>
  <c r="AB1194" i="2"/>
  <c r="AB1195" i="2"/>
  <c r="AB1196" i="2"/>
  <c r="AB1197" i="2"/>
  <c r="AB1198" i="2"/>
  <c r="AB1199" i="2"/>
  <c r="AB1200" i="2"/>
  <c r="AB1201" i="2"/>
  <c r="AB1202" i="2"/>
  <c r="AB1203" i="2"/>
  <c r="AB1204" i="2"/>
  <c r="AB1205" i="2"/>
  <c r="AB1206" i="2"/>
  <c r="AB1207" i="2"/>
  <c r="AB1208" i="2"/>
  <c r="AB1209" i="2"/>
  <c r="AB1210" i="2"/>
  <c r="AB1211" i="2"/>
  <c r="AB1212" i="2"/>
  <c r="AB1213" i="2"/>
  <c r="AB1214" i="2"/>
  <c r="AB1215" i="2"/>
  <c r="AB1216" i="2"/>
  <c r="AB1217" i="2"/>
  <c r="AB1218" i="2"/>
  <c r="AB1219" i="2"/>
  <c r="AB1220" i="2"/>
  <c r="AB1221" i="2"/>
  <c r="AB1222" i="2"/>
  <c r="AB1223" i="2"/>
  <c r="AB1224" i="2"/>
  <c r="AB1225" i="2"/>
  <c r="AB1226" i="2"/>
  <c r="AB1227" i="2"/>
  <c r="AB1228" i="2"/>
  <c r="AB1229" i="2"/>
  <c r="AB1230" i="2"/>
  <c r="AB1231" i="2"/>
  <c r="AB1232" i="2"/>
  <c r="AB1233" i="2"/>
  <c r="AB1234" i="2"/>
  <c r="AB1235" i="2"/>
  <c r="AB1236" i="2"/>
  <c r="AB1237" i="2"/>
  <c r="AB1238" i="2"/>
  <c r="AB1239" i="2"/>
  <c r="AB1240" i="2"/>
  <c r="AB1241" i="2"/>
  <c r="AB1242" i="2"/>
  <c r="AB1243" i="2"/>
  <c r="AB1244" i="2"/>
  <c r="AB1245" i="2"/>
  <c r="AB1246" i="2"/>
  <c r="AB1247" i="2"/>
  <c r="AB1248" i="2"/>
  <c r="AB1249" i="2"/>
  <c r="AB1250" i="2"/>
  <c r="AB1251" i="2"/>
  <c r="AB1252" i="2"/>
  <c r="AB1253" i="2"/>
  <c r="AB1254" i="2"/>
  <c r="AB1255" i="2"/>
  <c r="AB1256" i="2"/>
  <c r="AB1257" i="2"/>
  <c r="AB1258" i="2"/>
  <c r="AB1259" i="2"/>
  <c r="AB1260" i="2"/>
  <c r="AB1261" i="2"/>
  <c r="AB1262" i="2"/>
  <c r="AB1263" i="2"/>
  <c r="AB1264" i="2"/>
  <c r="AB1265" i="2"/>
  <c r="AB1266" i="2"/>
  <c r="AB1267" i="2"/>
  <c r="AB1268" i="2"/>
  <c r="AB1269" i="2"/>
  <c r="AB1270" i="2"/>
  <c r="AB1271" i="2"/>
  <c r="AB1272" i="2"/>
  <c r="AB1273" i="2"/>
  <c r="AB1274" i="2"/>
  <c r="AB1275" i="2"/>
  <c r="AB1276" i="2"/>
  <c r="AB1277" i="2"/>
  <c r="AB1278" i="2"/>
  <c r="AB1279" i="2"/>
  <c r="AB1280" i="2"/>
  <c r="AB1281" i="2"/>
  <c r="AB1282" i="2"/>
  <c r="AB1283" i="2"/>
  <c r="AB1284" i="2"/>
  <c r="AB1285" i="2"/>
  <c r="AB1286" i="2"/>
  <c r="AB1287" i="2"/>
  <c r="AB1288" i="2"/>
  <c r="AB1289" i="2"/>
  <c r="AB1290" i="2"/>
  <c r="AB1291" i="2"/>
  <c r="AB1292" i="2"/>
  <c r="AB1293" i="2"/>
  <c r="AB1294" i="2"/>
  <c r="AB1295" i="2"/>
  <c r="AB1296" i="2"/>
  <c r="AB1297" i="2"/>
  <c r="AB1298" i="2"/>
  <c r="AB1299" i="2"/>
  <c r="AB1300" i="2"/>
  <c r="AB1301" i="2"/>
  <c r="AB1302" i="2"/>
  <c r="AB1303" i="2"/>
  <c r="AB1304" i="2"/>
  <c r="AB1305" i="2"/>
  <c r="AB1306" i="2"/>
  <c r="AB1307" i="2"/>
  <c r="AB1308" i="2"/>
  <c r="AB1309" i="2"/>
  <c r="AB1310" i="2"/>
  <c r="AB1311" i="2"/>
  <c r="AB1312" i="2"/>
  <c r="AB1313" i="2"/>
  <c r="AB1314" i="2"/>
  <c r="AB1315" i="2"/>
  <c r="AB1316" i="2"/>
  <c r="AB1317" i="2"/>
  <c r="AB1318" i="2"/>
  <c r="AB1319" i="2"/>
  <c r="AB1320" i="2"/>
  <c r="AB1321" i="2"/>
  <c r="AB1322" i="2"/>
  <c r="AB1323" i="2"/>
  <c r="AB1324" i="2"/>
  <c r="AB1325" i="2"/>
  <c r="AB1326" i="2"/>
  <c r="AB1327" i="2"/>
  <c r="AB1328" i="2"/>
  <c r="AB1329" i="2"/>
  <c r="AB1330" i="2"/>
  <c r="AB1331" i="2"/>
  <c r="AB1332" i="2"/>
  <c r="AB1333" i="2"/>
  <c r="AB1334" i="2"/>
  <c r="AB1335" i="2"/>
  <c r="AB1336" i="2"/>
  <c r="AB1337" i="2"/>
  <c r="AB1338" i="2"/>
  <c r="AB1339" i="2"/>
  <c r="AB1340" i="2"/>
  <c r="AB1341" i="2"/>
  <c r="AB1342" i="2"/>
  <c r="AB1343" i="2"/>
  <c r="AB1344" i="2"/>
  <c r="AB1345" i="2"/>
  <c r="AB1346" i="2"/>
  <c r="AB1347" i="2"/>
  <c r="AB1348" i="2"/>
  <c r="AB1349" i="2"/>
  <c r="AB1350" i="2"/>
  <c r="AB1351" i="2"/>
  <c r="AB1352" i="2"/>
  <c r="AB1353" i="2"/>
  <c r="AB1354" i="2"/>
  <c r="AB1355" i="2"/>
  <c r="AB1356" i="2"/>
  <c r="AB1357" i="2"/>
  <c r="AB1358" i="2"/>
  <c r="AB1359" i="2"/>
  <c r="AB1360" i="2"/>
  <c r="AB1361" i="2"/>
  <c r="AB1362" i="2"/>
  <c r="AB1363" i="2"/>
  <c r="AB1364" i="2"/>
  <c r="AB1365" i="2"/>
  <c r="AB1366" i="2"/>
  <c r="AB1367" i="2"/>
  <c r="AB1368" i="2"/>
  <c r="AB1369" i="2"/>
  <c r="AB1370" i="2"/>
  <c r="AB1371" i="2"/>
  <c r="AB1372" i="2"/>
  <c r="AB1373" i="2"/>
  <c r="AB1374" i="2"/>
  <c r="AB1375" i="2"/>
  <c r="AB1376" i="2"/>
  <c r="AB1377" i="2"/>
  <c r="AB1378" i="2"/>
  <c r="AB1379" i="2"/>
  <c r="AB1380" i="2"/>
  <c r="AB1381" i="2"/>
  <c r="AB1382" i="2"/>
  <c r="AB1383" i="2"/>
  <c r="AB1384" i="2"/>
  <c r="AB1385" i="2"/>
  <c r="AB1386" i="2"/>
  <c r="AB1387" i="2"/>
  <c r="AB1388" i="2"/>
  <c r="AB1389" i="2"/>
  <c r="AB1390" i="2"/>
  <c r="AB1391" i="2"/>
  <c r="AB1392" i="2"/>
  <c r="AB1393" i="2"/>
  <c r="AB1394" i="2"/>
  <c r="AB1395" i="2"/>
  <c r="AB1396" i="2"/>
  <c r="AB1397" i="2"/>
  <c r="AB1398" i="2"/>
  <c r="AB1399" i="2"/>
  <c r="AB1400" i="2"/>
  <c r="AB1401" i="2"/>
  <c r="AB1402" i="2"/>
  <c r="AB1403" i="2"/>
  <c r="AB1404" i="2"/>
  <c r="AB1405" i="2"/>
  <c r="AB1406" i="2"/>
  <c r="AB1407" i="2"/>
  <c r="AB1408" i="2"/>
  <c r="AB1409" i="2"/>
  <c r="AB1410" i="2"/>
  <c r="AB1411" i="2"/>
  <c r="AB1412" i="2"/>
  <c r="AB1413" i="2"/>
  <c r="AB1414" i="2"/>
  <c r="AB1415" i="2"/>
  <c r="AB1416" i="2"/>
  <c r="AB1417" i="2"/>
  <c r="AB1418" i="2"/>
  <c r="AB1419" i="2"/>
  <c r="AB1420" i="2"/>
  <c r="AB1421" i="2"/>
  <c r="AB1422" i="2"/>
  <c r="AB1423" i="2"/>
  <c r="AB1424" i="2"/>
  <c r="AB1425" i="2"/>
  <c r="AB1426" i="2"/>
  <c r="AB1427" i="2"/>
  <c r="AB1428" i="2"/>
  <c r="AB1429" i="2"/>
  <c r="AB1430" i="2"/>
  <c r="AB1431" i="2"/>
  <c r="AB1432" i="2"/>
  <c r="AB1433" i="2"/>
  <c r="AB1434" i="2"/>
  <c r="AB1435" i="2"/>
  <c r="AB1436" i="2"/>
  <c r="AB1437" i="2"/>
  <c r="AB1438" i="2"/>
  <c r="AB1439" i="2"/>
  <c r="AB1440" i="2"/>
  <c r="AB1441" i="2"/>
  <c r="AB1442" i="2"/>
  <c r="AB1443" i="2"/>
  <c r="AB1444" i="2"/>
  <c r="AB1445" i="2"/>
  <c r="AB1446" i="2"/>
  <c r="AB1447" i="2"/>
  <c r="AB1448" i="2"/>
  <c r="AB1449" i="2"/>
  <c r="AB1450" i="2"/>
  <c r="AB1451" i="2"/>
  <c r="AB1452" i="2"/>
  <c r="AB1453" i="2"/>
  <c r="AB1454" i="2"/>
  <c r="AB1455" i="2"/>
  <c r="AB1456" i="2"/>
  <c r="AB1457" i="2"/>
  <c r="AB1458" i="2"/>
  <c r="AB1459" i="2"/>
  <c r="AB1460" i="2"/>
  <c r="AB1461" i="2"/>
  <c r="AB1462" i="2"/>
  <c r="AB1463" i="2"/>
  <c r="AB1464" i="2"/>
  <c r="AB1465" i="2"/>
  <c r="AB1466" i="2"/>
  <c r="AB1467" i="2"/>
  <c r="AB1468" i="2"/>
  <c r="AB1469" i="2"/>
  <c r="AB1470" i="2"/>
  <c r="AB1471" i="2"/>
  <c r="AB1472" i="2"/>
  <c r="AB1473" i="2"/>
  <c r="AB1474" i="2"/>
  <c r="AB1475" i="2"/>
  <c r="AB1476" i="2"/>
  <c r="AB1477" i="2"/>
  <c r="AB1478" i="2"/>
  <c r="AB1479" i="2"/>
  <c r="AB1480" i="2"/>
  <c r="AB1481" i="2"/>
  <c r="AB1482" i="2"/>
  <c r="AB1483" i="2"/>
  <c r="AB1484" i="2"/>
  <c r="AB1485" i="2"/>
  <c r="AB1486" i="2"/>
  <c r="AB1487" i="2"/>
  <c r="AB1488" i="2"/>
  <c r="AB1489" i="2"/>
  <c r="AB1490" i="2"/>
  <c r="AB1491" i="2"/>
  <c r="AB1492" i="2"/>
  <c r="AB1493" i="2"/>
  <c r="AB1494" i="2"/>
  <c r="AB1495" i="2"/>
  <c r="AB1496" i="2"/>
  <c r="AB1497" i="2"/>
  <c r="AB1498" i="2"/>
  <c r="AB1499" i="2"/>
  <c r="AB1500" i="2"/>
  <c r="AB1501" i="2"/>
  <c r="AB1502" i="2"/>
  <c r="AB1503" i="2"/>
  <c r="AB1504" i="2"/>
  <c r="AB1505" i="2"/>
  <c r="AB1506" i="2"/>
  <c r="AB1507" i="2"/>
  <c r="AB1508" i="2"/>
  <c r="AB1509" i="2"/>
  <c r="AB1510" i="2"/>
  <c r="AB1511" i="2"/>
  <c r="AB1512" i="2"/>
  <c r="AB1513" i="2"/>
  <c r="AB1514" i="2"/>
  <c r="AB1515" i="2"/>
  <c r="AB1516" i="2"/>
  <c r="AB1517" i="2"/>
  <c r="AB1518" i="2"/>
  <c r="AB1519" i="2"/>
  <c r="AB1520" i="2"/>
  <c r="AB1521" i="2"/>
  <c r="AB1522" i="2"/>
  <c r="AB1523" i="2"/>
  <c r="AB1524" i="2"/>
  <c r="AB1525" i="2"/>
  <c r="AB1526" i="2"/>
  <c r="AB1527" i="2"/>
  <c r="AB1528" i="2"/>
  <c r="AB1529" i="2"/>
  <c r="AB1530" i="2"/>
  <c r="AB1531" i="2"/>
  <c r="AB1532" i="2"/>
  <c r="AB1533" i="2"/>
  <c r="AB1534" i="2"/>
  <c r="AB1535" i="2"/>
  <c r="AB1536" i="2"/>
  <c r="AB1537" i="2"/>
  <c r="AB1538" i="2"/>
  <c r="AB1539" i="2"/>
  <c r="AB1540" i="2"/>
  <c r="AB1541" i="2"/>
  <c r="AB1542" i="2"/>
  <c r="AB1543" i="2"/>
  <c r="AB1544" i="2"/>
  <c r="AB1545" i="2"/>
  <c r="AB1546" i="2"/>
  <c r="AB1547" i="2"/>
  <c r="AB1548" i="2"/>
  <c r="AB1549" i="2"/>
  <c r="AB1550" i="2"/>
  <c r="AB1551" i="2"/>
  <c r="AB1552" i="2"/>
  <c r="AB1553" i="2"/>
  <c r="AB1554" i="2"/>
  <c r="AB1555" i="2"/>
  <c r="AB1556" i="2"/>
  <c r="AB1557" i="2"/>
  <c r="AB1558" i="2"/>
  <c r="AB1559" i="2"/>
  <c r="AB1560" i="2"/>
  <c r="AB1561" i="2"/>
  <c r="AB1562" i="2"/>
  <c r="AB1563" i="2"/>
  <c r="AB1564" i="2"/>
  <c r="AB1565" i="2"/>
  <c r="AB1566" i="2"/>
  <c r="AB1567" i="2"/>
  <c r="AB1568" i="2"/>
  <c r="AB1569" i="2"/>
  <c r="AB1570" i="2"/>
  <c r="AB1571" i="2"/>
  <c r="AB1572" i="2"/>
  <c r="AB1573" i="2"/>
  <c r="AB1574" i="2"/>
  <c r="AB1575" i="2"/>
  <c r="AB1576" i="2"/>
  <c r="AB1577" i="2"/>
  <c r="AB1578" i="2"/>
  <c r="AB1579" i="2"/>
  <c r="AB1580" i="2"/>
  <c r="AB1581" i="2"/>
  <c r="AB1582" i="2"/>
  <c r="AB1583" i="2"/>
  <c r="AB1584" i="2"/>
  <c r="AB1585" i="2"/>
  <c r="AB1586" i="2"/>
  <c r="AB1587" i="2"/>
  <c r="AB1588" i="2"/>
  <c r="AB1589" i="2"/>
  <c r="AB1590" i="2"/>
  <c r="AB1591" i="2"/>
  <c r="AB1592" i="2"/>
  <c r="AB1593" i="2"/>
  <c r="AB1594" i="2"/>
  <c r="AB1595" i="2"/>
  <c r="AB1596" i="2"/>
  <c r="AB1597" i="2"/>
  <c r="AB1598" i="2"/>
  <c r="AB1599" i="2"/>
  <c r="AB1600" i="2"/>
  <c r="AB1601" i="2"/>
  <c r="AB1602" i="2"/>
  <c r="AB1603" i="2"/>
  <c r="AB1604" i="2"/>
  <c r="AB1605" i="2"/>
  <c r="AB1606" i="2"/>
  <c r="AB1607" i="2"/>
  <c r="AB1608" i="2"/>
  <c r="AB1609" i="2"/>
  <c r="AB1610" i="2"/>
  <c r="AB1611" i="2"/>
  <c r="AB1612" i="2"/>
  <c r="AB1613" i="2"/>
  <c r="AB1614" i="2"/>
  <c r="AB1615" i="2"/>
  <c r="AB1616" i="2"/>
  <c r="AB1617" i="2"/>
  <c r="AB1618" i="2"/>
  <c r="AB1619" i="2"/>
  <c r="AB1620" i="2"/>
  <c r="AB1621" i="2"/>
  <c r="AB1622" i="2"/>
  <c r="AB1623" i="2"/>
  <c r="AB1624" i="2"/>
  <c r="AB1625" i="2"/>
  <c r="AB1626" i="2"/>
  <c r="AB1627" i="2"/>
  <c r="AB1628" i="2"/>
  <c r="AB1629" i="2"/>
  <c r="AB1630" i="2"/>
  <c r="AB1631" i="2"/>
  <c r="AB1632" i="2"/>
  <c r="AB1633" i="2"/>
  <c r="AB1634" i="2"/>
  <c r="AB1635" i="2"/>
  <c r="AB1636" i="2"/>
  <c r="AB1637" i="2"/>
  <c r="AB1638" i="2"/>
  <c r="AB1639" i="2"/>
  <c r="AB1640" i="2"/>
  <c r="AB1641" i="2"/>
  <c r="AB1642" i="2"/>
  <c r="AB1643" i="2"/>
  <c r="AB1644" i="2"/>
  <c r="AB1645" i="2"/>
  <c r="AB1646" i="2"/>
  <c r="AB1647" i="2"/>
  <c r="AB1648" i="2"/>
  <c r="AB1649" i="2"/>
  <c r="AB1650" i="2"/>
  <c r="AB1651" i="2"/>
  <c r="AB1652" i="2"/>
  <c r="AB1653" i="2"/>
  <c r="AB1654" i="2"/>
  <c r="AB1655" i="2"/>
  <c r="AB1656" i="2"/>
  <c r="AB1657" i="2"/>
  <c r="AB1658" i="2"/>
  <c r="AB1659" i="2"/>
  <c r="AB1660" i="2"/>
  <c r="AB1661" i="2"/>
  <c r="AB1662" i="2"/>
  <c r="AB1663" i="2"/>
  <c r="AB1664" i="2"/>
  <c r="AB1665" i="2"/>
  <c r="AB1666" i="2"/>
  <c r="AB1667" i="2"/>
  <c r="AB1668" i="2"/>
  <c r="AB1669" i="2"/>
  <c r="AB1670" i="2"/>
  <c r="AB1671" i="2"/>
  <c r="AB1672" i="2"/>
  <c r="AB1673" i="2"/>
  <c r="AB1674" i="2"/>
  <c r="AB1675" i="2"/>
  <c r="AB1676" i="2"/>
  <c r="AB1677" i="2"/>
  <c r="AB1678" i="2"/>
  <c r="AB1679" i="2"/>
  <c r="AB1680" i="2"/>
  <c r="AB1681" i="2"/>
  <c r="AB1682" i="2"/>
  <c r="AB1683" i="2"/>
  <c r="AB1684" i="2"/>
  <c r="AB1685" i="2"/>
  <c r="AB1686" i="2"/>
  <c r="AB1687" i="2"/>
  <c r="AB1688" i="2"/>
  <c r="AB1689" i="2"/>
  <c r="AB1690" i="2"/>
  <c r="AB1691" i="2"/>
  <c r="AB1692" i="2"/>
  <c r="AB1693" i="2"/>
  <c r="AB1694" i="2"/>
  <c r="AB1695" i="2"/>
  <c r="AB1696" i="2"/>
  <c r="AB1697" i="2"/>
  <c r="AB1698" i="2"/>
  <c r="AB1699" i="2"/>
  <c r="AB1700" i="2"/>
  <c r="AB1701" i="2"/>
  <c r="AB1702" i="2"/>
  <c r="AB1703" i="2"/>
  <c r="AB1704" i="2"/>
  <c r="AB1705" i="2"/>
  <c r="AB1706" i="2"/>
  <c r="AB1707" i="2"/>
  <c r="AB1708" i="2"/>
  <c r="AB1709" i="2"/>
  <c r="AB1710" i="2"/>
  <c r="AB1711" i="2"/>
  <c r="AB1712" i="2"/>
  <c r="AB1713" i="2"/>
  <c r="AB1714" i="2"/>
  <c r="AB1715" i="2"/>
  <c r="AB1716" i="2"/>
  <c r="AB1717" i="2"/>
  <c r="AB1718" i="2"/>
  <c r="AB1719" i="2"/>
  <c r="AB1720" i="2"/>
  <c r="AB1721" i="2"/>
  <c r="AB1722" i="2"/>
  <c r="AB1723" i="2"/>
  <c r="AB1724" i="2"/>
  <c r="AB1725" i="2"/>
  <c r="AB1726" i="2"/>
  <c r="AB1727" i="2"/>
  <c r="AB1728" i="2"/>
  <c r="AB1729" i="2"/>
  <c r="AB1730" i="2"/>
  <c r="AB1731" i="2"/>
  <c r="AB1732" i="2"/>
  <c r="AB1733" i="2"/>
  <c r="AB1734" i="2"/>
  <c r="AB1735" i="2"/>
  <c r="AB1736" i="2"/>
  <c r="AB1737" i="2"/>
  <c r="AB1738" i="2"/>
  <c r="AB1739" i="2"/>
  <c r="AB1740" i="2"/>
  <c r="AB1741" i="2"/>
  <c r="AB1742" i="2"/>
  <c r="AB1743" i="2"/>
  <c r="AB1744" i="2"/>
  <c r="AB1745" i="2"/>
  <c r="AB1746" i="2"/>
  <c r="AB1747" i="2"/>
  <c r="AB1748" i="2"/>
  <c r="AB1749" i="2"/>
  <c r="AB1750" i="2"/>
  <c r="AB1751" i="2"/>
  <c r="AB1752" i="2"/>
  <c r="AB1753" i="2"/>
  <c r="AB1754" i="2"/>
  <c r="AB1755" i="2"/>
  <c r="AB1756" i="2"/>
  <c r="AB1757" i="2"/>
  <c r="AB1758" i="2"/>
  <c r="AB1759" i="2"/>
  <c r="AB1760" i="2"/>
  <c r="AB1761" i="2"/>
  <c r="AB1762" i="2"/>
  <c r="AB1763" i="2"/>
  <c r="AB1764" i="2"/>
  <c r="AB1765" i="2"/>
  <c r="AB1766" i="2"/>
  <c r="AB1767" i="2"/>
  <c r="AB1768" i="2"/>
  <c r="AB1769" i="2"/>
  <c r="AB1770" i="2"/>
  <c r="AB1771" i="2"/>
  <c r="AB1772" i="2"/>
  <c r="AB1773" i="2"/>
  <c r="AB1774" i="2"/>
  <c r="AB1775" i="2"/>
  <c r="AB1776" i="2"/>
  <c r="AB1777" i="2"/>
  <c r="AB1778" i="2"/>
  <c r="AB1779" i="2"/>
  <c r="AB1780" i="2"/>
  <c r="AB1781" i="2"/>
  <c r="AB1782" i="2"/>
  <c r="AB1783" i="2"/>
  <c r="AB1784" i="2"/>
  <c r="AB1785" i="2"/>
  <c r="AB1786" i="2"/>
  <c r="AB1787" i="2"/>
  <c r="AB1788" i="2"/>
  <c r="AB1789" i="2"/>
  <c r="AB1790" i="2"/>
  <c r="AB1791" i="2"/>
  <c r="AB1792" i="2"/>
  <c r="AB1793" i="2"/>
  <c r="AB1794" i="2"/>
  <c r="AB1795" i="2"/>
  <c r="AB1796" i="2"/>
  <c r="AB1797" i="2"/>
  <c r="AB1798" i="2"/>
  <c r="AB1799" i="2"/>
  <c r="AB1800" i="2"/>
  <c r="AB1801" i="2"/>
  <c r="AB1802" i="2"/>
  <c r="AB1803" i="2"/>
  <c r="AB1804" i="2"/>
  <c r="AB1805" i="2"/>
  <c r="AB1806" i="2"/>
  <c r="AB1807" i="2"/>
  <c r="AB1808" i="2"/>
  <c r="AB1809" i="2"/>
  <c r="AB1810" i="2"/>
  <c r="AB1811" i="2"/>
  <c r="AB1812" i="2"/>
  <c r="AB1813" i="2"/>
  <c r="AB1814" i="2"/>
  <c r="AB1815" i="2"/>
  <c r="AB1816" i="2"/>
  <c r="AB1817" i="2"/>
  <c r="AB1818" i="2"/>
  <c r="AB1819" i="2"/>
  <c r="AB1820" i="2"/>
  <c r="AB1821" i="2"/>
  <c r="AB1822" i="2"/>
  <c r="AB1823" i="2"/>
  <c r="AB1824" i="2"/>
  <c r="AB1825" i="2"/>
  <c r="AB1826" i="2"/>
  <c r="AB1827" i="2"/>
  <c r="AB1828" i="2"/>
  <c r="AB1829" i="2"/>
  <c r="AB1830" i="2"/>
  <c r="AB1831" i="2"/>
  <c r="AB1832" i="2"/>
  <c r="AB1833" i="2"/>
  <c r="AB1834" i="2"/>
  <c r="AB1835" i="2"/>
  <c r="AB1836" i="2"/>
  <c r="AB1837" i="2"/>
  <c r="AB1838" i="2"/>
  <c r="AB1839" i="2"/>
  <c r="AB1840" i="2"/>
  <c r="AB1841" i="2"/>
  <c r="AB1842" i="2"/>
  <c r="AB1843" i="2"/>
  <c r="AB1844" i="2"/>
  <c r="AB1845" i="2"/>
  <c r="AB1846" i="2"/>
  <c r="AB1847" i="2"/>
  <c r="AB1848" i="2"/>
  <c r="AB1849" i="2"/>
  <c r="AB1850" i="2"/>
  <c r="AB1851" i="2"/>
  <c r="AB1852" i="2"/>
  <c r="AB1853" i="2"/>
  <c r="AB1854" i="2"/>
  <c r="AB1855" i="2"/>
  <c r="AB1856" i="2"/>
  <c r="AB1857" i="2"/>
  <c r="AB1858" i="2"/>
  <c r="AB1859" i="2"/>
  <c r="AB1860" i="2"/>
  <c r="AB1861" i="2"/>
  <c r="AB1862" i="2"/>
  <c r="AB1863" i="2"/>
  <c r="AB1864" i="2"/>
  <c r="AB1865" i="2"/>
  <c r="AB1866" i="2"/>
  <c r="AB1867" i="2"/>
  <c r="AB1868" i="2"/>
  <c r="AB1869" i="2"/>
  <c r="AB1870" i="2"/>
  <c r="AB1871" i="2"/>
  <c r="AB1872" i="2"/>
  <c r="AB1873" i="2"/>
  <c r="AB1874" i="2"/>
  <c r="AB1875" i="2"/>
  <c r="AB1876" i="2"/>
  <c r="AB1877" i="2"/>
  <c r="AB1878" i="2"/>
  <c r="AB1879" i="2"/>
  <c r="AB1880" i="2"/>
  <c r="AB1881" i="2"/>
  <c r="AB1882" i="2"/>
  <c r="AB1883" i="2"/>
  <c r="AB1884" i="2"/>
  <c r="AB1885" i="2"/>
  <c r="AB1886" i="2"/>
  <c r="AB1887" i="2"/>
  <c r="AB1888" i="2"/>
  <c r="AB1889" i="2"/>
  <c r="AB1890" i="2"/>
  <c r="AB1891" i="2"/>
  <c r="AB1892" i="2"/>
  <c r="AB1893" i="2"/>
  <c r="AB1894" i="2"/>
  <c r="AB1895" i="2"/>
  <c r="AB1896" i="2"/>
  <c r="AB1897" i="2"/>
  <c r="AB1898" i="2"/>
  <c r="AB1899" i="2"/>
  <c r="AB1900" i="2"/>
  <c r="AB1901" i="2"/>
  <c r="AB1902" i="2"/>
  <c r="AB1903" i="2"/>
  <c r="AB1904" i="2"/>
  <c r="AB1905" i="2"/>
  <c r="AB1906" i="2"/>
  <c r="AB1907" i="2"/>
  <c r="AB1908" i="2"/>
  <c r="AB1909" i="2"/>
  <c r="AB1910" i="2"/>
  <c r="AB1911" i="2"/>
  <c r="AB1912" i="2"/>
  <c r="AB1913" i="2"/>
  <c r="AB1914" i="2"/>
  <c r="AB1915" i="2"/>
  <c r="AB1916" i="2"/>
  <c r="AB1917" i="2"/>
  <c r="AB1918" i="2"/>
  <c r="AB1919" i="2"/>
  <c r="AB1920" i="2"/>
  <c r="AB1921" i="2"/>
  <c r="AB1922" i="2"/>
  <c r="AB1923" i="2"/>
  <c r="AB1924" i="2"/>
  <c r="AB1925" i="2"/>
  <c r="AB1926" i="2"/>
  <c r="AB1927" i="2"/>
  <c r="AB1928" i="2"/>
  <c r="AB1929" i="2"/>
  <c r="AB1930" i="2"/>
  <c r="AB1931" i="2"/>
  <c r="AB1932" i="2"/>
  <c r="AB1933" i="2"/>
  <c r="AB1934" i="2"/>
  <c r="AB1935" i="2"/>
  <c r="AB1936" i="2"/>
  <c r="AB1937" i="2"/>
  <c r="AB1938" i="2"/>
  <c r="AB1939" i="2"/>
  <c r="AB1940" i="2"/>
  <c r="AB1941" i="2"/>
  <c r="AB1942" i="2"/>
  <c r="AB1943" i="2"/>
  <c r="AB1944" i="2"/>
  <c r="AB1945" i="2"/>
  <c r="AB1946" i="2"/>
  <c r="AB1947" i="2"/>
  <c r="AB1948" i="2"/>
  <c r="AB1949" i="2"/>
  <c r="AB1950" i="2"/>
  <c r="AB1951" i="2"/>
  <c r="AB1952" i="2"/>
  <c r="AB1953" i="2"/>
  <c r="AB1954" i="2"/>
  <c r="AB1955" i="2"/>
  <c r="AB1956" i="2"/>
  <c r="AB1957" i="2"/>
  <c r="AB1958" i="2"/>
  <c r="AB1959" i="2"/>
  <c r="AB1960" i="2"/>
  <c r="AB1961" i="2"/>
  <c r="AB1962" i="2"/>
  <c r="AB1963" i="2"/>
  <c r="AB1964" i="2"/>
  <c r="AB1965" i="2"/>
  <c r="AB1966" i="2"/>
  <c r="AB1967" i="2"/>
  <c r="AB1968" i="2"/>
  <c r="AB1969" i="2"/>
  <c r="AB1970" i="2"/>
  <c r="AB1971" i="2"/>
  <c r="AB1972" i="2"/>
  <c r="AB1973" i="2"/>
  <c r="AB1974" i="2"/>
  <c r="AB1975" i="2"/>
  <c r="AB1976" i="2"/>
  <c r="AB1977" i="2"/>
  <c r="AB1978" i="2"/>
  <c r="AB1979" i="2"/>
  <c r="AB1980" i="2"/>
  <c r="AB1981" i="2"/>
  <c r="AB1982" i="2"/>
  <c r="AB1983" i="2"/>
  <c r="AB1984" i="2"/>
  <c r="AB1985" i="2"/>
  <c r="AB1986" i="2"/>
  <c r="AB1987" i="2"/>
  <c r="AB1988" i="2"/>
  <c r="AB1989" i="2"/>
  <c r="AB1990" i="2"/>
  <c r="AB1991" i="2"/>
  <c r="AB1992" i="2"/>
  <c r="AB1993" i="2"/>
  <c r="AB1994" i="2"/>
  <c r="AB1995" i="2"/>
  <c r="AB1996" i="2"/>
  <c r="AB1997" i="2"/>
  <c r="AB1998" i="2"/>
  <c r="AB1999" i="2"/>
  <c r="AB2000" i="2"/>
  <c r="AB2001" i="2"/>
  <c r="AB2002" i="2"/>
  <c r="AB2003" i="2"/>
  <c r="AB2004" i="2"/>
  <c r="AB2005" i="2"/>
  <c r="AB2006" i="2"/>
  <c r="AB2007" i="2"/>
  <c r="AB2008" i="2"/>
  <c r="AB2009" i="2"/>
  <c r="AB2010" i="2"/>
  <c r="AB2011" i="2"/>
  <c r="AB2012" i="2"/>
  <c r="AB2013" i="2"/>
  <c r="AB2014" i="2"/>
  <c r="AB2015" i="2"/>
  <c r="AB2016" i="2"/>
  <c r="AB2017" i="2"/>
  <c r="AB2018" i="2"/>
  <c r="AB2019" i="2"/>
  <c r="AB2020" i="2"/>
  <c r="AB2021" i="2"/>
  <c r="AB2022" i="2"/>
  <c r="AB2023" i="2"/>
  <c r="AB2024" i="2"/>
  <c r="AB2025" i="2"/>
  <c r="AB2026" i="2"/>
  <c r="AB2027" i="2"/>
  <c r="AB2028" i="2"/>
  <c r="AB2029" i="2"/>
  <c r="AB2030" i="2"/>
  <c r="AB4" i="2"/>
  <c r="AB3" i="2"/>
  <c r="Y20" i="3"/>
  <c r="Y34" i="3"/>
  <c r="BB42" i="17"/>
  <c r="BB41" i="17"/>
  <c r="C5" i="3"/>
  <c r="D7" i="7"/>
  <c r="D9" i="4"/>
  <c r="AB185" i="17"/>
  <c r="AB183" i="17"/>
  <c r="AB181" i="17"/>
  <c r="AB179" i="17"/>
  <c r="AB177" i="17"/>
  <c r="AB175" i="17"/>
  <c r="AB173" i="17"/>
  <c r="AB171" i="17"/>
  <c r="AB169" i="17"/>
  <c r="AB167" i="17"/>
  <c r="AB165" i="17"/>
  <c r="AB166" i="17"/>
  <c r="AB168" i="17"/>
  <c r="AB170" i="17"/>
  <c r="AB172" i="17"/>
  <c r="AB174" i="17"/>
  <c r="AB176" i="17"/>
  <c r="AB178" i="17"/>
  <c r="AB180" i="17"/>
  <c r="AB182" i="17"/>
  <c r="AB184" i="17"/>
  <c r="AB186" i="17"/>
  <c r="G29" i="11"/>
  <c r="D29" i="11"/>
  <c r="D28" i="11"/>
  <c r="D27" i="11"/>
  <c r="G12" i="11"/>
  <c r="D12" i="11"/>
  <c r="D11" i="11"/>
  <c r="D10" i="11"/>
  <c r="G11" i="7"/>
  <c r="D11" i="7"/>
  <c r="D10" i="7"/>
  <c r="G27" i="7"/>
  <c r="D27" i="7"/>
  <c r="D25" i="7"/>
  <c r="D26" i="7"/>
  <c r="BB45" i="17"/>
  <c r="BB44" i="17"/>
  <c r="BB43" i="17"/>
  <c r="BB40" i="17"/>
  <c r="BB39" i="17"/>
  <c r="BB38" i="17"/>
  <c r="BB37" i="17"/>
  <c r="BB36" i="17"/>
  <c r="BB35" i="17"/>
  <c r="BB34" i="17"/>
  <c r="BB33" i="17"/>
  <c r="BB32" i="17"/>
  <c r="BB31" i="17"/>
  <c r="BB30" i="17"/>
  <c r="BB29" i="17"/>
  <c r="BB28" i="17"/>
  <c r="BB27" i="17"/>
  <c r="BB26" i="17"/>
  <c r="BB25" i="17"/>
  <c r="BB24" i="17"/>
  <c r="BB23" i="17"/>
  <c r="BB22" i="17"/>
  <c r="BB21" i="17"/>
  <c r="BB20" i="17"/>
  <c r="BB19" i="17"/>
  <c r="BB18" i="17"/>
  <c r="BB17" i="17"/>
  <c r="BB16" i="17"/>
  <c r="BB15" i="17"/>
  <c r="BB14" i="17"/>
  <c r="BB13" i="17"/>
  <c r="BB12" i="17"/>
  <c r="BB11" i="17"/>
  <c r="BB10" i="17"/>
  <c r="BB9" i="17"/>
  <c r="BB8" i="17"/>
  <c r="BB7" i="17"/>
  <c r="BB6" i="17"/>
  <c r="BB5" i="17"/>
  <c r="BB4" i="17"/>
  <c r="BB3" i="17"/>
  <c r="BB4" i="2"/>
  <c r="BB5" i="2"/>
  <c r="BB6" i="2"/>
  <c r="BB7" i="2"/>
  <c r="BB8" i="2"/>
  <c r="BB9" i="2"/>
  <c r="BB10" i="2"/>
  <c r="BB11" i="2"/>
  <c r="BB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3" i="2"/>
  <c r="D8" i="1"/>
  <c r="D8" i="4" s="1"/>
  <c r="D29" i="10"/>
  <c r="M152" i="16"/>
  <c r="N152" i="16"/>
  <c r="O152" i="16"/>
  <c r="M153" i="16"/>
  <c r="N153" i="16"/>
  <c r="O153" i="16"/>
  <c r="M154" i="16"/>
  <c r="N154" i="16"/>
  <c r="O154" i="16"/>
  <c r="M155" i="16"/>
  <c r="N155" i="16"/>
  <c r="O155" i="16"/>
  <c r="M156" i="16"/>
  <c r="N156" i="16"/>
  <c r="O156" i="16"/>
  <c r="M157" i="16"/>
  <c r="N157" i="16"/>
  <c r="O157" i="16"/>
  <c r="M158" i="16"/>
  <c r="N158" i="16"/>
  <c r="O158" i="16"/>
  <c r="M159" i="16"/>
  <c r="N159" i="16"/>
  <c r="O159" i="16"/>
  <c r="M160" i="16"/>
  <c r="N160" i="16"/>
  <c r="O160" i="16"/>
  <c r="M161" i="16"/>
  <c r="N161" i="16"/>
  <c r="O161" i="16"/>
  <c r="M162" i="16"/>
  <c r="N162" i="16"/>
  <c r="O162" i="16"/>
  <c r="M163" i="16"/>
  <c r="N163" i="16"/>
  <c r="O163" i="16"/>
  <c r="M164" i="16"/>
  <c r="N164" i="16"/>
  <c r="O164" i="16"/>
  <c r="M165" i="16"/>
  <c r="N165" i="16"/>
  <c r="O165" i="16"/>
  <c r="M166" i="16"/>
  <c r="N166" i="16"/>
  <c r="O166" i="16"/>
  <c r="M167" i="16"/>
  <c r="N167" i="16"/>
  <c r="O167" i="16"/>
  <c r="M168" i="16"/>
  <c r="N168" i="16"/>
  <c r="O168" i="16"/>
  <c r="M169" i="16"/>
  <c r="N169" i="16"/>
  <c r="O169" i="16"/>
  <c r="M170" i="16"/>
  <c r="N170" i="16"/>
  <c r="O170" i="16"/>
  <c r="M171" i="16"/>
  <c r="N171" i="16"/>
  <c r="O171" i="16"/>
  <c r="M172" i="16"/>
  <c r="N172" i="16"/>
  <c r="O172" i="16"/>
  <c r="M173" i="16"/>
  <c r="N173" i="16"/>
  <c r="O173" i="16"/>
  <c r="M174" i="16"/>
  <c r="N174" i="16"/>
  <c r="O174" i="16"/>
  <c r="M175" i="16"/>
  <c r="N175" i="16"/>
  <c r="O175" i="16"/>
  <c r="M176" i="16"/>
  <c r="N176" i="16"/>
  <c r="O176" i="16"/>
  <c r="M177" i="16"/>
  <c r="N177" i="16"/>
  <c r="O177" i="16"/>
  <c r="M178" i="16"/>
  <c r="N178" i="16"/>
  <c r="O178" i="16"/>
  <c r="M179" i="16"/>
  <c r="N179" i="16"/>
  <c r="O179" i="16"/>
  <c r="M180" i="16"/>
  <c r="N180" i="16"/>
  <c r="O180" i="16"/>
  <c r="M181" i="16"/>
  <c r="N181" i="16"/>
  <c r="O181" i="16"/>
  <c r="M182" i="16"/>
  <c r="N182" i="16"/>
  <c r="O182" i="16"/>
  <c r="M183" i="16"/>
  <c r="N183" i="16"/>
  <c r="O183" i="16"/>
  <c r="M184" i="16"/>
  <c r="N184" i="16"/>
  <c r="O184" i="16"/>
  <c r="M185" i="16"/>
  <c r="N185" i="16"/>
  <c r="O185" i="16"/>
  <c r="M186" i="16"/>
  <c r="N186" i="16"/>
  <c r="O186" i="16"/>
  <c r="M187" i="16"/>
  <c r="N187" i="16"/>
  <c r="O187" i="16"/>
  <c r="M188" i="16"/>
  <c r="N188" i="16"/>
  <c r="O188" i="16"/>
  <c r="M189" i="16"/>
  <c r="N189" i="16"/>
  <c r="O189" i="16"/>
  <c r="M190" i="16"/>
  <c r="N190" i="16"/>
  <c r="O190" i="16"/>
  <c r="M191" i="16"/>
  <c r="N191" i="16"/>
  <c r="O191" i="16"/>
  <c r="M192" i="16"/>
  <c r="N192" i="16"/>
  <c r="O192" i="16"/>
  <c r="M193" i="16"/>
  <c r="N193" i="16"/>
  <c r="O193" i="16"/>
  <c r="M194" i="16"/>
  <c r="N194" i="16"/>
  <c r="O194" i="16"/>
  <c r="M195" i="16"/>
  <c r="N195" i="16"/>
  <c r="O195" i="16"/>
  <c r="M196" i="16"/>
  <c r="N196" i="16"/>
  <c r="O196" i="16"/>
  <c r="M197" i="16"/>
  <c r="N197" i="16"/>
  <c r="O197" i="16"/>
  <c r="M198" i="16"/>
  <c r="N198" i="16"/>
  <c r="O198" i="16"/>
  <c r="M199" i="16"/>
  <c r="N199" i="16"/>
  <c r="O199" i="16"/>
  <c r="M200" i="16"/>
  <c r="N200" i="16"/>
  <c r="O200" i="16"/>
  <c r="M201" i="16"/>
  <c r="N201" i="16"/>
  <c r="O201" i="16"/>
  <c r="M202" i="16"/>
  <c r="N202" i="16"/>
  <c r="O202" i="16"/>
  <c r="M203" i="16"/>
  <c r="N203" i="16"/>
  <c r="O203" i="16"/>
  <c r="M204" i="16"/>
  <c r="N204" i="16"/>
  <c r="O204" i="16"/>
  <c r="M205" i="16"/>
  <c r="N205" i="16"/>
  <c r="O205" i="16"/>
  <c r="M206" i="16"/>
  <c r="N206" i="16"/>
  <c r="O206" i="16"/>
  <c r="M207" i="16"/>
  <c r="N207" i="16"/>
  <c r="O207" i="16"/>
  <c r="M208" i="16"/>
  <c r="N208" i="16"/>
  <c r="O208" i="16"/>
  <c r="M209" i="16"/>
  <c r="N209" i="16"/>
  <c r="O209" i="16"/>
  <c r="M210" i="16"/>
  <c r="N210" i="16"/>
  <c r="O210" i="16"/>
  <c r="M211" i="16"/>
  <c r="N211" i="16"/>
  <c r="O211" i="16"/>
  <c r="M212" i="16"/>
  <c r="N212" i="16"/>
  <c r="O212" i="16"/>
  <c r="M213" i="16"/>
  <c r="N213" i="16"/>
  <c r="O213" i="16"/>
  <c r="M214" i="16"/>
  <c r="N214" i="16"/>
  <c r="O214" i="16"/>
  <c r="M215" i="16"/>
  <c r="N215" i="16"/>
  <c r="O215" i="16"/>
  <c r="M216" i="16"/>
  <c r="N216" i="16"/>
  <c r="O216" i="16"/>
  <c r="M217" i="16"/>
  <c r="N217" i="16"/>
  <c r="O217" i="16"/>
  <c r="M218" i="16"/>
  <c r="N218" i="16"/>
  <c r="O218" i="16"/>
  <c r="M219" i="16"/>
  <c r="N219" i="16"/>
  <c r="O219" i="16"/>
  <c r="M220" i="16"/>
  <c r="N220" i="16"/>
  <c r="O220" i="16"/>
  <c r="M221" i="16"/>
  <c r="N221" i="16"/>
  <c r="O221" i="16"/>
  <c r="M222" i="16"/>
  <c r="N222" i="16"/>
  <c r="O222" i="16"/>
  <c r="M223" i="16"/>
  <c r="N223" i="16"/>
  <c r="O223" i="16"/>
  <c r="M224" i="16"/>
  <c r="N224" i="16"/>
  <c r="O224" i="16"/>
  <c r="M225" i="16"/>
  <c r="N225" i="16"/>
  <c r="O225" i="16"/>
  <c r="M226" i="16"/>
  <c r="N226" i="16"/>
  <c r="O226" i="16"/>
  <c r="M227" i="16"/>
  <c r="N227" i="16"/>
  <c r="O227" i="16"/>
  <c r="M228" i="16"/>
  <c r="N228" i="16"/>
  <c r="O228" i="16"/>
  <c r="M229" i="16"/>
  <c r="N229" i="16"/>
  <c r="O229" i="16"/>
  <c r="M230" i="16"/>
  <c r="N230" i="16"/>
  <c r="O230" i="16"/>
  <c r="M231" i="16"/>
  <c r="N231" i="16"/>
  <c r="O231" i="16"/>
  <c r="M232" i="16"/>
  <c r="N232" i="16"/>
  <c r="O232" i="16"/>
  <c r="M233" i="16"/>
  <c r="N233" i="16"/>
  <c r="O233" i="16"/>
  <c r="M234" i="16"/>
  <c r="N234" i="16"/>
  <c r="O234" i="16"/>
  <c r="M235" i="16"/>
  <c r="N235" i="16"/>
  <c r="O235" i="16"/>
  <c r="M236" i="16"/>
  <c r="N236" i="16"/>
  <c r="O236" i="16"/>
  <c r="M237" i="16"/>
  <c r="N237" i="16"/>
  <c r="O237" i="16"/>
  <c r="M238" i="16"/>
  <c r="N238" i="16"/>
  <c r="O238" i="16"/>
  <c r="M239" i="16"/>
  <c r="N239" i="16"/>
  <c r="O239" i="16"/>
  <c r="M240" i="16"/>
  <c r="N240" i="16"/>
  <c r="O240" i="16"/>
  <c r="M241" i="16"/>
  <c r="N241" i="16"/>
  <c r="O241" i="16"/>
  <c r="M242" i="16"/>
  <c r="N242" i="16"/>
  <c r="O242" i="16"/>
  <c r="M243" i="16"/>
  <c r="N243" i="16"/>
  <c r="O243" i="16"/>
  <c r="M244" i="16"/>
  <c r="N244" i="16"/>
  <c r="O244" i="16"/>
  <c r="M245" i="16"/>
  <c r="N245" i="16"/>
  <c r="O245" i="16"/>
  <c r="M246" i="16"/>
  <c r="N246" i="16"/>
  <c r="O246" i="16"/>
  <c r="M247" i="16"/>
  <c r="N247" i="16"/>
  <c r="O247" i="16"/>
  <c r="M248" i="16"/>
  <c r="N248" i="16"/>
  <c r="O248" i="16"/>
  <c r="M249" i="16"/>
  <c r="N249" i="16"/>
  <c r="O249" i="16"/>
  <c r="M250" i="16"/>
  <c r="N250" i="16"/>
  <c r="O250" i="16"/>
  <c r="M251" i="16"/>
  <c r="N251" i="16"/>
  <c r="O251" i="16"/>
  <c r="M252" i="16"/>
  <c r="N252" i="16"/>
  <c r="O252" i="16"/>
  <c r="M253" i="16"/>
  <c r="N253" i="16"/>
  <c r="O253" i="16"/>
  <c r="M254" i="16"/>
  <c r="N254" i="16"/>
  <c r="O254" i="16"/>
  <c r="M255" i="16"/>
  <c r="N255" i="16"/>
  <c r="O255" i="16"/>
  <c r="M256" i="16"/>
  <c r="N256" i="16"/>
  <c r="O256" i="16"/>
  <c r="M257" i="16"/>
  <c r="N257" i="16"/>
  <c r="O257" i="16"/>
  <c r="M258" i="16"/>
  <c r="N258" i="16"/>
  <c r="O258" i="16"/>
  <c r="M259" i="16"/>
  <c r="N259" i="16"/>
  <c r="O259" i="16"/>
  <c r="M260" i="16"/>
  <c r="N260" i="16"/>
  <c r="O260" i="16"/>
  <c r="M261" i="16"/>
  <c r="N261" i="16"/>
  <c r="O261" i="16"/>
  <c r="M262" i="16"/>
  <c r="N262" i="16"/>
  <c r="O262" i="16"/>
  <c r="M263" i="16"/>
  <c r="N263" i="16"/>
  <c r="O263" i="16"/>
  <c r="M264" i="16"/>
  <c r="N264" i="16"/>
  <c r="O264" i="16"/>
  <c r="M265" i="16"/>
  <c r="N265" i="16"/>
  <c r="O265" i="16"/>
  <c r="M266" i="16"/>
  <c r="N266" i="16"/>
  <c r="O266" i="16"/>
  <c r="M267" i="16"/>
  <c r="N267" i="16"/>
  <c r="O267" i="16"/>
  <c r="M268" i="16"/>
  <c r="N268" i="16"/>
  <c r="O268" i="16"/>
  <c r="M269" i="16"/>
  <c r="N269" i="16"/>
  <c r="O269" i="16"/>
  <c r="M270" i="16"/>
  <c r="N270" i="16"/>
  <c r="O270" i="16"/>
  <c r="M271" i="16"/>
  <c r="N271" i="16"/>
  <c r="O271" i="16"/>
  <c r="M272" i="16"/>
  <c r="N272" i="16"/>
  <c r="O272" i="16"/>
  <c r="M273" i="16"/>
  <c r="N273" i="16"/>
  <c r="O273" i="16"/>
  <c r="M274" i="16"/>
  <c r="N274" i="16"/>
  <c r="O274" i="16"/>
  <c r="M275" i="16"/>
  <c r="N275" i="16"/>
  <c r="O275" i="16"/>
  <c r="M276" i="16"/>
  <c r="N276" i="16"/>
  <c r="O276" i="16"/>
  <c r="M277" i="16"/>
  <c r="N277" i="16"/>
  <c r="O277" i="16"/>
  <c r="M278" i="16"/>
  <c r="N278" i="16"/>
  <c r="O278" i="16"/>
  <c r="M279" i="16"/>
  <c r="N279" i="16"/>
  <c r="O279" i="16"/>
  <c r="M152" i="13"/>
  <c r="N152" i="13"/>
  <c r="O152" i="13"/>
  <c r="M153" i="13"/>
  <c r="N153" i="13"/>
  <c r="O153" i="13"/>
  <c r="M154" i="13"/>
  <c r="N154" i="13"/>
  <c r="O154" i="13"/>
  <c r="M155" i="13"/>
  <c r="N155" i="13"/>
  <c r="O155" i="13"/>
  <c r="M156" i="13"/>
  <c r="N156" i="13"/>
  <c r="O156" i="13"/>
  <c r="M157" i="13"/>
  <c r="N157" i="13"/>
  <c r="O157" i="13"/>
  <c r="M158" i="13"/>
  <c r="N158" i="13"/>
  <c r="O158" i="13"/>
  <c r="M159" i="13"/>
  <c r="N159" i="13"/>
  <c r="O159" i="13"/>
  <c r="M160" i="13"/>
  <c r="N160" i="13"/>
  <c r="O160" i="13"/>
  <c r="M161" i="13"/>
  <c r="N161" i="13"/>
  <c r="O161" i="13"/>
  <c r="M162" i="13"/>
  <c r="N162" i="13"/>
  <c r="O162" i="13"/>
  <c r="M163" i="13"/>
  <c r="N163" i="13"/>
  <c r="O163" i="13"/>
  <c r="M164" i="13"/>
  <c r="N164" i="13"/>
  <c r="O164" i="13"/>
  <c r="M165" i="13"/>
  <c r="N165" i="13"/>
  <c r="O165" i="13"/>
  <c r="M166" i="13"/>
  <c r="N166" i="13"/>
  <c r="O166" i="13"/>
  <c r="M167" i="13"/>
  <c r="N167" i="13"/>
  <c r="O167" i="13"/>
  <c r="M168" i="13"/>
  <c r="N168" i="13"/>
  <c r="O168" i="13"/>
  <c r="M169" i="13"/>
  <c r="N169" i="13"/>
  <c r="O169" i="13"/>
  <c r="M170" i="13"/>
  <c r="N170" i="13"/>
  <c r="O170" i="13"/>
  <c r="M171" i="13"/>
  <c r="N171" i="13"/>
  <c r="O171" i="13"/>
  <c r="M172" i="13"/>
  <c r="N172" i="13"/>
  <c r="O172" i="13"/>
  <c r="M173" i="13"/>
  <c r="N173" i="13"/>
  <c r="O173" i="13"/>
  <c r="M174" i="13"/>
  <c r="N174" i="13"/>
  <c r="O174" i="13"/>
  <c r="M175" i="13"/>
  <c r="N175" i="13"/>
  <c r="O175" i="13"/>
  <c r="M176" i="13"/>
  <c r="N176" i="13"/>
  <c r="O176" i="13"/>
  <c r="M177" i="13"/>
  <c r="N177" i="13"/>
  <c r="O177" i="13"/>
  <c r="M178" i="13"/>
  <c r="N178" i="13"/>
  <c r="O178" i="13"/>
  <c r="M179" i="13"/>
  <c r="N179" i="13"/>
  <c r="O179" i="13"/>
  <c r="M180" i="13"/>
  <c r="N180" i="13"/>
  <c r="O180" i="13"/>
  <c r="M181" i="13"/>
  <c r="N181" i="13"/>
  <c r="O181" i="13"/>
  <c r="M182" i="13"/>
  <c r="N182" i="13"/>
  <c r="O182" i="13"/>
  <c r="M183" i="13"/>
  <c r="N183" i="13"/>
  <c r="O183" i="13"/>
  <c r="M184" i="13"/>
  <c r="N184" i="13"/>
  <c r="O184" i="13"/>
  <c r="M185" i="13"/>
  <c r="N185" i="13"/>
  <c r="O185" i="13"/>
  <c r="M186" i="13"/>
  <c r="N186" i="13"/>
  <c r="O186" i="13"/>
  <c r="M187" i="13"/>
  <c r="N187" i="13"/>
  <c r="O187" i="13"/>
  <c r="M188" i="13"/>
  <c r="N188" i="13"/>
  <c r="O188" i="13"/>
  <c r="M189" i="13"/>
  <c r="N189" i="13"/>
  <c r="O189" i="13"/>
  <c r="M190" i="13"/>
  <c r="N190" i="13"/>
  <c r="O190" i="13"/>
  <c r="M191" i="13"/>
  <c r="N191" i="13"/>
  <c r="O191" i="13"/>
  <c r="M192" i="13"/>
  <c r="N192" i="13"/>
  <c r="O192" i="13"/>
  <c r="M193" i="13"/>
  <c r="N193" i="13"/>
  <c r="O193" i="13"/>
  <c r="M194" i="13"/>
  <c r="N194" i="13"/>
  <c r="O194" i="13"/>
  <c r="M195" i="13"/>
  <c r="N195" i="13"/>
  <c r="O195" i="13"/>
  <c r="M196" i="13"/>
  <c r="N196" i="13"/>
  <c r="O196" i="13"/>
  <c r="M197" i="13"/>
  <c r="N197" i="13"/>
  <c r="O197" i="13"/>
  <c r="M198" i="13"/>
  <c r="N198" i="13"/>
  <c r="O198" i="13"/>
  <c r="M199" i="13"/>
  <c r="N199" i="13"/>
  <c r="O199" i="13"/>
  <c r="M200" i="13"/>
  <c r="N200" i="13"/>
  <c r="O200" i="13"/>
  <c r="M201" i="13"/>
  <c r="N201" i="13"/>
  <c r="O201" i="13"/>
  <c r="M202" i="13"/>
  <c r="N202" i="13"/>
  <c r="O202" i="13"/>
  <c r="M203" i="13"/>
  <c r="N203" i="13"/>
  <c r="O203" i="13"/>
  <c r="M204" i="13"/>
  <c r="N204" i="13"/>
  <c r="O204" i="13"/>
  <c r="M205" i="13"/>
  <c r="N205" i="13"/>
  <c r="O205" i="13"/>
  <c r="M206" i="13"/>
  <c r="N206" i="13"/>
  <c r="O206" i="13"/>
  <c r="M207" i="13"/>
  <c r="N207" i="13"/>
  <c r="O207" i="13"/>
  <c r="M208" i="13"/>
  <c r="N208" i="13"/>
  <c r="O208" i="13"/>
  <c r="M209" i="13"/>
  <c r="N209" i="13"/>
  <c r="O209" i="13"/>
  <c r="M210" i="13"/>
  <c r="N210" i="13"/>
  <c r="O210" i="13"/>
  <c r="M211" i="13"/>
  <c r="N211" i="13"/>
  <c r="O211" i="13"/>
  <c r="M212" i="13"/>
  <c r="N212" i="13"/>
  <c r="O212" i="13"/>
  <c r="M213" i="13"/>
  <c r="N213" i="13"/>
  <c r="O213" i="13"/>
  <c r="M214" i="13"/>
  <c r="N214" i="13"/>
  <c r="O214" i="13"/>
  <c r="M215" i="13"/>
  <c r="N215" i="13"/>
  <c r="O215" i="13"/>
  <c r="M216" i="13"/>
  <c r="N216" i="13"/>
  <c r="O216" i="13"/>
  <c r="M217" i="13"/>
  <c r="N217" i="13"/>
  <c r="O217" i="13"/>
  <c r="M218" i="13"/>
  <c r="N218" i="13"/>
  <c r="O218" i="13"/>
  <c r="M219" i="13"/>
  <c r="N219" i="13"/>
  <c r="O219" i="13"/>
  <c r="BG20" i="3"/>
  <c r="BG21" i="3"/>
  <c r="BG22" i="3"/>
  <c r="BG23" i="3"/>
  <c r="BG24" i="3"/>
  <c r="BG25" i="3"/>
  <c r="BG26" i="3"/>
  <c r="BG27" i="3"/>
  <c r="BG28" i="3"/>
  <c r="BG29" i="3"/>
  <c r="BG30" i="3"/>
  <c r="BG31" i="3"/>
  <c r="BG32" i="3"/>
  <c r="BG33" i="3"/>
  <c r="BG34" i="3"/>
  <c r="BG35" i="3"/>
  <c r="BG36" i="3"/>
  <c r="BG37" i="3"/>
  <c r="BG38" i="3"/>
  <c r="BG39" i="3"/>
  <c r="BG40" i="3"/>
  <c r="BG41" i="3"/>
  <c r="BG42" i="3"/>
  <c r="BG43" i="3"/>
  <c r="BG44" i="3"/>
  <c r="BG45" i="3"/>
  <c r="BG46" i="3"/>
  <c r="BG47" i="3"/>
  <c r="BG48" i="3"/>
  <c r="BG49" i="3"/>
  <c r="BG50" i="3"/>
  <c r="BG51" i="3"/>
  <c r="BG52" i="3"/>
  <c r="BG53" i="3"/>
  <c r="BG54" i="3"/>
  <c r="BG55" i="3"/>
  <c r="BG56" i="3"/>
  <c r="BG57" i="3"/>
  <c r="BG58" i="3"/>
  <c r="BG59" i="3"/>
  <c r="BG60" i="3"/>
  <c r="BG61" i="3"/>
  <c r="BG62" i="3"/>
  <c r="BG63" i="3"/>
  <c r="BG64" i="3"/>
  <c r="BG65" i="3"/>
  <c r="BG66" i="3"/>
  <c r="BG67" i="3"/>
  <c r="BG68" i="3"/>
  <c r="BG69" i="3"/>
  <c r="BG70" i="3"/>
  <c r="BG71" i="3"/>
  <c r="BG72" i="3"/>
  <c r="BG73" i="3"/>
  <c r="BG74" i="3"/>
  <c r="BG75" i="3"/>
  <c r="BG76" i="3"/>
  <c r="BG77" i="3"/>
  <c r="BG78" i="3"/>
  <c r="BG79" i="3"/>
  <c r="BG80" i="3"/>
  <c r="BG81" i="3"/>
  <c r="BG82" i="3"/>
  <c r="BG83" i="3"/>
  <c r="BG84" i="3"/>
  <c r="BG85" i="3"/>
  <c r="BG86" i="3"/>
  <c r="BG87" i="3"/>
  <c r="BG88" i="3"/>
  <c r="BG89" i="3"/>
  <c r="BG90" i="3"/>
  <c r="BG91" i="3"/>
  <c r="BG92" i="3"/>
  <c r="BG93" i="3"/>
  <c r="BG94" i="3"/>
  <c r="BG95" i="3"/>
  <c r="BG96" i="3"/>
  <c r="BG97" i="3"/>
  <c r="BG98" i="3"/>
  <c r="BG99" i="3"/>
  <c r="BG100" i="3"/>
  <c r="BG101" i="3"/>
  <c r="BG102" i="3"/>
  <c r="BG103" i="3"/>
  <c r="BG104" i="3"/>
  <c r="BG105" i="3"/>
  <c r="BG106" i="3"/>
  <c r="BG107" i="3"/>
  <c r="BG108" i="3"/>
  <c r="BG109" i="3"/>
  <c r="BG110" i="3"/>
  <c r="BG111" i="3"/>
  <c r="BG112" i="3"/>
  <c r="BG113" i="3"/>
  <c r="BG114" i="3"/>
  <c r="BG115" i="3"/>
  <c r="BG116" i="3"/>
  <c r="BG117" i="3"/>
  <c r="BG118" i="3"/>
  <c r="BG119" i="3"/>
  <c r="BG120" i="3"/>
  <c r="BG121" i="3"/>
  <c r="BG122" i="3"/>
  <c r="BG123" i="3"/>
  <c r="BG124" i="3"/>
  <c r="BG125" i="3"/>
  <c r="BG126" i="3"/>
  <c r="BG127" i="3"/>
  <c r="BG128" i="3"/>
  <c r="BG129" i="3"/>
  <c r="BG130" i="3"/>
  <c r="BG131" i="3"/>
  <c r="BG132" i="3"/>
  <c r="BG133" i="3"/>
  <c r="BG134" i="3"/>
  <c r="BG135" i="3"/>
  <c r="BG136" i="3"/>
  <c r="BG137" i="3"/>
  <c r="BG138" i="3"/>
  <c r="BG139" i="3"/>
  <c r="BG140" i="3"/>
  <c r="BG141" i="3"/>
  <c r="BG142" i="3"/>
  <c r="BG143" i="3"/>
  <c r="BG144" i="3"/>
  <c r="BG145" i="3"/>
  <c r="BG146" i="3"/>
  <c r="BG147" i="3"/>
  <c r="BG148" i="3"/>
  <c r="BG149" i="3"/>
  <c r="BG150" i="3"/>
  <c r="BG151" i="3"/>
  <c r="BG152" i="3"/>
  <c r="BG153" i="3"/>
  <c r="BG154" i="3"/>
  <c r="BG155" i="3"/>
  <c r="BG156" i="3"/>
  <c r="BG157" i="3"/>
  <c r="BG158" i="3"/>
  <c r="BG159" i="3"/>
  <c r="BG160" i="3"/>
  <c r="BG161" i="3"/>
  <c r="BG162" i="3"/>
  <c r="BG163" i="3"/>
  <c r="BG164" i="3"/>
  <c r="BG165" i="3"/>
  <c r="BG166" i="3"/>
  <c r="BG167" i="3"/>
  <c r="BG168" i="3"/>
  <c r="BG169" i="3"/>
  <c r="BG170" i="3"/>
  <c r="BG171" i="3"/>
  <c r="BG172" i="3"/>
  <c r="BG173" i="3"/>
  <c r="BG174" i="3"/>
  <c r="BG175" i="3"/>
  <c r="BG176" i="3"/>
  <c r="BG177" i="3"/>
  <c r="BG178" i="3"/>
  <c r="BG179" i="3"/>
  <c r="BG180" i="3"/>
  <c r="BG181" i="3"/>
  <c r="BG182" i="3"/>
  <c r="BG183" i="3"/>
  <c r="BG184" i="3"/>
  <c r="BG185" i="3"/>
  <c r="BG186" i="3"/>
  <c r="BG187" i="3"/>
  <c r="BG188" i="3"/>
  <c r="BG189" i="3"/>
  <c r="BG190" i="3"/>
  <c r="BG191" i="3"/>
  <c r="BG192" i="3"/>
  <c r="BG193" i="3"/>
  <c r="BG194" i="3"/>
  <c r="BG195" i="3"/>
  <c r="BG196" i="3"/>
  <c r="BG197" i="3"/>
  <c r="BG198" i="3"/>
  <c r="BG199" i="3"/>
  <c r="BG200" i="3"/>
  <c r="BG201" i="3"/>
  <c r="BG202" i="3"/>
  <c r="BG203" i="3"/>
  <c r="BG204" i="3"/>
  <c r="BG205" i="3"/>
  <c r="BG206" i="3"/>
  <c r="BG207" i="3"/>
  <c r="BG208" i="3"/>
  <c r="BG209" i="3"/>
  <c r="BG210" i="3"/>
  <c r="BG211" i="3"/>
  <c r="BG212" i="3"/>
  <c r="BG213" i="3"/>
  <c r="BG214" i="3"/>
  <c r="BG215" i="3"/>
  <c r="BG216" i="3"/>
  <c r="BG217" i="3"/>
  <c r="BG218" i="3"/>
  <c r="BG219" i="3"/>
  <c r="BG220" i="3"/>
  <c r="BG221" i="3"/>
  <c r="BG222" i="3"/>
  <c r="BG223" i="3"/>
  <c r="BG224" i="3"/>
  <c r="BG225" i="3"/>
  <c r="BG226" i="3"/>
  <c r="BG227" i="3"/>
  <c r="BG228" i="3"/>
  <c r="BG229" i="3"/>
  <c r="BG230" i="3"/>
  <c r="BG231" i="3"/>
  <c r="BG232" i="3"/>
  <c r="BG233" i="3"/>
  <c r="BG234" i="3"/>
  <c r="BG235" i="3"/>
  <c r="BG236" i="3"/>
  <c r="BG237" i="3"/>
  <c r="BG238" i="3"/>
  <c r="BG239" i="3"/>
  <c r="BG240" i="3"/>
  <c r="BG241" i="3"/>
  <c r="BG242" i="3"/>
  <c r="BG243" i="3"/>
  <c r="BG244" i="3"/>
  <c r="BG245" i="3"/>
  <c r="BG246" i="3"/>
  <c r="BG247" i="3"/>
  <c r="BG248" i="3"/>
  <c r="BG249" i="3"/>
  <c r="BG250" i="3"/>
  <c r="BG251" i="3"/>
  <c r="BG252" i="3"/>
  <c r="BG253" i="3"/>
  <c r="BG254" i="3"/>
  <c r="BG255" i="3"/>
  <c r="BG256" i="3"/>
  <c r="BG257" i="3"/>
  <c r="BG258" i="3"/>
  <c r="BG259" i="3"/>
  <c r="BG260" i="3"/>
  <c r="BG261" i="3"/>
  <c r="BG262" i="3"/>
  <c r="BG263" i="3"/>
  <c r="BG264" i="3"/>
  <c r="BG265" i="3"/>
  <c r="BG266" i="3"/>
  <c r="BG267" i="3"/>
  <c r="BG268" i="3"/>
  <c r="BG269" i="3"/>
  <c r="BG270" i="3"/>
  <c r="BG271" i="3"/>
  <c r="BG272" i="3"/>
  <c r="BG273" i="3"/>
  <c r="BG274" i="3"/>
  <c r="BG275" i="3"/>
  <c r="BG276" i="3"/>
  <c r="BG277" i="3"/>
  <c r="BG278" i="3"/>
  <c r="BG279" i="3"/>
  <c r="BG280" i="3"/>
  <c r="BG281" i="3"/>
  <c r="BG282" i="3"/>
  <c r="BG283" i="3"/>
  <c r="BG284" i="3"/>
  <c r="BG285" i="3"/>
  <c r="BG286" i="3"/>
  <c r="BG287" i="3"/>
  <c r="BG288" i="3"/>
  <c r="BG289" i="3"/>
  <c r="BG290" i="3"/>
  <c r="BG291" i="3"/>
  <c r="BG292" i="3"/>
  <c r="BG293" i="3"/>
  <c r="BG294" i="3"/>
  <c r="BG295" i="3"/>
  <c r="BG296" i="3"/>
  <c r="BG297" i="3"/>
  <c r="BG298" i="3"/>
  <c r="BG299" i="3"/>
  <c r="BG300" i="3"/>
  <c r="BG301" i="3"/>
  <c r="BG302" i="3"/>
  <c r="BG303" i="3"/>
  <c r="BG304" i="3"/>
  <c r="BG305" i="3"/>
  <c r="BG306" i="3"/>
  <c r="BG307" i="3"/>
  <c r="BG308" i="3"/>
  <c r="BG309" i="3"/>
  <c r="BG310" i="3"/>
  <c r="BG311" i="3"/>
  <c r="BG312" i="3"/>
  <c r="BG313" i="3"/>
  <c r="BG314" i="3"/>
  <c r="BG315" i="3"/>
  <c r="BG316" i="3"/>
  <c r="BG317" i="3"/>
  <c r="BG318" i="3"/>
  <c r="BG319" i="3"/>
  <c r="BG320" i="3"/>
  <c r="BG321" i="3"/>
  <c r="BG322" i="3"/>
  <c r="BG323" i="3"/>
  <c r="BG324" i="3"/>
  <c r="BG325" i="3"/>
  <c r="BG326" i="3"/>
  <c r="BG327" i="3"/>
  <c r="BG328" i="3"/>
  <c r="BG329" i="3"/>
  <c r="BG330" i="3"/>
  <c r="BG331" i="3"/>
  <c r="BG332" i="3"/>
  <c r="BG333" i="3"/>
  <c r="BG334" i="3"/>
  <c r="BG335" i="3"/>
  <c r="BG336" i="3"/>
  <c r="BG337" i="3"/>
  <c r="BG338" i="3"/>
  <c r="BG339" i="3"/>
  <c r="BG340" i="3"/>
  <c r="BG341" i="3"/>
  <c r="BG342" i="3"/>
  <c r="BG343" i="3"/>
  <c r="BG344" i="3"/>
  <c r="BG345" i="3"/>
  <c r="BG346" i="3"/>
  <c r="BG347" i="3"/>
  <c r="BG348" i="3"/>
  <c r="BG349" i="3"/>
  <c r="BG350" i="3"/>
  <c r="BG351" i="3"/>
  <c r="BG352" i="3"/>
  <c r="BG353" i="3"/>
  <c r="BG354" i="3"/>
  <c r="BG355" i="3"/>
  <c r="BG356" i="3"/>
  <c r="BG357" i="3"/>
  <c r="BG358" i="3"/>
  <c r="BG359" i="3"/>
  <c r="BG360" i="3"/>
  <c r="BG361" i="3"/>
  <c r="BG362" i="3"/>
  <c r="BG363" i="3"/>
  <c r="BG364" i="3"/>
  <c r="BG365" i="3"/>
  <c r="BG366" i="3"/>
  <c r="BG367" i="3"/>
  <c r="BG368" i="3"/>
  <c r="BG369" i="3"/>
  <c r="BG370" i="3"/>
  <c r="BG371" i="3"/>
  <c r="BG372" i="3"/>
  <c r="BG373" i="3"/>
  <c r="BG374" i="3"/>
  <c r="BG375" i="3"/>
  <c r="BG376" i="3"/>
  <c r="BG377" i="3"/>
  <c r="BG378" i="3"/>
  <c r="BG379" i="3"/>
  <c r="BG380" i="3"/>
  <c r="BG381" i="3"/>
  <c r="BG382" i="3"/>
  <c r="BG383" i="3"/>
  <c r="BG384" i="3"/>
  <c r="BG385" i="3"/>
  <c r="BG386" i="3"/>
  <c r="BG387" i="3"/>
  <c r="BG388" i="3"/>
  <c r="BG389" i="3"/>
  <c r="BG390" i="3"/>
  <c r="BG391" i="3"/>
  <c r="BG392" i="3"/>
  <c r="BG393" i="3"/>
  <c r="BG394" i="3"/>
  <c r="BG395" i="3"/>
  <c r="BG396" i="3"/>
  <c r="BG397" i="3"/>
  <c r="BG398" i="3"/>
  <c r="BG399" i="3"/>
  <c r="BG400" i="3"/>
  <c r="BG401" i="3"/>
  <c r="BG402" i="3"/>
  <c r="BG403" i="3"/>
  <c r="BG404" i="3"/>
  <c r="BG405" i="3"/>
  <c r="BG406" i="3"/>
  <c r="BG407" i="3"/>
  <c r="BG408" i="3"/>
  <c r="BG409" i="3"/>
  <c r="BG410" i="3"/>
  <c r="BG411" i="3"/>
  <c r="BG412" i="3"/>
  <c r="BG413" i="3"/>
  <c r="BG414" i="3"/>
  <c r="BG415" i="3"/>
  <c r="BG416" i="3"/>
  <c r="BG417" i="3"/>
  <c r="BG418" i="3"/>
  <c r="BG419" i="3"/>
  <c r="BG420" i="3"/>
  <c r="BG421" i="3"/>
  <c r="BG422" i="3"/>
  <c r="BG423" i="3"/>
  <c r="BG424" i="3"/>
  <c r="BG425" i="3"/>
  <c r="BG426" i="3"/>
  <c r="BG427" i="3"/>
  <c r="BG428" i="3"/>
  <c r="BG429" i="3"/>
  <c r="BG430" i="3"/>
  <c r="BG431" i="3"/>
  <c r="BG432" i="3"/>
  <c r="BG433" i="3"/>
  <c r="BG434" i="3"/>
  <c r="BG435" i="3"/>
  <c r="BG436" i="3"/>
  <c r="BG437" i="3"/>
  <c r="BG438" i="3"/>
  <c r="BG439" i="3"/>
  <c r="BG440" i="3"/>
  <c r="BG441" i="3"/>
  <c r="BG442" i="3"/>
  <c r="BG443" i="3"/>
  <c r="BG444" i="3"/>
  <c r="BG445" i="3"/>
  <c r="BG446" i="3"/>
  <c r="BG447" i="3"/>
  <c r="BG448" i="3"/>
  <c r="BG449" i="3"/>
  <c r="BG450" i="3"/>
  <c r="BG451" i="3"/>
  <c r="BG452" i="3"/>
  <c r="BG453" i="3"/>
  <c r="BG454" i="3"/>
  <c r="BG455" i="3"/>
  <c r="BG456" i="3"/>
  <c r="BG457" i="3"/>
  <c r="BG458" i="3"/>
  <c r="BG459" i="3"/>
  <c r="BG460" i="3"/>
  <c r="BG461" i="3"/>
  <c r="BG462" i="3"/>
  <c r="BG463" i="3"/>
  <c r="BG464" i="3"/>
  <c r="BG465" i="3"/>
  <c r="BG466" i="3"/>
  <c r="BG467" i="3"/>
  <c r="BG468" i="3"/>
  <c r="BB19" i="3"/>
  <c r="BB20" i="3"/>
  <c r="BB21" i="3"/>
  <c r="BB22" i="3"/>
  <c r="BB23" i="3"/>
  <c r="BB24" i="3"/>
  <c r="BB25" i="3"/>
  <c r="BB26" i="3"/>
  <c r="BB27" i="3"/>
  <c r="BB28" i="3"/>
  <c r="BB29" i="3"/>
  <c r="BB30" i="3"/>
  <c r="BB31" i="3"/>
  <c r="BB32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BB49" i="3"/>
  <c r="BB50" i="3"/>
  <c r="BB51" i="3"/>
  <c r="BB52" i="3"/>
  <c r="BB53" i="3"/>
  <c r="BB54" i="3"/>
  <c r="BB55" i="3"/>
  <c r="BB56" i="3"/>
  <c r="BB57" i="3"/>
  <c r="BB58" i="3"/>
  <c r="BB59" i="3"/>
  <c r="BB60" i="3"/>
  <c r="BB61" i="3"/>
  <c r="BB62" i="3"/>
  <c r="BB63" i="3"/>
  <c r="BB64" i="3"/>
  <c r="BB65" i="3"/>
  <c r="BB66" i="3"/>
  <c r="BB67" i="3"/>
  <c r="BB68" i="3"/>
  <c r="BB69" i="3"/>
  <c r="BB70" i="3"/>
  <c r="BB71" i="3"/>
  <c r="BB72" i="3"/>
  <c r="BB73" i="3"/>
  <c r="BB74" i="3"/>
  <c r="BB75" i="3"/>
  <c r="BB76" i="3"/>
  <c r="BB77" i="3"/>
  <c r="BB78" i="3"/>
  <c r="BB79" i="3"/>
  <c r="BB80" i="3"/>
  <c r="BB81" i="3"/>
  <c r="BB82" i="3"/>
  <c r="BB83" i="3"/>
  <c r="BB84" i="3"/>
  <c r="BB85" i="3"/>
  <c r="BB86" i="3"/>
  <c r="BB87" i="3"/>
  <c r="BB88" i="3"/>
  <c r="BB89" i="3"/>
  <c r="BB90" i="3"/>
  <c r="BB91" i="3"/>
  <c r="BB92" i="3"/>
  <c r="BB93" i="3"/>
  <c r="BB94" i="3"/>
  <c r="BB95" i="3"/>
  <c r="BB96" i="3"/>
  <c r="BB97" i="3"/>
  <c r="BB98" i="3"/>
  <c r="BB99" i="3"/>
  <c r="BB100" i="3"/>
  <c r="BB101" i="3"/>
  <c r="BB102" i="3"/>
  <c r="BB103" i="3"/>
  <c r="BB104" i="3"/>
  <c r="BB105" i="3"/>
  <c r="BB106" i="3"/>
  <c r="BB107" i="3"/>
  <c r="BB108" i="3"/>
  <c r="BB109" i="3"/>
  <c r="BB110" i="3"/>
  <c r="BB111" i="3"/>
  <c r="BB112" i="3"/>
  <c r="BB113" i="3"/>
  <c r="BB114" i="3"/>
  <c r="BB115" i="3"/>
  <c r="BB116" i="3"/>
  <c r="BB117" i="3"/>
  <c r="BB118" i="3"/>
  <c r="BB119" i="3"/>
  <c r="BB120" i="3"/>
  <c r="BB121" i="3"/>
  <c r="BB122" i="3"/>
  <c r="BB123" i="3"/>
  <c r="BB124" i="3"/>
  <c r="BB125" i="3"/>
  <c r="BB126" i="3"/>
  <c r="BB127" i="3"/>
  <c r="BB128" i="3"/>
  <c r="BB129" i="3"/>
  <c r="BB130" i="3"/>
  <c r="BB131" i="3"/>
  <c r="BB132" i="3"/>
  <c r="BB133" i="3"/>
  <c r="BB134" i="3"/>
  <c r="BB135" i="3"/>
  <c r="BB136" i="3"/>
  <c r="BB137" i="3"/>
  <c r="BB138" i="3"/>
  <c r="BB139" i="3"/>
  <c r="BB140" i="3"/>
  <c r="BB141" i="3"/>
  <c r="BB142" i="3"/>
  <c r="BB143" i="3"/>
  <c r="BB144" i="3"/>
  <c r="BB145" i="3"/>
  <c r="BB146" i="3"/>
  <c r="BB147" i="3"/>
  <c r="BB148" i="3"/>
  <c r="BB149" i="3"/>
  <c r="BB150" i="3"/>
  <c r="BB151" i="3"/>
  <c r="BB152" i="3"/>
  <c r="BB153" i="3"/>
  <c r="BB154" i="3"/>
  <c r="BB155" i="3"/>
  <c r="BB156" i="3"/>
  <c r="BB157" i="3"/>
  <c r="BB158" i="3"/>
  <c r="BB159" i="3"/>
  <c r="BB160" i="3"/>
  <c r="BB161" i="3"/>
  <c r="BB162" i="3"/>
  <c r="BB163" i="3"/>
  <c r="BB164" i="3"/>
  <c r="BB165" i="3"/>
  <c r="BB166" i="3"/>
  <c r="BB167" i="3"/>
  <c r="BB168" i="3"/>
  <c r="BB169" i="3"/>
  <c r="BB170" i="3"/>
  <c r="BB171" i="3"/>
  <c r="BB172" i="3"/>
  <c r="BB173" i="3"/>
  <c r="BB174" i="3"/>
  <c r="BB175" i="3"/>
  <c r="BB176" i="3"/>
  <c r="BB177" i="3"/>
  <c r="BB178" i="3"/>
  <c r="BB179" i="3"/>
  <c r="BB180" i="3"/>
  <c r="BB181" i="3"/>
  <c r="BB182" i="3"/>
  <c r="BB183" i="3"/>
  <c r="BB184" i="3"/>
  <c r="BB185" i="3"/>
  <c r="BB186" i="3"/>
  <c r="BB187" i="3"/>
  <c r="BB188" i="3"/>
  <c r="BB189" i="3"/>
  <c r="BB190" i="3"/>
  <c r="BB191" i="3"/>
  <c r="BB192" i="3"/>
  <c r="BB193" i="3"/>
  <c r="BB194" i="3"/>
  <c r="BB195" i="3"/>
  <c r="BB196" i="3"/>
  <c r="BB197" i="3"/>
  <c r="BB198" i="3"/>
  <c r="BB199" i="3"/>
  <c r="BB200" i="3"/>
  <c r="BB201" i="3"/>
  <c r="BB202" i="3"/>
  <c r="BB203" i="3"/>
  <c r="BB204" i="3"/>
  <c r="BB205" i="3"/>
  <c r="BB206" i="3"/>
  <c r="BB207" i="3"/>
  <c r="BB208" i="3"/>
  <c r="BB209" i="3"/>
  <c r="BB210" i="3"/>
  <c r="BB211" i="3"/>
  <c r="BB212" i="3"/>
  <c r="BB213" i="3"/>
  <c r="BB214" i="3"/>
  <c r="BB215" i="3"/>
  <c r="BB216" i="3"/>
  <c r="BB217" i="3"/>
  <c r="BB218" i="3"/>
  <c r="BB219" i="3"/>
  <c r="BB220" i="3"/>
  <c r="BB221" i="3"/>
  <c r="BB222" i="3"/>
  <c r="BB223" i="3"/>
  <c r="BB224" i="3"/>
  <c r="BB225" i="3"/>
  <c r="BB226" i="3"/>
  <c r="BB227" i="3"/>
  <c r="BB228" i="3"/>
  <c r="BB229" i="3"/>
  <c r="BB230" i="3"/>
  <c r="BB231" i="3"/>
  <c r="BB232" i="3"/>
  <c r="BB233" i="3"/>
  <c r="BB234" i="3"/>
  <c r="BB235" i="3"/>
  <c r="BB236" i="3"/>
  <c r="BB237" i="3"/>
  <c r="BB238" i="3"/>
  <c r="BB239" i="3"/>
  <c r="BB240" i="3"/>
  <c r="BB241" i="3"/>
  <c r="BB242" i="3"/>
  <c r="BB243" i="3"/>
  <c r="BB244" i="3"/>
  <c r="BB245" i="3"/>
  <c r="BB246" i="3"/>
  <c r="BB247" i="3"/>
  <c r="BB248" i="3"/>
  <c r="BB249" i="3"/>
  <c r="BB250" i="3"/>
  <c r="BB251" i="3"/>
  <c r="BB252" i="3"/>
  <c r="BB253" i="3"/>
  <c r="BB254" i="3"/>
  <c r="BB255" i="3"/>
  <c r="BB256" i="3"/>
  <c r="BB257" i="3"/>
  <c r="BB258" i="3"/>
  <c r="BB259" i="3"/>
  <c r="BB260" i="3"/>
  <c r="BB261" i="3"/>
  <c r="BB262" i="3"/>
  <c r="BB263" i="3"/>
  <c r="BB264" i="3"/>
  <c r="BB265" i="3"/>
  <c r="BB266" i="3"/>
  <c r="BB267" i="3"/>
  <c r="BB268" i="3"/>
  <c r="BB269" i="3"/>
  <c r="BB270" i="3"/>
  <c r="BB271" i="3"/>
  <c r="BB272" i="3"/>
  <c r="BB273" i="3"/>
  <c r="BB274" i="3"/>
  <c r="BB275" i="3"/>
  <c r="BB276" i="3"/>
  <c r="BB277" i="3"/>
  <c r="BB278" i="3"/>
  <c r="BB279" i="3"/>
  <c r="BB280" i="3"/>
  <c r="BB281" i="3"/>
  <c r="BB282" i="3"/>
  <c r="BB283" i="3"/>
  <c r="BB284" i="3"/>
  <c r="BB285" i="3"/>
  <c r="BB286" i="3"/>
  <c r="BB287" i="3"/>
  <c r="BB288" i="3"/>
  <c r="BB289" i="3"/>
  <c r="BB290" i="3"/>
  <c r="BB291" i="3"/>
  <c r="BB292" i="3"/>
  <c r="BB293" i="3"/>
  <c r="BB294" i="3"/>
  <c r="BB295" i="3"/>
  <c r="BB296" i="3"/>
  <c r="BB297" i="3"/>
  <c r="BB298" i="3"/>
  <c r="BB299" i="3"/>
  <c r="BB300" i="3"/>
  <c r="BB301" i="3"/>
  <c r="BB302" i="3"/>
  <c r="BB303" i="3"/>
  <c r="BB304" i="3"/>
  <c r="BB305" i="3"/>
  <c r="BB306" i="3"/>
  <c r="BB307" i="3"/>
  <c r="BB308" i="3"/>
  <c r="BB309" i="3"/>
  <c r="BB310" i="3"/>
  <c r="BB311" i="3"/>
  <c r="BB312" i="3"/>
  <c r="BB313" i="3"/>
  <c r="BB314" i="3"/>
  <c r="BB315" i="3"/>
  <c r="BB316" i="3"/>
  <c r="BB317" i="3"/>
  <c r="BB318" i="3"/>
  <c r="BB319" i="3"/>
  <c r="BB320" i="3"/>
  <c r="BB321" i="3"/>
  <c r="BB322" i="3"/>
  <c r="BB323" i="3"/>
  <c r="BB324" i="3"/>
  <c r="BB325" i="3"/>
  <c r="BB326" i="3"/>
  <c r="BB327" i="3"/>
  <c r="BB328" i="3"/>
  <c r="BB329" i="3"/>
  <c r="BB330" i="3"/>
  <c r="BB331" i="3"/>
  <c r="BB332" i="3"/>
  <c r="BB333" i="3"/>
  <c r="BB334" i="3"/>
  <c r="BB335" i="3"/>
  <c r="BB336" i="3"/>
  <c r="BB337" i="3"/>
  <c r="BB338" i="3"/>
  <c r="BB339" i="3"/>
  <c r="BB340" i="3"/>
  <c r="BB341" i="3"/>
  <c r="BB342" i="3"/>
  <c r="BB343" i="3"/>
  <c r="BB344" i="3"/>
  <c r="BB345" i="3"/>
  <c r="BB346" i="3"/>
  <c r="BB347" i="3"/>
  <c r="BB348" i="3"/>
  <c r="BB349" i="3"/>
  <c r="BB350" i="3"/>
  <c r="BB351" i="3"/>
  <c r="BB352" i="3"/>
  <c r="BB353" i="3"/>
  <c r="BB354" i="3"/>
  <c r="BB355" i="3"/>
  <c r="BB356" i="3"/>
  <c r="BB357" i="3"/>
  <c r="BB358" i="3"/>
  <c r="BB359" i="3"/>
  <c r="BB360" i="3"/>
  <c r="BB361" i="3"/>
  <c r="BB362" i="3"/>
  <c r="BB363" i="3"/>
  <c r="BB364" i="3"/>
  <c r="BB365" i="3"/>
  <c r="BB366" i="3"/>
  <c r="BB367" i="3"/>
  <c r="BB368" i="3"/>
  <c r="BB369" i="3"/>
  <c r="BB370" i="3"/>
  <c r="BB371" i="3"/>
  <c r="BB372" i="3"/>
  <c r="BB373" i="3"/>
  <c r="BB374" i="3"/>
  <c r="BB375" i="3"/>
  <c r="BB376" i="3"/>
  <c r="BB377" i="3"/>
  <c r="BB378" i="3"/>
  <c r="BB379" i="3"/>
  <c r="BB380" i="3"/>
  <c r="BB381" i="3"/>
  <c r="BB382" i="3"/>
  <c r="BB383" i="3"/>
  <c r="BB384" i="3"/>
  <c r="BB385" i="3"/>
  <c r="BB386" i="3"/>
  <c r="BB387" i="3"/>
  <c r="BB388" i="3"/>
  <c r="BB389" i="3"/>
  <c r="BB390" i="3"/>
  <c r="BB391" i="3"/>
  <c r="BB392" i="3"/>
  <c r="BB393" i="3"/>
  <c r="BB394" i="3"/>
  <c r="BB395" i="3"/>
  <c r="BB396" i="3"/>
  <c r="BB397" i="3"/>
  <c r="BB398" i="3"/>
  <c r="BB399" i="3"/>
  <c r="BB400" i="3"/>
  <c r="BB401" i="3"/>
  <c r="BB402" i="3"/>
  <c r="BB403" i="3"/>
  <c r="BB404" i="3"/>
  <c r="BB405" i="3"/>
  <c r="BB406" i="3"/>
  <c r="BB407" i="3"/>
  <c r="BB408" i="3"/>
  <c r="BB409" i="3"/>
  <c r="BB410" i="3"/>
  <c r="BB411" i="3"/>
  <c r="BB412" i="3"/>
  <c r="BB413" i="3"/>
  <c r="BB414" i="3"/>
  <c r="BB415" i="3"/>
  <c r="BB416" i="3"/>
  <c r="BB417" i="3"/>
  <c r="BB418" i="3"/>
  <c r="BB419" i="3"/>
  <c r="BB420" i="3"/>
  <c r="BB421" i="3"/>
  <c r="BB422" i="3"/>
  <c r="BB423" i="3"/>
  <c r="BB424" i="3"/>
  <c r="BB425" i="3"/>
  <c r="BB426" i="3"/>
  <c r="BB427" i="3"/>
  <c r="BB428" i="3"/>
  <c r="BB429" i="3"/>
  <c r="BB430" i="3"/>
  <c r="BB431" i="3"/>
  <c r="BB432" i="3"/>
  <c r="BB433" i="3"/>
  <c r="BB434" i="3"/>
  <c r="BB435" i="3"/>
  <c r="BB436" i="3"/>
  <c r="BB437" i="3"/>
  <c r="BB438" i="3"/>
  <c r="BB439" i="3"/>
  <c r="BB440" i="3"/>
  <c r="BB441" i="3"/>
  <c r="BB442" i="3"/>
  <c r="BB443" i="3"/>
  <c r="BB444" i="3"/>
  <c r="BB445" i="3"/>
  <c r="BB446" i="3"/>
  <c r="BB447" i="3"/>
  <c r="BB448" i="3"/>
  <c r="BB449" i="3"/>
  <c r="BB450" i="3"/>
  <c r="BB451" i="3"/>
  <c r="BB452" i="3"/>
  <c r="BB453" i="3"/>
  <c r="BB454" i="3"/>
  <c r="BB455" i="3"/>
  <c r="BB456" i="3"/>
  <c r="BB457" i="3"/>
  <c r="BB458" i="3"/>
  <c r="BB459" i="3"/>
  <c r="BB460" i="3"/>
  <c r="BB461" i="3"/>
  <c r="BB462" i="3"/>
  <c r="BB463" i="3"/>
  <c r="BB464" i="3"/>
  <c r="BB465" i="3"/>
  <c r="BB466" i="3"/>
  <c r="BB467" i="3"/>
  <c r="BB468" i="3"/>
  <c r="BB18" i="3"/>
  <c r="A16" i="14"/>
  <c r="A15" i="14"/>
  <c r="A9" i="14"/>
  <c r="A8" i="14"/>
  <c r="BG19" i="3"/>
  <c r="BG18" i="3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39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E257" i="16"/>
  <c r="E258" i="16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73" i="16"/>
  <c r="E274" i="16"/>
  <c r="E275" i="16"/>
  <c r="E276" i="16"/>
  <c r="E277" i="16"/>
  <c r="E278" i="16"/>
  <c r="E279" i="16"/>
  <c r="E280" i="16"/>
  <c r="E281" i="16"/>
  <c r="E282" i="16"/>
  <c r="E283" i="16"/>
  <c r="E284" i="16"/>
  <c r="E285" i="16"/>
  <c r="Y19" i="9"/>
  <c r="Y20" i="9"/>
  <c r="Y22" i="9"/>
  <c r="Y23" i="9"/>
  <c r="Y25" i="9"/>
  <c r="Y26" i="9"/>
  <c r="Y28" i="9"/>
  <c r="Y29" i="9"/>
  <c r="Y31" i="9"/>
  <c r="Y32" i="9"/>
  <c r="Y34" i="9"/>
  <c r="Y35" i="9"/>
  <c r="Y37" i="9"/>
  <c r="Y38" i="9"/>
  <c r="Y40" i="9"/>
  <c r="Y41" i="9"/>
  <c r="Y43" i="9"/>
  <c r="Y44" i="9"/>
  <c r="Y46" i="9"/>
  <c r="Y47" i="9"/>
  <c r="Y49" i="9"/>
  <c r="Y50" i="9"/>
  <c r="Y52" i="9"/>
  <c r="Y53" i="9"/>
  <c r="Y55" i="9"/>
  <c r="Y56" i="9"/>
  <c r="Y58" i="9"/>
  <c r="Y59" i="9"/>
  <c r="Y61" i="9"/>
  <c r="Y62" i="9"/>
  <c r="Y64" i="9"/>
  <c r="Y65" i="9"/>
  <c r="Y67" i="9"/>
  <c r="Y68" i="9"/>
  <c r="Y70" i="9"/>
  <c r="Y71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160" i="9"/>
  <c r="Y161" i="9"/>
  <c r="Y162" i="9"/>
  <c r="Y163" i="9"/>
  <c r="Y164" i="9"/>
  <c r="Y165" i="9"/>
  <c r="Y166" i="9"/>
  <c r="Y167" i="9"/>
  <c r="Y168" i="9"/>
  <c r="Y169" i="9"/>
  <c r="Y170" i="9"/>
  <c r="Y171" i="9"/>
  <c r="Y172" i="9"/>
  <c r="Y173" i="9"/>
  <c r="Y174" i="9"/>
  <c r="Y175" i="9"/>
  <c r="Y176" i="9"/>
  <c r="Y177" i="9"/>
  <c r="Y178" i="9"/>
  <c r="Y179" i="9"/>
  <c r="Y180" i="9"/>
  <c r="Y181" i="9"/>
  <c r="Y182" i="9"/>
  <c r="Y183" i="9"/>
  <c r="Y184" i="9"/>
  <c r="Y185" i="9"/>
  <c r="Y186" i="9"/>
  <c r="Y187" i="9"/>
  <c r="Y188" i="9"/>
  <c r="Y189" i="9"/>
  <c r="Y190" i="9"/>
  <c r="Y191" i="9"/>
  <c r="Y192" i="9"/>
  <c r="Y193" i="9"/>
  <c r="Y194" i="9"/>
  <c r="Y195" i="9"/>
  <c r="Y196" i="9"/>
  <c r="Y197" i="9"/>
  <c r="Y198" i="9"/>
  <c r="Y199" i="9"/>
  <c r="Y200" i="9"/>
  <c r="Y201" i="9"/>
  <c r="Y202" i="9"/>
  <c r="Y203" i="9"/>
  <c r="Y204" i="9"/>
  <c r="Y205" i="9"/>
  <c r="Y206" i="9"/>
  <c r="Y207" i="9"/>
  <c r="Y208" i="9"/>
  <c r="Y209" i="9"/>
  <c r="Y210" i="9"/>
  <c r="Y211" i="9"/>
  <c r="Y212" i="9"/>
  <c r="Y213" i="9"/>
  <c r="Y214" i="9"/>
  <c r="Y215" i="9"/>
  <c r="Y216" i="9"/>
  <c r="Y217" i="9"/>
  <c r="Y218" i="9"/>
  <c r="Y219" i="9"/>
  <c r="Y220" i="9"/>
  <c r="Y221" i="9"/>
  <c r="Y222" i="9"/>
  <c r="Y223" i="9"/>
  <c r="Y224" i="9"/>
  <c r="Y225" i="9"/>
  <c r="Y226" i="9"/>
  <c r="Y227" i="9"/>
  <c r="Y228" i="9"/>
  <c r="Y229" i="9"/>
  <c r="Y230" i="9"/>
  <c r="Y231" i="9"/>
  <c r="Y232" i="9"/>
  <c r="Y233" i="9"/>
  <c r="Y234" i="9"/>
  <c r="Y235" i="9"/>
  <c r="Y236" i="9"/>
  <c r="Y237" i="9"/>
  <c r="Y238" i="9"/>
  <c r="Y239" i="9"/>
  <c r="Y240" i="9"/>
  <c r="Y241" i="9"/>
  <c r="Y242" i="9"/>
  <c r="Y243" i="9"/>
  <c r="Y244" i="9"/>
  <c r="Y245" i="9"/>
  <c r="Y246" i="9"/>
  <c r="Y247" i="9"/>
  <c r="Y248" i="9"/>
  <c r="Y249" i="9"/>
  <c r="Y250" i="9"/>
  <c r="Y251" i="9"/>
  <c r="Y252" i="9"/>
  <c r="Y253" i="9"/>
  <c r="Y254" i="9"/>
  <c r="Y255" i="9"/>
  <c r="Y256" i="9"/>
  <c r="Y257" i="9"/>
  <c r="Y258" i="9"/>
  <c r="Y259" i="9"/>
  <c r="Y260" i="9"/>
  <c r="Y261" i="9"/>
  <c r="Y262" i="9"/>
  <c r="Y263" i="9"/>
  <c r="Y264" i="9"/>
  <c r="Y265" i="9"/>
  <c r="Y266" i="9"/>
  <c r="Y267" i="9"/>
  <c r="Y268" i="9"/>
  <c r="Y269" i="9"/>
  <c r="Y270" i="9"/>
  <c r="Y271" i="9"/>
  <c r="Y272" i="9"/>
  <c r="Y273" i="9"/>
  <c r="Y274" i="9"/>
  <c r="Y275" i="9"/>
  <c r="Y276" i="9"/>
  <c r="Y277" i="9"/>
  <c r="Y278" i="9"/>
  <c r="Y279" i="9"/>
  <c r="Y280" i="9"/>
  <c r="Y281" i="9"/>
  <c r="Y282" i="9"/>
  <c r="Y283" i="9"/>
  <c r="Y284" i="9"/>
  <c r="Y285" i="9"/>
  <c r="Y286" i="9"/>
  <c r="Y287" i="9"/>
  <c r="Y288" i="9"/>
  <c r="Y289" i="9"/>
  <c r="Y290" i="9"/>
  <c r="Y291" i="9"/>
  <c r="Y292" i="9"/>
  <c r="Y293" i="9"/>
  <c r="Y294" i="9"/>
  <c r="Y295" i="9"/>
  <c r="Y296" i="9"/>
  <c r="Y297" i="9"/>
  <c r="Y298" i="9"/>
  <c r="Y299" i="9"/>
  <c r="Y300" i="9"/>
  <c r="Y301" i="9"/>
  <c r="Y302" i="9"/>
  <c r="Y303" i="9"/>
  <c r="Y304" i="9"/>
  <c r="Y305" i="9"/>
  <c r="Y306" i="9"/>
  <c r="Y307" i="9"/>
  <c r="Y308" i="9"/>
  <c r="Y309" i="9"/>
  <c r="Y310" i="9"/>
  <c r="Y311" i="9"/>
  <c r="Y312" i="9"/>
  <c r="Y313" i="9"/>
  <c r="Y314" i="9"/>
  <c r="Y315" i="9"/>
  <c r="Y316" i="9"/>
  <c r="Y317" i="9"/>
  <c r="Y318" i="9"/>
  <c r="Y319" i="9"/>
  <c r="Y320" i="9"/>
  <c r="Y321" i="9"/>
  <c r="Y322" i="9"/>
  <c r="Y323" i="9"/>
  <c r="Y324" i="9"/>
  <c r="Y325" i="9"/>
  <c r="Y326" i="9"/>
  <c r="Y327" i="9"/>
  <c r="Y328" i="9"/>
  <c r="Y329" i="9"/>
  <c r="Y330" i="9"/>
  <c r="Y331" i="9"/>
  <c r="Y332" i="9"/>
  <c r="Y333" i="9"/>
  <c r="Y334" i="9"/>
  <c r="Y335" i="9"/>
  <c r="Y336" i="9"/>
  <c r="Y337" i="9"/>
  <c r="Y338" i="9"/>
  <c r="Y339" i="9"/>
  <c r="Y340" i="9"/>
  <c r="Y341" i="9"/>
  <c r="Y342" i="9"/>
  <c r="Y343" i="9"/>
  <c r="Y344" i="9"/>
  <c r="Y345" i="9"/>
  <c r="Y346" i="9"/>
  <c r="Y347" i="9"/>
  <c r="Y348" i="9"/>
  <c r="Y349" i="9"/>
  <c r="Y350" i="9"/>
  <c r="Y351" i="9"/>
  <c r="Y352" i="9"/>
  <c r="Y353" i="9"/>
  <c r="Y354" i="9"/>
  <c r="Y355" i="9"/>
  <c r="Y356" i="9"/>
  <c r="Y357" i="9"/>
  <c r="Y358" i="9"/>
  <c r="Y359" i="9"/>
  <c r="Y360" i="9"/>
  <c r="Y361" i="9"/>
  <c r="Y362" i="9"/>
  <c r="Y363" i="9"/>
  <c r="Y364" i="9"/>
  <c r="Y365" i="9"/>
  <c r="Y366" i="9"/>
  <c r="Y367" i="9"/>
  <c r="Y368" i="9"/>
  <c r="Y369" i="9"/>
  <c r="Y370" i="9"/>
  <c r="Y371" i="9"/>
  <c r="Y372" i="9"/>
  <c r="Y373" i="9"/>
  <c r="Y374" i="9"/>
  <c r="Y375" i="9"/>
  <c r="Y376" i="9"/>
  <c r="Y377" i="9"/>
  <c r="Y378" i="9"/>
  <c r="Y379" i="9"/>
  <c r="Y380" i="9"/>
  <c r="Y381" i="9"/>
  <c r="Y382" i="9"/>
  <c r="Y383" i="9"/>
  <c r="Y384" i="9"/>
  <c r="Y385" i="9"/>
  <c r="Y386" i="9"/>
  <c r="Y387" i="9"/>
  <c r="Y388" i="9"/>
  <c r="Y389" i="9"/>
  <c r="Y390" i="9"/>
  <c r="Y391" i="9"/>
  <c r="Y392" i="9"/>
  <c r="Y393" i="9"/>
  <c r="Y394" i="9"/>
  <c r="Y395" i="9"/>
  <c r="Y396" i="9"/>
  <c r="Y397" i="9"/>
  <c r="Y398" i="9"/>
  <c r="Y399" i="9"/>
  <c r="Y400" i="9"/>
  <c r="Y401" i="9"/>
  <c r="Y402" i="9"/>
  <c r="Y403" i="9"/>
  <c r="Y404" i="9"/>
  <c r="Y405" i="9"/>
  <c r="Y406" i="9"/>
  <c r="Y407" i="9"/>
  <c r="Y408" i="9"/>
  <c r="Y409" i="9"/>
  <c r="Y410" i="9"/>
  <c r="Y411" i="9"/>
  <c r="Y412" i="9"/>
  <c r="Y413" i="9"/>
  <c r="Y414" i="9"/>
  <c r="Y415" i="9"/>
  <c r="Y416" i="9"/>
  <c r="Y417" i="9"/>
  <c r="Y418" i="9"/>
  <c r="Y419" i="9"/>
  <c r="Y420" i="9"/>
  <c r="Y421" i="9"/>
  <c r="Y422" i="9"/>
  <c r="Y423" i="9"/>
  <c r="Y424" i="9"/>
  <c r="Y425" i="9"/>
  <c r="Y426" i="9"/>
  <c r="Y427" i="9"/>
  <c r="Y428" i="9"/>
  <c r="Y429" i="9"/>
  <c r="Y430" i="9"/>
  <c r="Y431" i="9"/>
  <c r="Y432" i="9"/>
  <c r="Y433" i="9"/>
  <c r="Y434" i="9"/>
  <c r="Y435" i="9"/>
  <c r="Y436" i="9"/>
  <c r="Y437" i="9"/>
  <c r="Y438" i="9"/>
  <c r="Y439" i="9"/>
  <c r="Y440" i="9"/>
  <c r="Y441" i="9"/>
  <c r="Y442" i="9"/>
  <c r="Y443" i="9"/>
  <c r="Y444" i="9"/>
  <c r="Y445" i="9"/>
  <c r="Y446" i="9"/>
  <c r="Y447" i="9"/>
  <c r="Y448" i="9"/>
  <c r="Y449" i="9"/>
  <c r="Y450" i="9"/>
  <c r="Y451" i="9"/>
  <c r="Y452" i="9"/>
  <c r="Y453" i="9"/>
  <c r="Y454" i="9"/>
  <c r="Y455" i="9"/>
  <c r="Y456" i="9"/>
  <c r="Y457" i="9"/>
  <c r="Y458" i="9"/>
  <c r="Y459" i="9"/>
  <c r="Y460" i="9"/>
  <c r="Y461" i="9"/>
  <c r="Y462" i="9"/>
  <c r="Y463" i="9"/>
  <c r="Y464" i="9"/>
  <c r="Y465" i="9"/>
  <c r="Y466" i="9"/>
  <c r="Y467" i="9"/>
  <c r="Y22" i="3"/>
  <c r="Y23" i="3"/>
  <c r="Y24" i="3"/>
  <c r="Y25" i="3"/>
  <c r="Y26" i="3"/>
  <c r="Y28" i="3"/>
  <c r="Y29" i="3"/>
  <c r="Y30" i="3"/>
  <c r="Y31" i="3"/>
  <c r="Y32" i="3"/>
  <c r="Y33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150" i="3"/>
  <c r="Y151" i="3"/>
  <c r="Y152" i="3"/>
  <c r="Y153" i="3"/>
  <c r="Y154" i="3"/>
  <c r="Y155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177" i="3"/>
  <c r="Y178" i="3"/>
  <c r="Y179" i="3"/>
  <c r="Y180" i="3"/>
  <c r="Y181" i="3"/>
  <c r="Y182" i="3"/>
  <c r="Y183" i="3"/>
  <c r="Y184" i="3"/>
  <c r="Y185" i="3"/>
  <c r="Y186" i="3"/>
  <c r="Y187" i="3"/>
  <c r="Y188" i="3"/>
  <c r="Y189" i="3"/>
  <c r="Y190" i="3"/>
  <c r="Y191" i="3"/>
  <c r="Y192" i="3"/>
  <c r="Y193" i="3"/>
  <c r="Y194" i="3"/>
  <c r="Y195" i="3"/>
  <c r="Y196" i="3"/>
  <c r="Y197" i="3"/>
  <c r="Y198" i="3"/>
  <c r="Y199" i="3"/>
  <c r="Y200" i="3"/>
  <c r="Y201" i="3"/>
  <c r="Y202" i="3"/>
  <c r="Y203" i="3"/>
  <c r="Y204" i="3"/>
  <c r="Y205" i="3"/>
  <c r="Y206" i="3"/>
  <c r="Y207" i="3"/>
  <c r="Y208" i="3"/>
  <c r="Y209" i="3"/>
  <c r="Y210" i="3"/>
  <c r="Y211" i="3"/>
  <c r="Y212" i="3"/>
  <c r="Y213" i="3"/>
  <c r="Y214" i="3"/>
  <c r="Y215" i="3"/>
  <c r="Y216" i="3"/>
  <c r="Y217" i="3"/>
  <c r="Y218" i="3"/>
  <c r="Y219" i="3"/>
  <c r="Y220" i="3"/>
  <c r="Y221" i="3"/>
  <c r="Y222" i="3"/>
  <c r="Y223" i="3"/>
  <c r="Y224" i="3"/>
  <c r="Y225" i="3"/>
  <c r="Y226" i="3"/>
  <c r="Y227" i="3"/>
  <c r="Y228" i="3"/>
  <c r="Y229" i="3"/>
  <c r="Y230" i="3"/>
  <c r="Y231" i="3"/>
  <c r="Y232" i="3"/>
  <c r="Y233" i="3"/>
  <c r="Y234" i="3"/>
  <c r="Y235" i="3"/>
  <c r="Y236" i="3"/>
  <c r="Y237" i="3"/>
  <c r="Y238" i="3"/>
  <c r="Y239" i="3"/>
  <c r="Y240" i="3"/>
  <c r="Y241" i="3"/>
  <c r="Y242" i="3"/>
  <c r="Y243" i="3"/>
  <c r="Y244" i="3"/>
  <c r="Y245" i="3"/>
  <c r="Y246" i="3"/>
  <c r="Y247" i="3"/>
  <c r="Y248" i="3"/>
  <c r="Y249" i="3"/>
  <c r="Y250" i="3"/>
  <c r="Y251" i="3"/>
  <c r="Y252" i="3"/>
  <c r="Y253" i="3"/>
  <c r="Y254" i="3"/>
  <c r="Y255" i="3"/>
  <c r="Y256" i="3"/>
  <c r="Y257" i="3"/>
  <c r="Y258" i="3"/>
  <c r="Y259" i="3"/>
  <c r="Y260" i="3"/>
  <c r="Y261" i="3"/>
  <c r="Y262" i="3"/>
  <c r="Y263" i="3"/>
  <c r="Y264" i="3"/>
  <c r="Y265" i="3"/>
  <c r="Y266" i="3"/>
  <c r="Y267" i="3"/>
  <c r="Y268" i="3"/>
  <c r="Y269" i="3"/>
  <c r="Y270" i="3"/>
  <c r="Y271" i="3"/>
  <c r="Y272" i="3"/>
  <c r="Y273" i="3"/>
  <c r="Y274" i="3"/>
  <c r="Y275" i="3"/>
  <c r="Y276" i="3"/>
  <c r="Y277" i="3"/>
  <c r="Y278" i="3"/>
  <c r="Y279" i="3"/>
  <c r="Y280" i="3"/>
  <c r="Y281" i="3"/>
  <c r="Y282" i="3"/>
  <c r="Y283" i="3"/>
  <c r="Y284" i="3"/>
  <c r="Y285" i="3"/>
  <c r="Y286" i="3"/>
  <c r="Y287" i="3"/>
  <c r="Y288" i="3"/>
  <c r="Y289" i="3"/>
  <c r="Y290" i="3"/>
  <c r="Y291" i="3"/>
  <c r="Y292" i="3"/>
  <c r="Y293" i="3"/>
  <c r="Y294" i="3"/>
  <c r="Y295" i="3"/>
  <c r="Y296" i="3"/>
  <c r="Y297" i="3"/>
  <c r="Y298" i="3"/>
  <c r="Y299" i="3"/>
  <c r="Y300" i="3"/>
  <c r="Y301" i="3"/>
  <c r="Y302" i="3"/>
  <c r="Y303" i="3"/>
  <c r="Y304" i="3"/>
  <c r="Y305" i="3"/>
  <c r="Y306" i="3"/>
  <c r="Y307" i="3"/>
  <c r="Y308" i="3"/>
  <c r="Y309" i="3"/>
  <c r="Y310" i="3"/>
  <c r="Y311" i="3"/>
  <c r="Y312" i="3"/>
  <c r="Y313" i="3"/>
  <c r="Y314" i="3"/>
  <c r="Y315" i="3"/>
  <c r="Y316" i="3"/>
  <c r="Y317" i="3"/>
  <c r="Y318" i="3"/>
  <c r="Y319" i="3"/>
  <c r="Y320" i="3"/>
  <c r="Y321" i="3"/>
  <c r="Y322" i="3"/>
  <c r="Y323" i="3"/>
  <c r="Y324" i="3"/>
  <c r="Y325" i="3"/>
  <c r="Y326" i="3"/>
  <c r="Y327" i="3"/>
  <c r="Y328" i="3"/>
  <c r="Y329" i="3"/>
  <c r="Y330" i="3"/>
  <c r="Y331" i="3"/>
  <c r="Y332" i="3"/>
  <c r="Y333" i="3"/>
  <c r="Y334" i="3"/>
  <c r="Y335" i="3"/>
  <c r="Y336" i="3"/>
  <c r="Y337" i="3"/>
  <c r="Y338" i="3"/>
  <c r="Y339" i="3"/>
  <c r="Y340" i="3"/>
  <c r="Y341" i="3"/>
  <c r="Y342" i="3"/>
  <c r="Y343" i="3"/>
  <c r="Y344" i="3"/>
  <c r="Y345" i="3"/>
  <c r="Y346" i="3"/>
  <c r="Y347" i="3"/>
  <c r="Y348" i="3"/>
  <c r="Y349" i="3"/>
  <c r="Y350" i="3"/>
  <c r="Y351" i="3"/>
  <c r="Y352" i="3"/>
  <c r="Y353" i="3"/>
  <c r="Y354" i="3"/>
  <c r="Y355" i="3"/>
  <c r="Y356" i="3"/>
  <c r="Y357" i="3"/>
  <c r="Y358" i="3"/>
  <c r="Y359" i="3"/>
  <c r="Y360" i="3"/>
  <c r="Y361" i="3"/>
  <c r="Y362" i="3"/>
  <c r="Y363" i="3"/>
  <c r="Y364" i="3"/>
  <c r="Y365" i="3"/>
  <c r="Y366" i="3"/>
  <c r="Y367" i="3"/>
  <c r="Y368" i="3"/>
  <c r="Y369" i="3"/>
  <c r="Y370" i="3"/>
  <c r="Y371" i="3"/>
  <c r="Y372" i="3"/>
  <c r="Y373" i="3"/>
  <c r="Y374" i="3"/>
  <c r="Y375" i="3"/>
  <c r="Y376" i="3"/>
  <c r="Y377" i="3"/>
  <c r="Y378" i="3"/>
  <c r="Y379" i="3"/>
  <c r="Y380" i="3"/>
  <c r="Y381" i="3"/>
  <c r="Y382" i="3"/>
  <c r="Y383" i="3"/>
  <c r="Y384" i="3"/>
  <c r="Y385" i="3"/>
  <c r="Y386" i="3"/>
  <c r="Y387" i="3"/>
  <c r="Y388" i="3"/>
  <c r="Y389" i="3"/>
  <c r="Y390" i="3"/>
  <c r="Y391" i="3"/>
  <c r="Y392" i="3"/>
  <c r="Y393" i="3"/>
  <c r="Y394" i="3"/>
  <c r="Y395" i="3"/>
  <c r="Y396" i="3"/>
  <c r="Y397" i="3"/>
  <c r="Y398" i="3"/>
  <c r="Y399" i="3"/>
  <c r="Y400" i="3"/>
  <c r="Y401" i="3"/>
  <c r="Y402" i="3"/>
  <c r="Y403" i="3"/>
  <c r="Y404" i="3"/>
  <c r="Y405" i="3"/>
  <c r="Y406" i="3"/>
  <c r="Y407" i="3"/>
  <c r="Y408" i="3"/>
  <c r="Y409" i="3"/>
  <c r="Y410" i="3"/>
  <c r="Y411" i="3"/>
  <c r="Y412" i="3"/>
  <c r="Y413" i="3"/>
  <c r="Y414" i="3"/>
  <c r="Y415" i="3"/>
  <c r="Y416" i="3"/>
  <c r="Y417" i="3"/>
  <c r="Y418" i="3"/>
  <c r="Y419" i="3"/>
  <c r="Y420" i="3"/>
  <c r="Y421" i="3"/>
  <c r="Y422" i="3"/>
  <c r="Y423" i="3"/>
  <c r="Y424" i="3"/>
  <c r="Y425" i="3"/>
  <c r="Y426" i="3"/>
  <c r="Y427" i="3"/>
  <c r="Y428" i="3"/>
  <c r="Y429" i="3"/>
  <c r="Y430" i="3"/>
  <c r="Y431" i="3"/>
  <c r="Y432" i="3"/>
  <c r="Y433" i="3"/>
  <c r="Y434" i="3"/>
  <c r="Y435" i="3"/>
  <c r="Y436" i="3"/>
  <c r="Y437" i="3"/>
  <c r="Y438" i="3"/>
  <c r="Y439" i="3"/>
  <c r="Y440" i="3"/>
  <c r="Y441" i="3"/>
  <c r="Y442" i="3"/>
  <c r="Y443" i="3"/>
  <c r="Y444" i="3"/>
  <c r="Y445" i="3"/>
  <c r="Y446" i="3"/>
  <c r="Y447" i="3"/>
  <c r="Y448" i="3"/>
  <c r="Y449" i="3"/>
  <c r="Y450" i="3"/>
  <c r="Y451" i="3"/>
  <c r="Y452" i="3"/>
  <c r="Y453" i="3"/>
  <c r="Y454" i="3"/>
  <c r="Y455" i="3"/>
  <c r="Y456" i="3"/>
  <c r="Y457" i="3"/>
  <c r="Y458" i="3"/>
  <c r="Y459" i="3"/>
  <c r="Y460" i="3"/>
  <c r="Y461" i="3"/>
  <c r="Y462" i="3"/>
  <c r="Y463" i="3"/>
  <c r="Y464" i="3"/>
  <c r="Y465" i="3"/>
  <c r="Y466" i="3"/>
  <c r="Y467" i="3"/>
  <c r="Y19" i="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1" i="3"/>
  <c r="AC21" i="3" s="1"/>
  <c r="E22" i="3"/>
  <c r="AD21" i="3" s="1"/>
  <c r="E24" i="3"/>
  <c r="E25" i="3"/>
  <c r="E27" i="3"/>
  <c r="E28" i="3"/>
  <c r="E30" i="3"/>
  <c r="E31" i="3"/>
  <c r="E33" i="3"/>
  <c r="AC33" i="3" s="1"/>
  <c r="E34" i="3"/>
  <c r="AD33" i="3" s="1"/>
  <c r="E36" i="3"/>
  <c r="E37" i="3"/>
  <c r="E39" i="3"/>
  <c r="E40" i="3"/>
  <c r="E42" i="3"/>
  <c r="AC42" i="3" s="1"/>
  <c r="E43" i="3"/>
  <c r="E45" i="3"/>
  <c r="AC45" i="3" s="1"/>
  <c r="E46" i="3"/>
  <c r="AD45" i="3" s="1"/>
  <c r="E48" i="3"/>
  <c r="E49" i="3"/>
  <c r="E51" i="3"/>
  <c r="E52" i="3"/>
  <c r="E54" i="3"/>
  <c r="E55" i="3"/>
  <c r="E57" i="3"/>
  <c r="E58" i="3"/>
  <c r="AD57" i="3" s="1"/>
  <c r="E60" i="3"/>
  <c r="E61" i="3"/>
  <c r="E63" i="3"/>
  <c r="E64" i="3"/>
  <c r="E66" i="3"/>
  <c r="E67" i="3"/>
  <c r="E69" i="3"/>
  <c r="AC69" i="3" s="1"/>
  <c r="E70" i="3"/>
  <c r="AD69" i="3" s="1"/>
  <c r="E72" i="3"/>
  <c r="AC72" i="3" s="1"/>
  <c r="E73" i="3"/>
  <c r="AD72" i="3" s="1"/>
  <c r="E75" i="3"/>
  <c r="E76" i="3"/>
  <c r="E78" i="3"/>
  <c r="E79" i="3"/>
  <c r="E81" i="3"/>
  <c r="AC81" i="3" s="1"/>
  <c r="E82" i="3"/>
  <c r="AD81" i="3" s="1"/>
  <c r="E96" i="3"/>
  <c r="E97" i="3"/>
  <c r="E99" i="3"/>
  <c r="E100" i="3"/>
  <c r="E102" i="3"/>
  <c r="E103" i="3"/>
  <c r="E105" i="3"/>
  <c r="E106" i="3"/>
  <c r="AD105" i="3" s="1"/>
  <c r="E108" i="3"/>
  <c r="E109" i="3"/>
  <c r="E111" i="3"/>
  <c r="E112" i="3"/>
  <c r="E114" i="3"/>
  <c r="E115" i="3"/>
  <c r="E117" i="3"/>
  <c r="AC117" i="3" s="1"/>
  <c r="E118" i="3"/>
  <c r="AD117" i="3" s="1"/>
  <c r="E120" i="3"/>
  <c r="E121" i="3"/>
  <c r="E123" i="3"/>
  <c r="E124" i="3"/>
  <c r="E126" i="3"/>
  <c r="E127" i="3"/>
  <c r="E129" i="3"/>
  <c r="AC129" i="3" s="1"/>
  <c r="E130" i="3"/>
  <c r="AD129" i="3" s="1"/>
  <c r="E132" i="3"/>
  <c r="E133" i="3"/>
  <c r="E135" i="3"/>
  <c r="E136" i="3"/>
  <c r="E138" i="3"/>
  <c r="E139" i="3"/>
  <c r="E141" i="3"/>
  <c r="AC141" i="3" s="1"/>
  <c r="E142" i="3"/>
  <c r="AD141" i="3" s="1"/>
  <c r="E144" i="3"/>
  <c r="E145" i="3"/>
  <c r="E147" i="3"/>
  <c r="E148" i="3"/>
  <c r="E150" i="3"/>
  <c r="E151" i="3"/>
  <c r="E153" i="3"/>
  <c r="AC153" i="3" s="1"/>
  <c r="E154" i="3"/>
  <c r="AD153" i="3" s="1"/>
  <c r="E156" i="3"/>
  <c r="E157" i="3"/>
  <c r="E159" i="3"/>
  <c r="E160" i="3"/>
  <c r="E162" i="3"/>
  <c r="E163" i="3"/>
  <c r="E165" i="3"/>
  <c r="AC165" i="3" s="1"/>
  <c r="E166" i="3"/>
  <c r="AD165" i="3" s="1"/>
  <c r="E168" i="3"/>
  <c r="E169" i="3"/>
  <c r="E171" i="3"/>
  <c r="E172" i="3"/>
  <c r="E174" i="3"/>
  <c r="E175" i="3"/>
  <c r="E177" i="3"/>
  <c r="AC177" i="3" s="1"/>
  <c r="E178" i="3"/>
  <c r="AD177" i="3" s="1"/>
  <c r="E180" i="3"/>
  <c r="E181" i="3"/>
  <c r="E183" i="3"/>
  <c r="E184" i="3"/>
  <c r="E186" i="3"/>
  <c r="E187" i="3"/>
  <c r="E189" i="3"/>
  <c r="AC189" i="3" s="1"/>
  <c r="E190" i="3"/>
  <c r="E192" i="3"/>
  <c r="E193" i="3"/>
  <c r="E195" i="3"/>
  <c r="E196" i="3"/>
  <c r="E198" i="3"/>
  <c r="E199" i="3"/>
  <c r="E201" i="3"/>
  <c r="AC201" i="3" s="1"/>
  <c r="E202" i="3"/>
  <c r="AD201" i="3" s="1"/>
  <c r="E204" i="3"/>
  <c r="E205" i="3"/>
  <c r="E207" i="3"/>
  <c r="E208" i="3"/>
  <c r="E210" i="3"/>
  <c r="E211" i="3"/>
  <c r="E213" i="3"/>
  <c r="AC213" i="3" s="1"/>
  <c r="E214" i="3"/>
  <c r="AD213" i="3" s="1"/>
  <c r="E216" i="3"/>
  <c r="E217" i="3"/>
  <c r="E219" i="3"/>
  <c r="E220" i="3"/>
  <c r="E222" i="3"/>
  <c r="E223" i="3"/>
  <c r="E225" i="3"/>
  <c r="AC225" i="3" s="1"/>
  <c r="E226" i="3"/>
  <c r="AD225" i="3" s="1"/>
  <c r="E228" i="3"/>
  <c r="E229" i="3"/>
  <c r="E231" i="3"/>
  <c r="E232" i="3"/>
  <c r="E234" i="3"/>
  <c r="E235" i="3"/>
  <c r="E237" i="3"/>
  <c r="AC237" i="3" s="1"/>
  <c r="E238" i="3"/>
  <c r="AD237" i="3" s="1"/>
  <c r="E240" i="3"/>
  <c r="E241" i="3"/>
  <c r="E243" i="3"/>
  <c r="E244" i="3"/>
  <c r="E246" i="3"/>
  <c r="E247" i="3"/>
  <c r="E249" i="3"/>
  <c r="AC249" i="3" s="1"/>
  <c r="E250" i="3"/>
  <c r="AD249" i="3" s="1"/>
  <c r="E252" i="3"/>
  <c r="E253" i="3"/>
  <c r="E255" i="3"/>
  <c r="E256" i="3"/>
  <c r="E258" i="3"/>
  <c r="E259" i="3"/>
  <c r="E261" i="3"/>
  <c r="AC261" i="3" s="1"/>
  <c r="E262" i="3"/>
  <c r="AD261" i="3" s="1"/>
  <c r="E264" i="3"/>
  <c r="E265" i="3"/>
  <c r="E267" i="3"/>
  <c r="E268" i="3"/>
  <c r="E270" i="3"/>
  <c r="E271" i="3"/>
  <c r="E273" i="3"/>
  <c r="AC273" i="3" s="1"/>
  <c r="E274" i="3"/>
  <c r="AD273" i="3" s="1"/>
  <c r="E276" i="3"/>
  <c r="E277" i="3"/>
  <c r="E279" i="3"/>
  <c r="E280" i="3"/>
  <c r="E282" i="3"/>
  <c r="E283" i="3"/>
  <c r="E285" i="3"/>
  <c r="AC285" i="3" s="1"/>
  <c r="E286" i="3"/>
  <c r="E288" i="3"/>
  <c r="E289" i="3"/>
  <c r="E291" i="3"/>
  <c r="E292" i="3"/>
  <c r="E294" i="3"/>
  <c r="E295" i="3"/>
  <c r="E297" i="3"/>
  <c r="AC297" i="3" s="1"/>
  <c r="E298" i="3"/>
  <c r="AD297" i="3" s="1"/>
  <c r="E300" i="3"/>
  <c r="E301" i="3"/>
  <c r="E303" i="3"/>
  <c r="E304" i="3"/>
  <c r="E306" i="3"/>
  <c r="E307" i="3"/>
  <c r="E309" i="3"/>
  <c r="AC309" i="3" s="1"/>
  <c r="E310" i="3"/>
  <c r="AD309" i="3" s="1"/>
  <c r="E312" i="3"/>
  <c r="E313" i="3"/>
  <c r="E315" i="3"/>
  <c r="E316" i="3"/>
  <c r="E318" i="3"/>
  <c r="E319" i="3"/>
  <c r="E321" i="3"/>
  <c r="AC321" i="3" s="1"/>
  <c r="E322" i="3"/>
  <c r="AD321" i="3" s="1"/>
  <c r="E324" i="3"/>
  <c r="E325" i="3"/>
  <c r="E327" i="3"/>
  <c r="E328" i="3"/>
  <c r="E330" i="3"/>
  <c r="E331" i="3"/>
  <c r="E333" i="3"/>
  <c r="AC333" i="3" s="1"/>
  <c r="E334" i="3"/>
  <c r="AD333" i="3" s="1"/>
  <c r="E336" i="3"/>
  <c r="E337" i="3"/>
  <c r="E339" i="3"/>
  <c r="E340" i="3"/>
  <c r="E342" i="3"/>
  <c r="E343" i="3"/>
  <c r="E345" i="3"/>
  <c r="E346" i="3"/>
  <c r="AD345" i="3" s="1"/>
  <c r="E348" i="3"/>
  <c r="E349" i="3"/>
  <c r="E351" i="3"/>
  <c r="E352" i="3"/>
  <c r="E354" i="3"/>
  <c r="E355" i="3"/>
  <c r="E357" i="3"/>
  <c r="AC357" i="3" s="1"/>
  <c r="E358" i="3"/>
  <c r="AD357" i="3" s="1"/>
  <c r="E360" i="3"/>
  <c r="E361" i="3"/>
  <c r="E363" i="3"/>
  <c r="E364" i="3"/>
  <c r="E366" i="3"/>
  <c r="E367" i="3"/>
  <c r="E369" i="3"/>
  <c r="AC369" i="3" s="1"/>
  <c r="E370" i="3"/>
  <c r="AD369" i="3" s="1"/>
  <c r="E372" i="3"/>
  <c r="E373" i="3"/>
  <c r="E375" i="3"/>
  <c r="E376" i="3"/>
  <c r="E378" i="3"/>
  <c r="E379" i="3"/>
  <c r="E381" i="3"/>
  <c r="E382" i="3"/>
  <c r="E384" i="3"/>
  <c r="E385" i="3"/>
  <c r="E387" i="3"/>
  <c r="E388" i="3"/>
  <c r="E390" i="3"/>
  <c r="E391" i="3"/>
  <c r="E393" i="3"/>
  <c r="AC393" i="3" s="1"/>
  <c r="E394" i="3"/>
  <c r="AD393" i="3" s="1"/>
  <c r="E396" i="3"/>
  <c r="E397" i="3"/>
  <c r="E399" i="3"/>
  <c r="E400" i="3"/>
  <c r="E402" i="3"/>
  <c r="E403" i="3"/>
  <c r="E405" i="3"/>
  <c r="AC405" i="3" s="1"/>
  <c r="E406" i="3"/>
  <c r="AD405" i="3" s="1"/>
  <c r="E408" i="3"/>
  <c r="E409" i="3"/>
  <c r="E411" i="3"/>
  <c r="E412" i="3"/>
  <c r="E414" i="3"/>
  <c r="E415" i="3"/>
  <c r="E417" i="3"/>
  <c r="E418" i="3"/>
  <c r="AD417" i="3" s="1"/>
  <c r="E420" i="3"/>
  <c r="E421" i="3"/>
  <c r="E423" i="3"/>
  <c r="E424" i="3"/>
  <c r="E426" i="3"/>
  <c r="E427" i="3"/>
  <c r="E429" i="3"/>
  <c r="AC429" i="3" s="1"/>
  <c r="E430" i="3"/>
  <c r="AD429" i="3" s="1"/>
  <c r="E432" i="3"/>
  <c r="E433" i="3"/>
  <c r="E435" i="3"/>
  <c r="E436" i="3"/>
  <c r="E438" i="3"/>
  <c r="E439" i="3"/>
  <c r="E441" i="3"/>
  <c r="AC441" i="3" s="1"/>
  <c r="E442" i="3"/>
  <c r="AD441" i="3" s="1"/>
  <c r="E444" i="3"/>
  <c r="E445" i="3"/>
  <c r="E447" i="3"/>
  <c r="E448" i="3"/>
  <c r="E450" i="3"/>
  <c r="E451" i="3"/>
  <c r="E453" i="3"/>
  <c r="AC453" i="3" s="1"/>
  <c r="E454" i="3"/>
  <c r="E456" i="3"/>
  <c r="E457" i="3"/>
  <c r="E459" i="3"/>
  <c r="E460" i="3"/>
  <c r="AD459" i="3" s="1"/>
  <c r="E462" i="3"/>
  <c r="E463" i="3"/>
  <c r="E465" i="3"/>
  <c r="AC465" i="3" s="1"/>
  <c r="E466" i="3"/>
  <c r="AD465" i="3" s="1"/>
  <c r="D21" i="3"/>
  <c r="D24" i="3"/>
  <c r="D27" i="3"/>
  <c r="D30" i="3"/>
  <c r="AB30" i="3" s="1"/>
  <c r="D33" i="3"/>
  <c r="D36" i="3"/>
  <c r="D39" i="3"/>
  <c r="AB39" i="3" s="1"/>
  <c r="D42" i="3"/>
  <c r="D45" i="3"/>
  <c r="D48" i="3"/>
  <c r="D51" i="3"/>
  <c r="D54" i="3"/>
  <c r="AB54" i="3" s="1"/>
  <c r="D57" i="3"/>
  <c r="D60" i="3"/>
  <c r="D63" i="3"/>
  <c r="AB63" i="3" s="1"/>
  <c r="D66" i="3"/>
  <c r="AB66" i="3" s="1"/>
  <c r="D69" i="3"/>
  <c r="D72" i="3"/>
  <c r="D75" i="3"/>
  <c r="D78" i="3"/>
  <c r="AB78" i="3" s="1"/>
  <c r="D90" i="3"/>
  <c r="D93" i="3"/>
  <c r="D96" i="3"/>
  <c r="AB96" i="3" s="1"/>
  <c r="D99" i="3"/>
  <c r="AB99" i="3" s="1"/>
  <c r="D102" i="3"/>
  <c r="D105" i="3"/>
  <c r="D108" i="3"/>
  <c r="D111" i="3"/>
  <c r="AB111" i="3" s="1"/>
  <c r="D114" i="3"/>
  <c r="D117" i="3"/>
  <c r="D120" i="3"/>
  <c r="AB120" i="3" s="1"/>
  <c r="D123" i="3"/>
  <c r="AB123" i="3" s="1"/>
  <c r="D126" i="3"/>
  <c r="D129" i="3"/>
  <c r="D132" i="3"/>
  <c r="D135" i="3"/>
  <c r="AB135" i="3" s="1"/>
  <c r="D138" i="3"/>
  <c r="D141" i="3"/>
  <c r="D144" i="3"/>
  <c r="AB144" i="3" s="1"/>
  <c r="D147" i="3"/>
  <c r="AB147" i="3" s="1"/>
  <c r="D150" i="3"/>
  <c r="D153" i="3"/>
  <c r="D156" i="3"/>
  <c r="D159" i="3"/>
  <c r="AB159" i="3" s="1"/>
  <c r="D162" i="3"/>
  <c r="D165" i="3"/>
  <c r="D168" i="3"/>
  <c r="AB168" i="3" s="1"/>
  <c r="D171" i="3"/>
  <c r="D174" i="3"/>
  <c r="D177" i="3"/>
  <c r="D180" i="3"/>
  <c r="D183" i="3"/>
  <c r="AB183" i="3" s="1"/>
  <c r="D186" i="3"/>
  <c r="D189" i="3"/>
  <c r="D192" i="3"/>
  <c r="AB192" i="3" s="1"/>
  <c r="D195" i="3"/>
  <c r="AB195" i="3" s="1"/>
  <c r="D198" i="3"/>
  <c r="D201" i="3"/>
  <c r="D204" i="3"/>
  <c r="D207" i="3"/>
  <c r="AB207" i="3" s="1"/>
  <c r="D210" i="3"/>
  <c r="D213" i="3"/>
  <c r="D216" i="3"/>
  <c r="AB216" i="3" s="1"/>
  <c r="D219" i="3"/>
  <c r="AB219" i="3" s="1"/>
  <c r="D222" i="3"/>
  <c r="D225" i="3"/>
  <c r="D228" i="3"/>
  <c r="D231" i="3"/>
  <c r="AB231" i="3" s="1"/>
  <c r="D234" i="3"/>
  <c r="D237" i="3"/>
  <c r="D240" i="3"/>
  <c r="AB240" i="3" s="1"/>
  <c r="D243" i="3"/>
  <c r="AB243" i="3" s="1"/>
  <c r="D246" i="3"/>
  <c r="D249" i="3"/>
  <c r="D252" i="3"/>
  <c r="D255" i="3"/>
  <c r="AB255" i="3" s="1"/>
  <c r="D258" i="3"/>
  <c r="D261" i="3"/>
  <c r="D264" i="3"/>
  <c r="AB264" i="3" s="1"/>
  <c r="D267" i="3"/>
  <c r="D270" i="3"/>
  <c r="D273" i="3"/>
  <c r="D276" i="3"/>
  <c r="D279" i="3"/>
  <c r="AB279" i="3" s="1"/>
  <c r="D282" i="3"/>
  <c r="D285" i="3"/>
  <c r="D288" i="3"/>
  <c r="AB288" i="3" s="1"/>
  <c r="D291" i="3"/>
  <c r="AB291" i="3" s="1"/>
  <c r="D294" i="3"/>
  <c r="D297" i="3"/>
  <c r="D300" i="3"/>
  <c r="D303" i="3"/>
  <c r="AB303" i="3" s="1"/>
  <c r="D306" i="3"/>
  <c r="D309" i="3"/>
  <c r="D312" i="3"/>
  <c r="AB312" i="3" s="1"/>
  <c r="D315" i="3"/>
  <c r="AB315" i="3" s="1"/>
  <c r="D318" i="3"/>
  <c r="D321" i="3"/>
  <c r="D324" i="3"/>
  <c r="D327" i="3"/>
  <c r="AB327" i="3" s="1"/>
  <c r="D330" i="3"/>
  <c r="D333" i="3"/>
  <c r="D336" i="3"/>
  <c r="AB336" i="3" s="1"/>
  <c r="D339" i="3"/>
  <c r="AB339" i="3" s="1"/>
  <c r="D342" i="3"/>
  <c r="D345" i="3"/>
  <c r="D348" i="3"/>
  <c r="D351" i="3"/>
  <c r="AB351" i="3" s="1"/>
  <c r="D354" i="3"/>
  <c r="D357" i="3"/>
  <c r="D360" i="3"/>
  <c r="AB360" i="3" s="1"/>
  <c r="D363" i="3"/>
  <c r="D366" i="3"/>
  <c r="D369" i="3"/>
  <c r="D372" i="3"/>
  <c r="D375" i="3"/>
  <c r="AB375" i="3" s="1"/>
  <c r="D378" i="3"/>
  <c r="D381" i="3"/>
  <c r="D384" i="3"/>
  <c r="AB384" i="3" s="1"/>
  <c r="D387" i="3"/>
  <c r="AB387" i="3" s="1"/>
  <c r="D390" i="3"/>
  <c r="D393" i="3"/>
  <c r="D396" i="3"/>
  <c r="D399" i="3"/>
  <c r="AB399" i="3" s="1"/>
  <c r="D402" i="3"/>
  <c r="D405" i="3"/>
  <c r="D408" i="3"/>
  <c r="AB408" i="3" s="1"/>
  <c r="D411" i="3"/>
  <c r="AB411" i="3" s="1"/>
  <c r="D414" i="3"/>
  <c r="D417" i="3"/>
  <c r="D420" i="3"/>
  <c r="D423" i="3"/>
  <c r="AB423" i="3" s="1"/>
  <c r="D426" i="3"/>
  <c r="D429" i="3"/>
  <c r="D432" i="3"/>
  <c r="AB432" i="3" s="1"/>
  <c r="D435" i="3"/>
  <c r="AB435" i="3" s="1"/>
  <c r="D438" i="3"/>
  <c r="D441" i="3"/>
  <c r="D444" i="3"/>
  <c r="D447" i="3"/>
  <c r="AB447" i="3" s="1"/>
  <c r="D450" i="3"/>
  <c r="D453" i="3"/>
  <c r="D456" i="3"/>
  <c r="AB456" i="3" s="1"/>
  <c r="D459" i="3"/>
  <c r="AB459" i="3" s="1"/>
  <c r="D462" i="3"/>
  <c r="D465" i="3"/>
  <c r="C21" i="3"/>
  <c r="C24" i="3"/>
  <c r="AA24" i="3" s="1"/>
  <c r="C27" i="3"/>
  <c r="C30" i="3"/>
  <c r="C33" i="3"/>
  <c r="AA33" i="3" s="1"/>
  <c r="C36" i="3"/>
  <c r="AA36" i="3" s="1"/>
  <c r="C39" i="3"/>
  <c r="C42" i="3"/>
  <c r="C45" i="3"/>
  <c r="C48" i="3"/>
  <c r="AA48" i="3" s="1"/>
  <c r="C51" i="3"/>
  <c r="C54" i="3"/>
  <c r="C57" i="3"/>
  <c r="AA57" i="3" s="1"/>
  <c r="C60" i="3"/>
  <c r="AA60" i="3" s="1"/>
  <c r="C63" i="3"/>
  <c r="C66" i="3"/>
  <c r="C69" i="3"/>
  <c r="C72" i="3"/>
  <c r="AA72" i="3" s="1"/>
  <c r="C75" i="3"/>
  <c r="C81" i="3"/>
  <c r="C90" i="3"/>
  <c r="AA90" i="3" s="1"/>
  <c r="C93" i="3"/>
  <c r="AA93" i="3" s="1"/>
  <c r="C96" i="3"/>
  <c r="C99" i="3"/>
  <c r="C102" i="3"/>
  <c r="C105" i="3"/>
  <c r="AA105" i="3" s="1"/>
  <c r="C108" i="3"/>
  <c r="C111" i="3"/>
  <c r="C114" i="3"/>
  <c r="C117" i="3"/>
  <c r="AA117" i="3" s="1"/>
  <c r="C120" i="3"/>
  <c r="C123" i="3"/>
  <c r="C126" i="3"/>
  <c r="C129" i="3"/>
  <c r="AA129" i="3" s="1"/>
  <c r="C132" i="3"/>
  <c r="C135" i="3"/>
  <c r="C138" i="3"/>
  <c r="AA138" i="3" s="1"/>
  <c r="C141" i="3"/>
  <c r="AA141" i="3" s="1"/>
  <c r="C144" i="3"/>
  <c r="C147" i="3"/>
  <c r="C150" i="3"/>
  <c r="C153" i="3"/>
  <c r="AA153" i="3" s="1"/>
  <c r="C156" i="3"/>
  <c r="C159" i="3"/>
  <c r="C162" i="3"/>
  <c r="AA162" i="3" s="1"/>
  <c r="C165" i="3"/>
  <c r="AA165" i="3" s="1"/>
  <c r="C168" i="3"/>
  <c r="C171" i="3"/>
  <c r="C174" i="3"/>
  <c r="C177" i="3"/>
  <c r="AA177" i="3" s="1"/>
  <c r="C180" i="3"/>
  <c r="C183" i="3"/>
  <c r="C186" i="3"/>
  <c r="AA186" i="3" s="1"/>
  <c r="C189" i="3"/>
  <c r="AA189" i="3" s="1"/>
  <c r="C192" i="3"/>
  <c r="C195" i="3"/>
  <c r="C198" i="3"/>
  <c r="C201" i="3"/>
  <c r="AA201" i="3" s="1"/>
  <c r="C204" i="3"/>
  <c r="C207" i="3"/>
  <c r="C210" i="3"/>
  <c r="AA210" i="3" s="1"/>
  <c r="C213" i="3"/>
  <c r="AA213" i="3" s="1"/>
  <c r="C216" i="3"/>
  <c r="C219" i="3"/>
  <c r="C222" i="3"/>
  <c r="C225" i="3"/>
  <c r="AA225" i="3" s="1"/>
  <c r="C228" i="3"/>
  <c r="C231" i="3"/>
  <c r="C234" i="3"/>
  <c r="AA234" i="3" s="1"/>
  <c r="C237" i="3"/>
  <c r="AA237" i="3" s="1"/>
  <c r="C240" i="3"/>
  <c r="C243" i="3"/>
  <c r="C246" i="3"/>
  <c r="C249" i="3"/>
  <c r="AA249" i="3" s="1"/>
  <c r="C252" i="3"/>
  <c r="C255" i="3"/>
  <c r="C258" i="3"/>
  <c r="AA258" i="3" s="1"/>
  <c r="C261" i="3"/>
  <c r="AA261" i="3" s="1"/>
  <c r="C264" i="3"/>
  <c r="C267" i="3"/>
  <c r="C270" i="3"/>
  <c r="C273" i="3"/>
  <c r="AA273" i="3" s="1"/>
  <c r="C276" i="3"/>
  <c r="C279" i="3"/>
  <c r="C282" i="3"/>
  <c r="AA282" i="3" s="1"/>
  <c r="C285" i="3"/>
  <c r="AA285" i="3" s="1"/>
  <c r="C288" i="3"/>
  <c r="C291" i="3"/>
  <c r="C294" i="3"/>
  <c r="C297" i="3"/>
  <c r="AA297" i="3" s="1"/>
  <c r="C300" i="3"/>
  <c r="C303" i="3"/>
  <c r="C306" i="3"/>
  <c r="AA306" i="3" s="1"/>
  <c r="C309" i="3"/>
  <c r="AA309" i="3" s="1"/>
  <c r="C312" i="3"/>
  <c r="C315" i="3"/>
  <c r="C318" i="3"/>
  <c r="C321" i="3"/>
  <c r="AA321" i="3" s="1"/>
  <c r="C324" i="3"/>
  <c r="C327" i="3"/>
  <c r="C330" i="3"/>
  <c r="AA330" i="3" s="1"/>
  <c r="C333" i="3"/>
  <c r="AA333" i="3" s="1"/>
  <c r="C336" i="3"/>
  <c r="C339" i="3"/>
  <c r="C342" i="3"/>
  <c r="C345" i="3"/>
  <c r="AA345" i="3" s="1"/>
  <c r="C348" i="3"/>
  <c r="C351" i="3"/>
  <c r="C354" i="3"/>
  <c r="C357" i="3"/>
  <c r="AA357" i="3" s="1"/>
  <c r="C360" i="3"/>
  <c r="C363" i="3"/>
  <c r="C366" i="3"/>
  <c r="C369" i="3"/>
  <c r="AA369" i="3" s="1"/>
  <c r="C372" i="3"/>
  <c r="C375" i="3"/>
  <c r="C378" i="3"/>
  <c r="AA378" i="3" s="1"/>
  <c r="C381" i="3"/>
  <c r="AA381" i="3" s="1"/>
  <c r="C384" i="3"/>
  <c r="C387" i="3"/>
  <c r="C390" i="3"/>
  <c r="C393" i="3"/>
  <c r="AA393" i="3" s="1"/>
  <c r="C396" i="3"/>
  <c r="C399" i="3"/>
  <c r="C402" i="3"/>
  <c r="AA402" i="3" s="1"/>
  <c r="C405" i="3"/>
  <c r="AA405" i="3" s="1"/>
  <c r="C408" i="3"/>
  <c r="C411" i="3"/>
  <c r="C414" i="3"/>
  <c r="C417" i="3"/>
  <c r="AA417" i="3" s="1"/>
  <c r="C420" i="3"/>
  <c r="C423" i="3"/>
  <c r="C426" i="3"/>
  <c r="C429" i="3"/>
  <c r="AA429" i="3" s="1"/>
  <c r="C432" i="3"/>
  <c r="C435" i="3"/>
  <c r="C438" i="3"/>
  <c r="C441" i="3"/>
  <c r="AA441" i="3" s="1"/>
  <c r="C444" i="3"/>
  <c r="C447" i="3"/>
  <c r="C450" i="3"/>
  <c r="AA450" i="3" s="1"/>
  <c r="C453" i="3"/>
  <c r="C456" i="3"/>
  <c r="C459" i="3"/>
  <c r="C462" i="3"/>
  <c r="C465" i="3"/>
  <c r="AA465" i="3" s="1"/>
  <c r="D75" i="10"/>
  <c r="D76" i="10"/>
  <c r="D15" i="10"/>
  <c r="D16" i="10"/>
  <c r="D9" i="10"/>
  <c r="D8" i="11"/>
  <c r="D18" i="9"/>
  <c r="E24" i="18"/>
  <c r="D24" i="18"/>
  <c r="BK18" i="9"/>
  <c r="BM18" i="9" s="1"/>
  <c r="BK19" i="9"/>
  <c r="BM19" i="9" s="1"/>
  <c r="BK20" i="9"/>
  <c r="BK21" i="9"/>
  <c r="BK22" i="9"/>
  <c r="BK23" i="9"/>
  <c r="BK24" i="9"/>
  <c r="BK25" i="9"/>
  <c r="BK26" i="9"/>
  <c r="BK27" i="9"/>
  <c r="BM27" i="9" s="1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K84" i="9"/>
  <c r="BK85" i="9"/>
  <c r="BK86" i="9"/>
  <c r="BK87" i="9"/>
  <c r="BK88" i="9"/>
  <c r="BK89" i="9"/>
  <c r="BK90" i="9"/>
  <c r="BK91" i="9"/>
  <c r="BK92" i="9"/>
  <c r="BK93" i="9"/>
  <c r="BK94" i="9"/>
  <c r="BK95" i="9"/>
  <c r="BK96" i="9"/>
  <c r="BK97" i="9"/>
  <c r="BK98" i="9"/>
  <c r="BK99" i="9"/>
  <c r="BK100" i="9"/>
  <c r="BK101" i="9"/>
  <c r="BK102" i="9"/>
  <c r="BK103" i="9"/>
  <c r="BK104" i="9"/>
  <c r="BK105" i="9"/>
  <c r="BK106" i="9"/>
  <c r="BK107" i="9"/>
  <c r="BK108" i="9"/>
  <c r="BK109" i="9"/>
  <c r="BK110" i="9"/>
  <c r="BK111" i="9"/>
  <c r="BK112" i="9"/>
  <c r="BK113" i="9"/>
  <c r="BK114" i="9"/>
  <c r="BK115" i="9"/>
  <c r="BK116" i="9"/>
  <c r="BK117" i="9"/>
  <c r="BK118" i="9"/>
  <c r="BK119" i="9"/>
  <c r="BK120" i="9"/>
  <c r="BK121" i="9"/>
  <c r="BK122" i="9"/>
  <c r="BK123" i="9"/>
  <c r="BK124" i="9"/>
  <c r="BK125" i="9"/>
  <c r="BK126" i="9"/>
  <c r="BK127" i="9"/>
  <c r="BK128" i="9"/>
  <c r="BK129" i="9"/>
  <c r="BK130" i="9"/>
  <c r="BK131" i="9"/>
  <c r="BK132" i="9"/>
  <c r="BK133" i="9"/>
  <c r="BK134" i="9"/>
  <c r="BK135" i="9"/>
  <c r="BK136" i="9"/>
  <c r="BK137" i="9"/>
  <c r="BK138" i="9"/>
  <c r="BK139" i="9"/>
  <c r="BM139" i="9" s="1"/>
  <c r="BK140" i="9"/>
  <c r="BK141" i="9"/>
  <c r="BM141" i="9" s="1"/>
  <c r="BK142" i="9"/>
  <c r="BK143" i="9"/>
  <c r="BM143" i="9" s="1"/>
  <c r="BK144" i="9"/>
  <c r="BM144" i="9" s="1"/>
  <c r="BK145" i="9"/>
  <c r="BM145" i="9" s="1"/>
  <c r="BK146" i="9"/>
  <c r="BM146" i="9" s="1"/>
  <c r="BK147" i="9"/>
  <c r="BM147" i="9" s="1"/>
  <c r="BK148" i="9"/>
  <c r="BM148" i="9" s="1"/>
  <c r="BK149" i="9"/>
  <c r="BM149" i="9" s="1"/>
  <c r="BK150" i="9"/>
  <c r="BM150" i="9" s="1"/>
  <c r="BK151" i="9"/>
  <c r="BM151" i="9" s="1"/>
  <c r="BK152" i="9"/>
  <c r="BM152" i="9" s="1"/>
  <c r="BK153" i="9"/>
  <c r="BM153" i="9" s="1"/>
  <c r="BK154" i="9"/>
  <c r="BM154" i="9" s="1"/>
  <c r="BK155" i="9"/>
  <c r="BM155" i="9" s="1"/>
  <c r="BK156" i="9"/>
  <c r="BM156" i="9" s="1"/>
  <c r="BK157" i="9"/>
  <c r="BM157" i="9" s="1"/>
  <c r="BK158" i="9"/>
  <c r="BM158" i="9" s="1"/>
  <c r="BK159" i="9"/>
  <c r="BM159" i="9" s="1"/>
  <c r="BK160" i="9"/>
  <c r="BM160" i="9" s="1"/>
  <c r="BK161" i="9"/>
  <c r="BM161" i="9" s="1"/>
  <c r="BK162" i="9"/>
  <c r="BM162" i="9" s="1"/>
  <c r="BK163" i="9"/>
  <c r="BM163" i="9" s="1"/>
  <c r="BK164" i="9"/>
  <c r="BM164" i="9" s="1"/>
  <c r="BK165" i="9"/>
  <c r="BM165" i="9" s="1"/>
  <c r="BK166" i="9"/>
  <c r="BM166" i="9" s="1"/>
  <c r="BK167" i="9"/>
  <c r="BM167" i="9" s="1"/>
  <c r="BK18" i="3"/>
  <c r="BK19" i="3"/>
  <c r="BK20" i="3"/>
  <c r="BK21" i="3"/>
  <c r="BK22" i="3"/>
  <c r="BK23" i="3"/>
  <c r="BK24" i="3"/>
  <c r="BK25" i="3"/>
  <c r="BK26" i="3"/>
  <c r="BK27" i="3"/>
  <c r="BK28" i="3"/>
  <c r="BK29" i="3"/>
  <c r="BK30" i="3"/>
  <c r="BK31" i="3"/>
  <c r="BK32" i="3"/>
  <c r="BK33" i="3"/>
  <c r="BK34" i="3"/>
  <c r="BK35" i="3"/>
  <c r="BK36" i="3"/>
  <c r="BK37" i="3"/>
  <c r="BK38" i="3"/>
  <c r="BK39" i="3"/>
  <c r="BK40" i="3"/>
  <c r="BM24" i="3" s="1"/>
  <c r="BK41" i="3"/>
  <c r="BK42" i="3"/>
  <c r="BK43" i="3"/>
  <c r="BK44" i="3"/>
  <c r="BK45" i="3"/>
  <c r="BK46" i="3"/>
  <c r="BK47" i="3"/>
  <c r="BM47" i="3" s="1"/>
  <c r="BK48" i="3"/>
  <c r="BM48" i="3" s="1"/>
  <c r="BK49" i="3"/>
  <c r="BK50" i="3"/>
  <c r="BK51" i="3"/>
  <c r="BK52" i="3"/>
  <c r="BK53" i="3"/>
  <c r="BK54" i="3"/>
  <c r="BK55" i="3"/>
  <c r="BK56" i="3"/>
  <c r="BK57" i="3"/>
  <c r="BK58" i="3"/>
  <c r="BK59" i="3"/>
  <c r="BK60" i="3"/>
  <c r="BK61" i="3"/>
  <c r="BK62" i="3"/>
  <c r="BK63" i="3"/>
  <c r="BK64" i="3"/>
  <c r="BK65" i="3"/>
  <c r="BK66" i="3"/>
  <c r="BK67" i="3"/>
  <c r="BK68" i="3"/>
  <c r="BK69" i="3"/>
  <c r="BK70" i="3"/>
  <c r="BK71" i="3"/>
  <c r="BK72" i="3"/>
  <c r="BK73" i="3"/>
  <c r="BK74" i="3"/>
  <c r="BK75" i="3"/>
  <c r="BK76" i="3"/>
  <c r="BK77" i="3"/>
  <c r="BK78" i="3"/>
  <c r="BK79" i="3"/>
  <c r="BK80" i="3"/>
  <c r="BK81" i="3"/>
  <c r="BK82" i="3"/>
  <c r="BK83" i="3"/>
  <c r="BK84" i="3"/>
  <c r="BK85" i="3"/>
  <c r="BK86" i="3"/>
  <c r="BK87" i="3"/>
  <c r="BK88" i="3"/>
  <c r="BK89" i="3"/>
  <c r="BK90" i="3"/>
  <c r="BK91" i="3"/>
  <c r="BK92" i="3"/>
  <c r="BK93" i="3"/>
  <c r="BK94" i="3"/>
  <c r="BK95" i="3"/>
  <c r="BK96" i="3"/>
  <c r="BK97" i="3"/>
  <c r="BK98" i="3"/>
  <c r="BK99" i="3"/>
  <c r="BK100" i="3"/>
  <c r="BK101" i="3"/>
  <c r="BK102" i="3"/>
  <c r="BK103" i="3"/>
  <c r="BK104" i="3"/>
  <c r="BK105" i="3"/>
  <c r="BK106" i="3"/>
  <c r="BK107" i="3"/>
  <c r="BK108" i="3"/>
  <c r="BK109" i="3"/>
  <c r="BK110" i="3"/>
  <c r="BK111" i="3"/>
  <c r="BK112" i="3"/>
  <c r="BK113" i="3"/>
  <c r="BK114" i="3"/>
  <c r="BK115" i="3"/>
  <c r="BK116" i="3"/>
  <c r="BK117" i="3"/>
  <c r="BK118" i="3"/>
  <c r="BK119" i="3"/>
  <c r="BK120" i="3"/>
  <c r="BK121" i="3"/>
  <c r="BK122" i="3"/>
  <c r="BK123" i="3"/>
  <c r="BK124" i="3"/>
  <c r="BK125" i="3"/>
  <c r="BK126" i="3"/>
  <c r="BK127" i="3"/>
  <c r="BK128" i="3"/>
  <c r="BK129" i="3"/>
  <c r="BK130" i="3"/>
  <c r="BK131" i="3"/>
  <c r="BK132" i="3"/>
  <c r="BK133" i="3"/>
  <c r="BK134" i="3"/>
  <c r="BK135" i="3"/>
  <c r="BK136" i="3"/>
  <c r="BK137" i="3"/>
  <c r="BK138" i="3"/>
  <c r="BK139" i="3"/>
  <c r="BK140" i="3"/>
  <c r="BK141" i="3"/>
  <c r="BK142" i="3"/>
  <c r="BK143" i="3"/>
  <c r="BK144" i="3"/>
  <c r="BK145" i="3"/>
  <c r="BK146" i="3"/>
  <c r="BK147" i="3"/>
  <c r="BK148" i="3"/>
  <c r="BK149" i="3"/>
  <c r="BK150" i="3"/>
  <c r="BK151" i="3"/>
  <c r="BK152" i="3"/>
  <c r="BK153" i="3"/>
  <c r="BK154" i="3"/>
  <c r="BK155" i="3"/>
  <c r="BK156" i="3"/>
  <c r="BK157" i="3"/>
  <c r="BK158" i="3"/>
  <c r="BK159" i="3"/>
  <c r="BM159" i="3" s="1"/>
  <c r="BK160" i="3"/>
  <c r="BK161" i="3"/>
  <c r="BK162" i="3"/>
  <c r="BK163" i="3"/>
  <c r="BM163" i="3" s="1"/>
  <c r="BK164" i="3"/>
  <c r="BM164" i="3" s="1"/>
  <c r="BK165" i="3"/>
  <c r="BM165" i="3" s="1"/>
  <c r="BK166" i="3"/>
  <c r="BM166" i="3" s="1"/>
  <c r="BK167" i="3"/>
  <c r="BM167" i="3" s="1"/>
  <c r="BG58" i="9"/>
  <c r="BI31" i="9" s="1"/>
  <c r="N15" i="16" s="1"/>
  <c r="BG59" i="9"/>
  <c r="BJ31" i="9" s="1"/>
  <c r="O15" i="16" s="1"/>
  <c r="BG60" i="9"/>
  <c r="BH32" i="9" s="1"/>
  <c r="M16" i="16" s="1"/>
  <c r="BG61" i="9"/>
  <c r="BI32" i="9" s="1"/>
  <c r="N16" i="16" s="1"/>
  <c r="BG62" i="9"/>
  <c r="BJ32" i="9" s="1"/>
  <c r="O16" i="16" s="1"/>
  <c r="BG63" i="9"/>
  <c r="BH33" i="9" s="1"/>
  <c r="M17" i="16" s="1"/>
  <c r="BG64" i="9"/>
  <c r="BI33" i="9" s="1"/>
  <c r="N17" i="16" s="1"/>
  <c r="BG65" i="9"/>
  <c r="BJ33" i="9" s="1"/>
  <c r="O17" i="16" s="1"/>
  <c r="BG66" i="9"/>
  <c r="BH34" i="9" s="1"/>
  <c r="M18" i="16" s="1"/>
  <c r="BG67" i="9"/>
  <c r="BI34" i="9" s="1"/>
  <c r="N18" i="16" s="1"/>
  <c r="BG68" i="9"/>
  <c r="BJ34" i="9" s="1"/>
  <c r="O18" i="16" s="1"/>
  <c r="BG69" i="9"/>
  <c r="BH35" i="9" s="1"/>
  <c r="M19" i="16" s="1"/>
  <c r="BG70" i="9"/>
  <c r="BI35" i="9" s="1"/>
  <c r="N19" i="16" s="1"/>
  <c r="BG71" i="9"/>
  <c r="BJ35" i="9" s="1"/>
  <c r="O19" i="16" s="1"/>
  <c r="BG72" i="9"/>
  <c r="BH36" i="9" s="1"/>
  <c r="M20" i="16" s="1"/>
  <c r="BG73" i="9"/>
  <c r="BI36" i="9" s="1"/>
  <c r="N20" i="16" s="1"/>
  <c r="BG74" i="9"/>
  <c r="BJ36" i="9" s="1"/>
  <c r="O20" i="16" s="1"/>
  <c r="BG75" i="9"/>
  <c r="BH37" i="9" s="1"/>
  <c r="M21" i="16" s="1"/>
  <c r="BG76" i="9"/>
  <c r="BI37" i="9" s="1"/>
  <c r="N21" i="16" s="1"/>
  <c r="BG77" i="9"/>
  <c r="BJ37" i="9" s="1"/>
  <c r="O21" i="16" s="1"/>
  <c r="BG78" i="9"/>
  <c r="BH38" i="9" s="1"/>
  <c r="M22" i="16" s="1"/>
  <c r="BG79" i="9"/>
  <c r="BI38" i="9" s="1"/>
  <c r="N22" i="16" s="1"/>
  <c r="BG80" i="9"/>
  <c r="BJ38" i="9" s="1"/>
  <c r="O22" i="16" s="1"/>
  <c r="BG81" i="9"/>
  <c r="BH39" i="9" s="1"/>
  <c r="M23" i="16" s="1"/>
  <c r="BG82" i="9"/>
  <c r="BI39" i="9" s="1"/>
  <c r="N23" i="16" s="1"/>
  <c r="BG83" i="9"/>
  <c r="BJ39" i="9" s="1"/>
  <c r="O23" i="16" s="1"/>
  <c r="BG84" i="9"/>
  <c r="BH40" i="9" s="1"/>
  <c r="M24" i="16" s="1"/>
  <c r="BG85" i="9"/>
  <c r="BI40" i="9" s="1"/>
  <c r="N24" i="16" s="1"/>
  <c r="BG86" i="9"/>
  <c r="BJ40" i="9"/>
  <c r="O24" i="16" s="1"/>
  <c r="BG87" i="9"/>
  <c r="BH41" i="9" s="1"/>
  <c r="M25" i="16" s="1"/>
  <c r="BG88" i="9"/>
  <c r="BI41" i="9" s="1"/>
  <c r="N25" i="16" s="1"/>
  <c r="BG89" i="9"/>
  <c r="BJ41" i="9" s="1"/>
  <c r="O25" i="16" s="1"/>
  <c r="BG90" i="9"/>
  <c r="BH42" i="9" s="1"/>
  <c r="M26" i="16" s="1"/>
  <c r="BG91" i="9"/>
  <c r="BI42" i="9" s="1"/>
  <c r="N26" i="16" s="1"/>
  <c r="BG92" i="9"/>
  <c r="BJ42" i="9" s="1"/>
  <c r="O26" i="16" s="1"/>
  <c r="BG93" i="9"/>
  <c r="BH43" i="9" s="1"/>
  <c r="M27" i="16" s="1"/>
  <c r="BG94" i="9"/>
  <c r="BI43" i="9" s="1"/>
  <c r="N27" i="16" s="1"/>
  <c r="BG95" i="9"/>
  <c r="BJ43" i="9" s="1"/>
  <c r="O27" i="16" s="1"/>
  <c r="BG96" i="9"/>
  <c r="BH44" i="9" s="1"/>
  <c r="M28" i="16" s="1"/>
  <c r="BG97" i="9"/>
  <c r="BI44" i="9" s="1"/>
  <c r="N28" i="16" s="1"/>
  <c r="BG98" i="9"/>
  <c r="BJ44" i="9" s="1"/>
  <c r="O28" i="16" s="1"/>
  <c r="BG99" i="9"/>
  <c r="BH45" i="9" s="1"/>
  <c r="M29" i="16" s="1"/>
  <c r="BG100" i="9"/>
  <c r="BI45" i="9" s="1"/>
  <c r="N29" i="16" s="1"/>
  <c r="BG101" i="9"/>
  <c r="BJ45" i="9" s="1"/>
  <c r="O29" i="16" s="1"/>
  <c r="BG102" i="9"/>
  <c r="BH46" i="9" s="1"/>
  <c r="M30" i="16" s="1"/>
  <c r="BG103" i="9"/>
  <c r="BI46" i="9" s="1"/>
  <c r="N30" i="16" s="1"/>
  <c r="BG104" i="9"/>
  <c r="BJ46" i="9" s="1"/>
  <c r="O30" i="16" s="1"/>
  <c r="BG105" i="9"/>
  <c r="BH47" i="9" s="1"/>
  <c r="M31" i="16" s="1"/>
  <c r="BG106" i="9"/>
  <c r="BI47" i="9" s="1"/>
  <c r="N31" i="16" s="1"/>
  <c r="BG107" i="9"/>
  <c r="BJ47" i="9" s="1"/>
  <c r="O31" i="16" s="1"/>
  <c r="BG108" i="9"/>
  <c r="BH48" i="9" s="1"/>
  <c r="M32" i="16" s="1"/>
  <c r="BG109" i="9"/>
  <c r="BI48" i="9" s="1"/>
  <c r="N32" i="16" s="1"/>
  <c r="BG110" i="9"/>
  <c r="BJ48" i="9" s="1"/>
  <c r="O32" i="16" s="1"/>
  <c r="BG111" i="9"/>
  <c r="BH49" i="9" s="1"/>
  <c r="M33" i="16" s="1"/>
  <c r="BG112" i="9"/>
  <c r="BI49" i="9" s="1"/>
  <c r="N33" i="16" s="1"/>
  <c r="BG113" i="9"/>
  <c r="BJ49" i="9" s="1"/>
  <c r="O33" i="16" s="1"/>
  <c r="BG114" i="9"/>
  <c r="BH50" i="9" s="1"/>
  <c r="M34" i="16" s="1"/>
  <c r="BG115" i="9"/>
  <c r="BI50" i="9" s="1"/>
  <c r="N34" i="16" s="1"/>
  <c r="BG116" i="9"/>
  <c r="BJ50" i="9" s="1"/>
  <c r="O34" i="16" s="1"/>
  <c r="BG117" i="9"/>
  <c r="BH51" i="9" s="1"/>
  <c r="M35" i="16" s="1"/>
  <c r="BG118" i="9"/>
  <c r="BI51" i="9" s="1"/>
  <c r="N35" i="16" s="1"/>
  <c r="BG119" i="9"/>
  <c r="BJ51" i="9" s="1"/>
  <c r="O35" i="16" s="1"/>
  <c r="BG120" i="9"/>
  <c r="BH52" i="9" s="1"/>
  <c r="M36" i="16" s="1"/>
  <c r="BG121" i="9"/>
  <c r="BI52" i="9" s="1"/>
  <c r="N36" i="16" s="1"/>
  <c r="BG122" i="9"/>
  <c r="BJ52" i="9" s="1"/>
  <c r="O36" i="16" s="1"/>
  <c r="BG123" i="9"/>
  <c r="BH53" i="9" s="1"/>
  <c r="M37" i="16" s="1"/>
  <c r="BG124" i="9"/>
  <c r="BI53" i="9" s="1"/>
  <c r="N37" i="16" s="1"/>
  <c r="BG125" i="9"/>
  <c r="BJ53" i="9" s="1"/>
  <c r="O37" i="16" s="1"/>
  <c r="BG126" i="9"/>
  <c r="BH54" i="9" s="1"/>
  <c r="M38" i="16" s="1"/>
  <c r="BG127" i="9"/>
  <c r="BI54" i="9" s="1"/>
  <c r="N38" i="16" s="1"/>
  <c r="BG128" i="9"/>
  <c r="BJ54" i="9" s="1"/>
  <c r="O38" i="16" s="1"/>
  <c r="BG129" i="9"/>
  <c r="BH55" i="9" s="1"/>
  <c r="M39" i="16" s="1"/>
  <c r="BG130" i="9"/>
  <c r="BI55" i="9" s="1"/>
  <c r="N39" i="16" s="1"/>
  <c r="BG131" i="9"/>
  <c r="BJ55" i="9" s="1"/>
  <c r="O39" i="16" s="1"/>
  <c r="BG132" i="9"/>
  <c r="BH56" i="9" s="1"/>
  <c r="M40" i="16" s="1"/>
  <c r="BG133" i="9"/>
  <c r="BI56" i="9" s="1"/>
  <c r="N40" i="16" s="1"/>
  <c r="BG134" i="9"/>
  <c r="BJ56" i="9" s="1"/>
  <c r="O40" i="16" s="1"/>
  <c r="BG135" i="9"/>
  <c r="BH57" i="9" s="1"/>
  <c r="M41" i="16" s="1"/>
  <c r="BG136" i="9"/>
  <c r="BI57" i="9" s="1"/>
  <c r="N41" i="16" s="1"/>
  <c r="BG137" i="9"/>
  <c r="BJ57" i="9" s="1"/>
  <c r="O41" i="16" s="1"/>
  <c r="BG138" i="9"/>
  <c r="BH58" i="9" s="1"/>
  <c r="M42" i="16" s="1"/>
  <c r="BG139" i="9"/>
  <c r="BI58" i="9" s="1"/>
  <c r="N42" i="16" s="1"/>
  <c r="BG140" i="9"/>
  <c r="BJ58" i="9" s="1"/>
  <c r="O42" i="16" s="1"/>
  <c r="BG141" i="9"/>
  <c r="BH59" i="9" s="1"/>
  <c r="M43" i="16" s="1"/>
  <c r="BG142" i="9"/>
  <c r="BI59" i="9" s="1"/>
  <c r="N43" i="16" s="1"/>
  <c r="BG143" i="9"/>
  <c r="BJ59" i="9" s="1"/>
  <c r="O43" i="16" s="1"/>
  <c r="BG144" i="9"/>
  <c r="BH60" i="9" s="1"/>
  <c r="M44" i="16" s="1"/>
  <c r="BG145" i="9"/>
  <c r="BI60" i="9"/>
  <c r="N44" i="16" s="1"/>
  <c r="BG146" i="9"/>
  <c r="BJ60" i="9" s="1"/>
  <c r="O44" i="16" s="1"/>
  <c r="BG147" i="9"/>
  <c r="BH61" i="9" s="1"/>
  <c r="M45" i="16" s="1"/>
  <c r="BG148" i="9"/>
  <c r="BI61" i="9" s="1"/>
  <c r="N45" i="16" s="1"/>
  <c r="BG149" i="9"/>
  <c r="BJ61" i="9" s="1"/>
  <c r="O45" i="16" s="1"/>
  <c r="BG150" i="9"/>
  <c r="BH62" i="9" s="1"/>
  <c r="M46" i="16" s="1"/>
  <c r="BG151" i="9"/>
  <c r="BI62" i="9" s="1"/>
  <c r="N46" i="16" s="1"/>
  <c r="BG152" i="9"/>
  <c r="BJ62" i="9" s="1"/>
  <c r="O46" i="16" s="1"/>
  <c r="BG153" i="9"/>
  <c r="BH63" i="9" s="1"/>
  <c r="M47" i="16" s="1"/>
  <c r="BG154" i="9"/>
  <c r="BI63" i="9" s="1"/>
  <c r="N47" i="16" s="1"/>
  <c r="BG155" i="9"/>
  <c r="BJ63" i="9" s="1"/>
  <c r="O47" i="16" s="1"/>
  <c r="BG156" i="9"/>
  <c r="BH64" i="9" s="1"/>
  <c r="M48" i="16" s="1"/>
  <c r="BG157" i="9"/>
  <c r="BI64" i="9" s="1"/>
  <c r="N48" i="16" s="1"/>
  <c r="BG158" i="9"/>
  <c r="BJ64" i="9" s="1"/>
  <c r="O48" i="16" s="1"/>
  <c r="BG159" i="9"/>
  <c r="BH65" i="9" s="1"/>
  <c r="M49" i="16" s="1"/>
  <c r="BG160" i="9"/>
  <c r="BI65" i="9" s="1"/>
  <c r="N49" i="16" s="1"/>
  <c r="BG161" i="9"/>
  <c r="BJ65" i="9" s="1"/>
  <c r="O49" i="16" s="1"/>
  <c r="BG162" i="9"/>
  <c r="BH66" i="9" s="1"/>
  <c r="M50" i="16" s="1"/>
  <c r="BG163" i="9"/>
  <c r="BI66" i="9" s="1"/>
  <c r="N50" i="16" s="1"/>
  <c r="BG164" i="9"/>
  <c r="BJ66" i="9" s="1"/>
  <c r="O50" i="16" s="1"/>
  <c r="BG165" i="9"/>
  <c r="BH67" i="9" s="1"/>
  <c r="M51" i="16" s="1"/>
  <c r="BG166" i="9"/>
  <c r="BI67" i="9" s="1"/>
  <c r="N51" i="16" s="1"/>
  <c r="BG167" i="9"/>
  <c r="BJ67" i="9" s="1"/>
  <c r="O51" i="16" s="1"/>
  <c r="BG168" i="9"/>
  <c r="BH68" i="9" s="1"/>
  <c r="M52" i="16" s="1"/>
  <c r="BG169" i="9"/>
  <c r="BI68" i="9" s="1"/>
  <c r="N52" i="16" s="1"/>
  <c r="BG170" i="9"/>
  <c r="BJ68" i="9" s="1"/>
  <c r="O52" i="16" s="1"/>
  <c r="BG171" i="9"/>
  <c r="BH69" i="9" s="1"/>
  <c r="M53" i="16" s="1"/>
  <c r="BG172" i="9"/>
  <c r="BI69" i="9" s="1"/>
  <c r="N53" i="16" s="1"/>
  <c r="BG173" i="9"/>
  <c r="BJ69" i="9" s="1"/>
  <c r="O53" i="16" s="1"/>
  <c r="BG174" i="9"/>
  <c r="BH70" i="9" s="1"/>
  <c r="M54" i="16" s="1"/>
  <c r="BG175" i="9"/>
  <c r="BI70" i="9" s="1"/>
  <c r="N54" i="16" s="1"/>
  <c r="BG176" i="9"/>
  <c r="BJ70" i="9" s="1"/>
  <c r="O54" i="16" s="1"/>
  <c r="BG177" i="9"/>
  <c r="BH71" i="9" s="1"/>
  <c r="M55" i="16" s="1"/>
  <c r="BG178" i="9"/>
  <c r="BI71" i="9" s="1"/>
  <c r="N55" i="16" s="1"/>
  <c r="BG179" i="9"/>
  <c r="BJ71" i="9" s="1"/>
  <c r="O55" i="16" s="1"/>
  <c r="BG180" i="9"/>
  <c r="BH72" i="9" s="1"/>
  <c r="M56" i="16" s="1"/>
  <c r="BG181" i="9"/>
  <c r="BI72" i="9" s="1"/>
  <c r="N56" i="16" s="1"/>
  <c r="BG182" i="9"/>
  <c r="BJ72" i="9" s="1"/>
  <c r="O56" i="16" s="1"/>
  <c r="BG183" i="9"/>
  <c r="BH73" i="9" s="1"/>
  <c r="M57" i="16" s="1"/>
  <c r="BG184" i="9"/>
  <c r="BI73" i="9" s="1"/>
  <c r="N57" i="16" s="1"/>
  <c r="BG185" i="9"/>
  <c r="BJ73" i="9" s="1"/>
  <c r="O57" i="16" s="1"/>
  <c r="BG186" i="9"/>
  <c r="BH74" i="9" s="1"/>
  <c r="M58" i="16" s="1"/>
  <c r="BG187" i="9"/>
  <c r="BI74" i="9" s="1"/>
  <c r="N58" i="16" s="1"/>
  <c r="BG188" i="9"/>
  <c r="BJ74" i="9" s="1"/>
  <c r="O58" i="16" s="1"/>
  <c r="BG189" i="9"/>
  <c r="BH75" i="9" s="1"/>
  <c r="M59" i="16" s="1"/>
  <c r="BG190" i="9"/>
  <c r="BI75" i="9" s="1"/>
  <c r="N59" i="16" s="1"/>
  <c r="BG191" i="9"/>
  <c r="BJ75" i="9" s="1"/>
  <c r="O59" i="16" s="1"/>
  <c r="BG192" i="9"/>
  <c r="BH76" i="9" s="1"/>
  <c r="M60" i="16" s="1"/>
  <c r="BG193" i="9"/>
  <c r="BI76" i="9" s="1"/>
  <c r="N60" i="16" s="1"/>
  <c r="BG194" i="9"/>
  <c r="BJ76" i="9" s="1"/>
  <c r="O60" i="16" s="1"/>
  <c r="BG195" i="9"/>
  <c r="BH77" i="9" s="1"/>
  <c r="M61" i="16" s="1"/>
  <c r="BG196" i="9"/>
  <c r="BI77" i="9" s="1"/>
  <c r="N61" i="16" s="1"/>
  <c r="BG197" i="9"/>
  <c r="BJ77" i="9" s="1"/>
  <c r="O61" i="16" s="1"/>
  <c r="BG198" i="9"/>
  <c r="BH78" i="9" s="1"/>
  <c r="M62" i="16" s="1"/>
  <c r="BG199" i="9"/>
  <c r="BI78" i="9" s="1"/>
  <c r="N62" i="16" s="1"/>
  <c r="BG200" i="9"/>
  <c r="BJ78" i="9" s="1"/>
  <c r="O62" i="16" s="1"/>
  <c r="BG201" i="9"/>
  <c r="BH79" i="9" s="1"/>
  <c r="M63" i="16" s="1"/>
  <c r="BG202" i="9"/>
  <c r="BI79" i="9" s="1"/>
  <c r="N63" i="16" s="1"/>
  <c r="BG203" i="9"/>
  <c r="BJ79" i="9" s="1"/>
  <c r="O63" i="16" s="1"/>
  <c r="BG204" i="9"/>
  <c r="BH80" i="9" s="1"/>
  <c r="M64" i="16" s="1"/>
  <c r="BG205" i="9"/>
  <c r="BI80" i="9" s="1"/>
  <c r="N64" i="16" s="1"/>
  <c r="BG206" i="9"/>
  <c r="BJ80" i="9" s="1"/>
  <c r="O64" i="16" s="1"/>
  <c r="BG207" i="9"/>
  <c r="BH81" i="9" s="1"/>
  <c r="M65" i="16" s="1"/>
  <c r="BG208" i="9"/>
  <c r="BI81" i="9" s="1"/>
  <c r="N65" i="16" s="1"/>
  <c r="BG209" i="9"/>
  <c r="BJ81" i="9" s="1"/>
  <c r="O65" i="16" s="1"/>
  <c r="BG210" i="9"/>
  <c r="BH82" i="9" s="1"/>
  <c r="M66" i="16" s="1"/>
  <c r="BG211" i="9"/>
  <c r="BI82" i="9" s="1"/>
  <c r="N66" i="16" s="1"/>
  <c r="BG212" i="9"/>
  <c r="BJ82" i="9" s="1"/>
  <c r="O66" i="16" s="1"/>
  <c r="BG213" i="9"/>
  <c r="BH83" i="9" s="1"/>
  <c r="M67" i="16" s="1"/>
  <c r="BG214" i="9"/>
  <c r="BI83" i="9" s="1"/>
  <c r="N67" i="16" s="1"/>
  <c r="BG215" i="9"/>
  <c r="BJ83" i="9" s="1"/>
  <c r="O67" i="16" s="1"/>
  <c r="BG216" i="9"/>
  <c r="BH84" i="9" s="1"/>
  <c r="M68" i="16" s="1"/>
  <c r="BG217" i="9"/>
  <c r="BI84" i="9" s="1"/>
  <c r="N68" i="16" s="1"/>
  <c r="BG218" i="9"/>
  <c r="BJ84" i="9" s="1"/>
  <c r="O68" i="16" s="1"/>
  <c r="BG219" i="9"/>
  <c r="BH85" i="9" s="1"/>
  <c r="M69" i="16" s="1"/>
  <c r="BG220" i="9"/>
  <c r="BI85" i="9" s="1"/>
  <c r="N69" i="16" s="1"/>
  <c r="BG221" i="9"/>
  <c r="BJ85" i="9" s="1"/>
  <c r="O69" i="16" s="1"/>
  <c r="BG222" i="9"/>
  <c r="BH86" i="9" s="1"/>
  <c r="M70" i="16" s="1"/>
  <c r="BG223" i="9"/>
  <c r="BI86" i="9" s="1"/>
  <c r="N70" i="16" s="1"/>
  <c r="BG224" i="9"/>
  <c r="BJ86" i="9" s="1"/>
  <c r="O70" i="16" s="1"/>
  <c r="BG225" i="9"/>
  <c r="BH87" i="9" s="1"/>
  <c r="M71" i="16" s="1"/>
  <c r="BG226" i="9"/>
  <c r="BI87" i="9" s="1"/>
  <c r="N71" i="16" s="1"/>
  <c r="BG227" i="9"/>
  <c r="BJ87" i="9" s="1"/>
  <c r="O71" i="16" s="1"/>
  <c r="BG228" i="9"/>
  <c r="BH88" i="9" s="1"/>
  <c r="M72" i="16" s="1"/>
  <c r="BG229" i="9"/>
  <c r="BI88" i="9" s="1"/>
  <c r="N72" i="16" s="1"/>
  <c r="BG230" i="9"/>
  <c r="BJ88" i="9" s="1"/>
  <c r="O72" i="16" s="1"/>
  <c r="BG231" i="9"/>
  <c r="BH89" i="9" s="1"/>
  <c r="M73" i="16" s="1"/>
  <c r="BG232" i="9"/>
  <c r="BI89" i="9" s="1"/>
  <c r="N73" i="16" s="1"/>
  <c r="BG233" i="9"/>
  <c r="BJ89" i="9" s="1"/>
  <c r="O73" i="16" s="1"/>
  <c r="BG234" i="9"/>
  <c r="BH90" i="9" s="1"/>
  <c r="M74" i="16" s="1"/>
  <c r="BG235" i="9"/>
  <c r="BI90" i="9" s="1"/>
  <c r="N74" i="16" s="1"/>
  <c r="BG236" i="9"/>
  <c r="BJ90" i="9" s="1"/>
  <c r="O74" i="16" s="1"/>
  <c r="BG237" i="9"/>
  <c r="BH91" i="9" s="1"/>
  <c r="M75" i="16" s="1"/>
  <c r="BG238" i="9"/>
  <c r="BI91" i="9" s="1"/>
  <c r="N75" i="16" s="1"/>
  <c r="BG239" i="9"/>
  <c r="BJ91" i="9" s="1"/>
  <c r="O75" i="16" s="1"/>
  <c r="BG240" i="9"/>
  <c r="BH92" i="9" s="1"/>
  <c r="M76" i="16" s="1"/>
  <c r="BG241" i="9"/>
  <c r="BI92" i="9" s="1"/>
  <c r="N76" i="16" s="1"/>
  <c r="BG242" i="9"/>
  <c r="BJ92" i="9" s="1"/>
  <c r="O76" i="16" s="1"/>
  <c r="BG243" i="9"/>
  <c r="BH93" i="9" s="1"/>
  <c r="M77" i="16" s="1"/>
  <c r="BG244" i="9"/>
  <c r="BI93" i="9" s="1"/>
  <c r="N77" i="16" s="1"/>
  <c r="BG245" i="9"/>
  <c r="BJ93" i="9" s="1"/>
  <c r="O77" i="16" s="1"/>
  <c r="BG246" i="9"/>
  <c r="BH94" i="9" s="1"/>
  <c r="M78" i="16" s="1"/>
  <c r="BG247" i="9"/>
  <c r="BI94" i="9" s="1"/>
  <c r="N78" i="16" s="1"/>
  <c r="BG248" i="9"/>
  <c r="BJ94" i="9" s="1"/>
  <c r="O78" i="16" s="1"/>
  <c r="BG249" i="9"/>
  <c r="BH95" i="9" s="1"/>
  <c r="M79" i="16" s="1"/>
  <c r="BG250" i="9"/>
  <c r="BI95" i="9" s="1"/>
  <c r="N79" i="16" s="1"/>
  <c r="BG251" i="9"/>
  <c r="BJ95" i="9" s="1"/>
  <c r="O79" i="16" s="1"/>
  <c r="BG252" i="9"/>
  <c r="BH96" i="9" s="1"/>
  <c r="M80" i="16" s="1"/>
  <c r="BG253" i="9"/>
  <c r="BI96" i="9" s="1"/>
  <c r="N80" i="16" s="1"/>
  <c r="BG254" i="9"/>
  <c r="BJ96" i="9" s="1"/>
  <c r="O80" i="16" s="1"/>
  <c r="BG255" i="9"/>
  <c r="BH97" i="9" s="1"/>
  <c r="M81" i="16" s="1"/>
  <c r="BG256" i="9"/>
  <c r="BI97" i="9" s="1"/>
  <c r="N81" i="16" s="1"/>
  <c r="BG257" i="9"/>
  <c r="BJ97" i="9" s="1"/>
  <c r="O81" i="16" s="1"/>
  <c r="BG258" i="9"/>
  <c r="BH98" i="9" s="1"/>
  <c r="M82" i="16" s="1"/>
  <c r="BG259" i="9"/>
  <c r="BI98" i="9" s="1"/>
  <c r="N82" i="16" s="1"/>
  <c r="BG260" i="9"/>
  <c r="BJ98" i="9" s="1"/>
  <c r="O82" i="16" s="1"/>
  <c r="BG261" i="9"/>
  <c r="BH99" i="9" s="1"/>
  <c r="M83" i="16" s="1"/>
  <c r="BG262" i="9"/>
  <c r="BI99" i="9" s="1"/>
  <c r="N83" i="16" s="1"/>
  <c r="BG263" i="9"/>
  <c r="BJ99" i="9" s="1"/>
  <c r="O83" i="16" s="1"/>
  <c r="BG264" i="9"/>
  <c r="BH100" i="9" s="1"/>
  <c r="M84" i="16" s="1"/>
  <c r="BG265" i="9"/>
  <c r="BI100" i="9" s="1"/>
  <c r="N84" i="16" s="1"/>
  <c r="BG266" i="9"/>
  <c r="BJ100" i="9" s="1"/>
  <c r="O84" i="16" s="1"/>
  <c r="BG267" i="9"/>
  <c r="BH101" i="9" s="1"/>
  <c r="M85" i="16" s="1"/>
  <c r="BG268" i="9"/>
  <c r="BI101" i="9" s="1"/>
  <c r="N85" i="16" s="1"/>
  <c r="BG269" i="9"/>
  <c r="BJ101" i="9" s="1"/>
  <c r="O85" i="16" s="1"/>
  <c r="BG270" i="9"/>
  <c r="BH102" i="9" s="1"/>
  <c r="M86" i="16" s="1"/>
  <c r="BG271" i="9"/>
  <c r="BI102" i="9" s="1"/>
  <c r="N86" i="16" s="1"/>
  <c r="BG272" i="9"/>
  <c r="BJ102" i="9" s="1"/>
  <c r="O86" i="16" s="1"/>
  <c r="BG273" i="9"/>
  <c r="BH103" i="9" s="1"/>
  <c r="M87" i="16" s="1"/>
  <c r="BG274" i="9"/>
  <c r="BI103" i="9" s="1"/>
  <c r="N87" i="16" s="1"/>
  <c r="BG275" i="9"/>
  <c r="BJ103" i="9" s="1"/>
  <c r="O87" i="16" s="1"/>
  <c r="BG276" i="9"/>
  <c r="BH104" i="9" s="1"/>
  <c r="M88" i="16" s="1"/>
  <c r="BG277" i="9"/>
  <c r="BI104" i="9" s="1"/>
  <c r="N88" i="16" s="1"/>
  <c r="BG278" i="9"/>
  <c r="BJ104" i="9" s="1"/>
  <c r="O88" i="16" s="1"/>
  <c r="BG279" i="9"/>
  <c r="BH105" i="9" s="1"/>
  <c r="M89" i="16" s="1"/>
  <c r="BG280" i="9"/>
  <c r="BI105" i="9" s="1"/>
  <c r="N89" i="16" s="1"/>
  <c r="BG281" i="9"/>
  <c r="BJ105" i="9" s="1"/>
  <c r="O89" i="16" s="1"/>
  <c r="BG282" i="9"/>
  <c r="BH106" i="9" s="1"/>
  <c r="M90" i="16" s="1"/>
  <c r="BG283" i="9"/>
  <c r="BI106" i="9" s="1"/>
  <c r="N90" i="16" s="1"/>
  <c r="BG284" i="9"/>
  <c r="BJ106" i="9" s="1"/>
  <c r="O90" i="16" s="1"/>
  <c r="BG285" i="9"/>
  <c r="BH107" i="9" s="1"/>
  <c r="M91" i="16" s="1"/>
  <c r="BG286" i="9"/>
  <c r="BI107" i="9" s="1"/>
  <c r="N91" i="16" s="1"/>
  <c r="BG287" i="9"/>
  <c r="BJ107" i="9" s="1"/>
  <c r="O91" i="16" s="1"/>
  <c r="BG288" i="9"/>
  <c r="BH108" i="9" s="1"/>
  <c r="M92" i="16" s="1"/>
  <c r="BG289" i="9"/>
  <c r="BI108" i="9" s="1"/>
  <c r="N92" i="16" s="1"/>
  <c r="BG290" i="9"/>
  <c r="BJ108" i="9" s="1"/>
  <c r="O92" i="16" s="1"/>
  <c r="BG291" i="9"/>
  <c r="BH109" i="9" s="1"/>
  <c r="M93" i="16" s="1"/>
  <c r="BG292" i="9"/>
  <c r="BI109" i="9" s="1"/>
  <c r="N93" i="16" s="1"/>
  <c r="BG293" i="9"/>
  <c r="BJ109" i="9" s="1"/>
  <c r="O93" i="16" s="1"/>
  <c r="BG294" i="9"/>
  <c r="BH110" i="9" s="1"/>
  <c r="M94" i="16" s="1"/>
  <c r="BG295" i="9"/>
  <c r="BI110" i="9" s="1"/>
  <c r="N94" i="16" s="1"/>
  <c r="BG296" i="9"/>
  <c r="BJ110" i="9" s="1"/>
  <c r="O94" i="16" s="1"/>
  <c r="BG297" i="9"/>
  <c r="BH111" i="9" s="1"/>
  <c r="M95" i="16" s="1"/>
  <c r="BG298" i="9"/>
  <c r="BI111" i="9"/>
  <c r="N95" i="16" s="1"/>
  <c r="BG299" i="9"/>
  <c r="BJ111" i="9" s="1"/>
  <c r="O95" i="16" s="1"/>
  <c r="BG300" i="9"/>
  <c r="BH112" i="9" s="1"/>
  <c r="M96" i="16" s="1"/>
  <c r="BG301" i="9"/>
  <c r="BI112" i="9"/>
  <c r="N96" i="16" s="1"/>
  <c r="BG302" i="9"/>
  <c r="BJ112" i="9" s="1"/>
  <c r="O96" i="16" s="1"/>
  <c r="BG303" i="9"/>
  <c r="BH113" i="9" s="1"/>
  <c r="M97" i="16" s="1"/>
  <c r="BG304" i="9"/>
  <c r="BI113" i="9" s="1"/>
  <c r="N97" i="16" s="1"/>
  <c r="BG305" i="9"/>
  <c r="BJ113" i="9" s="1"/>
  <c r="O97" i="16" s="1"/>
  <c r="BG306" i="9"/>
  <c r="BH114" i="9" s="1"/>
  <c r="M98" i="16" s="1"/>
  <c r="BG307" i="9"/>
  <c r="BI114" i="9" s="1"/>
  <c r="N98" i="16" s="1"/>
  <c r="BG308" i="9"/>
  <c r="BJ114" i="9" s="1"/>
  <c r="O98" i="16" s="1"/>
  <c r="BG309" i="9"/>
  <c r="BH115" i="9" s="1"/>
  <c r="M99" i="16" s="1"/>
  <c r="BG310" i="9"/>
  <c r="BI115" i="9" s="1"/>
  <c r="N99" i="16" s="1"/>
  <c r="BG311" i="9"/>
  <c r="BJ115" i="9"/>
  <c r="O99" i="16" s="1"/>
  <c r="BG312" i="9"/>
  <c r="BH116" i="9" s="1"/>
  <c r="M100" i="16" s="1"/>
  <c r="BG313" i="9"/>
  <c r="BI116" i="9" s="1"/>
  <c r="N100" i="16" s="1"/>
  <c r="BG314" i="9"/>
  <c r="BJ116" i="9" s="1"/>
  <c r="O100" i="16" s="1"/>
  <c r="BG315" i="9"/>
  <c r="BH117" i="9" s="1"/>
  <c r="M101" i="16" s="1"/>
  <c r="BG316" i="9"/>
  <c r="BI117" i="9" s="1"/>
  <c r="N101" i="16" s="1"/>
  <c r="BG317" i="9"/>
  <c r="BJ117" i="9" s="1"/>
  <c r="O101" i="16" s="1"/>
  <c r="BG318" i="9"/>
  <c r="BH118" i="9" s="1"/>
  <c r="M102" i="16" s="1"/>
  <c r="BG319" i="9"/>
  <c r="BI118" i="9" s="1"/>
  <c r="N102" i="16" s="1"/>
  <c r="BG320" i="9"/>
  <c r="BJ118" i="9" s="1"/>
  <c r="O102" i="16" s="1"/>
  <c r="BG321" i="9"/>
  <c r="BH119" i="9" s="1"/>
  <c r="M103" i="16" s="1"/>
  <c r="BG322" i="9"/>
  <c r="BI119" i="9" s="1"/>
  <c r="N103" i="16" s="1"/>
  <c r="BG323" i="9"/>
  <c r="BJ119" i="9" s="1"/>
  <c r="O103" i="16" s="1"/>
  <c r="BG324" i="9"/>
  <c r="BH120" i="9" s="1"/>
  <c r="M104" i="16" s="1"/>
  <c r="BG325" i="9"/>
  <c r="BI120" i="9" s="1"/>
  <c r="N104" i="16" s="1"/>
  <c r="BG326" i="9"/>
  <c r="BJ120" i="9" s="1"/>
  <c r="O104" i="16" s="1"/>
  <c r="BG327" i="9"/>
  <c r="BH121" i="9" s="1"/>
  <c r="M105" i="16" s="1"/>
  <c r="BG328" i="9"/>
  <c r="BI121" i="9" s="1"/>
  <c r="N105" i="16" s="1"/>
  <c r="BG329" i="9"/>
  <c r="BJ121" i="9" s="1"/>
  <c r="O105" i="16" s="1"/>
  <c r="BG330" i="9"/>
  <c r="BH122" i="9" s="1"/>
  <c r="M106" i="16" s="1"/>
  <c r="BG331" i="9"/>
  <c r="BI122" i="9" s="1"/>
  <c r="N106" i="16" s="1"/>
  <c r="BG332" i="9"/>
  <c r="BJ122" i="9" s="1"/>
  <c r="O106" i="16" s="1"/>
  <c r="BG333" i="9"/>
  <c r="BH123" i="9" s="1"/>
  <c r="M107" i="16" s="1"/>
  <c r="BG334" i="9"/>
  <c r="BI123" i="9" s="1"/>
  <c r="N107" i="16" s="1"/>
  <c r="BG335" i="9"/>
  <c r="BJ123" i="9" s="1"/>
  <c r="O107" i="16" s="1"/>
  <c r="BG336" i="9"/>
  <c r="BH124" i="9" s="1"/>
  <c r="M108" i="16" s="1"/>
  <c r="BG337" i="9"/>
  <c r="BI124" i="9" s="1"/>
  <c r="N108" i="16" s="1"/>
  <c r="BG338" i="9"/>
  <c r="BJ124" i="9" s="1"/>
  <c r="O108" i="16" s="1"/>
  <c r="BG339" i="9"/>
  <c r="BH125" i="9" s="1"/>
  <c r="M109" i="16" s="1"/>
  <c r="BG340" i="9"/>
  <c r="BI125" i="9" s="1"/>
  <c r="N109" i="16" s="1"/>
  <c r="BG341" i="9"/>
  <c r="BJ125" i="9" s="1"/>
  <c r="O109" i="16" s="1"/>
  <c r="BG342" i="9"/>
  <c r="BH126" i="9" s="1"/>
  <c r="M110" i="16" s="1"/>
  <c r="BG343" i="9"/>
  <c r="BI126" i="9" s="1"/>
  <c r="N110" i="16" s="1"/>
  <c r="BG344" i="9"/>
  <c r="BJ126" i="9" s="1"/>
  <c r="O110" i="16" s="1"/>
  <c r="BG345" i="9"/>
  <c r="BH127" i="9" s="1"/>
  <c r="M111" i="16" s="1"/>
  <c r="BG346" i="9"/>
  <c r="BI127" i="9" s="1"/>
  <c r="N111" i="16" s="1"/>
  <c r="BG347" i="9"/>
  <c r="BJ127" i="9" s="1"/>
  <c r="O111" i="16" s="1"/>
  <c r="BG348" i="9"/>
  <c r="BH128" i="9" s="1"/>
  <c r="M112" i="16" s="1"/>
  <c r="BG349" i="9"/>
  <c r="BI128" i="9" s="1"/>
  <c r="N112" i="16" s="1"/>
  <c r="BG350" i="9"/>
  <c r="BJ128" i="9" s="1"/>
  <c r="O112" i="16" s="1"/>
  <c r="BG351" i="9"/>
  <c r="BH129" i="9" s="1"/>
  <c r="M113" i="16" s="1"/>
  <c r="BG352" i="9"/>
  <c r="BI129" i="9" s="1"/>
  <c r="N113" i="16" s="1"/>
  <c r="BG353" i="9"/>
  <c r="BJ129" i="9" s="1"/>
  <c r="O113" i="16" s="1"/>
  <c r="BG354" i="9"/>
  <c r="BH130" i="9" s="1"/>
  <c r="M114" i="16" s="1"/>
  <c r="BG355" i="9"/>
  <c r="BI130" i="9" s="1"/>
  <c r="N114" i="16" s="1"/>
  <c r="BG356" i="9"/>
  <c r="BJ130" i="9" s="1"/>
  <c r="O114" i="16" s="1"/>
  <c r="BG357" i="9"/>
  <c r="BH131" i="9"/>
  <c r="M115" i="16" s="1"/>
  <c r="BG358" i="9"/>
  <c r="BI131" i="9" s="1"/>
  <c r="N115" i="16" s="1"/>
  <c r="BG359" i="9"/>
  <c r="BJ131" i="9" s="1"/>
  <c r="O115" i="16" s="1"/>
  <c r="BG360" i="9"/>
  <c r="BH132" i="9" s="1"/>
  <c r="M116" i="16" s="1"/>
  <c r="BG361" i="9"/>
  <c r="BI132" i="9" s="1"/>
  <c r="N116" i="16" s="1"/>
  <c r="BG362" i="9"/>
  <c r="BJ132" i="9" s="1"/>
  <c r="O116" i="16" s="1"/>
  <c r="BG363" i="9"/>
  <c r="BH133" i="9" s="1"/>
  <c r="M117" i="16" s="1"/>
  <c r="BG364" i="9"/>
  <c r="BI133" i="9" s="1"/>
  <c r="N117" i="16" s="1"/>
  <c r="BG365" i="9"/>
  <c r="BJ133" i="9" s="1"/>
  <c r="O117" i="16" s="1"/>
  <c r="BG366" i="9"/>
  <c r="BH134" i="9" s="1"/>
  <c r="M118" i="16" s="1"/>
  <c r="BG367" i="9"/>
  <c r="BI134" i="9" s="1"/>
  <c r="N118" i="16" s="1"/>
  <c r="BG368" i="9"/>
  <c r="BJ134" i="9" s="1"/>
  <c r="O118" i="16" s="1"/>
  <c r="BG369" i="9"/>
  <c r="BH135" i="9" s="1"/>
  <c r="M119" i="16" s="1"/>
  <c r="BG370" i="9"/>
  <c r="BI135" i="9" s="1"/>
  <c r="N119" i="16" s="1"/>
  <c r="BG371" i="9"/>
  <c r="BJ135" i="9" s="1"/>
  <c r="O119" i="16" s="1"/>
  <c r="BG372" i="9"/>
  <c r="BH136" i="9" s="1"/>
  <c r="M120" i="16" s="1"/>
  <c r="BG373" i="9"/>
  <c r="BI136" i="9" s="1"/>
  <c r="N120" i="16" s="1"/>
  <c r="BG374" i="9"/>
  <c r="BJ136" i="9" s="1"/>
  <c r="O120" i="16" s="1"/>
  <c r="BG375" i="9"/>
  <c r="BH137" i="9" s="1"/>
  <c r="M121" i="16" s="1"/>
  <c r="BG376" i="9"/>
  <c r="BI137" i="9" s="1"/>
  <c r="N121" i="16" s="1"/>
  <c r="BG377" i="9"/>
  <c r="BJ137" i="9" s="1"/>
  <c r="O121" i="16" s="1"/>
  <c r="BG378" i="9"/>
  <c r="BH138" i="9" s="1"/>
  <c r="M122" i="16" s="1"/>
  <c r="BG379" i="9"/>
  <c r="BI138" i="9" s="1"/>
  <c r="N122" i="16" s="1"/>
  <c r="BG380" i="9"/>
  <c r="BJ138" i="9" s="1"/>
  <c r="O122" i="16" s="1"/>
  <c r="BG381" i="9"/>
  <c r="BH139" i="9" s="1"/>
  <c r="M123" i="16" s="1"/>
  <c r="BG382" i="9"/>
  <c r="BI139" i="9" s="1"/>
  <c r="N123" i="16" s="1"/>
  <c r="BG383" i="9"/>
  <c r="BJ139" i="9" s="1"/>
  <c r="O123" i="16" s="1"/>
  <c r="BG384" i="9"/>
  <c r="BH140" i="9" s="1"/>
  <c r="M124" i="16" s="1"/>
  <c r="BG385" i="9"/>
  <c r="BI140" i="9" s="1"/>
  <c r="N124" i="16" s="1"/>
  <c r="BG386" i="9"/>
  <c r="BJ140" i="9"/>
  <c r="O124" i="16" s="1"/>
  <c r="BG387" i="9"/>
  <c r="BH141" i="9" s="1"/>
  <c r="M125" i="16" s="1"/>
  <c r="BG388" i="9"/>
  <c r="BI141" i="9" s="1"/>
  <c r="N125" i="16" s="1"/>
  <c r="BG389" i="9"/>
  <c r="BJ141" i="9" s="1"/>
  <c r="O125" i="16" s="1"/>
  <c r="BG390" i="9"/>
  <c r="BH142" i="9" s="1"/>
  <c r="M126" i="16" s="1"/>
  <c r="BG391" i="9"/>
  <c r="BI142" i="9" s="1"/>
  <c r="N126" i="16" s="1"/>
  <c r="BG392" i="9"/>
  <c r="BJ142" i="9" s="1"/>
  <c r="O126" i="16" s="1"/>
  <c r="BG393" i="9"/>
  <c r="BH143" i="9"/>
  <c r="M127" i="16" s="1"/>
  <c r="BG394" i="9"/>
  <c r="BI143" i="9" s="1"/>
  <c r="N127" i="16" s="1"/>
  <c r="BG395" i="9"/>
  <c r="BJ143" i="9" s="1"/>
  <c r="O127" i="16" s="1"/>
  <c r="BG396" i="9"/>
  <c r="BH144" i="9" s="1"/>
  <c r="M128" i="16" s="1"/>
  <c r="BG397" i="9"/>
  <c r="BI144" i="9" s="1"/>
  <c r="N128" i="16" s="1"/>
  <c r="BG398" i="9"/>
  <c r="BJ144" i="9" s="1"/>
  <c r="O128" i="16" s="1"/>
  <c r="BG399" i="9"/>
  <c r="BH145" i="9" s="1"/>
  <c r="M129" i="16" s="1"/>
  <c r="BG400" i="9"/>
  <c r="BI145" i="9" s="1"/>
  <c r="N129" i="16" s="1"/>
  <c r="BG401" i="9"/>
  <c r="BJ145" i="9" s="1"/>
  <c r="O129" i="16" s="1"/>
  <c r="BG402" i="9"/>
  <c r="BH146" i="9" s="1"/>
  <c r="M130" i="16" s="1"/>
  <c r="BG403" i="9"/>
  <c r="BI146" i="9" s="1"/>
  <c r="N130" i="16" s="1"/>
  <c r="BG404" i="9"/>
  <c r="BJ146" i="9" s="1"/>
  <c r="O130" i="16" s="1"/>
  <c r="BG405" i="9"/>
  <c r="BH147" i="9" s="1"/>
  <c r="M131" i="16" s="1"/>
  <c r="BG406" i="9"/>
  <c r="BI147" i="9" s="1"/>
  <c r="N131" i="16" s="1"/>
  <c r="BG407" i="9"/>
  <c r="BJ147" i="9" s="1"/>
  <c r="O131" i="16" s="1"/>
  <c r="BG408" i="9"/>
  <c r="BH148" i="9" s="1"/>
  <c r="M132" i="16" s="1"/>
  <c r="BG409" i="9"/>
  <c r="BI148" i="9"/>
  <c r="N132" i="16" s="1"/>
  <c r="BG410" i="9"/>
  <c r="BJ148" i="9" s="1"/>
  <c r="O132" i="16" s="1"/>
  <c r="BG411" i="9"/>
  <c r="BH149" i="9" s="1"/>
  <c r="M133" i="16" s="1"/>
  <c r="BG412" i="9"/>
  <c r="BI149" i="9" s="1"/>
  <c r="N133" i="16" s="1"/>
  <c r="BG413" i="9"/>
  <c r="BJ149" i="9" s="1"/>
  <c r="O133" i="16" s="1"/>
  <c r="BG414" i="9"/>
  <c r="BH150" i="9" s="1"/>
  <c r="M134" i="16" s="1"/>
  <c r="BG415" i="9"/>
  <c r="BI150" i="9" s="1"/>
  <c r="N134" i="16" s="1"/>
  <c r="BG416" i="9"/>
  <c r="BJ150" i="9" s="1"/>
  <c r="O134" i="16" s="1"/>
  <c r="BG417" i="9"/>
  <c r="BH151" i="9" s="1"/>
  <c r="M135" i="16" s="1"/>
  <c r="BG418" i="9"/>
  <c r="BI151" i="9" s="1"/>
  <c r="N135" i="16" s="1"/>
  <c r="BG419" i="9"/>
  <c r="BJ151" i="9" s="1"/>
  <c r="O135" i="16" s="1"/>
  <c r="BG420" i="9"/>
  <c r="BH152" i="9" s="1"/>
  <c r="M136" i="16" s="1"/>
  <c r="BG421" i="9"/>
  <c r="BI152" i="9" s="1"/>
  <c r="N136" i="16" s="1"/>
  <c r="BG422" i="9"/>
  <c r="BJ152" i="9"/>
  <c r="O136" i="16" s="1"/>
  <c r="BG423" i="9"/>
  <c r="BH153" i="9" s="1"/>
  <c r="M137" i="16" s="1"/>
  <c r="BG424" i="9"/>
  <c r="BI153" i="9" s="1"/>
  <c r="N137" i="16" s="1"/>
  <c r="BG425" i="9"/>
  <c r="BJ153" i="9"/>
  <c r="O137" i="16" s="1"/>
  <c r="BG426" i="9"/>
  <c r="BH154" i="9" s="1"/>
  <c r="M138" i="16" s="1"/>
  <c r="BG427" i="9"/>
  <c r="BI154" i="9" s="1"/>
  <c r="N138" i="16" s="1"/>
  <c r="BG428" i="9"/>
  <c r="BJ154" i="9" s="1"/>
  <c r="O138" i="16" s="1"/>
  <c r="BG429" i="9"/>
  <c r="BH155" i="9" s="1"/>
  <c r="M139" i="16" s="1"/>
  <c r="BG430" i="9"/>
  <c r="BI155" i="9" s="1"/>
  <c r="N139" i="16" s="1"/>
  <c r="BG431" i="9"/>
  <c r="BJ155" i="9" s="1"/>
  <c r="O139" i="16" s="1"/>
  <c r="BG432" i="9"/>
  <c r="BH156" i="9" s="1"/>
  <c r="M140" i="16" s="1"/>
  <c r="BG433" i="9"/>
  <c r="BI156" i="9" s="1"/>
  <c r="N140" i="16" s="1"/>
  <c r="BG434" i="9"/>
  <c r="BJ156" i="9" s="1"/>
  <c r="O140" i="16" s="1"/>
  <c r="BG435" i="9"/>
  <c r="BH157" i="9" s="1"/>
  <c r="M141" i="16" s="1"/>
  <c r="BG436" i="9"/>
  <c r="BI157" i="9" s="1"/>
  <c r="N141" i="16" s="1"/>
  <c r="BG437" i="9"/>
  <c r="BJ157" i="9" s="1"/>
  <c r="O141" i="16" s="1"/>
  <c r="BG438" i="9"/>
  <c r="BH158" i="9" s="1"/>
  <c r="M142" i="16" s="1"/>
  <c r="BG439" i="9"/>
  <c r="BI158" i="9" s="1"/>
  <c r="N142" i="16" s="1"/>
  <c r="BG440" i="9"/>
  <c r="BJ158" i="9" s="1"/>
  <c r="O142" i="16" s="1"/>
  <c r="BG441" i="9"/>
  <c r="BH159" i="9" s="1"/>
  <c r="M143" i="16" s="1"/>
  <c r="BG442" i="9"/>
  <c r="BI159" i="9" s="1"/>
  <c r="N143" i="16" s="1"/>
  <c r="BG443" i="9"/>
  <c r="BJ159" i="9" s="1"/>
  <c r="O143" i="16" s="1"/>
  <c r="BG444" i="9"/>
  <c r="BH160" i="9" s="1"/>
  <c r="M144" i="16" s="1"/>
  <c r="BG445" i="9"/>
  <c r="BI160" i="9" s="1"/>
  <c r="N144" i="16" s="1"/>
  <c r="BG446" i="9"/>
  <c r="BJ160" i="9" s="1"/>
  <c r="O144" i="16" s="1"/>
  <c r="BG447" i="9"/>
  <c r="BH161" i="9" s="1"/>
  <c r="M145" i="16" s="1"/>
  <c r="BG448" i="9"/>
  <c r="BI161" i="9" s="1"/>
  <c r="N145" i="16" s="1"/>
  <c r="BG449" i="9"/>
  <c r="BJ161" i="9" s="1"/>
  <c r="O145" i="16" s="1"/>
  <c r="BG450" i="9"/>
  <c r="BH162" i="9" s="1"/>
  <c r="M146" i="16" s="1"/>
  <c r="BG451" i="9"/>
  <c r="BI162" i="9" s="1"/>
  <c r="N146" i="16" s="1"/>
  <c r="BG452" i="9"/>
  <c r="BJ162" i="9" s="1"/>
  <c r="O146" i="16" s="1"/>
  <c r="BG453" i="9"/>
  <c r="BH163" i="9" s="1"/>
  <c r="M147" i="16" s="1"/>
  <c r="BG454" i="9"/>
  <c r="BI163" i="9" s="1"/>
  <c r="N147" i="16" s="1"/>
  <c r="BG455" i="9"/>
  <c r="BJ163" i="9" s="1"/>
  <c r="O147" i="16" s="1"/>
  <c r="BG456" i="9"/>
  <c r="BH164" i="9" s="1"/>
  <c r="M148" i="16" s="1"/>
  <c r="BG457" i="9"/>
  <c r="BI164" i="9" s="1"/>
  <c r="N148" i="16" s="1"/>
  <c r="BG458" i="9"/>
  <c r="BJ164" i="9" s="1"/>
  <c r="O148" i="16" s="1"/>
  <c r="BG459" i="9"/>
  <c r="BH165" i="9" s="1"/>
  <c r="M149" i="16" s="1"/>
  <c r="BG460" i="9"/>
  <c r="BI165" i="9" s="1"/>
  <c r="N149" i="16" s="1"/>
  <c r="BG461" i="9"/>
  <c r="BJ165" i="9" s="1"/>
  <c r="O149" i="16" s="1"/>
  <c r="BG462" i="9"/>
  <c r="BH166" i="9" s="1"/>
  <c r="M150" i="16" s="1"/>
  <c r="BG463" i="9"/>
  <c r="BI166" i="9" s="1"/>
  <c r="N150" i="16" s="1"/>
  <c r="BG464" i="9"/>
  <c r="BJ166" i="9" s="1"/>
  <c r="O150" i="16" s="1"/>
  <c r="BG465" i="9"/>
  <c r="BH167" i="9" s="1"/>
  <c r="M151" i="16" s="1"/>
  <c r="BG466" i="9"/>
  <c r="BI167" i="9" s="1"/>
  <c r="N151" i="16" s="1"/>
  <c r="BG467" i="9"/>
  <c r="BJ167" i="9" s="1"/>
  <c r="O151" i="16" s="1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H173" i="9"/>
  <c r="AH174" i="9"/>
  <c r="AH175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H200" i="9"/>
  <c r="AH201" i="9"/>
  <c r="AH202" i="9"/>
  <c r="AH203" i="9"/>
  <c r="AH204" i="9"/>
  <c r="AH205" i="9"/>
  <c r="AH206" i="9"/>
  <c r="AH207" i="9"/>
  <c r="AH208" i="9"/>
  <c r="AH209" i="9"/>
  <c r="AH210" i="9"/>
  <c r="AH211" i="9"/>
  <c r="AH212" i="9"/>
  <c r="AH213" i="9"/>
  <c r="AH214" i="9"/>
  <c r="AH215" i="9"/>
  <c r="AH216" i="9"/>
  <c r="AH217" i="9"/>
  <c r="AH218" i="9"/>
  <c r="AH219" i="9"/>
  <c r="AH220" i="9"/>
  <c r="AH221" i="9"/>
  <c r="AH222" i="9"/>
  <c r="AH223" i="9"/>
  <c r="AH224" i="9"/>
  <c r="AH225" i="9"/>
  <c r="AH226" i="9"/>
  <c r="AH227" i="9"/>
  <c r="AH228" i="9"/>
  <c r="AH229" i="9"/>
  <c r="AH230" i="9"/>
  <c r="AH231" i="9"/>
  <c r="AH232" i="9"/>
  <c r="AH233" i="9"/>
  <c r="AH234" i="9"/>
  <c r="AH235" i="9"/>
  <c r="AH236" i="9"/>
  <c r="AH237" i="9"/>
  <c r="AH238" i="9"/>
  <c r="AH239" i="9"/>
  <c r="AH240" i="9"/>
  <c r="AH241" i="9"/>
  <c r="AH242" i="9"/>
  <c r="AH243" i="9"/>
  <c r="AH244" i="9"/>
  <c r="AH245" i="9"/>
  <c r="AH246" i="9"/>
  <c r="AH247" i="9"/>
  <c r="AH248" i="9"/>
  <c r="AH249" i="9"/>
  <c r="AH250" i="9"/>
  <c r="AH251" i="9"/>
  <c r="AH252" i="9"/>
  <c r="AH253" i="9"/>
  <c r="AH254" i="9"/>
  <c r="AH255" i="9"/>
  <c r="AH256" i="9"/>
  <c r="AH257" i="9"/>
  <c r="AH258" i="9"/>
  <c r="AH259" i="9"/>
  <c r="AH260" i="9"/>
  <c r="AH261" i="9"/>
  <c r="AH262" i="9"/>
  <c r="AH263" i="9"/>
  <c r="AH264" i="9"/>
  <c r="AH265" i="9"/>
  <c r="AH266" i="9"/>
  <c r="AH267" i="9"/>
  <c r="AH268" i="9"/>
  <c r="AH269" i="9"/>
  <c r="AH270" i="9"/>
  <c r="AH271" i="9"/>
  <c r="AH272" i="9"/>
  <c r="AH273" i="9"/>
  <c r="AH274" i="9"/>
  <c r="AH275" i="9"/>
  <c r="AH276" i="9"/>
  <c r="AH277" i="9"/>
  <c r="AH278" i="9"/>
  <c r="AH279" i="9"/>
  <c r="AH280" i="9"/>
  <c r="AH281" i="9"/>
  <c r="AH282" i="9"/>
  <c r="AH283" i="9"/>
  <c r="AH284" i="9"/>
  <c r="AH285" i="9"/>
  <c r="AH286" i="9"/>
  <c r="AH287" i="9"/>
  <c r="AH288" i="9"/>
  <c r="AH289" i="9"/>
  <c r="AH290" i="9"/>
  <c r="AH291" i="9"/>
  <c r="AH292" i="9"/>
  <c r="AH293" i="9"/>
  <c r="AH294" i="9"/>
  <c r="AH295" i="9"/>
  <c r="AH296" i="9"/>
  <c r="AH297" i="9"/>
  <c r="AH298" i="9"/>
  <c r="AH299" i="9"/>
  <c r="AH300" i="9"/>
  <c r="AH301" i="9"/>
  <c r="AH302" i="9"/>
  <c r="AH303" i="9"/>
  <c r="AH304" i="9"/>
  <c r="AH305" i="9"/>
  <c r="AH306" i="9"/>
  <c r="AH307" i="9"/>
  <c r="AH308" i="9"/>
  <c r="AH309" i="9"/>
  <c r="AH310" i="9"/>
  <c r="AH311" i="9"/>
  <c r="AH312" i="9"/>
  <c r="AH313" i="9"/>
  <c r="AH314" i="9"/>
  <c r="AH315" i="9"/>
  <c r="AH316" i="9"/>
  <c r="AH317" i="9"/>
  <c r="AH318" i="9"/>
  <c r="AH319" i="9"/>
  <c r="AH320" i="9"/>
  <c r="AH321" i="9"/>
  <c r="AH322" i="9"/>
  <c r="AH323" i="9"/>
  <c r="AH324" i="9"/>
  <c r="AH325" i="9"/>
  <c r="AH326" i="9"/>
  <c r="AH327" i="9"/>
  <c r="AH328" i="9"/>
  <c r="AH329" i="9"/>
  <c r="AH330" i="9"/>
  <c r="AH331" i="9"/>
  <c r="AH332" i="9"/>
  <c r="AH333" i="9"/>
  <c r="AH334" i="9"/>
  <c r="AH335" i="9"/>
  <c r="AH336" i="9"/>
  <c r="AH337" i="9"/>
  <c r="AH338" i="9"/>
  <c r="AH339" i="9"/>
  <c r="AH340" i="9"/>
  <c r="AH341" i="9"/>
  <c r="AH342" i="9"/>
  <c r="AH343" i="9"/>
  <c r="AH344" i="9"/>
  <c r="AH345" i="9"/>
  <c r="AH346" i="9"/>
  <c r="AH347" i="9"/>
  <c r="AH348" i="9"/>
  <c r="AH349" i="9"/>
  <c r="AH350" i="9"/>
  <c r="AH351" i="9"/>
  <c r="AH352" i="9"/>
  <c r="AH353" i="9"/>
  <c r="AH354" i="9"/>
  <c r="AH355" i="9"/>
  <c r="AH356" i="9"/>
  <c r="AH357" i="9"/>
  <c r="AH358" i="9"/>
  <c r="AH359" i="9"/>
  <c r="AH360" i="9"/>
  <c r="AH361" i="9"/>
  <c r="AH362" i="9"/>
  <c r="AH363" i="9"/>
  <c r="AH364" i="9"/>
  <c r="AH365" i="9"/>
  <c r="AH366" i="9"/>
  <c r="AH367" i="9"/>
  <c r="AH368" i="9"/>
  <c r="AH369" i="9"/>
  <c r="AH370" i="9"/>
  <c r="AH371" i="9"/>
  <c r="AH372" i="9"/>
  <c r="AH373" i="9"/>
  <c r="AH374" i="9"/>
  <c r="AH375" i="9"/>
  <c r="AH376" i="9"/>
  <c r="AH377" i="9"/>
  <c r="AH378" i="9"/>
  <c r="AH379" i="9"/>
  <c r="AH380" i="9"/>
  <c r="AH381" i="9"/>
  <c r="AH382" i="9"/>
  <c r="AH383" i="9"/>
  <c r="AH384" i="9"/>
  <c r="AH385" i="9"/>
  <c r="AH386" i="9"/>
  <c r="AH387" i="9"/>
  <c r="AH388" i="9"/>
  <c r="AH389" i="9"/>
  <c r="AH390" i="9"/>
  <c r="AH391" i="9"/>
  <c r="AH392" i="9"/>
  <c r="AH393" i="9"/>
  <c r="AH394" i="9"/>
  <c r="AH395" i="9"/>
  <c r="AH396" i="9"/>
  <c r="AH397" i="9"/>
  <c r="AH398" i="9"/>
  <c r="AH399" i="9"/>
  <c r="AH400" i="9"/>
  <c r="AH401" i="9"/>
  <c r="AH402" i="9"/>
  <c r="AH403" i="9"/>
  <c r="AH404" i="9"/>
  <c r="AH405" i="9"/>
  <c r="AH406" i="9"/>
  <c r="AH407" i="9"/>
  <c r="AH408" i="9"/>
  <c r="AH409" i="9"/>
  <c r="AH410" i="9"/>
  <c r="AH411" i="9"/>
  <c r="AH412" i="9"/>
  <c r="AH413" i="9"/>
  <c r="AH414" i="9"/>
  <c r="AH415" i="9"/>
  <c r="AH416" i="9"/>
  <c r="AH417" i="9"/>
  <c r="AH418" i="9"/>
  <c r="AH419" i="9"/>
  <c r="AH420" i="9"/>
  <c r="AH421" i="9"/>
  <c r="AH422" i="9"/>
  <c r="AH423" i="9"/>
  <c r="AH424" i="9"/>
  <c r="AH425" i="9"/>
  <c r="AH426" i="9"/>
  <c r="AH427" i="9"/>
  <c r="AH428" i="9"/>
  <c r="AH429" i="9"/>
  <c r="AH430" i="9"/>
  <c r="AH431" i="9"/>
  <c r="AH432" i="9"/>
  <c r="AH433" i="9"/>
  <c r="AH434" i="9"/>
  <c r="AH435" i="9"/>
  <c r="AH436" i="9"/>
  <c r="AH437" i="9"/>
  <c r="AH438" i="9"/>
  <c r="AH439" i="9"/>
  <c r="AH440" i="9"/>
  <c r="AH441" i="9"/>
  <c r="AH442" i="9"/>
  <c r="AH443" i="9"/>
  <c r="AH444" i="9"/>
  <c r="AH445" i="9"/>
  <c r="AH446" i="9"/>
  <c r="AH447" i="9"/>
  <c r="AH448" i="9"/>
  <c r="AH449" i="9"/>
  <c r="AH450" i="9"/>
  <c r="AH451" i="9"/>
  <c r="AH452" i="9"/>
  <c r="AH453" i="9"/>
  <c r="AH454" i="9"/>
  <c r="AH455" i="9"/>
  <c r="AH456" i="9"/>
  <c r="AH457" i="9"/>
  <c r="AH458" i="9"/>
  <c r="AH459" i="9"/>
  <c r="AH460" i="9"/>
  <c r="AH461" i="9"/>
  <c r="AH462" i="9"/>
  <c r="AH463" i="9"/>
  <c r="AH464" i="9"/>
  <c r="AH465" i="9"/>
  <c r="AH466" i="9"/>
  <c r="AH467" i="9"/>
  <c r="AH18" i="9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H105" i="3"/>
  <c r="AH106" i="3"/>
  <c r="AH107" i="3"/>
  <c r="AH108" i="3"/>
  <c r="AH109" i="3"/>
  <c r="AH110" i="3"/>
  <c r="AH111" i="3"/>
  <c r="AH112" i="3"/>
  <c r="AH113" i="3"/>
  <c r="AH114" i="3"/>
  <c r="AH115" i="3"/>
  <c r="AH116" i="3"/>
  <c r="AH117" i="3"/>
  <c r="AH118" i="3"/>
  <c r="AH119" i="3"/>
  <c r="AH120" i="3"/>
  <c r="AH121" i="3"/>
  <c r="AH122" i="3"/>
  <c r="AH123" i="3"/>
  <c r="AH124" i="3"/>
  <c r="AH125" i="3"/>
  <c r="AH126" i="3"/>
  <c r="AH127" i="3"/>
  <c r="AH128" i="3"/>
  <c r="AH129" i="3"/>
  <c r="AH130" i="3"/>
  <c r="AH131" i="3"/>
  <c r="AH132" i="3"/>
  <c r="AH133" i="3"/>
  <c r="AH134" i="3"/>
  <c r="AH135" i="3"/>
  <c r="AH136" i="3"/>
  <c r="AH137" i="3"/>
  <c r="AH138" i="3"/>
  <c r="AH139" i="3"/>
  <c r="AH140" i="3"/>
  <c r="AH141" i="3"/>
  <c r="AH142" i="3"/>
  <c r="AH143" i="3"/>
  <c r="AH144" i="3"/>
  <c r="AH145" i="3"/>
  <c r="AH146" i="3"/>
  <c r="AH147" i="3"/>
  <c r="AH148" i="3"/>
  <c r="AH149" i="3"/>
  <c r="AH150" i="3"/>
  <c r="AH151" i="3"/>
  <c r="AH152" i="3"/>
  <c r="AH153" i="3"/>
  <c r="AH154" i="3"/>
  <c r="AH155" i="3"/>
  <c r="AH156" i="3"/>
  <c r="AH157" i="3"/>
  <c r="AH158" i="3"/>
  <c r="AH159" i="3"/>
  <c r="AH160" i="3"/>
  <c r="AH161" i="3"/>
  <c r="AH162" i="3"/>
  <c r="AH163" i="3"/>
  <c r="AH164" i="3"/>
  <c r="AH165" i="3"/>
  <c r="AH166" i="3"/>
  <c r="AH167" i="3"/>
  <c r="AH168" i="3"/>
  <c r="AH169" i="3"/>
  <c r="AH170" i="3"/>
  <c r="AH171" i="3"/>
  <c r="AH172" i="3"/>
  <c r="AH173" i="3"/>
  <c r="AH174" i="3"/>
  <c r="AH175" i="3"/>
  <c r="AH176" i="3"/>
  <c r="AH177" i="3"/>
  <c r="AH178" i="3"/>
  <c r="AH179" i="3"/>
  <c r="AH180" i="3"/>
  <c r="AH181" i="3"/>
  <c r="AH182" i="3"/>
  <c r="AH183" i="3"/>
  <c r="AH184" i="3"/>
  <c r="AH185" i="3"/>
  <c r="AH186" i="3"/>
  <c r="AH187" i="3"/>
  <c r="AH188" i="3"/>
  <c r="AH189" i="3"/>
  <c r="AH190" i="3"/>
  <c r="AH191" i="3"/>
  <c r="AH192" i="3"/>
  <c r="AH193" i="3"/>
  <c r="AH194" i="3"/>
  <c r="AH195" i="3"/>
  <c r="AH196" i="3"/>
  <c r="AH197" i="3"/>
  <c r="AH198" i="3"/>
  <c r="AH199" i="3"/>
  <c r="AH200" i="3"/>
  <c r="AH201" i="3"/>
  <c r="AH202" i="3"/>
  <c r="AH203" i="3"/>
  <c r="AH204" i="3"/>
  <c r="AH205" i="3"/>
  <c r="AH206" i="3"/>
  <c r="AH207" i="3"/>
  <c r="AH208" i="3"/>
  <c r="AH209" i="3"/>
  <c r="AH210" i="3"/>
  <c r="AH211" i="3"/>
  <c r="AH212" i="3"/>
  <c r="AH213" i="3"/>
  <c r="AH214" i="3"/>
  <c r="AH215" i="3"/>
  <c r="AH216" i="3"/>
  <c r="AH217" i="3"/>
  <c r="AH218" i="3"/>
  <c r="AH219" i="3"/>
  <c r="AH220" i="3"/>
  <c r="AH221" i="3"/>
  <c r="AH222" i="3"/>
  <c r="AH223" i="3"/>
  <c r="AH224" i="3"/>
  <c r="AH225" i="3"/>
  <c r="AH226" i="3"/>
  <c r="AH227" i="3"/>
  <c r="AH228" i="3"/>
  <c r="AH229" i="3"/>
  <c r="AH230" i="3"/>
  <c r="AH231" i="3"/>
  <c r="AH232" i="3"/>
  <c r="AH233" i="3"/>
  <c r="AH234" i="3"/>
  <c r="AH235" i="3"/>
  <c r="AH236" i="3"/>
  <c r="AH237" i="3"/>
  <c r="AH238" i="3"/>
  <c r="AH239" i="3"/>
  <c r="AH240" i="3"/>
  <c r="AH241" i="3"/>
  <c r="AH242" i="3"/>
  <c r="AH243" i="3"/>
  <c r="AH244" i="3"/>
  <c r="AH245" i="3"/>
  <c r="AH246" i="3"/>
  <c r="AH247" i="3"/>
  <c r="AH248" i="3"/>
  <c r="AH249" i="3"/>
  <c r="AH250" i="3"/>
  <c r="AH251" i="3"/>
  <c r="AH252" i="3"/>
  <c r="AH253" i="3"/>
  <c r="AH254" i="3"/>
  <c r="AH255" i="3"/>
  <c r="AH256" i="3"/>
  <c r="AH257" i="3"/>
  <c r="AH258" i="3"/>
  <c r="AH259" i="3"/>
  <c r="AH260" i="3"/>
  <c r="AH261" i="3"/>
  <c r="AH262" i="3"/>
  <c r="AH263" i="3"/>
  <c r="AH264" i="3"/>
  <c r="AH265" i="3"/>
  <c r="AH266" i="3"/>
  <c r="AH267" i="3"/>
  <c r="AH268" i="3"/>
  <c r="AH269" i="3"/>
  <c r="AH270" i="3"/>
  <c r="AH271" i="3"/>
  <c r="AH272" i="3"/>
  <c r="AH273" i="3"/>
  <c r="AH274" i="3"/>
  <c r="AH275" i="3"/>
  <c r="AH276" i="3"/>
  <c r="AH277" i="3"/>
  <c r="AH278" i="3"/>
  <c r="AH279" i="3"/>
  <c r="AH280" i="3"/>
  <c r="AH281" i="3"/>
  <c r="AH282" i="3"/>
  <c r="AH283" i="3"/>
  <c r="AH284" i="3"/>
  <c r="AH285" i="3"/>
  <c r="AH286" i="3"/>
  <c r="AH287" i="3"/>
  <c r="AH288" i="3"/>
  <c r="AH289" i="3"/>
  <c r="AH290" i="3"/>
  <c r="AH291" i="3"/>
  <c r="AH292" i="3"/>
  <c r="AH293" i="3"/>
  <c r="AH294" i="3"/>
  <c r="AH295" i="3"/>
  <c r="AH296" i="3"/>
  <c r="AH297" i="3"/>
  <c r="AH298" i="3"/>
  <c r="AH299" i="3"/>
  <c r="AH300" i="3"/>
  <c r="AH301" i="3"/>
  <c r="AH302" i="3"/>
  <c r="AH303" i="3"/>
  <c r="AH304" i="3"/>
  <c r="AH305" i="3"/>
  <c r="AH306" i="3"/>
  <c r="AH307" i="3"/>
  <c r="AH308" i="3"/>
  <c r="AH309" i="3"/>
  <c r="AH310" i="3"/>
  <c r="AH311" i="3"/>
  <c r="AH312" i="3"/>
  <c r="AH313" i="3"/>
  <c r="AH314" i="3"/>
  <c r="AH315" i="3"/>
  <c r="AH316" i="3"/>
  <c r="AH317" i="3"/>
  <c r="AH318" i="3"/>
  <c r="AH319" i="3"/>
  <c r="AH320" i="3"/>
  <c r="AH321" i="3"/>
  <c r="AH322" i="3"/>
  <c r="AH323" i="3"/>
  <c r="AH324" i="3"/>
  <c r="AH325" i="3"/>
  <c r="AH326" i="3"/>
  <c r="AH327" i="3"/>
  <c r="AH328" i="3"/>
  <c r="AH329" i="3"/>
  <c r="AH330" i="3"/>
  <c r="AH331" i="3"/>
  <c r="AH332" i="3"/>
  <c r="AH333" i="3"/>
  <c r="AH334" i="3"/>
  <c r="AH335" i="3"/>
  <c r="AH336" i="3"/>
  <c r="AH337" i="3"/>
  <c r="AH338" i="3"/>
  <c r="AH339" i="3"/>
  <c r="AH340" i="3"/>
  <c r="AH341" i="3"/>
  <c r="AH342" i="3"/>
  <c r="AH343" i="3"/>
  <c r="AH344" i="3"/>
  <c r="AH345" i="3"/>
  <c r="AH346" i="3"/>
  <c r="AH347" i="3"/>
  <c r="AH348" i="3"/>
  <c r="AH349" i="3"/>
  <c r="AH350" i="3"/>
  <c r="AH351" i="3"/>
  <c r="AH352" i="3"/>
  <c r="AH353" i="3"/>
  <c r="AH354" i="3"/>
  <c r="AH355" i="3"/>
  <c r="AH356" i="3"/>
  <c r="AH357" i="3"/>
  <c r="AH358" i="3"/>
  <c r="AH359" i="3"/>
  <c r="AH360" i="3"/>
  <c r="AH361" i="3"/>
  <c r="AH362" i="3"/>
  <c r="AH363" i="3"/>
  <c r="AH364" i="3"/>
  <c r="AH365" i="3"/>
  <c r="AH366" i="3"/>
  <c r="AH367" i="3"/>
  <c r="AH368" i="3"/>
  <c r="AH369" i="3"/>
  <c r="AH370" i="3"/>
  <c r="AH371" i="3"/>
  <c r="AH372" i="3"/>
  <c r="AH373" i="3"/>
  <c r="AH374" i="3"/>
  <c r="AH375" i="3"/>
  <c r="AH376" i="3"/>
  <c r="AH377" i="3"/>
  <c r="AH378" i="3"/>
  <c r="AH379" i="3"/>
  <c r="AH380" i="3"/>
  <c r="AH381" i="3"/>
  <c r="AH382" i="3"/>
  <c r="AH383" i="3"/>
  <c r="AH384" i="3"/>
  <c r="AH385" i="3"/>
  <c r="AH386" i="3"/>
  <c r="AH387" i="3"/>
  <c r="AH388" i="3"/>
  <c r="AH389" i="3"/>
  <c r="AH390" i="3"/>
  <c r="AH391" i="3"/>
  <c r="AH392" i="3"/>
  <c r="AH393" i="3"/>
  <c r="AH394" i="3"/>
  <c r="AH395" i="3"/>
  <c r="AH396" i="3"/>
  <c r="AH397" i="3"/>
  <c r="AH398" i="3"/>
  <c r="AH399" i="3"/>
  <c r="AH400" i="3"/>
  <c r="AH401" i="3"/>
  <c r="AH402" i="3"/>
  <c r="AH403" i="3"/>
  <c r="AH404" i="3"/>
  <c r="AH405" i="3"/>
  <c r="AH406" i="3"/>
  <c r="AH407" i="3"/>
  <c r="AH408" i="3"/>
  <c r="AH409" i="3"/>
  <c r="AH410" i="3"/>
  <c r="AH411" i="3"/>
  <c r="AH412" i="3"/>
  <c r="AH413" i="3"/>
  <c r="AH414" i="3"/>
  <c r="AH415" i="3"/>
  <c r="AH416" i="3"/>
  <c r="AH417" i="3"/>
  <c r="AH418" i="3"/>
  <c r="AH419" i="3"/>
  <c r="AH420" i="3"/>
  <c r="AH421" i="3"/>
  <c r="AH422" i="3"/>
  <c r="AH423" i="3"/>
  <c r="AH424" i="3"/>
  <c r="AH425" i="3"/>
  <c r="AH426" i="3"/>
  <c r="AH427" i="3"/>
  <c r="AH428" i="3"/>
  <c r="AH429" i="3"/>
  <c r="AH430" i="3"/>
  <c r="AH431" i="3"/>
  <c r="AH432" i="3"/>
  <c r="AH433" i="3"/>
  <c r="AH434" i="3"/>
  <c r="AH435" i="3"/>
  <c r="AH436" i="3"/>
  <c r="AH437" i="3"/>
  <c r="AH438" i="3"/>
  <c r="AH439" i="3"/>
  <c r="AH440" i="3"/>
  <c r="AH441" i="3"/>
  <c r="AH442" i="3"/>
  <c r="AH443" i="3"/>
  <c r="AH444" i="3"/>
  <c r="AH445" i="3"/>
  <c r="AH446" i="3"/>
  <c r="AH447" i="3"/>
  <c r="AH448" i="3"/>
  <c r="AH449" i="3"/>
  <c r="AH450" i="3"/>
  <c r="AH451" i="3"/>
  <c r="AH452" i="3"/>
  <c r="AH453" i="3"/>
  <c r="AH454" i="3"/>
  <c r="AH455" i="3"/>
  <c r="AH456" i="3"/>
  <c r="AH457" i="3"/>
  <c r="AH458" i="3"/>
  <c r="AH459" i="3"/>
  <c r="AH460" i="3"/>
  <c r="AH461" i="3"/>
  <c r="AH462" i="3"/>
  <c r="AH463" i="3"/>
  <c r="AH464" i="3"/>
  <c r="AH465" i="3"/>
  <c r="AH466" i="3"/>
  <c r="AH467" i="3"/>
  <c r="AH18" i="3"/>
  <c r="D28" i="10"/>
  <c r="BM157" i="3"/>
  <c r="BM151" i="3"/>
  <c r="BM145" i="3"/>
  <c r="BM139" i="3"/>
  <c r="BM133" i="3"/>
  <c r="BM127" i="3"/>
  <c r="BM121" i="3"/>
  <c r="BM115" i="3"/>
  <c r="BM109" i="3"/>
  <c r="BM103" i="3"/>
  <c r="BM97" i="3"/>
  <c r="BM91" i="3"/>
  <c r="BM85" i="3"/>
  <c r="BM162" i="3"/>
  <c r="BM156" i="3"/>
  <c r="BM150" i="3"/>
  <c r="BM144" i="3"/>
  <c r="BM138" i="3"/>
  <c r="BM132" i="3"/>
  <c r="BM126" i="3"/>
  <c r="BM120" i="3"/>
  <c r="BM114" i="3"/>
  <c r="BM161" i="3"/>
  <c r="BM155" i="3"/>
  <c r="BM149" i="3"/>
  <c r="BM143" i="3"/>
  <c r="BM131" i="3"/>
  <c r="BM125" i="3"/>
  <c r="BM119" i="3"/>
  <c r="BM113" i="3"/>
  <c r="BM160" i="3"/>
  <c r="BM154" i="3"/>
  <c r="BM148" i="3"/>
  <c r="BM142" i="3"/>
  <c r="BM136" i="3"/>
  <c r="BM130" i="3"/>
  <c r="BM124" i="3"/>
  <c r="BM118" i="3"/>
  <c r="BM112" i="3"/>
  <c r="BM153" i="3"/>
  <c r="BM147" i="3"/>
  <c r="BM141" i="3"/>
  <c r="BM135" i="3"/>
  <c r="BM129" i="3"/>
  <c r="BM123" i="3"/>
  <c r="BM117" i="3"/>
  <c r="BM111" i="3"/>
  <c r="BM158" i="3"/>
  <c r="BM152" i="3"/>
  <c r="BM146" i="3"/>
  <c r="BM140" i="3"/>
  <c r="BM134" i="3"/>
  <c r="BM128" i="3"/>
  <c r="BM122" i="3"/>
  <c r="BM116" i="3"/>
  <c r="BM114" i="9"/>
  <c r="BM137" i="9"/>
  <c r="BM131" i="9"/>
  <c r="BM125" i="9"/>
  <c r="BM119" i="9"/>
  <c r="BM113" i="9"/>
  <c r="BM107" i="9"/>
  <c r="BM101" i="9"/>
  <c r="BM95" i="9"/>
  <c r="BM89" i="9"/>
  <c r="BM83" i="9"/>
  <c r="BM77" i="9"/>
  <c r="BM71" i="9"/>
  <c r="BM65" i="9"/>
  <c r="BM59" i="9"/>
  <c r="BM53" i="9"/>
  <c r="BM47" i="9"/>
  <c r="BM41" i="9"/>
  <c r="BM35" i="9"/>
  <c r="BM29" i="9"/>
  <c r="BM23" i="9"/>
  <c r="BM133" i="9"/>
  <c r="BM127" i="9"/>
  <c r="BM115" i="9"/>
  <c r="BM109" i="9"/>
  <c r="BM97" i="9"/>
  <c r="BM91" i="9"/>
  <c r="BM79" i="9"/>
  <c r="BM73" i="9"/>
  <c r="BM61" i="9"/>
  <c r="BM55" i="9"/>
  <c r="BM49" i="9"/>
  <c r="BM37" i="9"/>
  <c r="BM31" i="9"/>
  <c r="BM25" i="9"/>
  <c r="BM138" i="9"/>
  <c r="BM132" i="9"/>
  <c r="BM126" i="9"/>
  <c r="BM120" i="9"/>
  <c r="BM108" i="9"/>
  <c r="BM102" i="9"/>
  <c r="BM96" i="9"/>
  <c r="BM90" i="9"/>
  <c r="BM84" i="9"/>
  <c r="BM78" i="9"/>
  <c r="BM72" i="9"/>
  <c r="BM66" i="9"/>
  <c r="BM60" i="9"/>
  <c r="BM54" i="9"/>
  <c r="BM48" i="9"/>
  <c r="BM42" i="9"/>
  <c r="BM36" i="9"/>
  <c r="BM30" i="9"/>
  <c r="BM24" i="9"/>
  <c r="BM136" i="9"/>
  <c r="BM130" i="9"/>
  <c r="BM124" i="9"/>
  <c r="BM118" i="9"/>
  <c r="BM106" i="9"/>
  <c r="BM100" i="9"/>
  <c r="BM94" i="9"/>
  <c r="BM88" i="9"/>
  <c r="BM82" i="9"/>
  <c r="BM76" i="9"/>
  <c r="BM70" i="9"/>
  <c r="BM64" i="9"/>
  <c r="BM58" i="9"/>
  <c r="BM52" i="9"/>
  <c r="BM46" i="9"/>
  <c r="BM40" i="9"/>
  <c r="BM34" i="9"/>
  <c r="BM28" i="9"/>
  <c r="BM22" i="9"/>
  <c r="BM121" i="9"/>
  <c r="BM103" i="9"/>
  <c r="BM85" i="9"/>
  <c r="BM67" i="9"/>
  <c r="BM43" i="9"/>
  <c r="BM110" i="9"/>
  <c r="BM135" i="9"/>
  <c r="BM129" i="9"/>
  <c r="BM123" i="9"/>
  <c r="BM117" i="9"/>
  <c r="BM111" i="9"/>
  <c r="BM105" i="9"/>
  <c r="BM99" i="9"/>
  <c r="BM93" i="9"/>
  <c r="BM87" i="9"/>
  <c r="BM81" i="9"/>
  <c r="BM75" i="9"/>
  <c r="BM69" i="9"/>
  <c r="BM63" i="9"/>
  <c r="BM57" i="9"/>
  <c r="BM51" i="9"/>
  <c r="BM45" i="9"/>
  <c r="BM39" i="9"/>
  <c r="BM33" i="9"/>
  <c r="BM140" i="9"/>
  <c r="BM134" i="9"/>
  <c r="BM128" i="9"/>
  <c r="BM122" i="9"/>
  <c r="BM116" i="9"/>
  <c r="BM104" i="9"/>
  <c r="BM98" i="9"/>
  <c r="BM92" i="9"/>
  <c r="BM86" i="9"/>
  <c r="BM80" i="9"/>
  <c r="BM74" i="9"/>
  <c r="BM68" i="9"/>
  <c r="BM62" i="9"/>
  <c r="BM56" i="9"/>
  <c r="BM50" i="9"/>
  <c r="BM44" i="9"/>
  <c r="BM38" i="9"/>
  <c r="BM32" i="9"/>
  <c r="BM26" i="9"/>
  <c r="BM21" i="9"/>
  <c r="BM20" i="9"/>
  <c r="BM79" i="3"/>
  <c r="BM108" i="3"/>
  <c r="BM102" i="3"/>
  <c r="BM96" i="3"/>
  <c r="BM90" i="3"/>
  <c r="BM84" i="3"/>
  <c r="BM78" i="3"/>
  <c r="BM72" i="3"/>
  <c r="BM66" i="3"/>
  <c r="BM60" i="3"/>
  <c r="BM54" i="3"/>
  <c r="BM42" i="3"/>
  <c r="BM30" i="3"/>
  <c r="BM67" i="3"/>
  <c r="BM49" i="3"/>
  <c r="BM107" i="3"/>
  <c r="BM101" i="3"/>
  <c r="BM95" i="3"/>
  <c r="BM89" i="3"/>
  <c r="BM83" i="3"/>
  <c r="BM77" i="3"/>
  <c r="BM71" i="3"/>
  <c r="BM65" i="3"/>
  <c r="BM59" i="3"/>
  <c r="BM53" i="3"/>
  <c r="BM41" i="3"/>
  <c r="BM29" i="3"/>
  <c r="BM73" i="3"/>
  <c r="BM43" i="3"/>
  <c r="BM106" i="3"/>
  <c r="BM100" i="3"/>
  <c r="BM94" i="3"/>
  <c r="BM88" i="3"/>
  <c r="BM82" i="3"/>
  <c r="BM76" i="3"/>
  <c r="BM70" i="3"/>
  <c r="BM64" i="3"/>
  <c r="BM58" i="3"/>
  <c r="BM52" i="3"/>
  <c r="BM46" i="3"/>
  <c r="BM37" i="3"/>
  <c r="BM105" i="3"/>
  <c r="BM99" i="3"/>
  <c r="BM93" i="3"/>
  <c r="BM87" i="3"/>
  <c r="BM81" i="3"/>
  <c r="BM75" i="3"/>
  <c r="BM69" i="3"/>
  <c r="BM63" i="3"/>
  <c r="BM57" i="3"/>
  <c r="BM51" i="3"/>
  <c r="BM45" i="3"/>
  <c r="BM61" i="3"/>
  <c r="BM55" i="3"/>
  <c r="BM110" i="3"/>
  <c r="BM104" i="3"/>
  <c r="BM98" i="3"/>
  <c r="BM92" i="3"/>
  <c r="BM86" i="3"/>
  <c r="BM80" i="3"/>
  <c r="BM74" i="3"/>
  <c r="BM68" i="3"/>
  <c r="BM62" i="3"/>
  <c r="BM56" i="3"/>
  <c r="BM50" i="3"/>
  <c r="BM44" i="3"/>
  <c r="BM25" i="3"/>
  <c r="BM112" i="9"/>
  <c r="BM142" i="9"/>
  <c r="BM137" i="3"/>
  <c r="BM23" i="3"/>
  <c r="E18" i="9"/>
  <c r="E19" i="9"/>
  <c r="AD18" i="9" s="1"/>
  <c r="AM393" i="9"/>
  <c r="AM394" i="9"/>
  <c r="AM395" i="9"/>
  <c r="AM396" i="9"/>
  <c r="AM397" i="9"/>
  <c r="AM398" i="9"/>
  <c r="AM399" i="9"/>
  <c r="AM400" i="9"/>
  <c r="AM401" i="9"/>
  <c r="AM402" i="9"/>
  <c r="AM403" i="9"/>
  <c r="AM404" i="9"/>
  <c r="AM405" i="9"/>
  <c r="AM406" i="9"/>
  <c r="AM407" i="9"/>
  <c r="AM408" i="9"/>
  <c r="AM409" i="9"/>
  <c r="AM410" i="9"/>
  <c r="AM411" i="9"/>
  <c r="AM412" i="9"/>
  <c r="AM413" i="9"/>
  <c r="AM414" i="9"/>
  <c r="AM415" i="9"/>
  <c r="AM416" i="9"/>
  <c r="AM417" i="9"/>
  <c r="AM418" i="9"/>
  <c r="AM419" i="9"/>
  <c r="AM420" i="9"/>
  <c r="AM421" i="9"/>
  <c r="AM422" i="9"/>
  <c r="AM423" i="9"/>
  <c r="AM424" i="9"/>
  <c r="AM425" i="9"/>
  <c r="AM426" i="9"/>
  <c r="AM427" i="9"/>
  <c r="AM428" i="9"/>
  <c r="AM429" i="9"/>
  <c r="AM430" i="9"/>
  <c r="AM431" i="9"/>
  <c r="AM432" i="9"/>
  <c r="AM433" i="9"/>
  <c r="AM434" i="9"/>
  <c r="AM435" i="9"/>
  <c r="AM436" i="9"/>
  <c r="AM437" i="9"/>
  <c r="AM438" i="9"/>
  <c r="AM439" i="9"/>
  <c r="AM440" i="9"/>
  <c r="AM441" i="9"/>
  <c r="AM442" i="9"/>
  <c r="AM443" i="9"/>
  <c r="AM444" i="9"/>
  <c r="AM445" i="9"/>
  <c r="AM446" i="9"/>
  <c r="AM447" i="9"/>
  <c r="AM448" i="9"/>
  <c r="AM449" i="9"/>
  <c r="AM450" i="9"/>
  <c r="AM451" i="9"/>
  <c r="AM452" i="9"/>
  <c r="AM453" i="9"/>
  <c r="AM454" i="9"/>
  <c r="AM455" i="9"/>
  <c r="AM456" i="9"/>
  <c r="AM457" i="9"/>
  <c r="AM458" i="9"/>
  <c r="AM459" i="9"/>
  <c r="AM460" i="9"/>
  <c r="AM461" i="9"/>
  <c r="AM462" i="9"/>
  <c r="AM463" i="9"/>
  <c r="AM464" i="9"/>
  <c r="AM465" i="9"/>
  <c r="AM466" i="9"/>
  <c r="AM467" i="9"/>
  <c r="G80" i="11"/>
  <c r="D80" i="11"/>
  <c r="D79" i="11"/>
  <c r="D78" i="11"/>
  <c r="D76" i="11"/>
  <c r="D59" i="11"/>
  <c r="G63" i="11"/>
  <c r="D63" i="11"/>
  <c r="D62" i="11"/>
  <c r="D61" i="11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J11" i="18"/>
  <c r="J9" i="18"/>
  <c r="J7" i="18"/>
  <c r="D11" i="18"/>
  <c r="D9" i="18"/>
  <c r="F24" i="18"/>
  <c r="H24" i="18"/>
  <c r="I24" i="18"/>
  <c r="J24" i="18"/>
  <c r="K24" i="18"/>
  <c r="L24" i="18"/>
  <c r="E21" i="18"/>
  <c r="F21" i="18"/>
  <c r="G21" i="18"/>
  <c r="H21" i="18"/>
  <c r="I21" i="18"/>
  <c r="J21" i="18"/>
  <c r="K21" i="18"/>
  <c r="L21" i="18"/>
  <c r="M21" i="18"/>
  <c r="N21" i="18"/>
  <c r="D21" i="18"/>
  <c r="L17" i="18"/>
  <c r="K17" i="18"/>
  <c r="J16" i="18"/>
  <c r="J17" i="18" s="1"/>
  <c r="I16" i="18"/>
  <c r="I17" i="18" s="1"/>
  <c r="H16" i="18"/>
  <c r="H17" i="18" s="1"/>
  <c r="G16" i="18"/>
  <c r="G17" i="18" s="1"/>
  <c r="F16" i="18"/>
  <c r="F17" i="18" s="1"/>
  <c r="E16" i="18"/>
  <c r="E17" i="18" s="1"/>
  <c r="D16" i="18"/>
  <c r="D17" i="18" s="1"/>
  <c r="M13" i="18"/>
  <c r="M14" i="18" s="1"/>
  <c r="L13" i="18"/>
  <c r="L14" i="18" s="1"/>
  <c r="K13" i="18"/>
  <c r="K14" i="18" s="1"/>
  <c r="J13" i="18"/>
  <c r="J14" i="18" s="1"/>
  <c r="I13" i="18"/>
  <c r="I14" i="18" s="1"/>
  <c r="H13" i="18"/>
  <c r="H14" i="18" s="1"/>
  <c r="G13" i="18"/>
  <c r="G14" i="18" s="1"/>
  <c r="F13" i="18"/>
  <c r="F14" i="18" s="1"/>
  <c r="E13" i="18"/>
  <c r="E14" i="18" s="1"/>
  <c r="D14" i="18"/>
  <c r="BG19" i="9"/>
  <c r="BI18" i="9" s="1"/>
  <c r="N2" i="16" s="1"/>
  <c r="BG20" i="9"/>
  <c r="BG21" i="9"/>
  <c r="BH19" i="9" s="1"/>
  <c r="M3" i="16" s="1"/>
  <c r="BG22" i="9"/>
  <c r="BI19" i="9" s="1"/>
  <c r="N3" i="16" s="1"/>
  <c r="BG23" i="9"/>
  <c r="BJ19" i="9" s="1"/>
  <c r="O3" i="16" s="1"/>
  <c r="BG24" i="9"/>
  <c r="BG25" i="9"/>
  <c r="BI20" i="9" s="1"/>
  <c r="N4" i="16" s="1"/>
  <c r="BG26" i="9"/>
  <c r="BG27" i="9"/>
  <c r="BG28" i="9"/>
  <c r="BG29" i="9"/>
  <c r="BJ21" i="9" s="1"/>
  <c r="O5" i="16" s="1"/>
  <c r="BG30" i="9"/>
  <c r="BH22" i="9" s="1"/>
  <c r="M6" i="16" s="1"/>
  <c r="BG31" i="9"/>
  <c r="BG32" i="9"/>
  <c r="BJ22" i="9"/>
  <c r="O6" i="16" s="1"/>
  <c r="BG33" i="9"/>
  <c r="BH23" i="9" s="1"/>
  <c r="M7" i="16" s="1"/>
  <c r="BG34" i="9"/>
  <c r="BI23" i="9" s="1"/>
  <c r="N7" i="16" s="1"/>
  <c r="BG35" i="9"/>
  <c r="BJ23" i="9" s="1"/>
  <c r="O7" i="16" s="1"/>
  <c r="BG36" i="9"/>
  <c r="BH24" i="9" s="1"/>
  <c r="M8" i="16" s="1"/>
  <c r="BG37" i="9"/>
  <c r="BI24" i="9" s="1"/>
  <c r="N8" i="16" s="1"/>
  <c r="BG38" i="9"/>
  <c r="BJ24" i="9" s="1"/>
  <c r="O8" i="16" s="1"/>
  <c r="BG39" i="9"/>
  <c r="BH25" i="9" s="1"/>
  <c r="M9" i="16" s="1"/>
  <c r="BG40" i="9"/>
  <c r="BI25" i="9" s="1"/>
  <c r="N9" i="16" s="1"/>
  <c r="BG41" i="9"/>
  <c r="BJ25" i="9" s="1"/>
  <c r="O9" i="16" s="1"/>
  <c r="BG42" i="9"/>
  <c r="BH26" i="9" s="1"/>
  <c r="M10" i="16" s="1"/>
  <c r="BG43" i="9"/>
  <c r="BI26" i="9" s="1"/>
  <c r="N10" i="16" s="1"/>
  <c r="BG44" i="9"/>
  <c r="BJ26" i="9" s="1"/>
  <c r="O10" i="16" s="1"/>
  <c r="BG45" i="9"/>
  <c r="BH27" i="9" s="1"/>
  <c r="M11" i="16" s="1"/>
  <c r="BG46" i="9"/>
  <c r="BI27" i="9" s="1"/>
  <c r="N11" i="16" s="1"/>
  <c r="BG47" i="9"/>
  <c r="BJ27" i="9" s="1"/>
  <c r="O11" i="16" s="1"/>
  <c r="BG48" i="9"/>
  <c r="BH28" i="9" s="1"/>
  <c r="M12" i="16" s="1"/>
  <c r="BG49" i="9"/>
  <c r="BI28" i="9" s="1"/>
  <c r="N12" i="16" s="1"/>
  <c r="BG50" i="9"/>
  <c r="BJ28" i="9" s="1"/>
  <c r="O12" i="16" s="1"/>
  <c r="BG51" i="9"/>
  <c r="BH29" i="9" s="1"/>
  <c r="M13" i="16" s="1"/>
  <c r="BG52" i="9"/>
  <c r="BI29" i="9" s="1"/>
  <c r="N13" i="16" s="1"/>
  <c r="BG53" i="9"/>
  <c r="BJ29" i="9" s="1"/>
  <c r="O13" i="16" s="1"/>
  <c r="BG54" i="9"/>
  <c r="BH30" i="9" s="1"/>
  <c r="M14" i="16" s="1"/>
  <c r="BG55" i="9"/>
  <c r="BI30" i="9" s="1"/>
  <c r="N14" i="16" s="1"/>
  <c r="BG56" i="9"/>
  <c r="BJ30" i="9" s="1"/>
  <c r="O14" i="16" s="1"/>
  <c r="BG57" i="9"/>
  <c r="BH31" i="9" s="1"/>
  <c r="M15" i="16" s="1"/>
  <c r="BG18" i="9"/>
  <c r="BH18" i="9" s="1"/>
  <c r="M2" i="16" s="1"/>
  <c r="BI21" i="9"/>
  <c r="N5" i="16" s="1"/>
  <c r="BH21" i="9"/>
  <c r="M5" i="16" s="1"/>
  <c r="BJ20" i="9"/>
  <c r="O4" i="16" s="1"/>
  <c r="BI22" i="9"/>
  <c r="N6" i="16" s="1"/>
  <c r="BH20" i="9"/>
  <c r="M4" i="16" s="1"/>
  <c r="BJ18" i="9"/>
  <c r="O2" i="16" s="1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2" i="9"/>
  <c r="AI53" i="9"/>
  <c r="AI54" i="9"/>
  <c r="AI55" i="9"/>
  <c r="AI56" i="9"/>
  <c r="AI57" i="9"/>
  <c r="AI58" i="9"/>
  <c r="AI59" i="9"/>
  <c r="AI61" i="9"/>
  <c r="AI62" i="9"/>
  <c r="AI63" i="9"/>
  <c r="AI64" i="9"/>
  <c r="AI65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I84" i="9"/>
  <c r="AI85" i="9"/>
  <c r="AI86" i="9"/>
  <c r="AI87" i="9"/>
  <c r="AI88" i="9"/>
  <c r="AI89" i="9"/>
  <c r="AI90" i="9"/>
  <c r="AI91" i="9"/>
  <c r="AI92" i="9"/>
  <c r="AI93" i="9"/>
  <c r="AI94" i="9"/>
  <c r="AI95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I113" i="9"/>
  <c r="AI114" i="9"/>
  <c r="AI115" i="9"/>
  <c r="AI116" i="9"/>
  <c r="AI117" i="9"/>
  <c r="AI118" i="9"/>
  <c r="AI119" i="9"/>
  <c r="AI120" i="9"/>
  <c r="AI121" i="9"/>
  <c r="AI122" i="9"/>
  <c r="AI123" i="9"/>
  <c r="AI124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I142" i="9"/>
  <c r="AI143" i="9"/>
  <c r="AI144" i="9"/>
  <c r="AI145" i="9"/>
  <c r="AI146" i="9"/>
  <c r="AI147" i="9"/>
  <c r="AI148" i="9"/>
  <c r="AI149" i="9"/>
  <c r="AI150" i="9"/>
  <c r="AI151" i="9"/>
  <c r="AI152" i="9"/>
  <c r="AI153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I171" i="9"/>
  <c r="AI172" i="9"/>
  <c r="AI173" i="9"/>
  <c r="AI174" i="9"/>
  <c r="AI175" i="9"/>
  <c r="AI176" i="9"/>
  <c r="AI177" i="9"/>
  <c r="AI178" i="9"/>
  <c r="AI179" i="9"/>
  <c r="AI180" i="9"/>
  <c r="AI181" i="9"/>
  <c r="AI182" i="9"/>
  <c r="AI183" i="9"/>
  <c r="AI184" i="9"/>
  <c r="AI185" i="9"/>
  <c r="AI186" i="9"/>
  <c r="AI187" i="9"/>
  <c r="AI188" i="9"/>
  <c r="AI189" i="9"/>
  <c r="AI190" i="9"/>
  <c r="AI191" i="9"/>
  <c r="AI192" i="9"/>
  <c r="AI193" i="9"/>
  <c r="AI194" i="9"/>
  <c r="AI195" i="9"/>
  <c r="AI196" i="9"/>
  <c r="AI197" i="9"/>
  <c r="AI198" i="9"/>
  <c r="AI199" i="9"/>
  <c r="AI200" i="9"/>
  <c r="AI201" i="9"/>
  <c r="AI202" i="9"/>
  <c r="AI203" i="9"/>
  <c r="AI204" i="9"/>
  <c r="AI205" i="9"/>
  <c r="AI206" i="9"/>
  <c r="AI207" i="9"/>
  <c r="AI208" i="9"/>
  <c r="AI209" i="9"/>
  <c r="AI210" i="9"/>
  <c r="AI211" i="9"/>
  <c r="AI212" i="9"/>
  <c r="AI213" i="9"/>
  <c r="AI214" i="9"/>
  <c r="AI215" i="9"/>
  <c r="AI216" i="9"/>
  <c r="AI217" i="9"/>
  <c r="AI218" i="9"/>
  <c r="AI219" i="9"/>
  <c r="AI220" i="9"/>
  <c r="AI221" i="9"/>
  <c r="AI222" i="9"/>
  <c r="AI223" i="9"/>
  <c r="AI224" i="9"/>
  <c r="AI225" i="9"/>
  <c r="AI226" i="9"/>
  <c r="AI227" i="9"/>
  <c r="AI228" i="9"/>
  <c r="AI229" i="9"/>
  <c r="AI230" i="9"/>
  <c r="AI231" i="9"/>
  <c r="AI232" i="9"/>
  <c r="AI233" i="9"/>
  <c r="AI234" i="9"/>
  <c r="AI235" i="9"/>
  <c r="AI236" i="9"/>
  <c r="AI237" i="9"/>
  <c r="AI238" i="9"/>
  <c r="AI239" i="9"/>
  <c r="AI240" i="9"/>
  <c r="AI241" i="9"/>
  <c r="AI242" i="9"/>
  <c r="AI243" i="9"/>
  <c r="AI244" i="9"/>
  <c r="AI245" i="9"/>
  <c r="AI246" i="9"/>
  <c r="AI247" i="9"/>
  <c r="AI248" i="9"/>
  <c r="AI249" i="9"/>
  <c r="AI250" i="9"/>
  <c r="AI251" i="9"/>
  <c r="AI252" i="9"/>
  <c r="AI253" i="9"/>
  <c r="AI254" i="9"/>
  <c r="AI255" i="9"/>
  <c r="AI256" i="9"/>
  <c r="AI257" i="9"/>
  <c r="AI258" i="9"/>
  <c r="AI259" i="9"/>
  <c r="AI260" i="9"/>
  <c r="AI261" i="9"/>
  <c r="AI262" i="9"/>
  <c r="AI263" i="9"/>
  <c r="AI264" i="9"/>
  <c r="AI265" i="9"/>
  <c r="AI266" i="9"/>
  <c r="AI267" i="9"/>
  <c r="AI268" i="9"/>
  <c r="AI269" i="9"/>
  <c r="AI270" i="9"/>
  <c r="AI271" i="9"/>
  <c r="AI272" i="9"/>
  <c r="AI273" i="9"/>
  <c r="AI274" i="9"/>
  <c r="AI275" i="9"/>
  <c r="AI276" i="9"/>
  <c r="AI277" i="9"/>
  <c r="AI278" i="9"/>
  <c r="AI279" i="9"/>
  <c r="AI280" i="9"/>
  <c r="AI281" i="9"/>
  <c r="AI282" i="9"/>
  <c r="AI283" i="9"/>
  <c r="AI284" i="9"/>
  <c r="AI285" i="9"/>
  <c r="AI286" i="9"/>
  <c r="AI287" i="9"/>
  <c r="AI288" i="9"/>
  <c r="AI289" i="9"/>
  <c r="AI290" i="9"/>
  <c r="AI291" i="9"/>
  <c r="AI292" i="9"/>
  <c r="AI293" i="9"/>
  <c r="AI294" i="9"/>
  <c r="AI295" i="9"/>
  <c r="AI296" i="9"/>
  <c r="AI297" i="9"/>
  <c r="AI298" i="9"/>
  <c r="AI299" i="9"/>
  <c r="AI300" i="9"/>
  <c r="AI301" i="9"/>
  <c r="AI302" i="9"/>
  <c r="AI303" i="9"/>
  <c r="AI304" i="9"/>
  <c r="AI305" i="9"/>
  <c r="AI306" i="9"/>
  <c r="AI307" i="9"/>
  <c r="AI308" i="9"/>
  <c r="AI309" i="9"/>
  <c r="AI310" i="9"/>
  <c r="AI311" i="9"/>
  <c r="AI312" i="9"/>
  <c r="AI313" i="9"/>
  <c r="AI314" i="9"/>
  <c r="AI315" i="9"/>
  <c r="AI316" i="9"/>
  <c r="AI317" i="9"/>
  <c r="AI318" i="9"/>
  <c r="AI319" i="9"/>
  <c r="AI320" i="9"/>
  <c r="AI321" i="9"/>
  <c r="AI322" i="9"/>
  <c r="AI323" i="9"/>
  <c r="AI324" i="9"/>
  <c r="AI325" i="9"/>
  <c r="AI326" i="9"/>
  <c r="AI327" i="9"/>
  <c r="AI328" i="9"/>
  <c r="AI329" i="9"/>
  <c r="AI330" i="9"/>
  <c r="AI331" i="9"/>
  <c r="AI332" i="9"/>
  <c r="AI333" i="9"/>
  <c r="AI334" i="9"/>
  <c r="AI335" i="9"/>
  <c r="AI336" i="9"/>
  <c r="AI337" i="9"/>
  <c r="AI338" i="9"/>
  <c r="AI339" i="9"/>
  <c r="AI340" i="9"/>
  <c r="AI341" i="9"/>
  <c r="AI342" i="9"/>
  <c r="AI343" i="9"/>
  <c r="AI344" i="9"/>
  <c r="AI345" i="9"/>
  <c r="AI346" i="9"/>
  <c r="AI347" i="9"/>
  <c r="AI348" i="9"/>
  <c r="AI349" i="9"/>
  <c r="AI350" i="9"/>
  <c r="AI351" i="9"/>
  <c r="AI352" i="9"/>
  <c r="AI353" i="9"/>
  <c r="AI354" i="9"/>
  <c r="AI355" i="9"/>
  <c r="AI356" i="9"/>
  <c r="AI357" i="9"/>
  <c r="AI358" i="9"/>
  <c r="AI359" i="9"/>
  <c r="AI360" i="9"/>
  <c r="AI361" i="9"/>
  <c r="AI362" i="9"/>
  <c r="AI363" i="9"/>
  <c r="AI364" i="9"/>
  <c r="AI365" i="9"/>
  <c r="AI366" i="9"/>
  <c r="AI367" i="9"/>
  <c r="AI368" i="9"/>
  <c r="AI369" i="9"/>
  <c r="AI370" i="9"/>
  <c r="AI371" i="9"/>
  <c r="AI372" i="9"/>
  <c r="AI373" i="9"/>
  <c r="AI374" i="9"/>
  <c r="AI375" i="9"/>
  <c r="AI376" i="9"/>
  <c r="AI377" i="9"/>
  <c r="AI378" i="9"/>
  <c r="AI379" i="9"/>
  <c r="AI380" i="9"/>
  <c r="AI381" i="9"/>
  <c r="AI382" i="9"/>
  <c r="AI383" i="9"/>
  <c r="AI384" i="9"/>
  <c r="AI385" i="9"/>
  <c r="AI386" i="9"/>
  <c r="AI387" i="9"/>
  <c r="AI388" i="9"/>
  <c r="AI389" i="9"/>
  <c r="AI390" i="9"/>
  <c r="AI391" i="9"/>
  <c r="AI392" i="9"/>
  <c r="AI393" i="9"/>
  <c r="AI394" i="9"/>
  <c r="AI395" i="9"/>
  <c r="AI396" i="9"/>
  <c r="AI397" i="9"/>
  <c r="AI398" i="9"/>
  <c r="AI399" i="9"/>
  <c r="AI400" i="9"/>
  <c r="AI401" i="9"/>
  <c r="AI402" i="9"/>
  <c r="AI403" i="9"/>
  <c r="AI404" i="9"/>
  <c r="AI405" i="9"/>
  <c r="AI406" i="9"/>
  <c r="AI407" i="9"/>
  <c r="AI408" i="9"/>
  <c r="AI409" i="9"/>
  <c r="AI410" i="9"/>
  <c r="AI411" i="9"/>
  <c r="AI412" i="9"/>
  <c r="AI413" i="9"/>
  <c r="AI414" i="9"/>
  <c r="AI415" i="9"/>
  <c r="AI416" i="9"/>
  <c r="AI417" i="9"/>
  <c r="AI418" i="9"/>
  <c r="AI419" i="9"/>
  <c r="AI420" i="9"/>
  <c r="AI421" i="9"/>
  <c r="AI422" i="9"/>
  <c r="AI423" i="9"/>
  <c r="AI424" i="9"/>
  <c r="AI425" i="9"/>
  <c r="AI426" i="9"/>
  <c r="AI427" i="9"/>
  <c r="AI428" i="9"/>
  <c r="AI429" i="9"/>
  <c r="AI430" i="9"/>
  <c r="AI431" i="9"/>
  <c r="AI432" i="9"/>
  <c r="AI433" i="9"/>
  <c r="AI434" i="9"/>
  <c r="AI435" i="9"/>
  <c r="AI436" i="9"/>
  <c r="AI437" i="9"/>
  <c r="AI438" i="9"/>
  <c r="AI439" i="9"/>
  <c r="AI440" i="9"/>
  <c r="AI441" i="9"/>
  <c r="AI442" i="9"/>
  <c r="AI443" i="9"/>
  <c r="AI444" i="9"/>
  <c r="AI445" i="9"/>
  <c r="AI446" i="9"/>
  <c r="AI447" i="9"/>
  <c r="AI448" i="9"/>
  <c r="AI449" i="9"/>
  <c r="AI450" i="9"/>
  <c r="AI451" i="9"/>
  <c r="AI452" i="9"/>
  <c r="AI453" i="9"/>
  <c r="AI454" i="9"/>
  <c r="AI455" i="9"/>
  <c r="AI456" i="9"/>
  <c r="AI457" i="9"/>
  <c r="AI458" i="9"/>
  <c r="AI459" i="9"/>
  <c r="AI460" i="9"/>
  <c r="AI461" i="9"/>
  <c r="AI462" i="9"/>
  <c r="AI463" i="9"/>
  <c r="AI464" i="9"/>
  <c r="AI465" i="9"/>
  <c r="AI466" i="9"/>
  <c r="AI467" i="9"/>
  <c r="AI19" i="9"/>
  <c r="AI18" i="9"/>
  <c r="BH19" i="3"/>
  <c r="M3" i="13" s="1"/>
  <c r="BI19" i="3"/>
  <c r="N3" i="13"/>
  <c r="BJ19" i="3"/>
  <c r="O3" i="13" s="1"/>
  <c r="BI20" i="3"/>
  <c r="N4" i="13" s="1"/>
  <c r="BJ20" i="3"/>
  <c r="O4" i="13" s="1"/>
  <c r="BH21" i="3"/>
  <c r="M5" i="13" s="1"/>
  <c r="BI21" i="3"/>
  <c r="N5" i="13" s="1"/>
  <c r="BJ21" i="3"/>
  <c r="O5" i="13" s="1"/>
  <c r="BH22" i="3"/>
  <c r="M6" i="13" s="1"/>
  <c r="BJ22" i="3"/>
  <c r="O6" i="13" s="1"/>
  <c r="BH23" i="3"/>
  <c r="M7" i="13" s="1"/>
  <c r="BI23" i="3"/>
  <c r="N7" i="13" s="1"/>
  <c r="BJ23" i="3"/>
  <c r="O7" i="13" s="1"/>
  <c r="BH24" i="3"/>
  <c r="M8" i="13" s="1"/>
  <c r="BI24" i="3"/>
  <c r="N8" i="13" s="1"/>
  <c r="BJ24" i="3"/>
  <c r="O8" i="13" s="1"/>
  <c r="BH25" i="3"/>
  <c r="M9" i="13" s="1"/>
  <c r="BI25" i="3"/>
  <c r="N9" i="13" s="1"/>
  <c r="BJ25" i="3"/>
  <c r="O9" i="13" s="1"/>
  <c r="BH26" i="3"/>
  <c r="M10" i="13" s="1"/>
  <c r="BI26" i="3"/>
  <c r="N10" i="13" s="1"/>
  <c r="BJ26" i="3"/>
  <c r="O10" i="13" s="1"/>
  <c r="BH27" i="3"/>
  <c r="M11" i="13" s="1"/>
  <c r="BI27" i="3"/>
  <c r="N11" i="13" s="1"/>
  <c r="BJ27" i="3"/>
  <c r="O11" i="13" s="1"/>
  <c r="BH28" i="3"/>
  <c r="M12" i="13" s="1"/>
  <c r="BI28" i="3"/>
  <c r="N12" i="13" s="1"/>
  <c r="BJ28" i="3"/>
  <c r="O12" i="13" s="1"/>
  <c r="BH29" i="3"/>
  <c r="M13" i="13" s="1"/>
  <c r="BI29" i="3"/>
  <c r="N13" i="13"/>
  <c r="BJ29" i="3"/>
  <c r="O13" i="13" s="1"/>
  <c r="BH30" i="3"/>
  <c r="M14" i="13" s="1"/>
  <c r="BI30" i="3"/>
  <c r="N14" i="13" s="1"/>
  <c r="BJ30" i="3"/>
  <c r="O14" i="13" s="1"/>
  <c r="BH31" i="3"/>
  <c r="M15" i="13" s="1"/>
  <c r="BI31" i="3"/>
  <c r="N15" i="13" s="1"/>
  <c r="BJ31" i="3"/>
  <c r="O15" i="13" s="1"/>
  <c r="BH32" i="3"/>
  <c r="M16" i="13" s="1"/>
  <c r="BI32" i="3"/>
  <c r="N16" i="13" s="1"/>
  <c r="BJ32" i="3"/>
  <c r="O16" i="13" s="1"/>
  <c r="BH33" i="3"/>
  <c r="M17" i="13" s="1"/>
  <c r="BI33" i="3"/>
  <c r="N17" i="13" s="1"/>
  <c r="BJ33" i="3"/>
  <c r="O17" i="13" s="1"/>
  <c r="BH34" i="3"/>
  <c r="M18" i="13" s="1"/>
  <c r="BI34" i="3"/>
  <c r="N18" i="13" s="1"/>
  <c r="BJ34" i="3"/>
  <c r="O18" i="13" s="1"/>
  <c r="BH35" i="3"/>
  <c r="M19" i="13" s="1"/>
  <c r="BI35" i="3"/>
  <c r="N19" i="13" s="1"/>
  <c r="BJ35" i="3"/>
  <c r="O19" i="13" s="1"/>
  <c r="BH36" i="3"/>
  <c r="M20" i="13" s="1"/>
  <c r="BI36" i="3"/>
  <c r="N20" i="13" s="1"/>
  <c r="BJ36" i="3"/>
  <c r="O20" i="13" s="1"/>
  <c r="BH37" i="3"/>
  <c r="M21" i="13" s="1"/>
  <c r="BI37" i="3"/>
  <c r="N21" i="13" s="1"/>
  <c r="BJ37" i="3"/>
  <c r="O21" i="13" s="1"/>
  <c r="BH38" i="3"/>
  <c r="M22" i="13" s="1"/>
  <c r="BI38" i="3"/>
  <c r="N22" i="13" s="1"/>
  <c r="BJ38" i="3"/>
  <c r="O22" i="13" s="1"/>
  <c r="BH39" i="3"/>
  <c r="M23" i="13" s="1"/>
  <c r="BI39" i="3"/>
  <c r="N23" i="13" s="1"/>
  <c r="BJ39" i="3"/>
  <c r="O23" i="13" s="1"/>
  <c r="BH40" i="3"/>
  <c r="M24" i="13" s="1"/>
  <c r="BI40" i="3"/>
  <c r="N24" i="13" s="1"/>
  <c r="BJ40" i="3"/>
  <c r="O24" i="13" s="1"/>
  <c r="BH41" i="3"/>
  <c r="M25" i="13" s="1"/>
  <c r="BI41" i="3"/>
  <c r="N25" i="13" s="1"/>
  <c r="BJ41" i="3"/>
  <c r="O25" i="13" s="1"/>
  <c r="BH42" i="3"/>
  <c r="M26" i="13" s="1"/>
  <c r="BI42" i="3"/>
  <c r="N26" i="13" s="1"/>
  <c r="BJ42" i="3"/>
  <c r="O26" i="13" s="1"/>
  <c r="BH43" i="3"/>
  <c r="M27" i="13" s="1"/>
  <c r="BI43" i="3"/>
  <c r="N27" i="13" s="1"/>
  <c r="BJ43" i="3"/>
  <c r="O27" i="13" s="1"/>
  <c r="BH44" i="3"/>
  <c r="M28" i="13"/>
  <c r="BI44" i="3"/>
  <c r="N28" i="13" s="1"/>
  <c r="BJ44" i="3"/>
  <c r="O28" i="13" s="1"/>
  <c r="BH45" i="3"/>
  <c r="M29" i="13" s="1"/>
  <c r="BI45" i="3"/>
  <c r="N29" i="13" s="1"/>
  <c r="BJ45" i="3"/>
  <c r="O29" i="13" s="1"/>
  <c r="BH46" i="3"/>
  <c r="M30" i="13" s="1"/>
  <c r="BI46" i="3"/>
  <c r="N30" i="13" s="1"/>
  <c r="BJ46" i="3"/>
  <c r="O30" i="13" s="1"/>
  <c r="BH47" i="3"/>
  <c r="M31" i="13" s="1"/>
  <c r="BI47" i="3"/>
  <c r="N31" i="13"/>
  <c r="BJ47" i="3"/>
  <c r="O31" i="13" s="1"/>
  <c r="BH48" i="3"/>
  <c r="M32" i="13" s="1"/>
  <c r="BI48" i="3"/>
  <c r="N32" i="13" s="1"/>
  <c r="BJ48" i="3"/>
  <c r="O32" i="13" s="1"/>
  <c r="BH49" i="3"/>
  <c r="M33" i="13" s="1"/>
  <c r="BI49" i="3"/>
  <c r="N33" i="13" s="1"/>
  <c r="BJ49" i="3"/>
  <c r="O33" i="13" s="1"/>
  <c r="BH50" i="3"/>
  <c r="M34" i="13" s="1"/>
  <c r="BI50" i="3"/>
  <c r="N34" i="13" s="1"/>
  <c r="BJ50" i="3"/>
  <c r="O34" i="13" s="1"/>
  <c r="BH51" i="3"/>
  <c r="M35" i="13" s="1"/>
  <c r="BI51" i="3"/>
  <c r="N35" i="13" s="1"/>
  <c r="BJ51" i="3"/>
  <c r="O35" i="13" s="1"/>
  <c r="BH52" i="3"/>
  <c r="M36" i="13" s="1"/>
  <c r="BI52" i="3"/>
  <c r="N36" i="13" s="1"/>
  <c r="BJ52" i="3"/>
  <c r="O36" i="13" s="1"/>
  <c r="BH53" i="3"/>
  <c r="M37" i="13" s="1"/>
  <c r="BI53" i="3"/>
  <c r="N37" i="13"/>
  <c r="BJ53" i="3"/>
  <c r="O37" i="13" s="1"/>
  <c r="BH54" i="3"/>
  <c r="M38" i="13" s="1"/>
  <c r="BI54" i="3"/>
  <c r="N38" i="13" s="1"/>
  <c r="BJ54" i="3"/>
  <c r="O38" i="13" s="1"/>
  <c r="BH55" i="3"/>
  <c r="M39" i="13" s="1"/>
  <c r="BI55" i="3"/>
  <c r="N39" i="13" s="1"/>
  <c r="BJ55" i="3"/>
  <c r="O39" i="13" s="1"/>
  <c r="BH56" i="3"/>
  <c r="M40" i="13" s="1"/>
  <c r="BI56" i="3"/>
  <c r="N40" i="13" s="1"/>
  <c r="BJ56" i="3"/>
  <c r="O40" i="13" s="1"/>
  <c r="BH57" i="3"/>
  <c r="M41" i="13" s="1"/>
  <c r="BI57" i="3"/>
  <c r="N41" i="13" s="1"/>
  <c r="BJ57" i="3"/>
  <c r="O41" i="13" s="1"/>
  <c r="BH58" i="3"/>
  <c r="M42" i="13" s="1"/>
  <c r="BI58" i="3"/>
  <c r="N42" i="13" s="1"/>
  <c r="BJ58" i="3"/>
  <c r="O42" i="13" s="1"/>
  <c r="BH59" i="3"/>
  <c r="M43" i="13" s="1"/>
  <c r="BI59" i="3"/>
  <c r="N43" i="13" s="1"/>
  <c r="BJ59" i="3"/>
  <c r="O43" i="13" s="1"/>
  <c r="BH60" i="3"/>
  <c r="M44" i="13"/>
  <c r="BI60" i="3"/>
  <c r="N44" i="13" s="1"/>
  <c r="BJ60" i="3"/>
  <c r="O44" i="13" s="1"/>
  <c r="BH61" i="3"/>
  <c r="M45" i="13" s="1"/>
  <c r="BI61" i="3"/>
  <c r="N45" i="13" s="1"/>
  <c r="BJ61" i="3"/>
  <c r="O45" i="13" s="1"/>
  <c r="BH62" i="3"/>
  <c r="M46" i="13" s="1"/>
  <c r="BI62" i="3"/>
  <c r="N46" i="13" s="1"/>
  <c r="BJ62" i="3"/>
  <c r="O46" i="13" s="1"/>
  <c r="BH63" i="3"/>
  <c r="M47" i="13" s="1"/>
  <c r="BI63" i="3"/>
  <c r="N47" i="13" s="1"/>
  <c r="BJ63" i="3"/>
  <c r="O47" i="13" s="1"/>
  <c r="BH64" i="3"/>
  <c r="M48" i="13" s="1"/>
  <c r="BI64" i="3"/>
  <c r="N48" i="13" s="1"/>
  <c r="BJ64" i="3"/>
  <c r="O48" i="13" s="1"/>
  <c r="BH65" i="3"/>
  <c r="M49" i="13" s="1"/>
  <c r="BI65" i="3"/>
  <c r="N49" i="13" s="1"/>
  <c r="BJ65" i="3"/>
  <c r="O49" i="13" s="1"/>
  <c r="BH66" i="3"/>
  <c r="M50" i="13" s="1"/>
  <c r="BI66" i="3"/>
  <c r="N50" i="13" s="1"/>
  <c r="BJ66" i="3"/>
  <c r="O50" i="13" s="1"/>
  <c r="BH67" i="3"/>
  <c r="M51" i="13" s="1"/>
  <c r="BI67" i="3"/>
  <c r="N51" i="13" s="1"/>
  <c r="BJ67" i="3"/>
  <c r="O51" i="13" s="1"/>
  <c r="BH68" i="3"/>
  <c r="M52" i="13" s="1"/>
  <c r="BI68" i="3"/>
  <c r="N52" i="13" s="1"/>
  <c r="BJ68" i="3"/>
  <c r="O52" i="13" s="1"/>
  <c r="BH69" i="3"/>
  <c r="M53" i="13" s="1"/>
  <c r="BI69" i="3"/>
  <c r="N53" i="13" s="1"/>
  <c r="BJ69" i="3"/>
  <c r="O53" i="13" s="1"/>
  <c r="BH70" i="3"/>
  <c r="M54" i="13" s="1"/>
  <c r="BI70" i="3"/>
  <c r="N54" i="13" s="1"/>
  <c r="BJ70" i="3"/>
  <c r="O54" i="13"/>
  <c r="BH71" i="3"/>
  <c r="M55" i="13" s="1"/>
  <c r="BI71" i="3"/>
  <c r="N55" i="13" s="1"/>
  <c r="BJ71" i="3"/>
  <c r="O55" i="13" s="1"/>
  <c r="BH72" i="3"/>
  <c r="M56" i="13" s="1"/>
  <c r="BI72" i="3"/>
  <c r="N56" i="13" s="1"/>
  <c r="BJ72" i="3"/>
  <c r="O56" i="13" s="1"/>
  <c r="BH73" i="3"/>
  <c r="M57" i="13"/>
  <c r="BI73" i="3"/>
  <c r="N57" i="13" s="1"/>
  <c r="BJ73" i="3"/>
  <c r="O57" i="13" s="1"/>
  <c r="BH74" i="3"/>
  <c r="M58" i="13" s="1"/>
  <c r="BI74" i="3"/>
  <c r="N58" i="13" s="1"/>
  <c r="BJ74" i="3"/>
  <c r="O58" i="13" s="1"/>
  <c r="BH75" i="3"/>
  <c r="M59" i="13" s="1"/>
  <c r="BI75" i="3"/>
  <c r="N59" i="13" s="1"/>
  <c r="BJ75" i="3"/>
  <c r="O59" i="13" s="1"/>
  <c r="BH76" i="3"/>
  <c r="M60" i="13" s="1"/>
  <c r="BI76" i="3"/>
  <c r="N60" i="13"/>
  <c r="BJ76" i="3"/>
  <c r="O60" i="13" s="1"/>
  <c r="BH77" i="3"/>
  <c r="M61" i="13" s="1"/>
  <c r="BI77" i="3"/>
  <c r="N61" i="13" s="1"/>
  <c r="BJ77" i="3"/>
  <c r="O61" i="13" s="1"/>
  <c r="BH78" i="3"/>
  <c r="M62" i="13" s="1"/>
  <c r="BI78" i="3"/>
  <c r="N62" i="13" s="1"/>
  <c r="BJ78" i="3"/>
  <c r="O62" i="13" s="1"/>
  <c r="BH79" i="3"/>
  <c r="M63" i="13" s="1"/>
  <c r="BI79" i="3"/>
  <c r="N63" i="13" s="1"/>
  <c r="BJ79" i="3"/>
  <c r="O63" i="13"/>
  <c r="BH80" i="3"/>
  <c r="M64" i="13" s="1"/>
  <c r="BI80" i="3"/>
  <c r="N64" i="13" s="1"/>
  <c r="BJ80" i="3"/>
  <c r="O64" i="13" s="1"/>
  <c r="BH81" i="3"/>
  <c r="M65" i="13" s="1"/>
  <c r="BI81" i="3"/>
  <c r="N65" i="13" s="1"/>
  <c r="BJ81" i="3"/>
  <c r="O65" i="13" s="1"/>
  <c r="BH82" i="3"/>
  <c r="M66" i="13" s="1"/>
  <c r="BI82" i="3"/>
  <c r="N66" i="13" s="1"/>
  <c r="BJ82" i="3"/>
  <c r="O66" i="13" s="1"/>
  <c r="BH83" i="3"/>
  <c r="M67" i="13" s="1"/>
  <c r="BI83" i="3"/>
  <c r="N67" i="13" s="1"/>
  <c r="BJ83" i="3"/>
  <c r="O67" i="13" s="1"/>
  <c r="BH84" i="3"/>
  <c r="M68" i="13" s="1"/>
  <c r="BI84" i="3"/>
  <c r="N68" i="13" s="1"/>
  <c r="BJ84" i="3"/>
  <c r="O68" i="13" s="1"/>
  <c r="BH85" i="3"/>
  <c r="M69" i="13" s="1"/>
  <c r="BI85" i="3"/>
  <c r="N69" i="13" s="1"/>
  <c r="BJ85" i="3"/>
  <c r="O69" i="13" s="1"/>
  <c r="BH86" i="3"/>
  <c r="M70" i="13" s="1"/>
  <c r="BI86" i="3"/>
  <c r="N70" i="13" s="1"/>
  <c r="BJ86" i="3"/>
  <c r="O70" i="13" s="1"/>
  <c r="BH87" i="3"/>
  <c r="M71" i="13" s="1"/>
  <c r="BI87" i="3"/>
  <c r="N71" i="13" s="1"/>
  <c r="BJ87" i="3"/>
  <c r="O71" i="13" s="1"/>
  <c r="BH88" i="3"/>
  <c r="M72" i="13" s="1"/>
  <c r="BI88" i="3"/>
  <c r="N72" i="13" s="1"/>
  <c r="BJ88" i="3"/>
  <c r="O72" i="13" s="1"/>
  <c r="BH89" i="3"/>
  <c r="M73" i="13" s="1"/>
  <c r="BI89" i="3"/>
  <c r="N73" i="13" s="1"/>
  <c r="BJ89" i="3"/>
  <c r="O73" i="13" s="1"/>
  <c r="BH90" i="3"/>
  <c r="M74" i="13" s="1"/>
  <c r="BI90" i="3"/>
  <c r="N74" i="13" s="1"/>
  <c r="BJ90" i="3"/>
  <c r="O74" i="13" s="1"/>
  <c r="BH91" i="3"/>
  <c r="M75" i="13" s="1"/>
  <c r="BI91" i="3"/>
  <c r="N75" i="13" s="1"/>
  <c r="BJ91" i="3"/>
  <c r="O75" i="13" s="1"/>
  <c r="BH92" i="3"/>
  <c r="M76" i="13" s="1"/>
  <c r="BI92" i="3"/>
  <c r="N76" i="13" s="1"/>
  <c r="BJ92" i="3"/>
  <c r="O76" i="13" s="1"/>
  <c r="BH93" i="3"/>
  <c r="M77" i="13" s="1"/>
  <c r="BI93" i="3"/>
  <c r="N77" i="13" s="1"/>
  <c r="BJ93" i="3"/>
  <c r="O77" i="13" s="1"/>
  <c r="BH94" i="3"/>
  <c r="M78" i="13" s="1"/>
  <c r="BI94" i="3"/>
  <c r="N78" i="13"/>
  <c r="BJ94" i="3"/>
  <c r="O78" i="13" s="1"/>
  <c r="BH95" i="3"/>
  <c r="M79" i="13" s="1"/>
  <c r="BI95" i="3"/>
  <c r="N79" i="13" s="1"/>
  <c r="BJ95" i="3"/>
  <c r="O79" i="13" s="1"/>
  <c r="BH96" i="3"/>
  <c r="M80" i="13" s="1"/>
  <c r="BI96" i="3"/>
  <c r="N80" i="13" s="1"/>
  <c r="BJ96" i="3"/>
  <c r="O80" i="13" s="1"/>
  <c r="BH97" i="3"/>
  <c r="M81" i="13" s="1"/>
  <c r="BI97" i="3"/>
  <c r="N81" i="13" s="1"/>
  <c r="BJ97" i="3"/>
  <c r="O81" i="13"/>
  <c r="BH98" i="3"/>
  <c r="M82" i="13" s="1"/>
  <c r="BI98" i="3"/>
  <c r="N82" i="13" s="1"/>
  <c r="BJ98" i="3"/>
  <c r="O82" i="13" s="1"/>
  <c r="BH99" i="3"/>
  <c r="M83" i="13" s="1"/>
  <c r="BI99" i="3"/>
  <c r="N83" i="13" s="1"/>
  <c r="BJ99" i="3"/>
  <c r="O83" i="13" s="1"/>
  <c r="BH100" i="3"/>
  <c r="M84" i="13" s="1"/>
  <c r="BI100" i="3"/>
  <c r="N84" i="13" s="1"/>
  <c r="BJ100" i="3"/>
  <c r="O84" i="13" s="1"/>
  <c r="BH101" i="3"/>
  <c r="M85" i="13"/>
  <c r="BI101" i="3"/>
  <c r="N85" i="13" s="1"/>
  <c r="BJ101" i="3"/>
  <c r="O85" i="13" s="1"/>
  <c r="BH102" i="3"/>
  <c r="M86" i="13" s="1"/>
  <c r="BI102" i="3"/>
  <c r="N86" i="13" s="1"/>
  <c r="BJ102" i="3"/>
  <c r="O86" i="13" s="1"/>
  <c r="BH103" i="3"/>
  <c r="M87" i="13" s="1"/>
  <c r="BI103" i="3"/>
  <c r="N87" i="13" s="1"/>
  <c r="BJ103" i="3"/>
  <c r="O87" i="13" s="1"/>
  <c r="BH104" i="3"/>
  <c r="M88" i="13" s="1"/>
  <c r="BI104" i="3"/>
  <c r="N88" i="13" s="1"/>
  <c r="BJ104" i="3"/>
  <c r="O88" i="13" s="1"/>
  <c r="BH105" i="3"/>
  <c r="M89" i="13" s="1"/>
  <c r="BI105" i="3"/>
  <c r="N89" i="13" s="1"/>
  <c r="BJ105" i="3"/>
  <c r="O89" i="13" s="1"/>
  <c r="BH106" i="3"/>
  <c r="M90" i="13" s="1"/>
  <c r="BI106" i="3"/>
  <c r="N90" i="13"/>
  <c r="BJ106" i="3"/>
  <c r="O90" i="13" s="1"/>
  <c r="BH107" i="3"/>
  <c r="M91" i="13" s="1"/>
  <c r="BI107" i="3"/>
  <c r="N91" i="13" s="1"/>
  <c r="BJ107" i="3"/>
  <c r="O91" i="13" s="1"/>
  <c r="BH108" i="3"/>
  <c r="M92" i="13" s="1"/>
  <c r="BI108" i="3"/>
  <c r="N92" i="13" s="1"/>
  <c r="BJ108" i="3"/>
  <c r="O92" i="13" s="1"/>
  <c r="BH109" i="3"/>
  <c r="M93" i="13" s="1"/>
  <c r="BI109" i="3"/>
  <c r="N93" i="13" s="1"/>
  <c r="BJ109" i="3"/>
  <c r="O93" i="13" s="1"/>
  <c r="BH110" i="3"/>
  <c r="M94" i="13" s="1"/>
  <c r="BI110" i="3"/>
  <c r="N94" i="13" s="1"/>
  <c r="BJ110" i="3"/>
  <c r="O94" i="13" s="1"/>
  <c r="BH111" i="3"/>
  <c r="M95" i="13" s="1"/>
  <c r="BI111" i="3"/>
  <c r="N95" i="13" s="1"/>
  <c r="BJ111" i="3"/>
  <c r="O95" i="13" s="1"/>
  <c r="BH112" i="3"/>
  <c r="M96" i="13" s="1"/>
  <c r="BI112" i="3"/>
  <c r="N96" i="13" s="1"/>
  <c r="BJ112" i="3"/>
  <c r="O96" i="13" s="1"/>
  <c r="BH113" i="3"/>
  <c r="M97" i="13" s="1"/>
  <c r="BI113" i="3"/>
  <c r="N97" i="13" s="1"/>
  <c r="BJ113" i="3"/>
  <c r="O97" i="13" s="1"/>
  <c r="BH114" i="3"/>
  <c r="M98" i="13" s="1"/>
  <c r="BI114" i="3"/>
  <c r="N98" i="13" s="1"/>
  <c r="BJ114" i="3"/>
  <c r="O98" i="13" s="1"/>
  <c r="BH115" i="3"/>
  <c r="M99" i="13" s="1"/>
  <c r="BI115" i="3"/>
  <c r="N99" i="13" s="1"/>
  <c r="BJ115" i="3"/>
  <c r="O99" i="13"/>
  <c r="BH116" i="3"/>
  <c r="M100" i="13" s="1"/>
  <c r="BI116" i="3"/>
  <c r="N100" i="13" s="1"/>
  <c r="BJ116" i="3"/>
  <c r="O100" i="13" s="1"/>
  <c r="BH117" i="3"/>
  <c r="M101" i="13" s="1"/>
  <c r="BI117" i="3"/>
  <c r="N101" i="13" s="1"/>
  <c r="BJ117" i="3"/>
  <c r="O101" i="13" s="1"/>
  <c r="BH118" i="3"/>
  <c r="M102" i="13" s="1"/>
  <c r="BI118" i="3"/>
  <c r="N102" i="13" s="1"/>
  <c r="BJ118" i="3"/>
  <c r="O102" i="13" s="1"/>
  <c r="BH119" i="3"/>
  <c r="M103" i="13"/>
  <c r="BI119" i="3"/>
  <c r="N103" i="13" s="1"/>
  <c r="BJ119" i="3"/>
  <c r="O103" i="13" s="1"/>
  <c r="BH120" i="3"/>
  <c r="M104" i="13" s="1"/>
  <c r="BI120" i="3"/>
  <c r="N104" i="13" s="1"/>
  <c r="BJ120" i="3"/>
  <c r="O104" i="13" s="1"/>
  <c r="BH121" i="3"/>
  <c r="M105" i="13"/>
  <c r="BI121" i="3"/>
  <c r="N105" i="13" s="1"/>
  <c r="BJ121" i="3"/>
  <c r="O105" i="13" s="1"/>
  <c r="BH122" i="3"/>
  <c r="M106" i="13" s="1"/>
  <c r="BI122" i="3"/>
  <c r="N106" i="13"/>
  <c r="BJ122" i="3"/>
  <c r="O106" i="13" s="1"/>
  <c r="BH123" i="3"/>
  <c r="M107" i="13" s="1"/>
  <c r="BI123" i="3"/>
  <c r="N107" i="13" s="1"/>
  <c r="BJ123" i="3"/>
  <c r="O107" i="13" s="1"/>
  <c r="BH124" i="3"/>
  <c r="M108" i="13" s="1"/>
  <c r="BI124" i="3"/>
  <c r="N108" i="13"/>
  <c r="BJ124" i="3"/>
  <c r="O108" i="13" s="1"/>
  <c r="BH125" i="3"/>
  <c r="M109" i="13" s="1"/>
  <c r="BI125" i="3"/>
  <c r="N109" i="13" s="1"/>
  <c r="BJ125" i="3"/>
  <c r="O109" i="13" s="1"/>
  <c r="BH126" i="3"/>
  <c r="M110" i="13" s="1"/>
  <c r="BI126" i="3"/>
  <c r="N110" i="13" s="1"/>
  <c r="BJ126" i="3"/>
  <c r="O110" i="13" s="1"/>
  <c r="BH127" i="3"/>
  <c r="M111" i="13" s="1"/>
  <c r="BI127" i="3"/>
  <c r="N111" i="13" s="1"/>
  <c r="BJ127" i="3"/>
  <c r="O111" i="13"/>
  <c r="BH128" i="3"/>
  <c r="M112" i="13" s="1"/>
  <c r="BI128" i="3"/>
  <c r="N112" i="13" s="1"/>
  <c r="BJ128" i="3"/>
  <c r="O112" i="13" s="1"/>
  <c r="BH129" i="3"/>
  <c r="M113" i="13" s="1"/>
  <c r="BI129" i="3"/>
  <c r="N113" i="13" s="1"/>
  <c r="BJ129" i="3"/>
  <c r="O113" i="13" s="1"/>
  <c r="BH130" i="3"/>
  <c r="M114" i="13" s="1"/>
  <c r="BI130" i="3"/>
  <c r="N114" i="13" s="1"/>
  <c r="BJ130" i="3"/>
  <c r="O114" i="13" s="1"/>
  <c r="BH131" i="3"/>
  <c r="M115" i="13" s="1"/>
  <c r="BI131" i="3"/>
  <c r="N115" i="13" s="1"/>
  <c r="BJ131" i="3"/>
  <c r="O115" i="13" s="1"/>
  <c r="BH132" i="3"/>
  <c r="M116" i="13" s="1"/>
  <c r="BI132" i="3"/>
  <c r="N116" i="13" s="1"/>
  <c r="BJ132" i="3"/>
  <c r="O116" i="13" s="1"/>
  <c r="BH133" i="3"/>
  <c r="M117" i="13" s="1"/>
  <c r="BI133" i="3"/>
  <c r="N117" i="13" s="1"/>
  <c r="BJ133" i="3"/>
  <c r="O117" i="13" s="1"/>
  <c r="BH134" i="3"/>
  <c r="M118" i="13" s="1"/>
  <c r="BI134" i="3"/>
  <c r="N118" i="13" s="1"/>
  <c r="BJ134" i="3"/>
  <c r="O118" i="13" s="1"/>
  <c r="BH135" i="3"/>
  <c r="M119" i="13" s="1"/>
  <c r="BI135" i="3"/>
  <c r="N119" i="13" s="1"/>
  <c r="BJ135" i="3"/>
  <c r="O119" i="13" s="1"/>
  <c r="BH136" i="3"/>
  <c r="M120" i="13" s="1"/>
  <c r="BI136" i="3"/>
  <c r="N120" i="13" s="1"/>
  <c r="BJ136" i="3"/>
  <c r="O120" i="13" s="1"/>
  <c r="BH137" i="3"/>
  <c r="M121" i="13"/>
  <c r="BI137" i="3"/>
  <c r="N121" i="13" s="1"/>
  <c r="BJ137" i="3"/>
  <c r="O121" i="13" s="1"/>
  <c r="BH138" i="3"/>
  <c r="M122" i="13" s="1"/>
  <c r="BI138" i="3"/>
  <c r="N122" i="13" s="1"/>
  <c r="BJ138" i="3"/>
  <c r="O122" i="13" s="1"/>
  <c r="BH139" i="3"/>
  <c r="M123" i="13" s="1"/>
  <c r="BI139" i="3"/>
  <c r="N123" i="13" s="1"/>
  <c r="BJ139" i="3"/>
  <c r="O123" i="13" s="1"/>
  <c r="BH140" i="3"/>
  <c r="M124" i="13" s="1"/>
  <c r="BI140" i="3"/>
  <c r="N124" i="13"/>
  <c r="BJ140" i="3"/>
  <c r="O124" i="13" s="1"/>
  <c r="BH141" i="3"/>
  <c r="M125" i="13" s="1"/>
  <c r="BI141" i="3"/>
  <c r="N125" i="13" s="1"/>
  <c r="BJ141" i="3"/>
  <c r="O125" i="13" s="1"/>
  <c r="BH142" i="3"/>
  <c r="M126" i="13" s="1"/>
  <c r="BI142" i="3"/>
  <c r="N126" i="13"/>
  <c r="BJ142" i="3"/>
  <c r="O126" i="13" s="1"/>
  <c r="BH143" i="3"/>
  <c r="M127" i="13" s="1"/>
  <c r="BI143" i="3"/>
  <c r="N127" i="13" s="1"/>
  <c r="BJ143" i="3"/>
  <c r="O127" i="13"/>
  <c r="BH144" i="3"/>
  <c r="M128" i="13" s="1"/>
  <c r="BI144" i="3"/>
  <c r="N128" i="13" s="1"/>
  <c r="BJ144" i="3"/>
  <c r="O128" i="13" s="1"/>
  <c r="BH145" i="3"/>
  <c r="M129" i="13" s="1"/>
  <c r="BI145" i="3"/>
  <c r="N129" i="13" s="1"/>
  <c r="BJ145" i="3"/>
  <c r="O129" i="13" s="1"/>
  <c r="BH146" i="3"/>
  <c r="M130" i="13" s="1"/>
  <c r="BI146" i="3"/>
  <c r="N130" i="13" s="1"/>
  <c r="BJ146" i="3"/>
  <c r="O130" i="13" s="1"/>
  <c r="BH147" i="3"/>
  <c r="M131" i="13" s="1"/>
  <c r="BI147" i="3"/>
  <c r="N131" i="13" s="1"/>
  <c r="BJ147" i="3"/>
  <c r="O131" i="13" s="1"/>
  <c r="BH148" i="3"/>
  <c r="M132" i="13" s="1"/>
  <c r="BI148" i="3"/>
  <c r="N132" i="13" s="1"/>
  <c r="BJ148" i="3"/>
  <c r="O132" i="13" s="1"/>
  <c r="BH149" i="3"/>
  <c r="M133" i="13"/>
  <c r="BI149" i="3"/>
  <c r="N133" i="13" s="1"/>
  <c r="BJ149" i="3"/>
  <c r="O133" i="13" s="1"/>
  <c r="BH150" i="3"/>
  <c r="M134" i="13" s="1"/>
  <c r="BI150" i="3"/>
  <c r="N134" i="13" s="1"/>
  <c r="BJ150" i="3"/>
  <c r="O134" i="13" s="1"/>
  <c r="BH151" i="3"/>
  <c r="M135" i="13" s="1"/>
  <c r="BI151" i="3"/>
  <c r="N135" i="13" s="1"/>
  <c r="BJ151" i="3"/>
  <c r="O135" i="13" s="1"/>
  <c r="BH152" i="3"/>
  <c r="M136" i="13" s="1"/>
  <c r="BI152" i="3"/>
  <c r="N136" i="13" s="1"/>
  <c r="BJ152" i="3"/>
  <c r="O136" i="13" s="1"/>
  <c r="BH153" i="3"/>
  <c r="M137" i="13" s="1"/>
  <c r="BI153" i="3"/>
  <c r="N137" i="13" s="1"/>
  <c r="BJ153" i="3"/>
  <c r="O137" i="13" s="1"/>
  <c r="BH154" i="3"/>
  <c r="M138" i="13" s="1"/>
  <c r="BI154" i="3"/>
  <c r="N138" i="13" s="1"/>
  <c r="BJ154" i="3"/>
  <c r="O138" i="13" s="1"/>
  <c r="BH155" i="3"/>
  <c r="M139" i="13" s="1"/>
  <c r="BI155" i="3"/>
  <c r="N139" i="13" s="1"/>
  <c r="BJ155" i="3"/>
  <c r="O139" i="13" s="1"/>
  <c r="BH156" i="3"/>
  <c r="M140" i="13" s="1"/>
  <c r="BI156" i="3"/>
  <c r="N140" i="13" s="1"/>
  <c r="BJ156" i="3"/>
  <c r="O140" i="13" s="1"/>
  <c r="BH157" i="3"/>
  <c r="M141" i="13" s="1"/>
  <c r="BI157" i="3"/>
  <c r="N141" i="13" s="1"/>
  <c r="BJ157" i="3"/>
  <c r="O141" i="13" s="1"/>
  <c r="BH158" i="3"/>
  <c r="M142" i="13" s="1"/>
  <c r="BI158" i="3"/>
  <c r="N142" i="13"/>
  <c r="BJ158" i="3"/>
  <c r="O142" i="13" s="1"/>
  <c r="BH159" i="3"/>
  <c r="M143" i="13" s="1"/>
  <c r="BI159" i="3"/>
  <c r="N143" i="13" s="1"/>
  <c r="BJ159" i="3"/>
  <c r="O143" i="13" s="1"/>
  <c r="BH160" i="3"/>
  <c r="M144" i="13" s="1"/>
  <c r="BI160" i="3"/>
  <c r="N144" i="13" s="1"/>
  <c r="BJ160" i="3"/>
  <c r="O144" i="13" s="1"/>
  <c r="BH161" i="3"/>
  <c r="M145" i="13" s="1"/>
  <c r="BI161" i="3"/>
  <c r="N145" i="13" s="1"/>
  <c r="BJ161" i="3"/>
  <c r="O145" i="13"/>
  <c r="BH162" i="3"/>
  <c r="M146" i="13" s="1"/>
  <c r="BI162" i="3"/>
  <c r="N146" i="13" s="1"/>
  <c r="BJ162" i="3"/>
  <c r="O146" i="13" s="1"/>
  <c r="BH163" i="3"/>
  <c r="M147" i="13" s="1"/>
  <c r="BI163" i="3"/>
  <c r="N147" i="13" s="1"/>
  <c r="BJ163" i="3"/>
  <c r="O147" i="13" s="1"/>
  <c r="BH164" i="3"/>
  <c r="M148" i="13" s="1"/>
  <c r="BI164" i="3"/>
  <c r="N148" i="13" s="1"/>
  <c r="BJ164" i="3"/>
  <c r="O148" i="13" s="1"/>
  <c r="BH165" i="3"/>
  <c r="M149" i="13"/>
  <c r="BI165" i="3"/>
  <c r="N149" i="13" s="1"/>
  <c r="BJ165" i="3"/>
  <c r="O149" i="13" s="1"/>
  <c r="BH166" i="3"/>
  <c r="M150" i="13" s="1"/>
  <c r="BI166" i="3"/>
  <c r="N150" i="13" s="1"/>
  <c r="BJ166" i="3"/>
  <c r="O150" i="13" s="1"/>
  <c r="BH167" i="3"/>
  <c r="M151" i="13" s="1"/>
  <c r="BI167" i="3"/>
  <c r="N151" i="13" s="1"/>
  <c r="BJ167" i="3"/>
  <c r="O151" i="13" s="1"/>
  <c r="BH18" i="3"/>
  <c r="M2" i="13" s="1"/>
  <c r="BI18" i="3"/>
  <c r="N2" i="13" s="1"/>
  <c r="BI22" i="3"/>
  <c r="N6" i="13" s="1"/>
  <c r="BH20" i="3"/>
  <c r="M4" i="13" s="1"/>
  <c r="BJ18" i="3"/>
  <c r="O2" i="13" s="1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2" i="3"/>
  <c r="AO63" i="3"/>
  <c r="AO64" i="3"/>
  <c r="AO65" i="3"/>
  <c r="AO66" i="3"/>
  <c r="AO67" i="3"/>
  <c r="AO68" i="3"/>
  <c r="AO69" i="3"/>
  <c r="AO70" i="3"/>
  <c r="AO71" i="3"/>
  <c r="AO72" i="3"/>
  <c r="AO73" i="3"/>
  <c r="AO74" i="3"/>
  <c r="AO75" i="3"/>
  <c r="AO76" i="3"/>
  <c r="AO77" i="3"/>
  <c r="AO78" i="3"/>
  <c r="AO79" i="3"/>
  <c r="AO80" i="3"/>
  <c r="AO81" i="3"/>
  <c r="AO82" i="3"/>
  <c r="AO83" i="3"/>
  <c r="AO84" i="3"/>
  <c r="AO85" i="3"/>
  <c r="AO86" i="3"/>
  <c r="AO87" i="3"/>
  <c r="AO88" i="3"/>
  <c r="AO89" i="3"/>
  <c r="AO90" i="3"/>
  <c r="AO91" i="3"/>
  <c r="AO92" i="3"/>
  <c r="AO93" i="3"/>
  <c r="AO94" i="3"/>
  <c r="AO95" i="3"/>
  <c r="AO96" i="3"/>
  <c r="AO97" i="3"/>
  <c r="AO98" i="3"/>
  <c r="AO99" i="3"/>
  <c r="AO100" i="3"/>
  <c r="AO101" i="3"/>
  <c r="AO102" i="3"/>
  <c r="AO103" i="3"/>
  <c r="AO104" i="3"/>
  <c r="AO105" i="3"/>
  <c r="AO106" i="3"/>
  <c r="AO107" i="3"/>
  <c r="AO108" i="3"/>
  <c r="AO109" i="3"/>
  <c r="AO110" i="3"/>
  <c r="AO111" i="3"/>
  <c r="AO112" i="3"/>
  <c r="AO113" i="3"/>
  <c r="AO114" i="3"/>
  <c r="AO115" i="3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3" i="3"/>
  <c r="AO134" i="3"/>
  <c r="AO135" i="3"/>
  <c r="AO136" i="3"/>
  <c r="AO137" i="3"/>
  <c r="AO138" i="3"/>
  <c r="AO139" i="3"/>
  <c r="AO140" i="3"/>
  <c r="AO141" i="3"/>
  <c r="AO142" i="3"/>
  <c r="AO143" i="3"/>
  <c r="AO144" i="3"/>
  <c r="AO145" i="3"/>
  <c r="AO146" i="3"/>
  <c r="AO147" i="3"/>
  <c r="AO148" i="3"/>
  <c r="AO149" i="3"/>
  <c r="AO150" i="3"/>
  <c r="AO151" i="3"/>
  <c r="AO152" i="3"/>
  <c r="AO153" i="3"/>
  <c r="AO154" i="3"/>
  <c r="AO155" i="3"/>
  <c r="AO156" i="3"/>
  <c r="AO157" i="3"/>
  <c r="AO158" i="3"/>
  <c r="AO159" i="3"/>
  <c r="AO160" i="3"/>
  <c r="AO161" i="3"/>
  <c r="AO162" i="3"/>
  <c r="AO163" i="3"/>
  <c r="AO164" i="3"/>
  <c r="AO165" i="3"/>
  <c r="AO166" i="3"/>
  <c r="AO167" i="3"/>
  <c r="AO168" i="3"/>
  <c r="AO169" i="3"/>
  <c r="AO170" i="3"/>
  <c r="AO171" i="3"/>
  <c r="AO172" i="3"/>
  <c r="AO173" i="3"/>
  <c r="AO174" i="3"/>
  <c r="AO175" i="3"/>
  <c r="AO176" i="3"/>
  <c r="AO177" i="3"/>
  <c r="AO178" i="3"/>
  <c r="AO179" i="3"/>
  <c r="AO180" i="3"/>
  <c r="AO181" i="3"/>
  <c r="AO182" i="3"/>
  <c r="AO183" i="3"/>
  <c r="AO184" i="3"/>
  <c r="AO185" i="3"/>
  <c r="AO186" i="3"/>
  <c r="AO187" i="3"/>
  <c r="AO188" i="3"/>
  <c r="AO189" i="3"/>
  <c r="AO190" i="3"/>
  <c r="AO191" i="3"/>
  <c r="AO192" i="3"/>
  <c r="AO193" i="3"/>
  <c r="AO194" i="3"/>
  <c r="AO195" i="3"/>
  <c r="AO196" i="3"/>
  <c r="AO197" i="3"/>
  <c r="AO198" i="3"/>
  <c r="AO199" i="3"/>
  <c r="AO200" i="3"/>
  <c r="AO201" i="3"/>
  <c r="AO202" i="3"/>
  <c r="AO203" i="3"/>
  <c r="AO204" i="3"/>
  <c r="AO205" i="3"/>
  <c r="AO206" i="3"/>
  <c r="AO207" i="3"/>
  <c r="AO208" i="3"/>
  <c r="AO209" i="3"/>
  <c r="AO210" i="3"/>
  <c r="AO211" i="3"/>
  <c r="AO212" i="3"/>
  <c r="AO213" i="3"/>
  <c r="AO214" i="3"/>
  <c r="AO215" i="3"/>
  <c r="AO216" i="3"/>
  <c r="AO217" i="3"/>
  <c r="AO218" i="3"/>
  <c r="AO219" i="3"/>
  <c r="AO220" i="3"/>
  <c r="AO221" i="3"/>
  <c r="AO222" i="3"/>
  <c r="AO223" i="3"/>
  <c r="AO224" i="3"/>
  <c r="AO225" i="3"/>
  <c r="AO226" i="3"/>
  <c r="AO227" i="3"/>
  <c r="AO228" i="3"/>
  <c r="AO229" i="3"/>
  <c r="AO230" i="3"/>
  <c r="AO231" i="3"/>
  <c r="AO232" i="3"/>
  <c r="AO233" i="3"/>
  <c r="AO234" i="3"/>
  <c r="AO235" i="3"/>
  <c r="AO236" i="3"/>
  <c r="AO237" i="3"/>
  <c r="AO238" i="3"/>
  <c r="AO239" i="3"/>
  <c r="AO240" i="3"/>
  <c r="AO241" i="3"/>
  <c r="AO242" i="3"/>
  <c r="AO243" i="3"/>
  <c r="AO244" i="3"/>
  <c r="AO245" i="3"/>
  <c r="AO246" i="3"/>
  <c r="AO247" i="3"/>
  <c r="AO248" i="3"/>
  <c r="AO249" i="3"/>
  <c r="AO250" i="3"/>
  <c r="AO251" i="3"/>
  <c r="AO252" i="3"/>
  <c r="AO253" i="3"/>
  <c r="AO254" i="3"/>
  <c r="AO255" i="3"/>
  <c r="AO256" i="3"/>
  <c r="AO257" i="3"/>
  <c r="AO258" i="3"/>
  <c r="AO259" i="3"/>
  <c r="AO260" i="3"/>
  <c r="AO261" i="3"/>
  <c r="AO262" i="3"/>
  <c r="AO263" i="3"/>
  <c r="AO264" i="3"/>
  <c r="AO265" i="3"/>
  <c r="AO266" i="3"/>
  <c r="AO267" i="3"/>
  <c r="AO268" i="3"/>
  <c r="AO269" i="3"/>
  <c r="AO270" i="3"/>
  <c r="AO271" i="3"/>
  <c r="AO272" i="3"/>
  <c r="AO273" i="3"/>
  <c r="AO274" i="3"/>
  <c r="AO275" i="3"/>
  <c r="AO276" i="3"/>
  <c r="AO277" i="3"/>
  <c r="AO278" i="3"/>
  <c r="AO279" i="3"/>
  <c r="AO280" i="3"/>
  <c r="AO281" i="3"/>
  <c r="AO282" i="3"/>
  <c r="AO283" i="3"/>
  <c r="AO284" i="3"/>
  <c r="AO285" i="3"/>
  <c r="AO286" i="3"/>
  <c r="AO287" i="3"/>
  <c r="AO288" i="3"/>
  <c r="AO289" i="3"/>
  <c r="AO290" i="3"/>
  <c r="AO291" i="3"/>
  <c r="AO292" i="3"/>
  <c r="AO293" i="3"/>
  <c r="AO294" i="3"/>
  <c r="AO295" i="3"/>
  <c r="AO296" i="3"/>
  <c r="AO297" i="3"/>
  <c r="AO298" i="3"/>
  <c r="AO299" i="3"/>
  <c r="AO300" i="3"/>
  <c r="AO301" i="3"/>
  <c r="AO302" i="3"/>
  <c r="AO303" i="3"/>
  <c r="AO304" i="3"/>
  <c r="AO305" i="3"/>
  <c r="AO306" i="3"/>
  <c r="AO307" i="3"/>
  <c r="AO308" i="3"/>
  <c r="AO309" i="3"/>
  <c r="AO310" i="3"/>
  <c r="AO311" i="3"/>
  <c r="AO312" i="3"/>
  <c r="AO313" i="3"/>
  <c r="AO314" i="3"/>
  <c r="AO315" i="3"/>
  <c r="AO316" i="3"/>
  <c r="AO317" i="3"/>
  <c r="AO318" i="3"/>
  <c r="AO319" i="3"/>
  <c r="AO320" i="3"/>
  <c r="AO321" i="3"/>
  <c r="AO322" i="3"/>
  <c r="AO323" i="3"/>
  <c r="AO324" i="3"/>
  <c r="AO325" i="3"/>
  <c r="AO326" i="3"/>
  <c r="AO327" i="3"/>
  <c r="AO328" i="3"/>
  <c r="AO329" i="3"/>
  <c r="AO330" i="3"/>
  <c r="AO331" i="3"/>
  <c r="AO332" i="3"/>
  <c r="AO333" i="3"/>
  <c r="AO334" i="3"/>
  <c r="AO335" i="3"/>
  <c r="AO336" i="3"/>
  <c r="AO337" i="3"/>
  <c r="AO338" i="3"/>
  <c r="AO339" i="3"/>
  <c r="AO340" i="3"/>
  <c r="AO341" i="3"/>
  <c r="AO342" i="3"/>
  <c r="AO343" i="3"/>
  <c r="AO344" i="3"/>
  <c r="AO345" i="3"/>
  <c r="AO346" i="3"/>
  <c r="AO347" i="3"/>
  <c r="AO348" i="3"/>
  <c r="AO349" i="3"/>
  <c r="AO350" i="3"/>
  <c r="AO351" i="3"/>
  <c r="AO352" i="3"/>
  <c r="AO353" i="3"/>
  <c r="AO354" i="3"/>
  <c r="AO355" i="3"/>
  <c r="AO356" i="3"/>
  <c r="AO357" i="3"/>
  <c r="AO358" i="3"/>
  <c r="AO359" i="3"/>
  <c r="AO360" i="3"/>
  <c r="AO361" i="3"/>
  <c r="AO362" i="3"/>
  <c r="AO363" i="3"/>
  <c r="AO364" i="3"/>
  <c r="AO365" i="3"/>
  <c r="AO366" i="3"/>
  <c r="AO367" i="3"/>
  <c r="AO368" i="3"/>
  <c r="AO369" i="3"/>
  <c r="AO370" i="3"/>
  <c r="AO371" i="3"/>
  <c r="AO372" i="3"/>
  <c r="AO373" i="3"/>
  <c r="AO374" i="3"/>
  <c r="AO375" i="3"/>
  <c r="AO376" i="3"/>
  <c r="AO377" i="3"/>
  <c r="AO378" i="3"/>
  <c r="AO379" i="3"/>
  <c r="AO380" i="3"/>
  <c r="AO381" i="3"/>
  <c r="AO382" i="3"/>
  <c r="AO383" i="3"/>
  <c r="AO384" i="3"/>
  <c r="AO385" i="3"/>
  <c r="AO386" i="3"/>
  <c r="AO387" i="3"/>
  <c r="AO388" i="3"/>
  <c r="AO389" i="3"/>
  <c r="AO390" i="3"/>
  <c r="AO391" i="3"/>
  <c r="AO392" i="3"/>
  <c r="AO393" i="3"/>
  <c r="AO394" i="3"/>
  <c r="AO395" i="3"/>
  <c r="AO396" i="3"/>
  <c r="AO397" i="3"/>
  <c r="AO398" i="3"/>
  <c r="AO399" i="3"/>
  <c r="AO400" i="3"/>
  <c r="AO401" i="3"/>
  <c r="AO402" i="3"/>
  <c r="AO403" i="3"/>
  <c r="AO404" i="3"/>
  <c r="AO405" i="3"/>
  <c r="AO406" i="3"/>
  <c r="AO407" i="3"/>
  <c r="AO408" i="3"/>
  <c r="AO409" i="3"/>
  <c r="AO410" i="3"/>
  <c r="AO411" i="3"/>
  <c r="AO412" i="3"/>
  <c r="AO413" i="3"/>
  <c r="AO414" i="3"/>
  <c r="AO415" i="3"/>
  <c r="AO416" i="3"/>
  <c r="AO417" i="3"/>
  <c r="AO418" i="3"/>
  <c r="AO419" i="3"/>
  <c r="AO420" i="3"/>
  <c r="AO421" i="3"/>
  <c r="AO422" i="3"/>
  <c r="AO423" i="3"/>
  <c r="AO424" i="3"/>
  <c r="AO425" i="3"/>
  <c r="AO426" i="3"/>
  <c r="AO427" i="3"/>
  <c r="AO428" i="3"/>
  <c r="AO429" i="3"/>
  <c r="AO430" i="3"/>
  <c r="AO431" i="3"/>
  <c r="AO432" i="3"/>
  <c r="AO433" i="3"/>
  <c r="AO434" i="3"/>
  <c r="AO435" i="3"/>
  <c r="AO436" i="3"/>
  <c r="AO437" i="3"/>
  <c r="AO438" i="3"/>
  <c r="AO439" i="3"/>
  <c r="AO440" i="3"/>
  <c r="AO441" i="3"/>
  <c r="AO442" i="3"/>
  <c r="AO443" i="3"/>
  <c r="AO444" i="3"/>
  <c r="AO445" i="3"/>
  <c r="AO446" i="3"/>
  <c r="AO447" i="3"/>
  <c r="AO448" i="3"/>
  <c r="AO449" i="3"/>
  <c r="AO450" i="3"/>
  <c r="AO451" i="3"/>
  <c r="AO452" i="3"/>
  <c r="AO453" i="3"/>
  <c r="AO454" i="3"/>
  <c r="AO455" i="3"/>
  <c r="AO456" i="3"/>
  <c r="AO457" i="3"/>
  <c r="AO458" i="3"/>
  <c r="AO459" i="3"/>
  <c r="AO460" i="3"/>
  <c r="AO461" i="3"/>
  <c r="AO462" i="3"/>
  <c r="AO463" i="3"/>
  <c r="AO464" i="3"/>
  <c r="AO465" i="3"/>
  <c r="AO466" i="3"/>
  <c r="AO467" i="3"/>
  <c r="AO18" i="3"/>
  <c r="AO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4" i="3"/>
  <c r="AI65" i="3"/>
  <c r="AI66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76" i="3"/>
  <c r="AI177" i="3"/>
  <c r="AI178" i="3"/>
  <c r="AI179" i="3"/>
  <c r="AI180" i="3"/>
  <c r="AI181" i="3"/>
  <c r="AI182" i="3"/>
  <c r="AI183" i="3"/>
  <c r="AI184" i="3"/>
  <c r="AI185" i="3"/>
  <c r="AI186" i="3"/>
  <c r="AI187" i="3"/>
  <c r="AI188" i="3"/>
  <c r="AI189" i="3"/>
  <c r="AI190" i="3"/>
  <c r="AI191" i="3"/>
  <c r="AI192" i="3"/>
  <c r="AI193" i="3"/>
  <c r="AI194" i="3"/>
  <c r="AI195" i="3"/>
  <c r="AI196" i="3"/>
  <c r="AI197" i="3"/>
  <c r="AI198" i="3"/>
  <c r="AI199" i="3"/>
  <c r="AI200" i="3"/>
  <c r="AI201" i="3"/>
  <c r="AI202" i="3"/>
  <c r="AI203" i="3"/>
  <c r="AI204" i="3"/>
  <c r="AI205" i="3"/>
  <c r="AI206" i="3"/>
  <c r="AI207" i="3"/>
  <c r="AI208" i="3"/>
  <c r="AI209" i="3"/>
  <c r="AI210" i="3"/>
  <c r="AI211" i="3"/>
  <c r="AI212" i="3"/>
  <c r="AI213" i="3"/>
  <c r="AI214" i="3"/>
  <c r="AI215" i="3"/>
  <c r="AI216" i="3"/>
  <c r="AI217" i="3"/>
  <c r="AI218" i="3"/>
  <c r="AI219" i="3"/>
  <c r="AI220" i="3"/>
  <c r="AI221" i="3"/>
  <c r="AI222" i="3"/>
  <c r="AI223" i="3"/>
  <c r="AI224" i="3"/>
  <c r="AI225" i="3"/>
  <c r="AI226" i="3"/>
  <c r="AI227" i="3"/>
  <c r="AI228" i="3"/>
  <c r="AI229" i="3"/>
  <c r="AI230" i="3"/>
  <c r="AI231" i="3"/>
  <c r="AI232" i="3"/>
  <c r="AI233" i="3"/>
  <c r="AI234" i="3"/>
  <c r="AI235" i="3"/>
  <c r="AI236" i="3"/>
  <c r="AI237" i="3"/>
  <c r="AI238" i="3"/>
  <c r="AI239" i="3"/>
  <c r="AI240" i="3"/>
  <c r="AI241" i="3"/>
  <c r="AI242" i="3"/>
  <c r="AI243" i="3"/>
  <c r="AI244" i="3"/>
  <c r="AI245" i="3"/>
  <c r="AI246" i="3"/>
  <c r="AI247" i="3"/>
  <c r="AI248" i="3"/>
  <c r="AI249" i="3"/>
  <c r="AI250" i="3"/>
  <c r="AI251" i="3"/>
  <c r="AI252" i="3"/>
  <c r="AI253" i="3"/>
  <c r="AI254" i="3"/>
  <c r="AI255" i="3"/>
  <c r="AI256" i="3"/>
  <c r="AI257" i="3"/>
  <c r="AI258" i="3"/>
  <c r="AI259" i="3"/>
  <c r="AI260" i="3"/>
  <c r="AI261" i="3"/>
  <c r="AI262" i="3"/>
  <c r="AI263" i="3"/>
  <c r="AI264" i="3"/>
  <c r="AI265" i="3"/>
  <c r="AI266" i="3"/>
  <c r="AI267" i="3"/>
  <c r="AI268" i="3"/>
  <c r="AI269" i="3"/>
  <c r="AI270" i="3"/>
  <c r="AI271" i="3"/>
  <c r="AI272" i="3"/>
  <c r="AI273" i="3"/>
  <c r="AI274" i="3"/>
  <c r="AI275" i="3"/>
  <c r="AI276" i="3"/>
  <c r="AI277" i="3"/>
  <c r="AI278" i="3"/>
  <c r="AI279" i="3"/>
  <c r="AI280" i="3"/>
  <c r="AI281" i="3"/>
  <c r="AI282" i="3"/>
  <c r="AI283" i="3"/>
  <c r="AI284" i="3"/>
  <c r="AI285" i="3"/>
  <c r="AI286" i="3"/>
  <c r="AI287" i="3"/>
  <c r="AI288" i="3"/>
  <c r="AI289" i="3"/>
  <c r="AI290" i="3"/>
  <c r="AI291" i="3"/>
  <c r="AI292" i="3"/>
  <c r="AI293" i="3"/>
  <c r="AI294" i="3"/>
  <c r="AI295" i="3"/>
  <c r="AI296" i="3"/>
  <c r="AI297" i="3"/>
  <c r="AI298" i="3"/>
  <c r="AI299" i="3"/>
  <c r="AI300" i="3"/>
  <c r="AI301" i="3"/>
  <c r="AI302" i="3"/>
  <c r="AI303" i="3"/>
  <c r="AI304" i="3"/>
  <c r="AI305" i="3"/>
  <c r="AI306" i="3"/>
  <c r="AI307" i="3"/>
  <c r="AI308" i="3"/>
  <c r="AI309" i="3"/>
  <c r="AI310" i="3"/>
  <c r="AI311" i="3"/>
  <c r="AI312" i="3"/>
  <c r="AI313" i="3"/>
  <c r="AI314" i="3"/>
  <c r="AI315" i="3"/>
  <c r="AI316" i="3"/>
  <c r="AI317" i="3"/>
  <c r="AI318" i="3"/>
  <c r="AI319" i="3"/>
  <c r="AI320" i="3"/>
  <c r="AI321" i="3"/>
  <c r="AI322" i="3"/>
  <c r="AI323" i="3"/>
  <c r="AI324" i="3"/>
  <c r="AI325" i="3"/>
  <c r="AI326" i="3"/>
  <c r="AI327" i="3"/>
  <c r="AI328" i="3"/>
  <c r="AI329" i="3"/>
  <c r="AI330" i="3"/>
  <c r="AI331" i="3"/>
  <c r="AI332" i="3"/>
  <c r="AI333" i="3"/>
  <c r="AI334" i="3"/>
  <c r="AI335" i="3"/>
  <c r="AI336" i="3"/>
  <c r="AI337" i="3"/>
  <c r="AI338" i="3"/>
  <c r="AI339" i="3"/>
  <c r="AI340" i="3"/>
  <c r="AI341" i="3"/>
  <c r="AI342" i="3"/>
  <c r="AI343" i="3"/>
  <c r="AI344" i="3"/>
  <c r="AI345" i="3"/>
  <c r="AI346" i="3"/>
  <c r="AI347" i="3"/>
  <c r="AI348" i="3"/>
  <c r="AI349" i="3"/>
  <c r="AI350" i="3"/>
  <c r="AI351" i="3"/>
  <c r="AI352" i="3"/>
  <c r="AI353" i="3"/>
  <c r="AI354" i="3"/>
  <c r="AI355" i="3"/>
  <c r="AI356" i="3"/>
  <c r="AI357" i="3"/>
  <c r="AI358" i="3"/>
  <c r="AI359" i="3"/>
  <c r="AI360" i="3"/>
  <c r="AI361" i="3"/>
  <c r="AI362" i="3"/>
  <c r="AI363" i="3"/>
  <c r="AI364" i="3"/>
  <c r="AI365" i="3"/>
  <c r="AI366" i="3"/>
  <c r="AI367" i="3"/>
  <c r="AI368" i="3"/>
  <c r="AI369" i="3"/>
  <c r="AI370" i="3"/>
  <c r="AI371" i="3"/>
  <c r="AI372" i="3"/>
  <c r="AI373" i="3"/>
  <c r="AI374" i="3"/>
  <c r="AI375" i="3"/>
  <c r="AI376" i="3"/>
  <c r="AI377" i="3"/>
  <c r="AI378" i="3"/>
  <c r="AI379" i="3"/>
  <c r="AI380" i="3"/>
  <c r="AI381" i="3"/>
  <c r="AI382" i="3"/>
  <c r="AI383" i="3"/>
  <c r="AI384" i="3"/>
  <c r="AI385" i="3"/>
  <c r="AI386" i="3"/>
  <c r="AI387" i="3"/>
  <c r="AI388" i="3"/>
  <c r="AI389" i="3"/>
  <c r="AI390" i="3"/>
  <c r="AI391" i="3"/>
  <c r="AI392" i="3"/>
  <c r="AI393" i="3"/>
  <c r="AI394" i="3"/>
  <c r="AI395" i="3"/>
  <c r="AI396" i="3"/>
  <c r="AI397" i="3"/>
  <c r="AI398" i="3"/>
  <c r="AI399" i="3"/>
  <c r="AI400" i="3"/>
  <c r="AI401" i="3"/>
  <c r="AI402" i="3"/>
  <c r="AI403" i="3"/>
  <c r="AI404" i="3"/>
  <c r="AI405" i="3"/>
  <c r="AI406" i="3"/>
  <c r="AI407" i="3"/>
  <c r="AI408" i="3"/>
  <c r="AI409" i="3"/>
  <c r="AI410" i="3"/>
  <c r="AI411" i="3"/>
  <c r="AI412" i="3"/>
  <c r="AI413" i="3"/>
  <c r="AI414" i="3"/>
  <c r="AI415" i="3"/>
  <c r="AI416" i="3"/>
  <c r="AI417" i="3"/>
  <c r="AI418" i="3"/>
  <c r="AI419" i="3"/>
  <c r="AI420" i="3"/>
  <c r="AI421" i="3"/>
  <c r="AI422" i="3"/>
  <c r="AI423" i="3"/>
  <c r="AI424" i="3"/>
  <c r="AI425" i="3"/>
  <c r="AI426" i="3"/>
  <c r="AI427" i="3"/>
  <c r="AI428" i="3"/>
  <c r="AI429" i="3"/>
  <c r="AI430" i="3"/>
  <c r="AI431" i="3"/>
  <c r="AI432" i="3"/>
  <c r="AI433" i="3"/>
  <c r="AI434" i="3"/>
  <c r="AI435" i="3"/>
  <c r="AI436" i="3"/>
  <c r="AI437" i="3"/>
  <c r="AI438" i="3"/>
  <c r="AI439" i="3"/>
  <c r="AI440" i="3"/>
  <c r="AI441" i="3"/>
  <c r="AI442" i="3"/>
  <c r="AI443" i="3"/>
  <c r="AI444" i="3"/>
  <c r="AI445" i="3"/>
  <c r="AI446" i="3"/>
  <c r="AI447" i="3"/>
  <c r="AI448" i="3"/>
  <c r="AI449" i="3"/>
  <c r="AI450" i="3"/>
  <c r="AI451" i="3"/>
  <c r="AI452" i="3"/>
  <c r="AI453" i="3"/>
  <c r="AI454" i="3"/>
  <c r="AI455" i="3"/>
  <c r="AI456" i="3"/>
  <c r="AI457" i="3"/>
  <c r="AI458" i="3"/>
  <c r="AI459" i="3"/>
  <c r="AI460" i="3"/>
  <c r="AI461" i="3"/>
  <c r="AI462" i="3"/>
  <c r="AI463" i="3"/>
  <c r="AI464" i="3"/>
  <c r="AI465" i="3"/>
  <c r="AI466" i="3"/>
  <c r="AI467" i="3"/>
  <c r="AI19" i="3"/>
  <c r="AI18" i="3"/>
  <c r="BC57" i="9"/>
  <c r="BC56" i="9"/>
  <c r="BC55" i="9"/>
  <c r="BC54" i="9"/>
  <c r="BC53" i="9"/>
  <c r="BC52" i="9"/>
  <c r="BC51" i="9"/>
  <c r="BC50" i="9"/>
  <c r="BC49" i="9"/>
  <c r="BC48" i="9"/>
  <c r="BC47" i="9"/>
  <c r="BC46" i="9"/>
  <c r="BC45" i="9"/>
  <c r="BC44" i="9"/>
  <c r="BC43" i="9"/>
  <c r="BC42" i="9"/>
  <c r="BC41" i="9"/>
  <c r="BC40" i="9"/>
  <c r="BC39" i="9"/>
  <c r="BC3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B99" i="9"/>
  <c r="BB100" i="9"/>
  <c r="BB101" i="9"/>
  <c r="BB102" i="9"/>
  <c r="BB103" i="9"/>
  <c r="BB104" i="9"/>
  <c r="BB105" i="9"/>
  <c r="BB106" i="9"/>
  <c r="BB107" i="9"/>
  <c r="BB108" i="9"/>
  <c r="BB109" i="9"/>
  <c r="BB110" i="9"/>
  <c r="BB111" i="9"/>
  <c r="BB112" i="9"/>
  <c r="BB113" i="9"/>
  <c r="BB114" i="9"/>
  <c r="BB115" i="9"/>
  <c r="BB116" i="9"/>
  <c r="BB117" i="9"/>
  <c r="BB118" i="9"/>
  <c r="BB119" i="9"/>
  <c r="BB120" i="9"/>
  <c r="BB121" i="9"/>
  <c r="BB122" i="9"/>
  <c r="BB123" i="9"/>
  <c r="BB124" i="9"/>
  <c r="BB125" i="9"/>
  <c r="BB126" i="9"/>
  <c r="BB127" i="9"/>
  <c r="BB128" i="9"/>
  <c r="BB129" i="9"/>
  <c r="BB130" i="9"/>
  <c r="BB131" i="9"/>
  <c r="BB132" i="9"/>
  <c r="BB133" i="9"/>
  <c r="BB134" i="9"/>
  <c r="BB135" i="9"/>
  <c r="BB136" i="9"/>
  <c r="BB137" i="9"/>
  <c r="BB138" i="9"/>
  <c r="BB139" i="9"/>
  <c r="BB140" i="9"/>
  <c r="BB141" i="9"/>
  <c r="BB142" i="9"/>
  <c r="BB143" i="9"/>
  <c r="BB144" i="9"/>
  <c r="BB145" i="9"/>
  <c r="BB146" i="9"/>
  <c r="BB147" i="9"/>
  <c r="BB148" i="9"/>
  <c r="BB149" i="9"/>
  <c r="BB150" i="9"/>
  <c r="BB151" i="9"/>
  <c r="BB152" i="9"/>
  <c r="BB153" i="9"/>
  <c r="BB154" i="9"/>
  <c r="BB155" i="9"/>
  <c r="BB156" i="9"/>
  <c r="BB157" i="9"/>
  <c r="BB158" i="9"/>
  <c r="BB159" i="9"/>
  <c r="BB160" i="9"/>
  <c r="BB161" i="9"/>
  <c r="BB162" i="9"/>
  <c r="BB163" i="9"/>
  <c r="BB164" i="9"/>
  <c r="BB165" i="9"/>
  <c r="BB166" i="9"/>
  <c r="BB167" i="9"/>
  <c r="BB168" i="9"/>
  <c r="BB169" i="9"/>
  <c r="BB170" i="9"/>
  <c r="BB171" i="9"/>
  <c r="BB172" i="9"/>
  <c r="BB173" i="9"/>
  <c r="BB174" i="9"/>
  <c r="BB175" i="9"/>
  <c r="BB176" i="9"/>
  <c r="BB177" i="9"/>
  <c r="BB178" i="9"/>
  <c r="BB179" i="9"/>
  <c r="BB180" i="9"/>
  <c r="BB181" i="9"/>
  <c r="BB182" i="9"/>
  <c r="BB183" i="9"/>
  <c r="BB184" i="9"/>
  <c r="BB185" i="9"/>
  <c r="BB186" i="9"/>
  <c r="BB187" i="9"/>
  <c r="BB188" i="9"/>
  <c r="BB189" i="9"/>
  <c r="BB190" i="9"/>
  <c r="BB191" i="9"/>
  <c r="BB192" i="9"/>
  <c r="BB193" i="9"/>
  <c r="BB194" i="9"/>
  <c r="BB195" i="9"/>
  <c r="BB196" i="9"/>
  <c r="BB197" i="9"/>
  <c r="BB198" i="9"/>
  <c r="BB199" i="9"/>
  <c r="BB200" i="9"/>
  <c r="BB201" i="9"/>
  <c r="BB202" i="9"/>
  <c r="BB203" i="9"/>
  <c r="BB204" i="9"/>
  <c r="BB205" i="9"/>
  <c r="BB206" i="9"/>
  <c r="BB207" i="9"/>
  <c r="BB208" i="9"/>
  <c r="BB209" i="9"/>
  <c r="BB210" i="9"/>
  <c r="BB211" i="9"/>
  <c r="BB212" i="9"/>
  <c r="BB213" i="9"/>
  <c r="BB214" i="9"/>
  <c r="BB215" i="9"/>
  <c r="BB216" i="9"/>
  <c r="BB217" i="9"/>
  <c r="BB218" i="9"/>
  <c r="BB219" i="9"/>
  <c r="BB220" i="9"/>
  <c r="BB221" i="9"/>
  <c r="BB222" i="9"/>
  <c r="BB223" i="9"/>
  <c r="BB224" i="9"/>
  <c r="BB225" i="9"/>
  <c r="BB226" i="9"/>
  <c r="BB227" i="9"/>
  <c r="BB228" i="9"/>
  <c r="BB229" i="9"/>
  <c r="BB230" i="9"/>
  <c r="BB231" i="9"/>
  <c r="BB232" i="9"/>
  <c r="BB233" i="9"/>
  <c r="BB234" i="9"/>
  <c r="BB235" i="9"/>
  <c r="BB236" i="9"/>
  <c r="BB237" i="9"/>
  <c r="BB238" i="9"/>
  <c r="BB239" i="9"/>
  <c r="BB240" i="9"/>
  <c r="BB241" i="9"/>
  <c r="BB242" i="9"/>
  <c r="BB243" i="9"/>
  <c r="BB244" i="9"/>
  <c r="BB245" i="9"/>
  <c r="BB246" i="9"/>
  <c r="BB247" i="9"/>
  <c r="BB248" i="9"/>
  <c r="BB249" i="9"/>
  <c r="BB250" i="9"/>
  <c r="BB251" i="9"/>
  <c r="BB252" i="9"/>
  <c r="BB253" i="9"/>
  <c r="BB254" i="9"/>
  <c r="BB255" i="9"/>
  <c r="BB256" i="9"/>
  <c r="BB257" i="9"/>
  <c r="BB258" i="9"/>
  <c r="BB259" i="9"/>
  <c r="BB260" i="9"/>
  <c r="BB261" i="9"/>
  <c r="BB262" i="9"/>
  <c r="BB263" i="9"/>
  <c r="BB264" i="9"/>
  <c r="BB265" i="9"/>
  <c r="BB266" i="9"/>
  <c r="BB267" i="9"/>
  <c r="BB268" i="9"/>
  <c r="BB269" i="9"/>
  <c r="BB270" i="9"/>
  <c r="BB271" i="9"/>
  <c r="BB272" i="9"/>
  <c r="BB273" i="9"/>
  <c r="BB274" i="9"/>
  <c r="BB275" i="9"/>
  <c r="BB276" i="9"/>
  <c r="BB277" i="9"/>
  <c r="BB278" i="9"/>
  <c r="BB279" i="9"/>
  <c r="BB280" i="9"/>
  <c r="BB281" i="9"/>
  <c r="BB282" i="9"/>
  <c r="BB283" i="9"/>
  <c r="BB284" i="9"/>
  <c r="BB285" i="9"/>
  <c r="BB286" i="9"/>
  <c r="BB287" i="9"/>
  <c r="BB288" i="9"/>
  <c r="BB289" i="9"/>
  <c r="BB290" i="9"/>
  <c r="BB291" i="9"/>
  <c r="BB292" i="9"/>
  <c r="BB293" i="9"/>
  <c r="BB294" i="9"/>
  <c r="BB295" i="9"/>
  <c r="BB296" i="9"/>
  <c r="BB297" i="9"/>
  <c r="BB298" i="9"/>
  <c r="BB299" i="9"/>
  <c r="BB300" i="9"/>
  <c r="BB301" i="9"/>
  <c r="BB302" i="9"/>
  <c r="BB303" i="9"/>
  <c r="BB304" i="9"/>
  <c r="BB305" i="9"/>
  <c r="BB306" i="9"/>
  <c r="BB307" i="9"/>
  <c r="BB308" i="9"/>
  <c r="BB309" i="9"/>
  <c r="BB310" i="9"/>
  <c r="BB311" i="9"/>
  <c r="BB312" i="9"/>
  <c r="BB313" i="9"/>
  <c r="BB314" i="9"/>
  <c r="BB315" i="9"/>
  <c r="BB316" i="9"/>
  <c r="BB317" i="9"/>
  <c r="BB318" i="9"/>
  <c r="BB319" i="9"/>
  <c r="BB320" i="9"/>
  <c r="BB321" i="9"/>
  <c r="BB322" i="9"/>
  <c r="BB323" i="9"/>
  <c r="BB324" i="9"/>
  <c r="BB325" i="9"/>
  <c r="BB326" i="9"/>
  <c r="BB327" i="9"/>
  <c r="BB328" i="9"/>
  <c r="BB329" i="9"/>
  <c r="BB330" i="9"/>
  <c r="BB331" i="9"/>
  <c r="BB332" i="9"/>
  <c r="BB333" i="9"/>
  <c r="BB334" i="9"/>
  <c r="BB335" i="9"/>
  <c r="BB336" i="9"/>
  <c r="BB337" i="9"/>
  <c r="BB338" i="9"/>
  <c r="BB339" i="9"/>
  <c r="BB340" i="9"/>
  <c r="BB341" i="9"/>
  <c r="BB342" i="9"/>
  <c r="BB343" i="9"/>
  <c r="BB344" i="9"/>
  <c r="BB345" i="9"/>
  <c r="BB346" i="9"/>
  <c r="BB347" i="9"/>
  <c r="BB348" i="9"/>
  <c r="BB349" i="9"/>
  <c r="BB350" i="9"/>
  <c r="BB351" i="9"/>
  <c r="BB352" i="9"/>
  <c r="BB353" i="9"/>
  <c r="BB354" i="9"/>
  <c r="BB355" i="9"/>
  <c r="BB356" i="9"/>
  <c r="BB357" i="9"/>
  <c r="BB358" i="9"/>
  <c r="BB359" i="9"/>
  <c r="BB360" i="9"/>
  <c r="BB361" i="9"/>
  <c r="BB362" i="9"/>
  <c r="BB363" i="9"/>
  <c r="BB364" i="9"/>
  <c r="BB365" i="9"/>
  <c r="BB366" i="9"/>
  <c r="BB367" i="9"/>
  <c r="BB368" i="9"/>
  <c r="BB369" i="9"/>
  <c r="BB370" i="9"/>
  <c r="BB371" i="9"/>
  <c r="BB372" i="9"/>
  <c r="BB373" i="9"/>
  <c r="BB374" i="9"/>
  <c r="BB375" i="9"/>
  <c r="BB376" i="9"/>
  <c r="BB377" i="9"/>
  <c r="BB378" i="9"/>
  <c r="BB379" i="9"/>
  <c r="BB380" i="9"/>
  <c r="BB381" i="9"/>
  <c r="BB382" i="9"/>
  <c r="BB383" i="9"/>
  <c r="BB384" i="9"/>
  <c r="BB385" i="9"/>
  <c r="BB386" i="9"/>
  <c r="BB387" i="9"/>
  <c r="BB388" i="9"/>
  <c r="BB389" i="9"/>
  <c r="BB390" i="9"/>
  <c r="BB391" i="9"/>
  <c r="BB392" i="9"/>
  <c r="BB393" i="9"/>
  <c r="BB394" i="9"/>
  <c r="BB395" i="9"/>
  <c r="BB396" i="9"/>
  <c r="BB397" i="9"/>
  <c r="BB398" i="9"/>
  <c r="BB399" i="9"/>
  <c r="BB400" i="9"/>
  <c r="BB401" i="9"/>
  <c r="BB402" i="9"/>
  <c r="BB403" i="9"/>
  <c r="BB404" i="9"/>
  <c r="BB405" i="9"/>
  <c r="BB406" i="9"/>
  <c r="BB407" i="9"/>
  <c r="BB408" i="9"/>
  <c r="BB409" i="9"/>
  <c r="BB410" i="9"/>
  <c r="BB411" i="9"/>
  <c r="BB412" i="9"/>
  <c r="BB413" i="9"/>
  <c r="BB414" i="9"/>
  <c r="BB415" i="9"/>
  <c r="BB416" i="9"/>
  <c r="BB417" i="9"/>
  <c r="BB418" i="9"/>
  <c r="BB419" i="9"/>
  <c r="BB420" i="9"/>
  <c r="BB421" i="9"/>
  <c r="BB422" i="9"/>
  <c r="BB423" i="9"/>
  <c r="BB424" i="9"/>
  <c r="BB425" i="9"/>
  <c r="BB426" i="9"/>
  <c r="BB427" i="9"/>
  <c r="BB428" i="9"/>
  <c r="BB429" i="9"/>
  <c r="BB430" i="9"/>
  <c r="BB431" i="9"/>
  <c r="BB432" i="9"/>
  <c r="BB433" i="9"/>
  <c r="BB434" i="9"/>
  <c r="BB435" i="9"/>
  <c r="BB436" i="9"/>
  <c r="BB437" i="9"/>
  <c r="BB438" i="9"/>
  <c r="BB439" i="9"/>
  <c r="BB440" i="9"/>
  <c r="BB441" i="9"/>
  <c r="BB442" i="9"/>
  <c r="BB443" i="9"/>
  <c r="BB444" i="9"/>
  <c r="BB445" i="9"/>
  <c r="BB446" i="9"/>
  <c r="BB447" i="9"/>
  <c r="BB448" i="9"/>
  <c r="BB449" i="9"/>
  <c r="BB450" i="9"/>
  <c r="BB451" i="9"/>
  <c r="BB452" i="9"/>
  <c r="BB453" i="9"/>
  <c r="BB454" i="9"/>
  <c r="BB455" i="9"/>
  <c r="BB456" i="9"/>
  <c r="BB457" i="9"/>
  <c r="BB458" i="9"/>
  <c r="BB459" i="9"/>
  <c r="BB460" i="9"/>
  <c r="BB461" i="9"/>
  <c r="BB462" i="9"/>
  <c r="BB463" i="9"/>
  <c r="BB464" i="9"/>
  <c r="BB465" i="9"/>
  <c r="BB466" i="9"/>
  <c r="BB467" i="9"/>
  <c r="BB18" i="9"/>
  <c r="BC54" i="3"/>
  <c r="BC55" i="3"/>
  <c r="BC56" i="3"/>
  <c r="BC57" i="3"/>
  <c r="BC45" i="3"/>
  <c r="BC46" i="3"/>
  <c r="BC47" i="3"/>
  <c r="BC48" i="3"/>
  <c r="BC49" i="3"/>
  <c r="BD49" i="3" s="1"/>
  <c r="BF49" i="3" s="1"/>
  <c r="BC50" i="3"/>
  <c r="BC51" i="3"/>
  <c r="BC52" i="3"/>
  <c r="BC53" i="3"/>
  <c r="BC39" i="3"/>
  <c r="BC40" i="3"/>
  <c r="BC41" i="3"/>
  <c r="BC42" i="3"/>
  <c r="BC43" i="3"/>
  <c r="BC44" i="3"/>
  <c r="BC38" i="3"/>
  <c r="BA408" i="3"/>
  <c r="AW21" i="3"/>
  <c r="AV21" i="3" s="1"/>
  <c r="BD24" i="3"/>
  <c r="BF24" i="3" s="1"/>
  <c r="BD23" i="3"/>
  <c r="BF23" i="3" s="1"/>
  <c r="BD37" i="3"/>
  <c r="BF37" i="3" s="1"/>
  <c r="AW24" i="9"/>
  <c r="AW18" i="9"/>
  <c r="AW21" i="9"/>
  <c r="G132" i="13"/>
  <c r="AF18" i="3"/>
  <c r="I116" i="4"/>
  <c r="I117" i="4"/>
  <c r="I118" i="4"/>
  <c r="I119" i="4"/>
  <c r="I120" i="4"/>
  <c r="D68" i="4"/>
  <c r="D108" i="4"/>
  <c r="AU24" i="9"/>
  <c r="AU18" i="9"/>
  <c r="AU21" i="9"/>
  <c r="AU21" i="3"/>
  <c r="B4" i="16"/>
  <c r="H4" i="16" s="1"/>
  <c r="B2" i="16"/>
  <c r="I2" i="16" s="1"/>
  <c r="B3" i="16"/>
  <c r="F3" i="16" s="1"/>
  <c r="E466" i="9"/>
  <c r="AD465" i="9" s="1"/>
  <c r="E465" i="9"/>
  <c r="AC465" i="9" s="1"/>
  <c r="BA18" i="9"/>
  <c r="Z24" i="9"/>
  <c r="Z27" i="9"/>
  <c r="Z30" i="9"/>
  <c r="Z33" i="9"/>
  <c r="Z36" i="9"/>
  <c r="Z39" i="9"/>
  <c r="Z42" i="9"/>
  <c r="Z45" i="9"/>
  <c r="Z48" i="9"/>
  <c r="Z51" i="9"/>
  <c r="Z54" i="9"/>
  <c r="Z57" i="9"/>
  <c r="Z60" i="9"/>
  <c r="Z63" i="9"/>
  <c r="Z66" i="9"/>
  <c r="Z69" i="9"/>
  <c r="Z72" i="9"/>
  <c r="Z75" i="9"/>
  <c r="Z78" i="9"/>
  <c r="Z81" i="9"/>
  <c r="Z84" i="9"/>
  <c r="Z87" i="9"/>
  <c r="Z90" i="9"/>
  <c r="Z93" i="9"/>
  <c r="Z96" i="9"/>
  <c r="Z99" i="9"/>
  <c r="Z102" i="9"/>
  <c r="Z105" i="9"/>
  <c r="Z108" i="9"/>
  <c r="Z111" i="9"/>
  <c r="Z114" i="9"/>
  <c r="Z117" i="9"/>
  <c r="Z120" i="9"/>
  <c r="Z123" i="9"/>
  <c r="Z126" i="9"/>
  <c r="Z129" i="9"/>
  <c r="Z132" i="9"/>
  <c r="Z135" i="9"/>
  <c r="Z138" i="9"/>
  <c r="Z141" i="9"/>
  <c r="Z144" i="9"/>
  <c r="Z147" i="9"/>
  <c r="Z150" i="9"/>
  <c r="Z153" i="9"/>
  <c r="Z156" i="9"/>
  <c r="Z159" i="9"/>
  <c r="Z162" i="9"/>
  <c r="Z165" i="9"/>
  <c r="Z168" i="9"/>
  <c r="Z171" i="9"/>
  <c r="Z174" i="9"/>
  <c r="Z177" i="9"/>
  <c r="Z180" i="9"/>
  <c r="Z183" i="9"/>
  <c r="Z186" i="9"/>
  <c r="Z189" i="9"/>
  <c r="Z192" i="9"/>
  <c r="Z195" i="9"/>
  <c r="Z198" i="9"/>
  <c r="Z201" i="9"/>
  <c r="Z204" i="9"/>
  <c r="Z207" i="9"/>
  <c r="Z210" i="9"/>
  <c r="Z213" i="9"/>
  <c r="Z216" i="9"/>
  <c r="Z219" i="9"/>
  <c r="Z222" i="9"/>
  <c r="Z225" i="9"/>
  <c r="Z228" i="9"/>
  <c r="Z231" i="9"/>
  <c r="Z234" i="9"/>
  <c r="Z237" i="9"/>
  <c r="Z240" i="9"/>
  <c r="Z243" i="9"/>
  <c r="Z246" i="9"/>
  <c r="Z249" i="9"/>
  <c r="Z252" i="9"/>
  <c r="Z255" i="9"/>
  <c r="Z258" i="9"/>
  <c r="Z261" i="9"/>
  <c r="Z264" i="9"/>
  <c r="Z267" i="9"/>
  <c r="Z270" i="9"/>
  <c r="Z273" i="9"/>
  <c r="Z276" i="9"/>
  <c r="Z279" i="9"/>
  <c r="Z282" i="9"/>
  <c r="Z285" i="9"/>
  <c r="Z288" i="9"/>
  <c r="Z291" i="9"/>
  <c r="Z294" i="9"/>
  <c r="Z297" i="9"/>
  <c r="Z300" i="9"/>
  <c r="Z303" i="9"/>
  <c r="Z306" i="9"/>
  <c r="Z309" i="9"/>
  <c r="Z312" i="9"/>
  <c r="Z315" i="9"/>
  <c r="Z318" i="9"/>
  <c r="Z321" i="9"/>
  <c r="Z324" i="9"/>
  <c r="Z327" i="9"/>
  <c r="Z330" i="9"/>
  <c r="Z333" i="9"/>
  <c r="Z336" i="9"/>
  <c r="Z339" i="9"/>
  <c r="Z342" i="9"/>
  <c r="Z345" i="9"/>
  <c r="Z348" i="9"/>
  <c r="Z351" i="9"/>
  <c r="Z354" i="9"/>
  <c r="Z357" i="9"/>
  <c r="Z360" i="9"/>
  <c r="Z363" i="9"/>
  <c r="Z366" i="9"/>
  <c r="Z369" i="9"/>
  <c r="Z372" i="9"/>
  <c r="Z375" i="9"/>
  <c r="Z378" i="9"/>
  <c r="Z381" i="9"/>
  <c r="Z384" i="9"/>
  <c r="Z387" i="9"/>
  <c r="Z390" i="9"/>
  <c r="Z393" i="9"/>
  <c r="Z396" i="9"/>
  <c r="Z399" i="9"/>
  <c r="Z402" i="9"/>
  <c r="Z405" i="9"/>
  <c r="Z408" i="9"/>
  <c r="Z411" i="9"/>
  <c r="Z414" i="9"/>
  <c r="Z417" i="9"/>
  <c r="Z420" i="9"/>
  <c r="Z423" i="9"/>
  <c r="Z426" i="9"/>
  <c r="Z429" i="9"/>
  <c r="Z432" i="9"/>
  <c r="Z435" i="9"/>
  <c r="Z438" i="9"/>
  <c r="Z441" i="9"/>
  <c r="Z444" i="9"/>
  <c r="Z447" i="9"/>
  <c r="Z450" i="9"/>
  <c r="Z453" i="9"/>
  <c r="Z456" i="9"/>
  <c r="Z459" i="9"/>
  <c r="Z462" i="9"/>
  <c r="Z465" i="9"/>
  <c r="Z21" i="9"/>
  <c r="Z18" i="9"/>
  <c r="AB4" i="17"/>
  <c r="AB5" i="17"/>
  <c r="AB6" i="17"/>
  <c r="AB7" i="17"/>
  <c r="AB8" i="17"/>
  <c r="AB9" i="17"/>
  <c r="AB10" i="17"/>
  <c r="AB11" i="17"/>
  <c r="AB12" i="17"/>
  <c r="AB13" i="17"/>
  <c r="AB14" i="17"/>
  <c r="AB15" i="17"/>
  <c r="AB16" i="17"/>
  <c r="AB17" i="17"/>
  <c r="AB18" i="17"/>
  <c r="AB19" i="17"/>
  <c r="AB20" i="17"/>
  <c r="AB21" i="17"/>
  <c r="AB22" i="17"/>
  <c r="AB23" i="17"/>
  <c r="AB24" i="17"/>
  <c r="AB25" i="17"/>
  <c r="AB26" i="17"/>
  <c r="AB27" i="17"/>
  <c r="AB28" i="17"/>
  <c r="AB29" i="17"/>
  <c r="AB30" i="17"/>
  <c r="AB31" i="17"/>
  <c r="AB32" i="17"/>
  <c r="AB33" i="17"/>
  <c r="AB34" i="17"/>
  <c r="AB35" i="17"/>
  <c r="Y18" i="9" s="1"/>
  <c r="AB36" i="17"/>
  <c r="Y21" i="9" s="1"/>
  <c r="AB37" i="17"/>
  <c r="Y24" i="9" s="1"/>
  <c r="AB38" i="17"/>
  <c r="Y27" i="9" s="1"/>
  <c r="AB39" i="17"/>
  <c r="Y30" i="9" s="1"/>
  <c r="AB40" i="17"/>
  <c r="Y33" i="9" s="1"/>
  <c r="AB41" i="17"/>
  <c r="Y36" i="9" s="1"/>
  <c r="AB42" i="17"/>
  <c r="Y39" i="9" s="1"/>
  <c r="AB43" i="17"/>
  <c r="Y42" i="9" s="1"/>
  <c r="AB44" i="17"/>
  <c r="Y45" i="9" s="1"/>
  <c r="AB45" i="17"/>
  <c r="AB46" i="17"/>
  <c r="Y48" i="9" s="1"/>
  <c r="AB47" i="17"/>
  <c r="Y51" i="9" s="1"/>
  <c r="AB48" i="17"/>
  <c r="AB49" i="17"/>
  <c r="Y54" i="9" s="1"/>
  <c r="AB50" i="17"/>
  <c r="Y57" i="9" s="1"/>
  <c r="AB51" i="17"/>
  <c r="Y60" i="9" s="1"/>
  <c r="AB52" i="17"/>
  <c r="AB53" i="17"/>
  <c r="AB54" i="17"/>
  <c r="AB55" i="17"/>
  <c r="AB56" i="17"/>
  <c r="AB57" i="17"/>
  <c r="AB58" i="17"/>
  <c r="AB59" i="17"/>
  <c r="AB60" i="17"/>
  <c r="AB61" i="17"/>
  <c r="AB62" i="17"/>
  <c r="AB63" i="17"/>
  <c r="AB64" i="17"/>
  <c r="AB65" i="17"/>
  <c r="AB66" i="17"/>
  <c r="AB67" i="17"/>
  <c r="AB68" i="17"/>
  <c r="AB69" i="17"/>
  <c r="AB70" i="17"/>
  <c r="AB71" i="17"/>
  <c r="AB72" i="17"/>
  <c r="AB73" i="17"/>
  <c r="AB74" i="17"/>
  <c r="AB75" i="17"/>
  <c r="AB76" i="17"/>
  <c r="AB77" i="17"/>
  <c r="AB78" i="17"/>
  <c r="AB79" i="17"/>
  <c r="AB80" i="17"/>
  <c r="AB81" i="17"/>
  <c r="AB82" i="17"/>
  <c r="AB83" i="17"/>
  <c r="AB84" i="17"/>
  <c r="AB85" i="17"/>
  <c r="AB86" i="17"/>
  <c r="AB87" i="17"/>
  <c r="AB88" i="17"/>
  <c r="AB89" i="17"/>
  <c r="AB90" i="17"/>
  <c r="AB91" i="17"/>
  <c r="AB92" i="17"/>
  <c r="AB93" i="17"/>
  <c r="AB94" i="17"/>
  <c r="AB95" i="17"/>
  <c r="AB96" i="17"/>
  <c r="AB97" i="17"/>
  <c r="AB98" i="17"/>
  <c r="AB99" i="17"/>
  <c r="AB100" i="17"/>
  <c r="AB101" i="17"/>
  <c r="AB102" i="17"/>
  <c r="AB103" i="17"/>
  <c r="AB104" i="17"/>
  <c r="AB105" i="17"/>
  <c r="AB106" i="17"/>
  <c r="AB107" i="17"/>
  <c r="AB108" i="17"/>
  <c r="AB109" i="17"/>
  <c r="AB110" i="17"/>
  <c r="AB111" i="17"/>
  <c r="AB112" i="17"/>
  <c r="AB113" i="17"/>
  <c r="Y63" i="9" s="1"/>
  <c r="AB114" i="17"/>
  <c r="Y66" i="9" s="1"/>
  <c r="AB115" i="17"/>
  <c r="Y69" i="9" s="1"/>
  <c r="AB116" i="17"/>
  <c r="Y72" i="9" s="1"/>
  <c r="AB117" i="17"/>
  <c r="AB118" i="17"/>
  <c r="AB119" i="17"/>
  <c r="AB120" i="17"/>
  <c r="AB121" i="17"/>
  <c r="AB122" i="17"/>
  <c r="AB123" i="17"/>
  <c r="AB124" i="17"/>
  <c r="AB125" i="17"/>
  <c r="AB126" i="17"/>
  <c r="AB127" i="17"/>
  <c r="AB128" i="17"/>
  <c r="AB129" i="17"/>
  <c r="AB130" i="17"/>
  <c r="AB131" i="17"/>
  <c r="AB132" i="17"/>
  <c r="AB133" i="17"/>
  <c r="AB134" i="17"/>
  <c r="AB135" i="17"/>
  <c r="AB136" i="17"/>
  <c r="AB137" i="17"/>
  <c r="AB138" i="17"/>
  <c r="AB139" i="17"/>
  <c r="AB140" i="17"/>
  <c r="AB141" i="17"/>
  <c r="AB142" i="17"/>
  <c r="AB143" i="17"/>
  <c r="AB144" i="17"/>
  <c r="AB145" i="17"/>
  <c r="AB146" i="17"/>
  <c r="AB3" i="17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2" i="16"/>
  <c r="AY24" i="9"/>
  <c r="AY21" i="9"/>
  <c r="AX21" i="9" s="1"/>
  <c r="AY18" i="9"/>
  <c r="AX18" i="9" s="1"/>
  <c r="AY21" i="3"/>
  <c r="Z21" i="3"/>
  <c r="Z24" i="3"/>
  <c r="Z27" i="3"/>
  <c r="Z30" i="3"/>
  <c r="Z33" i="3"/>
  <c r="Z36" i="3"/>
  <c r="Z39" i="3"/>
  <c r="Z42" i="3"/>
  <c r="Z45" i="3"/>
  <c r="Z48" i="3"/>
  <c r="Z51" i="3"/>
  <c r="Z54" i="3"/>
  <c r="Z57" i="3"/>
  <c r="Z60" i="3"/>
  <c r="Z63" i="3"/>
  <c r="Z66" i="3"/>
  <c r="Z69" i="3"/>
  <c r="Z72" i="3"/>
  <c r="Z75" i="3"/>
  <c r="Z78" i="3"/>
  <c r="Z81" i="3"/>
  <c r="Z84" i="3"/>
  <c r="Z87" i="3"/>
  <c r="Z90" i="3"/>
  <c r="Z93" i="3"/>
  <c r="Z96" i="3"/>
  <c r="Z99" i="3"/>
  <c r="Z102" i="3"/>
  <c r="Z105" i="3"/>
  <c r="Z108" i="3"/>
  <c r="Z111" i="3"/>
  <c r="Z114" i="3"/>
  <c r="Z117" i="3"/>
  <c r="Z120" i="3"/>
  <c r="Z123" i="3"/>
  <c r="Z126" i="3"/>
  <c r="Z129" i="3"/>
  <c r="Z132" i="3"/>
  <c r="Z135" i="3"/>
  <c r="Z138" i="3"/>
  <c r="Z141" i="3"/>
  <c r="Z144" i="3"/>
  <c r="Z147" i="3"/>
  <c r="Z150" i="3"/>
  <c r="Z153" i="3"/>
  <c r="Z156" i="3"/>
  <c r="Z159" i="3"/>
  <c r="Z162" i="3"/>
  <c r="Z165" i="3"/>
  <c r="Z168" i="3"/>
  <c r="Z171" i="3"/>
  <c r="Z174" i="3"/>
  <c r="Z177" i="3"/>
  <c r="Z180" i="3"/>
  <c r="Z183" i="3"/>
  <c r="Z186" i="3"/>
  <c r="Z189" i="3"/>
  <c r="Z192" i="3"/>
  <c r="Z195" i="3"/>
  <c r="Z198" i="3"/>
  <c r="Z201" i="3"/>
  <c r="Z204" i="3"/>
  <c r="Z207" i="3"/>
  <c r="Z210" i="3"/>
  <c r="Z213" i="3"/>
  <c r="Z216" i="3"/>
  <c r="Z219" i="3"/>
  <c r="Z222" i="3"/>
  <c r="Z225" i="3"/>
  <c r="Z228" i="3"/>
  <c r="Z231" i="3"/>
  <c r="Z234" i="3"/>
  <c r="Z237" i="3"/>
  <c r="Z240" i="3"/>
  <c r="Z243" i="3"/>
  <c r="Z246" i="3"/>
  <c r="Z249" i="3"/>
  <c r="Z252" i="3"/>
  <c r="Z255" i="3"/>
  <c r="Z258" i="3"/>
  <c r="Z261" i="3"/>
  <c r="Z264" i="3"/>
  <c r="Z267" i="3"/>
  <c r="Z270" i="3"/>
  <c r="Z273" i="3"/>
  <c r="Z276" i="3"/>
  <c r="Z279" i="3"/>
  <c r="Z282" i="3"/>
  <c r="Z285" i="3"/>
  <c r="Z288" i="3"/>
  <c r="Z291" i="3"/>
  <c r="Z294" i="3"/>
  <c r="Z297" i="3"/>
  <c r="Z300" i="3"/>
  <c r="Z303" i="3"/>
  <c r="Z306" i="3"/>
  <c r="Z309" i="3"/>
  <c r="Z312" i="3"/>
  <c r="Z315" i="3"/>
  <c r="Z318" i="3"/>
  <c r="Z321" i="3"/>
  <c r="Z324" i="3"/>
  <c r="Z327" i="3"/>
  <c r="Z330" i="3"/>
  <c r="Z333" i="3"/>
  <c r="Z336" i="3"/>
  <c r="Z339" i="3"/>
  <c r="Z342" i="3"/>
  <c r="Z345" i="3"/>
  <c r="Z348" i="3"/>
  <c r="Z351" i="3"/>
  <c r="Z354" i="3"/>
  <c r="Z357" i="3"/>
  <c r="Z360" i="3"/>
  <c r="Z363" i="3"/>
  <c r="Z366" i="3"/>
  <c r="Z369" i="3"/>
  <c r="Z372" i="3"/>
  <c r="Z375" i="3"/>
  <c r="Z378" i="3"/>
  <c r="Z381" i="3"/>
  <c r="Z384" i="3"/>
  <c r="Z387" i="3"/>
  <c r="Z390" i="3"/>
  <c r="Z393" i="3"/>
  <c r="Z396" i="3"/>
  <c r="Z399" i="3"/>
  <c r="Z402" i="3"/>
  <c r="Z405" i="3"/>
  <c r="Z408" i="3"/>
  <c r="Z411" i="3"/>
  <c r="Z414" i="3"/>
  <c r="Z417" i="3"/>
  <c r="Z420" i="3"/>
  <c r="Z423" i="3"/>
  <c r="Z426" i="3"/>
  <c r="Z429" i="3"/>
  <c r="Z432" i="3"/>
  <c r="Z435" i="3"/>
  <c r="Z438" i="3"/>
  <c r="Z441" i="3"/>
  <c r="Z444" i="3"/>
  <c r="Z447" i="3"/>
  <c r="Z450" i="3"/>
  <c r="Z453" i="3"/>
  <c r="Z456" i="3"/>
  <c r="Z459" i="3"/>
  <c r="Z462" i="3"/>
  <c r="Z465" i="3"/>
  <c r="BA24" i="9"/>
  <c r="BA21" i="9"/>
  <c r="AR19" i="9"/>
  <c r="AS19" i="9" s="1"/>
  <c r="AR20" i="9"/>
  <c r="AS20" i="9" s="1"/>
  <c r="AR21" i="9"/>
  <c r="AS21" i="9" s="1"/>
  <c r="AR22" i="9"/>
  <c r="AS22" i="9" s="1"/>
  <c r="AR23" i="9"/>
  <c r="AS23" i="9" s="1"/>
  <c r="AR24" i="9"/>
  <c r="AS24" i="9" s="1"/>
  <c r="AR25" i="9"/>
  <c r="AS25" i="9" s="1"/>
  <c r="AR26" i="9"/>
  <c r="AS26" i="9" s="1"/>
  <c r="AR27" i="9"/>
  <c r="AS27" i="9" s="1"/>
  <c r="AR28" i="9"/>
  <c r="AS28" i="9" s="1"/>
  <c r="AR29" i="9"/>
  <c r="AS29" i="9" s="1"/>
  <c r="AR30" i="9"/>
  <c r="AS30" i="9" s="1"/>
  <c r="AR31" i="9"/>
  <c r="AS31" i="9" s="1"/>
  <c r="AR32" i="9"/>
  <c r="AS32" i="9" s="1"/>
  <c r="AR33" i="9"/>
  <c r="AS33" i="9" s="1"/>
  <c r="AR34" i="9"/>
  <c r="AS34" i="9" s="1"/>
  <c r="AR35" i="9"/>
  <c r="AS35" i="9" s="1"/>
  <c r="AR36" i="9"/>
  <c r="AS36" i="9" s="1"/>
  <c r="AR37" i="9"/>
  <c r="AS37" i="9" s="1"/>
  <c r="AR38" i="9"/>
  <c r="AS38" i="9" s="1"/>
  <c r="AR39" i="9"/>
  <c r="AS39" i="9" s="1"/>
  <c r="AR40" i="9"/>
  <c r="AS40" i="9" s="1"/>
  <c r="AR41" i="9"/>
  <c r="AS41" i="9" s="1"/>
  <c r="AR42" i="9"/>
  <c r="AS42" i="9" s="1"/>
  <c r="AR43" i="9"/>
  <c r="AS43" i="9" s="1"/>
  <c r="AR44" i="9"/>
  <c r="AS44" i="9" s="1"/>
  <c r="AR45" i="9"/>
  <c r="AS45" i="9" s="1"/>
  <c r="AR46" i="9"/>
  <c r="AS46" i="9" s="1"/>
  <c r="AR47" i="9"/>
  <c r="AS47" i="9" s="1"/>
  <c r="AR48" i="9"/>
  <c r="AS48" i="9" s="1"/>
  <c r="AR49" i="9"/>
  <c r="AS49" i="9" s="1"/>
  <c r="AR50" i="9"/>
  <c r="AS50" i="9" s="1"/>
  <c r="AR51" i="9"/>
  <c r="AS51" i="9" s="1"/>
  <c r="AR52" i="9"/>
  <c r="AS52" i="9" s="1"/>
  <c r="AR53" i="9"/>
  <c r="AS53" i="9" s="1"/>
  <c r="AR54" i="9"/>
  <c r="AS54" i="9" s="1"/>
  <c r="AR55" i="9"/>
  <c r="AS55" i="9" s="1"/>
  <c r="AR56" i="9"/>
  <c r="AS56" i="9" s="1"/>
  <c r="AR57" i="9"/>
  <c r="AS57" i="9" s="1"/>
  <c r="AR58" i="9"/>
  <c r="AS58" i="9" s="1"/>
  <c r="AR59" i="9"/>
  <c r="AS59" i="9" s="1"/>
  <c r="AR60" i="9"/>
  <c r="AS60" i="9" s="1"/>
  <c r="AR61" i="9"/>
  <c r="AS61" i="9" s="1"/>
  <c r="AR62" i="9"/>
  <c r="AS62" i="9" s="1"/>
  <c r="AR63" i="9"/>
  <c r="AS63" i="9" s="1"/>
  <c r="AR64" i="9"/>
  <c r="AS64" i="9" s="1"/>
  <c r="AR65" i="9"/>
  <c r="AS65" i="9" s="1"/>
  <c r="AR66" i="9"/>
  <c r="AS66" i="9" s="1"/>
  <c r="AR67" i="9"/>
  <c r="AS67" i="9" s="1"/>
  <c r="AR68" i="9"/>
  <c r="AS68" i="9" s="1"/>
  <c r="AR69" i="9"/>
  <c r="AS69" i="9" s="1"/>
  <c r="AR70" i="9"/>
  <c r="AS70" i="9" s="1"/>
  <c r="AR71" i="9"/>
  <c r="AS71" i="9" s="1"/>
  <c r="AR72" i="9"/>
  <c r="AS72" i="9" s="1"/>
  <c r="AR73" i="9"/>
  <c r="AS73" i="9" s="1"/>
  <c r="AR74" i="9"/>
  <c r="AS74" i="9" s="1"/>
  <c r="AR75" i="9"/>
  <c r="AS75" i="9" s="1"/>
  <c r="AR76" i="9"/>
  <c r="AS76" i="9" s="1"/>
  <c r="AR77" i="9"/>
  <c r="AS77" i="9" s="1"/>
  <c r="AR78" i="9"/>
  <c r="AS78" i="9" s="1"/>
  <c r="AR79" i="9"/>
  <c r="AS79" i="9" s="1"/>
  <c r="AR80" i="9"/>
  <c r="AS80" i="9" s="1"/>
  <c r="AR81" i="9"/>
  <c r="AS81" i="9" s="1"/>
  <c r="AR82" i="9"/>
  <c r="AS82" i="9" s="1"/>
  <c r="AR83" i="9"/>
  <c r="AS83" i="9" s="1"/>
  <c r="AR84" i="9"/>
  <c r="AS84" i="9" s="1"/>
  <c r="AR85" i="9"/>
  <c r="AS85" i="9" s="1"/>
  <c r="AR86" i="9"/>
  <c r="AS86" i="9" s="1"/>
  <c r="AR87" i="9"/>
  <c r="AS87" i="9" s="1"/>
  <c r="AR88" i="9"/>
  <c r="AS88" i="9" s="1"/>
  <c r="AR89" i="9"/>
  <c r="AS89" i="9" s="1"/>
  <c r="AR90" i="9"/>
  <c r="AS90" i="9" s="1"/>
  <c r="AR91" i="9"/>
  <c r="AS91" i="9" s="1"/>
  <c r="AR92" i="9"/>
  <c r="AS92" i="9" s="1"/>
  <c r="AR93" i="9"/>
  <c r="AS93" i="9" s="1"/>
  <c r="AR94" i="9"/>
  <c r="AS94" i="9" s="1"/>
  <c r="AR95" i="9"/>
  <c r="AS95" i="9" s="1"/>
  <c r="AR96" i="9"/>
  <c r="AS96" i="9" s="1"/>
  <c r="AR97" i="9"/>
  <c r="AS97" i="9" s="1"/>
  <c r="AR98" i="9"/>
  <c r="AS98" i="9" s="1"/>
  <c r="AR99" i="9"/>
  <c r="AS99" i="9" s="1"/>
  <c r="AR100" i="9"/>
  <c r="AS100" i="9" s="1"/>
  <c r="AR101" i="9"/>
  <c r="AS101" i="9" s="1"/>
  <c r="AR102" i="9"/>
  <c r="AS102" i="9" s="1"/>
  <c r="AR103" i="9"/>
  <c r="AS103" i="9" s="1"/>
  <c r="AR104" i="9"/>
  <c r="AS104" i="9" s="1"/>
  <c r="AR105" i="9"/>
  <c r="AS105" i="9" s="1"/>
  <c r="AR106" i="9"/>
  <c r="AS106" i="9" s="1"/>
  <c r="AR107" i="9"/>
  <c r="AS107" i="9" s="1"/>
  <c r="AR108" i="9"/>
  <c r="AS108" i="9" s="1"/>
  <c r="AR109" i="9"/>
  <c r="AS109" i="9" s="1"/>
  <c r="AR110" i="9"/>
  <c r="AS110" i="9" s="1"/>
  <c r="AR111" i="9"/>
  <c r="AS111" i="9" s="1"/>
  <c r="AR112" i="9"/>
  <c r="AS112" i="9" s="1"/>
  <c r="AR113" i="9"/>
  <c r="AS113" i="9" s="1"/>
  <c r="AR114" i="9"/>
  <c r="AS114" i="9" s="1"/>
  <c r="AR115" i="9"/>
  <c r="AS115" i="9" s="1"/>
  <c r="AR116" i="9"/>
  <c r="AS116" i="9" s="1"/>
  <c r="AR117" i="9"/>
  <c r="AS117" i="9" s="1"/>
  <c r="AR118" i="9"/>
  <c r="AS118" i="9" s="1"/>
  <c r="AR119" i="9"/>
  <c r="AS119" i="9" s="1"/>
  <c r="AR120" i="9"/>
  <c r="AS120" i="9" s="1"/>
  <c r="AR121" i="9"/>
  <c r="AS121" i="9" s="1"/>
  <c r="AR122" i="9"/>
  <c r="AS122" i="9" s="1"/>
  <c r="AR123" i="9"/>
  <c r="AS123" i="9" s="1"/>
  <c r="AR124" i="9"/>
  <c r="AS124" i="9" s="1"/>
  <c r="AR125" i="9"/>
  <c r="AS125" i="9" s="1"/>
  <c r="AR126" i="9"/>
  <c r="AS126" i="9" s="1"/>
  <c r="AR127" i="9"/>
  <c r="AS127" i="9" s="1"/>
  <c r="AR128" i="9"/>
  <c r="AS128" i="9" s="1"/>
  <c r="AR129" i="9"/>
  <c r="AS129" i="9" s="1"/>
  <c r="AR130" i="9"/>
  <c r="AS130" i="9" s="1"/>
  <c r="AR131" i="9"/>
  <c r="AS131" i="9" s="1"/>
  <c r="AR132" i="9"/>
  <c r="AS132" i="9" s="1"/>
  <c r="AR133" i="9"/>
  <c r="AS133" i="9" s="1"/>
  <c r="AR134" i="9"/>
  <c r="AS134" i="9" s="1"/>
  <c r="AR135" i="9"/>
  <c r="AS135" i="9" s="1"/>
  <c r="AR136" i="9"/>
  <c r="AS136" i="9" s="1"/>
  <c r="AR137" i="9"/>
  <c r="AS137" i="9" s="1"/>
  <c r="AR138" i="9"/>
  <c r="AS138" i="9" s="1"/>
  <c r="AR139" i="9"/>
  <c r="AS139" i="9" s="1"/>
  <c r="AR140" i="9"/>
  <c r="AS140" i="9" s="1"/>
  <c r="AR141" i="9"/>
  <c r="AS141" i="9" s="1"/>
  <c r="AR142" i="9"/>
  <c r="AS142" i="9" s="1"/>
  <c r="AR143" i="9"/>
  <c r="AS143" i="9" s="1"/>
  <c r="AR144" i="9"/>
  <c r="AS144" i="9" s="1"/>
  <c r="AR145" i="9"/>
  <c r="AS145" i="9" s="1"/>
  <c r="AR146" i="9"/>
  <c r="AS146" i="9" s="1"/>
  <c r="AR147" i="9"/>
  <c r="AS147" i="9" s="1"/>
  <c r="AR148" i="9"/>
  <c r="AS148" i="9" s="1"/>
  <c r="AR149" i="9"/>
  <c r="AS149" i="9" s="1"/>
  <c r="AR150" i="9"/>
  <c r="AS150" i="9" s="1"/>
  <c r="AR151" i="9"/>
  <c r="AS151" i="9" s="1"/>
  <c r="AR152" i="9"/>
  <c r="AS152" i="9" s="1"/>
  <c r="AR153" i="9"/>
  <c r="AS153" i="9" s="1"/>
  <c r="AR154" i="9"/>
  <c r="AS154" i="9" s="1"/>
  <c r="AR155" i="9"/>
  <c r="AS155" i="9" s="1"/>
  <c r="AR156" i="9"/>
  <c r="AS156" i="9" s="1"/>
  <c r="AR157" i="9"/>
  <c r="AS157" i="9" s="1"/>
  <c r="AR158" i="9"/>
  <c r="AS158" i="9" s="1"/>
  <c r="AR159" i="9"/>
  <c r="AS159" i="9" s="1"/>
  <c r="AR160" i="9"/>
  <c r="AS160" i="9" s="1"/>
  <c r="AR161" i="9"/>
  <c r="AS161" i="9" s="1"/>
  <c r="AR162" i="9"/>
  <c r="AS162" i="9" s="1"/>
  <c r="AR163" i="9"/>
  <c r="AS163" i="9" s="1"/>
  <c r="AR164" i="9"/>
  <c r="AS164" i="9" s="1"/>
  <c r="AR165" i="9"/>
  <c r="AS165" i="9" s="1"/>
  <c r="AR166" i="9"/>
  <c r="AS166" i="9" s="1"/>
  <c r="AR167" i="9"/>
  <c r="AS167" i="9" s="1"/>
  <c r="AR168" i="9"/>
  <c r="AS168" i="9" s="1"/>
  <c r="AR169" i="9"/>
  <c r="AS169" i="9" s="1"/>
  <c r="AR170" i="9"/>
  <c r="AS170" i="9" s="1"/>
  <c r="AR171" i="9"/>
  <c r="AS171" i="9" s="1"/>
  <c r="AR172" i="9"/>
  <c r="AS172" i="9" s="1"/>
  <c r="AR173" i="9"/>
  <c r="AS173" i="9" s="1"/>
  <c r="AR174" i="9"/>
  <c r="AS174" i="9" s="1"/>
  <c r="AR175" i="9"/>
  <c r="AS175" i="9" s="1"/>
  <c r="AR176" i="9"/>
  <c r="AS176" i="9" s="1"/>
  <c r="AR177" i="9"/>
  <c r="AS177" i="9" s="1"/>
  <c r="AR178" i="9"/>
  <c r="AS178" i="9" s="1"/>
  <c r="AR179" i="9"/>
  <c r="AS179" i="9" s="1"/>
  <c r="AR180" i="9"/>
  <c r="AS180" i="9" s="1"/>
  <c r="AR181" i="9"/>
  <c r="AS181" i="9" s="1"/>
  <c r="AR182" i="9"/>
  <c r="AS182" i="9" s="1"/>
  <c r="AR183" i="9"/>
  <c r="AS183" i="9" s="1"/>
  <c r="AR184" i="9"/>
  <c r="AS184" i="9" s="1"/>
  <c r="AR185" i="9"/>
  <c r="AS185" i="9" s="1"/>
  <c r="AR186" i="9"/>
  <c r="AS186" i="9" s="1"/>
  <c r="AR187" i="9"/>
  <c r="AS187" i="9" s="1"/>
  <c r="AR188" i="9"/>
  <c r="AS188" i="9" s="1"/>
  <c r="AR189" i="9"/>
  <c r="AS189" i="9" s="1"/>
  <c r="AR190" i="9"/>
  <c r="AS190" i="9" s="1"/>
  <c r="AR191" i="9"/>
  <c r="AS191" i="9" s="1"/>
  <c r="AR192" i="9"/>
  <c r="AS192" i="9" s="1"/>
  <c r="AR193" i="9"/>
  <c r="AS193" i="9" s="1"/>
  <c r="AR194" i="9"/>
  <c r="AS194" i="9" s="1"/>
  <c r="AR195" i="9"/>
  <c r="AS195" i="9" s="1"/>
  <c r="AR196" i="9"/>
  <c r="AS196" i="9" s="1"/>
  <c r="AR197" i="9"/>
  <c r="AS197" i="9" s="1"/>
  <c r="AR198" i="9"/>
  <c r="AS198" i="9" s="1"/>
  <c r="AR199" i="9"/>
  <c r="AS199" i="9" s="1"/>
  <c r="AR200" i="9"/>
  <c r="AS200" i="9" s="1"/>
  <c r="AR201" i="9"/>
  <c r="AS201" i="9" s="1"/>
  <c r="AR202" i="9"/>
  <c r="AS202" i="9" s="1"/>
  <c r="AR203" i="9"/>
  <c r="AS203" i="9" s="1"/>
  <c r="AR204" i="9"/>
  <c r="AS204" i="9" s="1"/>
  <c r="AR205" i="9"/>
  <c r="AS205" i="9" s="1"/>
  <c r="AR206" i="9"/>
  <c r="AS206" i="9" s="1"/>
  <c r="AR207" i="9"/>
  <c r="AS207" i="9" s="1"/>
  <c r="AR208" i="9"/>
  <c r="AS208" i="9" s="1"/>
  <c r="AR209" i="9"/>
  <c r="AS209" i="9" s="1"/>
  <c r="AR210" i="9"/>
  <c r="AS210" i="9" s="1"/>
  <c r="AR211" i="9"/>
  <c r="AS211" i="9" s="1"/>
  <c r="AR212" i="9"/>
  <c r="AS212" i="9" s="1"/>
  <c r="AR213" i="9"/>
  <c r="AS213" i="9" s="1"/>
  <c r="AR214" i="9"/>
  <c r="AS214" i="9" s="1"/>
  <c r="AR215" i="9"/>
  <c r="AS215" i="9" s="1"/>
  <c r="AR216" i="9"/>
  <c r="AS216" i="9" s="1"/>
  <c r="AR217" i="9"/>
  <c r="AS217" i="9" s="1"/>
  <c r="AR218" i="9"/>
  <c r="AS218" i="9" s="1"/>
  <c r="AR219" i="9"/>
  <c r="AS219" i="9" s="1"/>
  <c r="AR220" i="9"/>
  <c r="AS220" i="9" s="1"/>
  <c r="AR221" i="9"/>
  <c r="AS221" i="9" s="1"/>
  <c r="AR222" i="9"/>
  <c r="AS222" i="9" s="1"/>
  <c r="AR223" i="9"/>
  <c r="AS223" i="9" s="1"/>
  <c r="AR224" i="9"/>
  <c r="AS224" i="9" s="1"/>
  <c r="AR225" i="9"/>
  <c r="AS225" i="9" s="1"/>
  <c r="AR226" i="9"/>
  <c r="AS226" i="9" s="1"/>
  <c r="AR227" i="9"/>
  <c r="AS227" i="9" s="1"/>
  <c r="AR228" i="9"/>
  <c r="AS228" i="9" s="1"/>
  <c r="AR229" i="9"/>
  <c r="AS229" i="9" s="1"/>
  <c r="AR230" i="9"/>
  <c r="AS230" i="9" s="1"/>
  <c r="AR231" i="9"/>
  <c r="AS231" i="9" s="1"/>
  <c r="AR232" i="9"/>
  <c r="AS232" i="9" s="1"/>
  <c r="AR233" i="9"/>
  <c r="AS233" i="9" s="1"/>
  <c r="AR234" i="9"/>
  <c r="AS234" i="9" s="1"/>
  <c r="AR235" i="9"/>
  <c r="AS235" i="9" s="1"/>
  <c r="AR236" i="9"/>
  <c r="AS236" i="9" s="1"/>
  <c r="AR237" i="9"/>
  <c r="AS237" i="9" s="1"/>
  <c r="AR238" i="9"/>
  <c r="AS238" i="9" s="1"/>
  <c r="AR239" i="9"/>
  <c r="AS239" i="9" s="1"/>
  <c r="AR240" i="9"/>
  <c r="AS240" i="9" s="1"/>
  <c r="AR241" i="9"/>
  <c r="AS241" i="9" s="1"/>
  <c r="AR242" i="9"/>
  <c r="AS242" i="9" s="1"/>
  <c r="AR243" i="9"/>
  <c r="AS243" i="9" s="1"/>
  <c r="AR244" i="9"/>
  <c r="AS244" i="9" s="1"/>
  <c r="AR245" i="9"/>
  <c r="AS245" i="9" s="1"/>
  <c r="AR246" i="9"/>
  <c r="AS246" i="9" s="1"/>
  <c r="AR247" i="9"/>
  <c r="AS247" i="9" s="1"/>
  <c r="AR248" i="9"/>
  <c r="AS248" i="9" s="1"/>
  <c r="AR249" i="9"/>
  <c r="AS249" i="9" s="1"/>
  <c r="AR250" i="9"/>
  <c r="AS250" i="9" s="1"/>
  <c r="AR251" i="9"/>
  <c r="AS251" i="9" s="1"/>
  <c r="AR252" i="9"/>
  <c r="AS252" i="9" s="1"/>
  <c r="AR253" i="9"/>
  <c r="AS253" i="9" s="1"/>
  <c r="AR254" i="9"/>
  <c r="AS254" i="9" s="1"/>
  <c r="AR255" i="9"/>
  <c r="AS255" i="9" s="1"/>
  <c r="AR256" i="9"/>
  <c r="AS256" i="9" s="1"/>
  <c r="AR257" i="9"/>
  <c r="AS257" i="9" s="1"/>
  <c r="AR258" i="9"/>
  <c r="AS258" i="9" s="1"/>
  <c r="AR259" i="9"/>
  <c r="AS259" i="9" s="1"/>
  <c r="AR260" i="9"/>
  <c r="AS260" i="9" s="1"/>
  <c r="AR261" i="9"/>
  <c r="AS261" i="9" s="1"/>
  <c r="AR262" i="9"/>
  <c r="AS262" i="9" s="1"/>
  <c r="AR263" i="9"/>
  <c r="AS263" i="9" s="1"/>
  <c r="AR264" i="9"/>
  <c r="AS264" i="9" s="1"/>
  <c r="AR265" i="9"/>
  <c r="AS265" i="9" s="1"/>
  <c r="AR266" i="9"/>
  <c r="AS266" i="9" s="1"/>
  <c r="AR267" i="9"/>
  <c r="AS267" i="9" s="1"/>
  <c r="AR268" i="9"/>
  <c r="AS268" i="9" s="1"/>
  <c r="AR269" i="9"/>
  <c r="AS269" i="9" s="1"/>
  <c r="AR270" i="9"/>
  <c r="AS270" i="9" s="1"/>
  <c r="AR271" i="9"/>
  <c r="AS271" i="9" s="1"/>
  <c r="AR272" i="9"/>
  <c r="AS272" i="9" s="1"/>
  <c r="AR273" i="9"/>
  <c r="AS273" i="9" s="1"/>
  <c r="AR274" i="9"/>
  <c r="AS274" i="9" s="1"/>
  <c r="AR275" i="9"/>
  <c r="AS275" i="9" s="1"/>
  <c r="AR276" i="9"/>
  <c r="AS276" i="9" s="1"/>
  <c r="AR277" i="9"/>
  <c r="AS277" i="9" s="1"/>
  <c r="AR278" i="9"/>
  <c r="AS278" i="9" s="1"/>
  <c r="AR279" i="9"/>
  <c r="AS279" i="9" s="1"/>
  <c r="AR280" i="9"/>
  <c r="AS280" i="9" s="1"/>
  <c r="AR281" i="9"/>
  <c r="AS281" i="9" s="1"/>
  <c r="AR282" i="9"/>
  <c r="AS282" i="9" s="1"/>
  <c r="AR283" i="9"/>
  <c r="AS283" i="9" s="1"/>
  <c r="AR284" i="9"/>
  <c r="AS284" i="9" s="1"/>
  <c r="AR285" i="9"/>
  <c r="AS285" i="9" s="1"/>
  <c r="AR286" i="9"/>
  <c r="AS286" i="9" s="1"/>
  <c r="AR287" i="9"/>
  <c r="AS287" i="9" s="1"/>
  <c r="AR288" i="9"/>
  <c r="AS288" i="9" s="1"/>
  <c r="AR289" i="9"/>
  <c r="AS289" i="9" s="1"/>
  <c r="AR290" i="9"/>
  <c r="AS290" i="9" s="1"/>
  <c r="AR291" i="9"/>
  <c r="AS291" i="9" s="1"/>
  <c r="AR292" i="9"/>
  <c r="AS292" i="9" s="1"/>
  <c r="AR293" i="9"/>
  <c r="AS293" i="9" s="1"/>
  <c r="AR294" i="9"/>
  <c r="AS294" i="9" s="1"/>
  <c r="AR295" i="9"/>
  <c r="AS295" i="9" s="1"/>
  <c r="AR296" i="9"/>
  <c r="AS296" i="9" s="1"/>
  <c r="AR297" i="9"/>
  <c r="AS297" i="9" s="1"/>
  <c r="AR298" i="9"/>
  <c r="AS298" i="9" s="1"/>
  <c r="AR299" i="9"/>
  <c r="AS299" i="9" s="1"/>
  <c r="AR300" i="9"/>
  <c r="AS300" i="9" s="1"/>
  <c r="AR301" i="9"/>
  <c r="AS301" i="9" s="1"/>
  <c r="AR302" i="9"/>
  <c r="AS302" i="9" s="1"/>
  <c r="AR303" i="9"/>
  <c r="AS303" i="9" s="1"/>
  <c r="AR304" i="9"/>
  <c r="AS304" i="9" s="1"/>
  <c r="AR305" i="9"/>
  <c r="AS305" i="9" s="1"/>
  <c r="AR306" i="9"/>
  <c r="AS306" i="9" s="1"/>
  <c r="AR307" i="9"/>
  <c r="AS307" i="9" s="1"/>
  <c r="AR308" i="9"/>
  <c r="AS308" i="9" s="1"/>
  <c r="AR309" i="9"/>
  <c r="AS309" i="9" s="1"/>
  <c r="AR310" i="9"/>
  <c r="AS310" i="9" s="1"/>
  <c r="AR311" i="9"/>
  <c r="AS311" i="9" s="1"/>
  <c r="AR312" i="9"/>
  <c r="AS312" i="9" s="1"/>
  <c r="AR313" i="9"/>
  <c r="AS313" i="9" s="1"/>
  <c r="AR314" i="9"/>
  <c r="AS314" i="9" s="1"/>
  <c r="AR315" i="9"/>
  <c r="AS315" i="9" s="1"/>
  <c r="AR316" i="9"/>
  <c r="AS316" i="9" s="1"/>
  <c r="AR317" i="9"/>
  <c r="AS317" i="9" s="1"/>
  <c r="AR318" i="9"/>
  <c r="AS318" i="9" s="1"/>
  <c r="AR319" i="9"/>
  <c r="AS319" i="9" s="1"/>
  <c r="AR320" i="9"/>
  <c r="AS320" i="9" s="1"/>
  <c r="AR321" i="9"/>
  <c r="AS321" i="9" s="1"/>
  <c r="AR322" i="9"/>
  <c r="AS322" i="9" s="1"/>
  <c r="AR323" i="9"/>
  <c r="AS323" i="9" s="1"/>
  <c r="AR324" i="9"/>
  <c r="AS324" i="9" s="1"/>
  <c r="AR325" i="9"/>
  <c r="AS325" i="9" s="1"/>
  <c r="AR326" i="9"/>
  <c r="AS326" i="9" s="1"/>
  <c r="AR327" i="9"/>
  <c r="AS327" i="9" s="1"/>
  <c r="AR328" i="9"/>
  <c r="AS328" i="9" s="1"/>
  <c r="AR329" i="9"/>
  <c r="AS329" i="9" s="1"/>
  <c r="AR330" i="9"/>
  <c r="AS330" i="9" s="1"/>
  <c r="AR331" i="9"/>
  <c r="AS331" i="9" s="1"/>
  <c r="AR332" i="9"/>
  <c r="AS332" i="9" s="1"/>
  <c r="AR333" i="9"/>
  <c r="AS333" i="9" s="1"/>
  <c r="AR334" i="9"/>
  <c r="AS334" i="9" s="1"/>
  <c r="AR335" i="9"/>
  <c r="AS335" i="9" s="1"/>
  <c r="AR336" i="9"/>
  <c r="AS336" i="9" s="1"/>
  <c r="AR337" i="9"/>
  <c r="AS337" i="9" s="1"/>
  <c r="AR338" i="9"/>
  <c r="AS338" i="9" s="1"/>
  <c r="AR339" i="9"/>
  <c r="AS339" i="9" s="1"/>
  <c r="AR340" i="9"/>
  <c r="AS340" i="9" s="1"/>
  <c r="AR341" i="9"/>
  <c r="AS341" i="9" s="1"/>
  <c r="AR342" i="9"/>
  <c r="AS342" i="9" s="1"/>
  <c r="AR343" i="9"/>
  <c r="AS343" i="9" s="1"/>
  <c r="AR344" i="9"/>
  <c r="AS344" i="9" s="1"/>
  <c r="AR345" i="9"/>
  <c r="AS345" i="9" s="1"/>
  <c r="AR346" i="9"/>
  <c r="AS346" i="9" s="1"/>
  <c r="AR347" i="9"/>
  <c r="AS347" i="9" s="1"/>
  <c r="AR348" i="9"/>
  <c r="AS348" i="9" s="1"/>
  <c r="AR349" i="9"/>
  <c r="AS349" i="9" s="1"/>
  <c r="AR350" i="9"/>
  <c r="AS350" i="9" s="1"/>
  <c r="AR351" i="9"/>
  <c r="AS351" i="9" s="1"/>
  <c r="AR352" i="9"/>
  <c r="AS352" i="9" s="1"/>
  <c r="AR353" i="9"/>
  <c r="AS353" i="9" s="1"/>
  <c r="AR354" i="9"/>
  <c r="AS354" i="9" s="1"/>
  <c r="AR355" i="9"/>
  <c r="AS355" i="9" s="1"/>
  <c r="AR356" i="9"/>
  <c r="AS356" i="9" s="1"/>
  <c r="AR357" i="9"/>
  <c r="AS357" i="9" s="1"/>
  <c r="AR358" i="9"/>
  <c r="AS358" i="9" s="1"/>
  <c r="AR359" i="9"/>
  <c r="AS359" i="9" s="1"/>
  <c r="AR360" i="9"/>
  <c r="AS360" i="9" s="1"/>
  <c r="AR361" i="9"/>
  <c r="AS361" i="9" s="1"/>
  <c r="AR362" i="9"/>
  <c r="AS362" i="9" s="1"/>
  <c r="AR363" i="9"/>
  <c r="AS363" i="9" s="1"/>
  <c r="AR364" i="9"/>
  <c r="AS364" i="9" s="1"/>
  <c r="AR365" i="9"/>
  <c r="AS365" i="9" s="1"/>
  <c r="AR366" i="9"/>
  <c r="AS366" i="9" s="1"/>
  <c r="AR367" i="9"/>
  <c r="AS367" i="9" s="1"/>
  <c r="AR368" i="9"/>
  <c r="AS368" i="9" s="1"/>
  <c r="AR369" i="9"/>
  <c r="AS369" i="9" s="1"/>
  <c r="AR370" i="9"/>
  <c r="AS370" i="9" s="1"/>
  <c r="AR371" i="9"/>
  <c r="AS371" i="9" s="1"/>
  <c r="AR372" i="9"/>
  <c r="AS372" i="9" s="1"/>
  <c r="AR373" i="9"/>
  <c r="AS373" i="9" s="1"/>
  <c r="AR374" i="9"/>
  <c r="AS374" i="9" s="1"/>
  <c r="AR375" i="9"/>
  <c r="AS375" i="9" s="1"/>
  <c r="AR376" i="9"/>
  <c r="AS376" i="9" s="1"/>
  <c r="AR377" i="9"/>
  <c r="AS377" i="9" s="1"/>
  <c r="AR378" i="9"/>
  <c r="AS378" i="9" s="1"/>
  <c r="AR379" i="9"/>
  <c r="AS379" i="9" s="1"/>
  <c r="AR380" i="9"/>
  <c r="AS380" i="9" s="1"/>
  <c r="AR381" i="9"/>
  <c r="AS381" i="9" s="1"/>
  <c r="AR382" i="9"/>
  <c r="AS382" i="9" s="1"/>
  <c r="AR383" i="9"/>
  <c r="AS383" i="9" s="1"/>
  <c r="AR384" i="9"/>
  <c r="AS384" i="9" s="1"/>
  <c r="AR385" i="9"/>
  <c r="AS385" i="9" s="1"/>
  <c r="AR386" i="9"/>
  <c r="AS386" i="9" s="1"/>
  <c r="AR387" i="9"/>
  <c r="AS387" i="9" s="1"/>
  <c r="AR388" i="9"/>
  <c r="AS388" i="9" s="1"/>
  <c r="AR389" i="9"/>
  <c r="AS389" i="9" s="1"/>
  <c r="AR390" i="9"/>
  <c r="AS390" i="9" s="1"/>
  <c r="AR391" i="9"/>
  <c r="AS391" i="9" s="1"/>
  <c r="AR392" i="9"/>
  <c r="AS392" i="9" s="1"/>
  <c r="AR393" i="9"/>
  <c r="AS393" i="9" s="1"/>
  <c r="AR394" i="9"/>
  <c r="AS394" i="9" s="1"/>
  <c r="AR395" i="9"/>
  <c r="AS395" i="9" s="1"/>
  <c r="AR396" i="9"/>
  <c r="AS396" i="9" s="1"/>
  <c r="AR397" i="9"/>
  <c r="AS397" i="9" s="1"/>
  <c r="AR398" i="9"/>
  <c r="AS398" i="9" s="1"/>
  <c r="AR399" i="9"/>
  <c r="AS399" i="9" s="1"/>
  <c r="AR400" i="9"/>
  <c r="AS400" i="9" s="1"/>
  <c r="AR401" i="9"/>
  <c r="AS401" i="9" s="1"/>
  <c r="AR402" i="9"/>
  <c r="AS402" i="9" s="1"/>
  <c r="AR403" i="9"/>
  <c r="AS403" i="9" s="1"/>
  <c r="AR404" i="9"/>
  <c r="AS404" i="9" s="1"/>
  <c r="AR405" i="9"/>
  <c r="AS405" i="9" s="1"/>
  <c r="AR406" i="9"/>
  <c r="AS406" i="9" s="1"/>
  <c r="AR407" i="9"/>
  <c r="AS407" i="9" s="1"/>
  <c r="AR408" i="9"/>
  <c r="AS408" i="9" s="1"/>
  <c r="AR409" i="9"/>
  <c r="AS409" i="9" s="1"/>
  <c r="AR410" i="9"/>
  <c r="AS410" i="9" s="1"/>
  <c r="AR411" i="9"/>
  <c r="AS411" i="9" s="1"/>
  <c r="AR412" i="9"/>
  <c r="AS412" i="9" s="1"/>
  <c r="AR413" i="9"/>
  <c r="AS413" i="9" s="1"/>
  <c r="AR414" i="9"/>
  <c r="AS414" i="9" s="1"/>
  <c r="AR415" i="9"/>
  <c r="AS415" i="9" s="1"/>
  <c r="AR416" i="9"/>
  <c r="AS416" i="9" s="1"/>
  <c r="AR417" i="9"/>
  <c r="AS417" i="9" s="1"/>
  <c r="AR418" i="9"/>
  <c r="AS418" i="9" s="1"/>
  <c r="AR419" i="9"/>
  <c r="AS419" i="9" s="1"/>
  <c r="AR420" i="9"/>
  <c r="AS420" i="9" s="1"/>
  <c r="AR421" i="9"/>
  <c r="AS421" i="9" s="1"/>
  <c r="AR422" i="9"/>
  <c r="AS422" i="9" s="1"/>
  <c r="AR423" i="9"/>
  <c r="AS423" i="9" s="1"/>
  <c r="AR424" i="9"/>
  <c r="AS424" i="9" s="1"/>
  <c r="AR425" i="9"/>
  <c r="AS425" i="9" s="1"/>
  <c r="AR426" i="9"/>
  <c r="AS426" i="9" s="1"/>
  <c r="AR427" i="9"/>
  <c r="AS427" i="9" s="1"/>
  <c r="AR428" i="9"/>
  <c r="AS428" i="9" s="1"/>
  <c r="AR429" i="9"/>
  <c r="AS429" i="9" s="1"/>
  <c r="AR430" i="9"/>
  <c r="AS430" i="9" s="1"/>
  <c r="AR431" i="9"/>
  <c r="AS431" i="9" s="1"/>
  <c r="AR432" i="9"/>
  <c r="AS432" i="9" s="1"/>
  <c r="AR433" i="9"/>
  <c r="AS433" i="9" s="1"/>
  <c r="AR434" i="9"/>
  <c r="AS434" i="9" s="1"/>
  <c r="AR435" i="9"/>
  <c r="AS435" i="9" s="1"/>
  <c r="AR436" i="9"/>
  <c r="AS436" i="9" s="1"/>
  <c r="AR437" i="9"/>
  <c r="AS437" i="9" s="1"/>
  <c r="AR438" i="9"/>
  <c r="AS438" i="9" s="1"/>
  <c r="AR439" i="9"/>
  <c r="AS439" i="9" s="1"/>
  <c r="AR440" i="9"/>
  <c r="AS440" i="9" s="1"/>
  <c r="AR441" i="9"/>
  <c r="AS441" i="9" s="1"/>
  <c r="AR442" i="9"/>
  <c r="AS442" i="9" s="1"/>
  <c r="AR443" i="9"/>
  <c r="AS443" i="9" s="1"/>
  <c r="AR444" i="9"/>
  <c r="AS444" i="9" s="1"/>
  <c r="AR445" i="9"/>
  <c r="AS445" i="9" s="1"/>
  <c r="AR446" i="9"/>
  <c r="AS446" i="9" s="1"/>
  <c r="AR447" i="9"/>
  <c r="AS447" i="9" s="1"/>
  <c r="AR448" i="9"/>
  <c r="AS448" i="9" s="1"/>
  <c r="AR449" i="9"/>
  <c r="AS449" i="9" s="1"/>
  <c r="AR450" i="9"/>
  <c r="AS450" i="9" s="1"/>
  <c r="AR451" i="9"/>
  <c r="AS451" i="9" s="1"/>
  <c r="AR452" i="9"/>
  <c r="AS452" i="9" s="1"/>
  <c r="AR453" i="9"/>
  <c r="AS453" i="9" s="1"/>
  <c r="AR454" i="9"/>
  <c r="AS454" i="9" s="1"/>
  <c r="AR455" i="9"/>
  <c r="AS455" i="9" s="1"/>
  <c r="AR456" i="9"/>
  <c r="AS456" i="9" s="1"/>
  <c r="AR457" i="9"/>
  <c r="AS457" i="9" s="1"/>
  <c r="AR458" i="9"/>
  <c r="AS458" i="9" s="1"/>
  <c r="AR459" i="9"/>
  <c r="AS459" i="9" s="1"/>
  <c r="AR460" i="9"/>
  <c r="AS460" i="9" s="1"/>
  <c r="AR461" i="9"/>
  <c r="AS461" i="9" s="1"/>
  <c r="AR462" i="9"/>
  <c r="AS462" i="9" s="1"/>
  <c r="AR463" i="9"/>
  <c r="AS463" i="9" s="1"/>
  <c r="AR464" i="9"/>
  <c r="AS464" i="9" s="1"/>
  <c r="AR465" i="9"/>
  <c r="AS465" i="9" s="1"/>
  <c r="AR466" i="9"/>
  <c r="AS466" i="9" s="1"/>
  <c r="AR467" i="9"/>
  <c r="AS467" i="9" s="1"/>
  <c r="AR18" i="9"/>
  <c r="AS18" i="9" s="1"/>
  <c r="AF24" i="9"/>
  <c r="AF21" i="9"/>
  <c r="AF18" i="9"/>
  <c r="AR21" i="3"/>
  <c r="AS21" i="3" s="1"/>
  <c r="AR22" i="3"/>
  <c r="AS22" i="3" s="1"/>
  <c r="AR23" i="3"/>
  <c r="AS23" i="3" s="1"/>
  <c r="AR24" i="3"/>
  <c r="AS24" i="3" s="1"/>
  <c r="AR25" i="3"/>
  <c r="AS25" i="3" s="1"/>
  <c r="AR26" i="3"/>
  <c r="AS26" i="3" s="1"/>
  <c r="AR27" i="3"/>
  <c r="AS27" i="3" s="1"/>
  <c r="AR28" i="3"/>
  <c r="AS28" i="3" s="1"/>
  <c r="AR29" i="3"/>
  <c r="AS29" i="3" s="1"/>
  <c r="AR30" i="3"/>
  <c r="AS30" i="3" s="1"/>
  <c r="AR31" i="3"/>
  <c r="AS31" i="3" s="1"/>
  <c r="AR32" i="3"/>
  <c r="AS32" i="3" s="1"/>
  <c r="AR33" i="3"/>
  <c r="AS33" i="3" s="1"/>
  <c r="AR34" i="3"/>
  <c r="AS34" i="3" s="1"/>
  <c r="AR35" i="3"/>
  <c r="AS35" i="3" s="1"/>
  <c r="AR36" i="3"/>
  <c r="AS36" i="3" s="1"/>
  <c r="AR37" i="3"/>
  <c r="AS37" i="3" s="1"/>
  <c r="AR38" i="3"/>
  <c r="AS38" i="3" s="1"/>
  <c r="AR39" i="3"/>
  <c r="AS39" i="3" s="1"/>
  <c r="AR40" i="3"/>
  <c r="AS40" i="3" s="1"/>
  <c r="AR41" i="3"/>
  <c r="AS41" i="3" s="1"/>
  <c r="AR42" i="3"/>
  <c r="AS42" i="3" s="1"/>
  <c r="AR43" i="3"/>
  <c r="AS43" i="3" s="1"/>
  <c r="AR44" i="3"/>
  <c r="AS44" i="3" s="1"/>
  <c r="AR45" i="3"/>
  <c r="AS45" i="3" s="1"/>
  <c r="AR46" i="3"/>
  <c r="AS46" i="3" s="1"/>
  <c r="AR47" i="3"/>
  <c r="AS47" i="3" s="1"/>
  <c r="AR48" i="3"/>
  <c r="AS48" i="3" s="1"/>
  <c r="AR49" i="3"/>
  <c r="AS49" i="3" s="1"/>
  <c r="AR50" i="3"/>
  <c r="AS50" i="3" s="1"/>
  <c r="AR51" i="3"/>
  <c r="AS51" i="3" s="1"/>
  <c r="AR52" i="3"/>
  <c r="AS52" i="3" s="1"/>
  <c r="AR53" i="3"/>
  <c r="AS53" i="3" s="1"/>
  <c r="AR54" i="3"/>
  <c r="AS54" i="3" s="1"/>
  <c r="AR55" i="3"/>
  <c r="AS55" i="3" s="1"/>
  <c r="AR56" i="3"/>
  <c r="AS56" i="3" s="1"/>
  <c r="AR57" i="3"/>
  <c r="AS57" i="3" s="1"/>
  <c r="AR58" i="3"/>
  <c r="AS58" i="3" s="1"/>
  <c r="AR59" i="3"/>
  <c r="AS59" i="3" s="1"/>
  <c r="AR60" i="3"/>
  <c r="AS60" i="3" s="1"/>
  <c r="AR61" i="3"/>
  <c r="AS61" i="3" s="1"/>
  <c r="AR62" i="3"/>
  <c r="AS62" i="3" s="1"/>
  <c r="AR63" i="3"/>
  <c r="AS63" i="3" s="1"/>
  <c r="AR64" i="3"/>
  <c r="AS64" i="3" s="1"/>
  <c r="AR65" i="3"/>
  <c r="AS65" i="3" s="1"/>
  <c r="AR66" i="3"/>
  <c r="AS66" i="3" s="1"/>
  <c r="AR67" i="3"/>
  <c r="AS67" i="3" s="1"/>
  <c r="AR68" i="3"/>
  <c r="AS68" i="3" s="1"/>
  <c r="AR69" i="3"/>
  <c r="AS69" i="3" s="1"/>
  <c r="AR70" i="3"/>
  <c r="AS70" i="3" s="1"/>
  <c r="AR71" i="3"/>
  <c r="AS71" i="3" s="1"/>
  <c r="AR72" i="3"/>
  <c r="AS72" i="3" s="1"/>
  <c r="AR73" i="3"/>
  <c r="AS73" i="3" s="1"/>
  <c r="AR74" i="3"/>
  <c r="AS74" i="3" s="1"/>
  <c r="AR75" i="3"/>
  <c r="AS75" i="3" s="1"/>
  <c r="AR76" i="3"/>
  <c r="AS76" i="3" s="1"/>
  <c r="AR77" i="3"/>
  <c r="AS77" i="3" s="1"/>
  <c r="AR78" i="3"/>
  <c r="AS78" i="3" s="1"/>
  <c r="AR79" i="3"/>
  <c r="AS79" i="3" s="1"/>
  <c r="AR80" i="3"/>
  <c r="AS80" i="3" s="1"/>
  <c r="AR81" i="3"/>
  <c r="AS81" i="3" s="1"/>
  <c r="AR82" i="3"/>
  <c r="AS82" i="3" s="1"/>
  <c r="AR83" i="3"/>
  <c r="AS83" i="3" s="1"/>
  <c r="AR84" i="3"/>
  <c r="AS84" i="3" s="1"/>
  <c r="AR85" i="3"/>
  <c r="AS85" i="3" s="1"/>
  <c r="AR86" i="3"/>
  <c r="AS86" i="3" s="1"/>
  <c r="AR87" i="3"/>
  <c r="AS87" i="3" s="1"/>
  <c r="AR88" i="3"/>
  <c r="AS88" i="3" s="1"/>
  <c r="AR89" i="3"/>
  <c r="AS89" i="3" s="1"/>
  <c r="AR90" i="3"/>
  <c r="AS90" i="3" s="1"/>
  <c r="AR91" i="3"/>
  <c r="AS91" i="3" s="1"/>
  <c r="AR92" i="3"/>
  <c r="AS92" i="3" s="1"/>
  <c r="AR93" i="3"/>
  <c r="AS93" i="3" s="1"/>
  <c r="AR94" i="3"/>
  <c r="AS94" i="3" s="1"/>
  <c r="AR95" i="3"/>
  <c r="AS95" i="3" s="1"/>
  <c r="AR96" i="3"/>
  <c r="AS96" i="3" s="1"/>
  <c r="AR97" i="3"/>
  <c r="AS97" i="3" s="1"/>
  <c r="AR98" i="3"/>
  <c r="AS98" i="3" s="1"/>
  <c r="AR99" i="3"/>
  <c r="AS99" i="3" s="1"/>
  <c r="AR100" i="3"/>
  <c r="AS100" i="3" s="1"/>
  <c r="AR101" i="3"/>
  <c r="AS101" i="3" s="1"/>
  <c r="AR102" i="3"/>
  <c r="AS102" i="3" s="1"/>
  <c r="AR103" i="3"/>
  <c r="AS103" i="3" s="1"/>
  <c r="AR104" i="3"/>
  <c r="AS104" i="3" s="1"/>
  <c r="AR105" i="3"/>
  <c r="AS105" i="3" s="1"/>
  <c r="AR106" i="3"/>
  <c r="AS106" i="3" s="1"/>
  <c r="AR107" i="3"/>
  <c r="AS107" i="3" s="1"/>
  <c r="AR108" i="3"/>
  <c r="AS108" i="3" s="1"/>
  <c r="AR109" i="3"/>
  <c r="AS109" i="3" s="1"/>
  <c r="AR110" i="3"/>
  <c r="AS110" i="3" s="1"/>
  <c r="AR111" i="3"/>
  <c r="AS111" i="3" s="1"/>
  <c r="AR112" i="3"/>
  <c r="AS112" i="3" s="1"/>
  <c r="AR113" i="3"/>
  <c r="AS113" i="3" s="1"/>
  <c r="AR114" i="3"/>
  <c r="AS114" i="3" s="1"/>
  <c r="AR115" i="3"/>
  <c r="AS115" i="3" s="1"/>
  <c r="AR116" i="3"/>
  <c r="AS116" i="3" s="1"/>
  <c r="AR117" i="3"/>
  <c r="AS117" i="3" s="1"/>
  <c r="AR118" i="3"/>
  <c r="AS118" i="3" s="1"/>
  <c r="AR119" i="3"/>
  <c r="AS119" i="3" s="1"/>
  <c r="AR120" i="3"/>
  <c r="AS120" i="3" s="1"/>
  <c r="AR121" i="3"/>
  <c r="AS121" i="3" s="1"/>
  <c r="AR122" i="3"/>
  <c r="AS122" i="3" s="1"/>
  <c r="AR123" i="3"/>
  <c r="AS123" i="3" s="1"/>
  <c r="AR124" i="3"/>
  <c r="AS124" i="3" s="1"/>
  <c r="AR125" i="3"/>
  <c r="AS125" i="3" s="1"/>
  <c r="AR126" i="3"/>
  <c r="AS126" i="3" s="1"/>
  <c r="AR127" i="3"/>
  <c r="AS127" i="3" s="1"/>
  <c r="AR128" i="3"/>
  <c r="AS128" i="3" s="1"/>
  <c r="AR129" i="3"/>
  <c r="AS129" i="3" s="1"/>
  <c r="AR130" i="3"/>
  <c r="AS130" i="3" s="1"/>
  <c r="AR131" i="3"/>
  <c r="AS131" i="3" s="1"/>
  <c r="AR132" i="3"/>
  <c r="AS132" i="3" s="1"/>
  <c r="AR133" i="3"/>
  <c r="AS133" i="3" s="1"/>
  <c r="AR134" i="3"/>
  <c r="AS134" i="3" s="1"/>
  <c r="AR135" i="3"/>
  <c r="AS135" i="3" s="1"/>
  <c r="AR136" i="3"/>
  <c r="AS136" i="3" s="1"/>
  <c r="AR137" i="3"/>
  <c r="AS137" i="3" s="1"/>
  <c r="AR138" i="3"/>
  <c r="AS138" i="3" s="1"/>
  <c r="AR139" i="3"/>
  <c r="AS139" i="3" s="1"/>
  <c r="AR140" i="3"/>
  <c r="AS140" i="3" s="1"/>
  <c r="AR141" i="3"/>
  <c r="AS141" i="3" s="1"/>
  <c r="AR142" i="3"/>
  <c r="AS142" i="3" s="1"/>
  <c r="AR143" i="3"/>
  <c r="AS143" i="3" s="1"/>
  <c r="AR144" i="3"/>
  <c r="AS144" i="3" s="1"/>
  <c r="AR145" i="3"/>
  <c r="AS145" i="3" s="1"/>
  <c r="AR146" i="3"/>
  <c r="AS146" i="3" s="1"/>
  <c r="AR147" i="3"/>
  <c r="AS147" i="3" s="1"/>
  <c r="AR148" i="3"/>
  <c r="AS148" i="3" s="1"/>
  <c r="AR149" i="3"/>
  <c r="AS149" i="3" s="1"/>
  <c r="AR150" i="3"/>
  <c r="AS150" i="3" s="1"/>
  <c r="AR151" i="3"/>
  <c r="AS151" i="3" s="1"/>
  <c r="AR152" i="3"/>
  <c r="AS152" i="3" s="1"/>
  <c r="AR153" i="3"/>
  <c r="AS153" i="3" s="1"/>
  <c r="AR154" i="3"/>
  <c r="AS154" i="3" s="1"/>
  <c r="AR155" i="3"/>
  <c r="AS155" i="3" s="1"/>
  <c r="AR156" i="3"/>
  <c r="AS156" i="3" s="1"/>
  <c r="AR157" i="3"/>
  <c r="AS157" i="3" s="1"/>
  <c r="AR158" i="3"/>
  <c r="AS158" i="3" s="1"/>
  <c r="AR159" i="3"/>
  <c r="AS159" i="3" s="1"/>
  <c r="AR160" i="3"/>
  <c r="AS160" i="3" s="1"/>
  <c r="AR161" i="3"/>
  <c r="AS161" i="3" s="1"/>
  <c r="AR162" i="3"/>
  <c r="AS162" i="3" s="1"/>
  <c r="AR163" i="3"/>
  <c r="AS163" i="3" s="1"/>
  <c r="AR164" i="3"/>
  <c r="AS164" i="3" s="1"/>
  <c r="AR165" i="3"/>
  <c r="AS165" i="3" s="1"/>
  <c r="AR166" i="3"/>
  <c r="AS166" i="3" s="1"/>
  <c r="AR167" i="3"/>
  <c r="AS167" i="3" s="1"/>
  <c r="AR168" i="3"/>
  <c r="AS168" i="3" s="1"/>
  <c r="AR169" i="3"/>
  <c r="AS169" i="3" s="1"/>
  <c r="AR170" i="3"/>
  <c r="AS170" i="3" s="1"/>
  <c r="AR171" i="3"/>
  <c r="AS171" i="3" s="1"/>
  <c r="AR172" i="3"/>
  <c r="AS172" i="3" s="1"/>
  <c r="AR173" i="3"/>
  <c r="AS173" i="3" s="1"/>
  <c r="AR174" i="3"/>
  <c r="AS174" i="3" s="1"/>
  <c r="AR175" i="3"/>
  <c r="AS175" i="3" s="1"/>
  <c r="AR176" i="3"/>
  <c r="AS176" i="3" s="1"/>
  <c r="AR177" i="3"/>
  <c r="AS177" i="3" s="1"/>
  <c r="AR178" i="3"/>
  <c r="AS178" i="3" s="1"/>
  <c r="AR179" i="3"/>
  <c r="AS179" i="3" s="1"/>
  <c r="AR180" i="3"/>
  <c r="AS180" i="3" s="1"/>
  <c r="AR181" i="3"/>
  <c r="AS181" i="3" s="1"/>
  <c r="AR182" i="3"/>
  <c r="AS182" i="3" s="1"/>
  <c r="AR183" i="3"/>
  <c r="AS183" i="3" s="1"/>
  <c r="AR184" i="3"/>
  <c r="AS184" i="3" s="1"/>
  <c r="AR185" i="3"/>
  <c r="AS185" i="3" s="1"/>
  <c r="AR186" i="3"/>
  <c r="AS186" i="3" s="1"/>
  <c r="AR187" i="3"/>
  <c r="AS187" i="3" s="1"/>
  <c r="AR188" i="3"/>
  <c r="AS188" i="3" s="1"/>
  <c r="AR189" i="3"/>
  <c r="AS189" i="3" s="1"/>
  <c r="AR190" i="3"/>
  <c r="AS190" i="3" s="1"/>
  <c r="AR191" i="3"/>
  <c r="AS191" i="3" s="1"/>
  <c r="AR192" i="3"/>
  <c r="AS192" i="3" s="1"/>
  <c r="AR193" i="3"/>
  <c r="AS193" i="3" s="1"/>
  <c r="AR194" i="3"/>
  <c r="AS194" i="3" s="1"/>
  <c r="AR195" i="3"/>
  <c r="AS195" i="3" s="1"/>
  <c r="AR196" i="3"/>
  <c r="AS196" i="3" s="1"/>
  <c r="AR197" i="3"/>
  <c r="AS197" i="3" s="1"/>
  <c r="AR198" i="3"/>
  <c r="AS198" i="3" s="1"/>
  <c r="AR199" i="3"/>
  <c r="AS199" i="3" s="1"/>
  <c r="AR200" i="3"/>
  <c r="AS200" i="3" s="1"/>
  <c r="AR201" i="3"/>
  <c r="AS201" i="3" s="1"/>
  <c r="AR202" i="3"/>
  <c r="AS202" i="3" s="1"/>
  <c r="AR203" i="3"/>
  <c r="AS203" i="3" s="1"/>
  <c r="AR204" i="3"/>
  <c r="AS204" i="3" s="1"/>
  <c r="AR205" i="3"/>
  <c r="AS205" i="3" s="1"/>
  <c r="AR206" i="3"/>
  <c r="AS206" i="3" s="1"/>
  <c r="AR207" i="3"/>
  <c r="AS207" i="3" s="1"/>
  <c r="AR208" i="3"/>
  <c r="AS208" i="3" s="1"/>
  <c r="AR209" i="3"/>
  <c r="AS209" i="3" s="1"/>
  <c r="AR210" i="3"/>
  <c r="AS210" i="3" s="1"/>
  <c r="AR211" i="3"/>
  <c r="AS211" i="3" s="1"/>
  <c r="AR212" i="3"/>
  <c r="AS212" i="3" s="1"/>
  <c r="AR213" i="3"/>
  <c r="AS213" i="3" s="1"/>
  <c r="AR214" i="3"/>
  <c r="AS214" i="3" s="1"/>
  <c r="AR215" i="3"/>
  <c r="AS215" i="3" s="1"/>
  <c r="AR216" i="3"/>
  <c r="AS216" i="3" s="1"/>
  <c r="AR217" i="3"/>
  <c r="AS217" i="3" s="1"/>
  <c r="AR218" i="3"/>
  <c r="AS218" i="3" s="1"/>
  <c r="AR219" i="3"/>
  <c r="AS219" i="3" s="1"/>
  <c r="AR220" i="3"/>
  <c r="AS220" i="3" s="1"/>
  <c r="AR221" i="3"/>
  <c r="AS221" i="3" s="1"/>
  <c r="AR222" i="3"/>
  <c r="AS222" i="3" s="1"/>
  <c r="AR223" i="3"/>
  <c r="AS223" i="3" s="1"/>
  <c r="AR224" i="3"/>
  <c r="AS224" i="3" s="1"/>
  <c r="AR225" i="3"/>
  <c r="AS225" i="3" s="1"/>
  <c r="AR226" i="3"/>
  <c r="AS226" i="3" s="1"/>
  <c r="AR227" i="3"/>
  <c r="AS227" i="3" s="1"/>
  <c r="AR228" i="3"/>
  <c r="AS228" i="3" s="1"/>
  <c r="AR229" i="3"/>
  <c r="AS229" i="3" s="1"/>
  <c r="AR230" i="3"/>
  <c r="AS230" i="3" s="1"/>
  <c r="AR231" i="3"/>
  <c r="AS231" i="3" s="1"/>
  <c r="AR232" i="3"/>
  <c r="AS232" i="3" s="1"/>
  <c r="AR233" i="3"/>
  <c r="AS233" i="3" s="1"/>
  <c r="AR234" i="3"/>
  <c r="AS234" i="3" s="1"/>
  <c r="AR235" i="3"/>
  <c r="AS235" i="3" s="1"/>
  <c r="AR236" i="3"/>
  <c r="AS236" i="3" s="1"/>
  <c r="AR237" i="3"/>
  <c r="AS237" i="3" s="1"/>
  <c r="AR238" i="3"/>
  <c r="AS238" i="3" s="1"/>
  <c r="AR239" i="3"/>
  <c r="AS239" i="3" s="1"/>
  <c r="AR240" i="3"/>
  <c r="AS240" i="3" s="1"/>
  <c r="AR241" i="3"/>
  <c r="AS241" i="3" s="1"/>
  <c r="AR242" i="3"/>
  <c r="AS242" i="3" s="1"/>
  <c r="AR243" i="3"/>
  <c r="AS243" i="3" s="1"/>
  <c r="AR244" i="3"/>
  <c r="AS244" i="3" s="1"/>
  <c r="AR245" i="3"/>
  <c r="AS245" i="3" s="1"/>
  <c r="AR246" i="3"/>
  <c r="AS246" i="3" s="1"/>
  <c r="AR247" i="3"/>
  <c r="AS247" i="3" s="1"/>
  <c r="AR248" i="3"/>
  <c r="AS248" i="3" s="1"/>
  <c r="AR249" i="3"/>
  <c r="AS249" i="3" s="1"/>
  <c r="AR250" i="3"/>
  <c r="AS250" i="3" s="1"/>
  <c r="AR251" i="3"/>
  <c r="AS251" i="3" s="1"/>
  <c r="AR252" i="3"/>
  <c r="AS252" i="3" s="1"/>
  <c r="AR253" i="3"/>
  <c r="AS253" i="3" s="1"/>
  <c r="AR254" i="3"/>
  <c r="AS254" i="3" s="1"/>
  <c r="AR255" i="3"/>
  <c r="AS255" i="3" s="1"/>
  <c r="AR256" i="3"/>
  <c r="AS256" i="3" s="1"/>
  <c r="AR257" i="3"/>
  <c r="AS257" i="3" s="1"/>
  <c r="AR258" i="3"/>
  <c r="AS258" i="3" s="1"/>
  <c r="AR259" i="3"/>
  <c r="AS259" i="3" s="1"/>
  <c r="AR260" i="3"/>
  <c r="AS260" i="3" s="1"/>
  <c r="AR261" i="3"/>
  <c r="AS261" i="3" s="1"/>
  <c r="AR262" i="3"/>
  <c r="AS262" i="3" s="1"/>
  <c r="AR263" i="3"/>
  <c r="AS263" i="3" s="1"/>
  <c r="AR264" i="3"/>
  <c r="AS264" i="3" s="1"/>
  <c r="AR265" i="3"/>
  <c r="AS265" i="3" s="1"/>
  <c r="AR266" i="3"/>
  <c r="AS266" i="3" s="1"/>
  <c r="AR267" i="3"/>
  <c r="AS267" i="3" s="1"/>
  <c r="AR268" i="3"/>
  <c r="AS268" i="3" s="1"/>
  <c r="AR269" i="3"/>
  <c r="AS269" i="3" s="1"/>
  <c r="AR270" i="3"/>
  <c r="AS270" i="3" s="1"/>
  <c r="AR271" i="3"/>
  <c r="AS271" i="3" s="1"/>
  <c r="AR272" i="3"/>
  <c r="AS272" i="3" s="1"/>
  <c r="AR273" i="3"/>
  <c r="AS273" i="3" s="1"/>
  <c r="AR274" i="3"/>
  <c r="AS274" i="3" s="1"/>
  <c r="AR275" i="3"/>
  <c r="AS275" i="3" s="1"/>
  <c r="AR276" i="3"/>
  <c r="AS276" i="3" s="1"/>
  <c r="AR277" i="3"/>
  <c r="AS277" i="3" s="1"/>
  <c r="AR278" i="3"/>
  <c r="AS278" i="3" s="1"/>
  <c r="AR279" i="3"/>
  <c r="AS279" i="3" s="1"/>
  <c r="AR280" i="3"/>
  <c r="AS280" i="3" s="1"/>
  <c r="AR281" i="3"/>
  <c r="AS281" i="3" s="1"/>
  <c r="AR282" i="3"/>
  <c r="AS282" i="3" s="1"/>
  <c r="AR283" i="3"/>
  <c r="AS283" i="3" s="1"/>
  <c r="AR284" i="3"/>
  <c r="AS284" i="3" s="1"/>
  <c r="AR285" i="3"/>
  <c r="AS285" i="3" s="1"/>
  <c r="AR286" i="3"/>
  <c r="AS286" i="3" s="1"/>
  <c r="AR287" i="3"/>
  <c r="AS287" i="3" s="1"/>
  <c r="AR288" i="3"/>
  <c r="AS288" i="3" s="1"/>
  <c r="AR289" i="3"/>
  <c r="AS289" i="3" s="1"/>
  <c r="AR290" i="3"/>
  <c r="AS290" i="3" s="1"/>
  <c r="AR291" i="3"/>
  <c r="AS291" i="3" s="1"/>
  <c r="AR292" i="3"/>
  <c r="AS292" i="3" s="1"/>
  <c r="AR293" i="3"/>
  <c r="AS293" i="3" s="1"/>
  <c r="AR294" i="3"/>
  <c r="AS294" i="3" s="1"/>
  <c r="AR295" i="3"/>
  <c r="AS295" i="3" s="1"/>
  <c r="AR296" i="3"/>
  <c r="AS296" i="3" s="1"/>
  <c r="AR297" i="3"/>
  <c r="AS297" i="3" s="1"/>
  <c r="AR298" i="3"/>
  <c r="AS298" i="3" s="1"/>
  <c r="AR299" i="3"/>
  <c r="AS299" i="3" s="1"/>
  <c r="AR300" i="3"/>
  <c r="AS300" i="3" s="1"/>
  <c r="AR301" i="3"/>
  <c r="AS301" i="3" s="1"/>
  <c r="AR302" i="3"/>
  <c r="AS302" i="3" s="1"/>
  <c r="AR303" i="3"/>
  <c r="AS303" i="3" s="1"/>
  <c r="AR304" i="3"/>
  <c r="AS304" i="3" s="1"/>
  <c r="AR305" i="3"/>
  <c r="AS305" i="3" s="1"/>
  <c r="AR306" i="3"/>
  <c r="AS306" i="3" s="1"/>
  <c r="AR307" i="3"/>
  <c r="AS307" i="3" s="1"/>
  <c r="AR308" i="3"/>
  <c r="AS308" i="3" s="1"/>
  <c r="AR309" i="3"/>
  <c r="AS309" i="3" s="1"/>
  <c r="AR310" i="3"/>
  <c r="AS310" i="3" s="1"/>
  <c r="AR311" i="3"/>
  <c r="AS311" i="3" s="1"/>
  <c r="AR312" i="3"/>
  <c r="AS312" i="3" s="1"/>
  <c r="AR313" i="3"/>
  <c r="AS313" i="3" s="1"/>
  <c r="AR314" i="3"/>
  <c r="AS314" i="3" s="1"/>
  <c r="AR315" i="3"/>
  <c r="AS315" i="3" s="1"/>
  <c r="AR316" i="3"/>
  <c r="AS316" i="3" s="1"/>
  <c r="AR317" i="3"/>
  <c r="AS317" i="3" s="1"/>
  <c r="AR318" i="3"/>
  <c r="AS318" i="3" s="1"/>
  <c r="AR319" i="3"/>
  <c r="AS319" i="3" s="1"/>
  <c r="AR320" i="3"/>
  <c r="AS320" i="3" s="1"/>
  <c r="AR321" i="3"/>
  <c r="AS321" i="3" s="1"/>
  <c r="AR322" i="3"/>
  <c r="AS322" i="3" s="1"/>
  <c r="AR323" i="3"/>
  <c r="AS323" i="3" s="1"/>
  <c r="AR324" i="3"/>
  <c r="AS324" i="3" s="1"/>
  <c r="AR325" i="3"/>
  <c r="AS325" i="3" s="1"/>
  <c r="AR326" i="3"/>
  <c r="AS326" i="3" s="1"/>
  <c r="AR327" i="3"/>
  <c r="AS327" i="3" s="1"/>
  <c r="AR328" i="3"/>
  <c r="AS328" i="3" s="1"/>
  <c r="AR329" i="3"/>
  <c r="AS329" i="3" s="1"/>
  <c r="AR330" i="3"/>
  <c r="AS330" i="3" s="1"/>
  <c r="AR331" i="3"/>
  <c r="AS331" i="3" s="1"/>
  <c r="AR332" i="3"/>
  <c r="AS332" i="3" s="1"/>
  <c r="AR333" i="3"/>
  <c r="AS333" i="3" s="1"/>
  <c r="AR334" i="3"/>
  <c r="AS334" i="3" s="1"/>
  <c r="AR335" i="3"/>
  <c r="AS335" i="3" s="1"/>
  <c r="AR336" i="3"/>
  <c r="AS336" i="3" s="1"/>
  <c r="AR337" i="3"/>
  <c r="AS337" i="3" s="1"/>
  <c r="AR338" i="3"/>
  <c r="AS338" i="3" s="1"/>
  <c r="AR339" i="3"/>
  <c r="AS339" i="3" s="1"/>
  <c r="AR340" i="3"/>
  <c r="AS340" i="3" s="1"/>
  <c r="AR341" i="3"/>
  <c r="AS341" i="3" s="1"/>
  <c r="AR342" i="3"/>
  <c r="AS342" i="3" s="1"/>
  <c r="AR343" i="3"/>
  <c r="AS343" i="3" s="1"/>
  <c r="AR344" i="3"/>
  <c r="AS344" i="3" s="1"/>
  <c r="AR345" i="3"/>
  <c r="AS345" i="3" s="1"/>
  <c r="AR346" i="3"/>
  <c r="AS346" i="3" s="1"/>
  <c r="AR347" i="3"/>
  <c r="AS347" i="3" s="1"/>
  <c r="AR348" i="3"/>
  <c r="AS348" i="3" s="1"/>
  <c r="AR349" i="3"/>
  <c r="AS349" i="3" s="1"/>
  <c r="AR350" i="3"/>
  <c r="AS350" i="3" s="1"/>
  <c r="AR351" i="3"/>
  <c r="AS351" i="3" s="1"/>
  <c r="AR352" i="3"/>
  <c r="AS352" i="3" s="1"/>
  <c r="AR353" i="3"/>
  <c r="AS353" i="3" s="1"/>
  <c r="AR354" i="3"/>
  <c r="AS354" i="3" s="1"/>
  <c r="AR355" i="3"/>
  <c r="AS355" i="3" s="1"/>
  <c r="AR356" i="3"/>
  <c r="AS356" i="3" s="1"/>
  <c r="AR357" i="3"/>
  <c r="AS357" i="3" s="1"/>
  <c r="AR358" i="3"/>
  <c r="AS358" i="3" s="1"/>
  <c r="AR359" i="3"/>
  <c r="AS359" i="3" s="1"/>
  <c r="AR360" i="3"/>
  <c r="AS360" i="3" s="1"/>
  <c r="AR361" i="3"/>
  <c r="AS361" i="3" s="1"/>
  <c r="AR362" i="3"/>
  <c r="AS362" i="3" s="1"/>
  <c r="AR363" i="3"/>
  <c r="AS363" i="3" s="1"/>
  <c r="AR364" i="3"/>
  <c r="AS364" i="3" s="1"/>
  <c r="AR365" i="3"/>
  <c r="AS365" i="3" s="1"/>
  <c r="AR366" i="3"/>
  <c r="AS366" i="3" s="1"/>
  <c r="AR367" i="3"/>
  <c r="AS367" i="3" s="1"/>
  <c r="AR368" i="3"/>
  <c r="AS368" i="3" s="1"/>
  <c r="AR369" i="3"/>
  <c r="AS369" i="3" s="1"/>
  <c r="AR370" i="3"/>
  <c r="AS370" i="3" s="1"/>
  <c r="AR371" i="3"/>
  <c r="AS371" i="3" s="1"/>
  <c r="AR372" i="3"/>
  <c r="AS372" i="3" s="1"/>
  <c r="AR373" i="3"/>
  <c r="AS373" i="3" s="1"/>
  <c r="AR374" i="3"/>
  <c r="AS374" i="3" s="1"/>
  <c r="AR375" i="3"/>
  <c r="AS375" i="3" s="1"/>
  <c r="AR376" i="3"/>
  <c r="AS376" i="3" s="1"/>
  <c r="AR377" i="3"/>
  <c r="AS377" i="3" s="1"/>
  <c r="AR378" i="3"/>
  <c r="AS378" i="3" s="1"/>
  <c r="AR379" i="3"/>
  <c r="AS379" i="3" s="1"/>
  <c r="AR380" i="3"/>
  <c r="AS380" i="3" s="1"/>
  <c r="AR381" i="3"/>
  <c r="AS381" i="3" s="1"/>
  <c r="AR382" i="3"/>
  <c r="AS382" i="3" s="1"/>
  <c r="AR383" i="3"/>
  <c r="AS383" i="3" s="1"/>
  <c r="AR384" i="3"/>
  <c r="AS384" i="3" s="1"/>
  <c r="AR385" i="3"/>
  <c r="AS385" i="3" s="1"/>
  <c r="AR386" i="3"/>
  <c r="AS386" i="3" s="1"/>
  <c r="AR387" i="3"/>
  <c r="AS387" i="3" s="1"/>
  <c r="AR388" i="3"/>
  <c r="AS388" i="3" s="1"/>
  <c r="AR389" i="3"/>
  <c r="AS389" i="3" s="1"/>
  <c r="AR390" i="3"/>
  <c r="AS390" i="3" s="1"/>
  <c r="AR391" i="3"/>
  <c r="AS391" i="3" s="1"/>
  <c r="AR392" i="3"/>
  <c r="AS392" i="3" s="1"/>
  <c r="AR393" i="3"/>
  <c r="AS393" i="3" s="1"/>
  <c r="AR394" i="3"/>
  <c r="AS394" i="3" s="1"/>
  <c r="AR395" i="3"/>
  <c r="AS395" i="3" s="1"/>
  <c r="AR396" i="3"/>
  <c r="AS396" i="3" s="1"/>
  <c r="AR397" i="3"/>
  <c r="AS397" i="3" s="1"/>
  <c r="AR398" i="3"/>
  <c r="AS398" i="3" s="1"/>
  <c r="AR399" i="3"/>
  <c r="AS399" i="3" s="1"/>
  <c r="AR400" i="3"/>
  <c r="AS400" i="3" s="1"/>
  <c r="AR401" i="3"/>
  <c r="AS401" i="3" s="1"/>
  <c r="AR402" i="3"/>
  <c r="AS402" i="3" s="1"/>
  <c r="AR403" i="3"/>
  <c r="AS403" i="3" s="1"/>
  <c r="AR404" i="3"/>
  <c r="AS404" i="3" s="1"/>
  <c r="AR405" i="3"/>
  <c r="AS405" i="3" s="1"/>
  <c r="AR406" i="3"/>
  <c r="AS406" i="3" s="1"/>
  <c r="AR407" i="3"/>
  <c r="AS407" i="3" s="1"/>
  <c r="AR408" i="3"/>
  <c r="AS408" i="3" s="1"/>
  <c r="AR409" i="3"/>
  <c r="AS409" i="3" s="1"/>
  <c r="AR410" i="3"/>
  <c r="AS410" i="3" s="1"/>
  <c r="AR411" i="3"/>
  <c r="AS411" i="3" s="1"/>
  <c r="AR412" i="3"/>
  <c r="AS412" i="3" s="1"/>
  <c r="AR413" i="3"/>
  <c r="AS413" i="3" s="1"/>
  <c r="AR414" i="3"/>
  <c r="AS414" i="3" s="1"/>
  <c r="AR415" i="3"/>
  <c r="AS415" i="3" s="1"/>
  <c r="AR416" i="3"/>
  <c r="AS416" i="3" s="1"/>
  <c r="AR417" i="3"/>
  <c r="AS417" i="3" s="1"/>
  <c r="AR418" i="3"/>
  <c r="AS418" i="3" s="1"/>
  <c r="AR419" i="3"/>
  <c r="AS419" i="3" s="1"/>
  <c r="AR420" i="3"/>
  <c r="AS420" i="3" s="1"/>
  <c r="AR421" i="3"/>
  <c r="AS421" i="3" s="1"/>
  <c r="AR422" i="3"/>
  <c r="AS422" i="3" s="1"/>
  <c r="AR423" i="3"/>
  <c r="AS423" i="3" s="1"/>
  <c r="AR424" i="3"/>
  <c r="AS424" i="3" s="1"/>
  <c r="AR425" i="3"/>
  <c r="AS425" i="3" s="1"/>
  <c r="AR426" i="3"/>
  <c r="AS426" i="3" s="1"/>
  <c r="AR427" i="3"/>
  <c r="AS427" i="3" s="1"/>
  <c r="AR428" i="3"/>
  <c r="AS428" i="3" s="1"/>
  <c r="AR429" i="3"/>
  <c r="AS429" i="3" s="1"/>
  <c r="AR430" i="3"/>
  <c r="AS430" i="3" s="1"/>
  <c r="AR431" i="3"/>
  <c r="AS431" i="3" s="1"/>
  <c r="AR432" i="3"/>
  <c r="AS432" i="3" s="1"/>
  <c r="AR433" i="3"/>
  <c r="AS433" i="3" s="1"/>
  <c r="AR434" i="3"/>
  <c r="AS434" i="3" s="1"/>
  <c r="AR435" i="3"/>
  <c r="AS435" i="3" s="1"/>
  <c r="AR436" i="3"/>
  <c r="AS436" i="3" s="1"/>
  <c r="AR437" i="3"/>
  <c r="AS437" i="3" s="1"/>
  <c r="AR438" i="3"/>
  <c r="AS438" i="3" s="1"/>
  <c r="AR439" i="3"/>
  <c r="AS439" i="3" s="1"/>
  <c r="AR440" i="3"/>
  <c r="AS440" i="3" s="1"/>
  <c r="AR441" i="3"/>
  <c r="AS441" i="3" s="1"/>
  <c r="AR442" i="3"/>
  <c r="AS442" i="3" s="1"/>
  <c r="AR443" i="3"/>
  <c r="AS443" i="3" s="1"/>
  <c r="AR444" i="3"/>
  <c r="AS444" i="3" s="1"/>
  <c r="AR445" i="3"/>
  <c r="AS445" i="3" s="1"/>
  <c r="AR446" i="3"/>
  <c r="AS446" i="3" s="1"/>
  <c r="AR447" i="3"/>
  <c r="AS447" i="3" s="1"/>
  <c r="AR448" i="3"/>
  <c r="AS448" i="3" s="1"/>
  <c r="AR449" i="3"/>
  <c r="AS449" i="3" s="1"/>
  <c r="AR450" i="3"/>
  <c r="AS450" i="3" s="1"/>
  <c r="AR451" i="3"/>
  <c r="AS451" i="3" s="1"/>
  <c r="AR452" i="3"/>
  <c r="AS452" i="3" s="1"/>
  <c r="AR453" i="3"/>
  <c r="AS453" i="3" s="1"/>
  <c r="AR454" i="3"/>
  <c r="AS454" i="3" s="1"/>
  <c r="AR455" i="3"/>
  <c r="AS455" i="3" s="1"/>
  <c r="AR456" i="3"/>
  <c r="AS456" i="3" s="1"/>
  <c r="AR457" i="3"/>
  <c r="AS457" i="3" s="1"/>
  <c r="AR458" i="3"/>
  <c r="AS458" i="3" s="1"/>
  <c r="AR459" i="3"/>
  <c r="AS459" i="3" s="1"/>
  <c r="AR460" i="3"/>
  <c r="AS460" i="3" s="1"/>
  <c r="AR461" i="3"/>
  <c r="AS461" i="3" s="1"/>
  <c r="AR462" i="3"/>
  <c r="AS462" i="3" s="1"/>
  <c r="AR463" i="3"/>
  <c r="AS463" i="3" s="1"/>
  <c r="AR464" i="3"/>
  <c r="AS464" i="3" s="1"/>
  <c r="AR465" i="3"/>
  <c r="AS465" i="3" s="1"/>
  <c r="AR466" i="3"/>
  <c r="AS466" i="3" s="1"/>
  <c r="AR467" i="3"/>
  <c r="AS467" i="3" s="1"/>
  <c r="AG21" i="3"/>
  <c r="AG22" i="3"/>
  <c r="AG24" i="3"/>
  <c r="AG25" i="3"/>
  <c r="AG27" i="3"/>
  <c r="AG28" i="3"/>
  <c r="AG30" i="3"/>
  <c r="AG31" i="3"/>
  <c r="AG33" i="3"/>
  <c r="AG34" i="3"/>
  <c r="AG36" i="3"/>
  <c r="AG37" i="3"/>
  <c r="AG39" i="3"/>
  <c r="AG40" i="3"/>
  <c r="AG42" i="3"/>
  <c r="AG43" i="3"/>
  <c r="AG45" i="3"/>
  <c r="AG46" i="3"/>
  <c r="AG48" i="3"/>
  <c r="AG49" i="3"/>
  <c r="AG51" i="3"/>
  <c r="AG52" i="3"/>
  <c r="AG54" i="3"/>
  <c r="AG55" i="3"/>
  <c r="AG57" i="3"/>
  <c r="AG58" i="3"/>
  <c r="AG60" i="3"/>
  <c r="AG61" i="3"/>
  <c r="AG63" i="3"/>
  <c r="AG64" i="3"/>
  <c r="AG66" i="3"/>
  <c r="AG67" i="3"/>
  <c r="AG69" i="3"/>
  <c r="AG70" i="3"/>
  <c r="AG72" i="3"/>
  <c r="AG73" i="3"/>
  <c r="AG75" i="3"/>
  <c r="AG76" i="3"/>
  <c r="AG78" i="3"/>
  <c r="AG79" i="3"/>
  <c r="AG81" i="3"/>
  <c r="AG82" i="3"/>
  <c r="AG84" i="3"/>
  <c r="AG85" i="3"/>
  <c r="AG87" i="3"/>
  <c r="AG88" i="3"/>
  <c r="AG90" i="3"/>
  <c r="AG91" i="3"/>
  <c r="AG93" i="3"/>
  <c r="AG94" i="3"/>
  <c r="AG96" i="3"/>
  <c r="AG97" i="3"/>
  <c r="AG99" i="3"/>
  <c r="AG100" i="3"/>
  <c r="AG102" i="3"/>
  <c r="AG103" i="3"/>
  <c r="AG105" i="3"/>
  <c r="AG106" i="3"/>
  <c r="AG108" i="3"/>
  <c r="AG109" i="3"/>
  <c r="AG111" i="3"/>
  <c r="AG112" i="3"/>
  <c r="AG114" i="3"/>
  <c r="AG115" i="3"/>
  <c r="AG117" i="3"/>
  <c r="AG118" i="3"/>
  <c r="AG120" i="3"/>
  <c r="AG121" i="3"/>
  <c r="AG123" i="3"/>
  <c r="AG124" i="3"/>
  <c r="AG126" i="3"/>
  <c r="AG127" i="3"/>
  <c r="AG129" i="3"/>
  <c r="AG130" i="3"/>
  <c r="AG132" i="3"/>
  <c r="AG133" i="3"/>
  <c r="AG135" i="3"/>
  <c r="AG136" i="3"/>
  <c r="AG138" i="3"/>
  <c r="AG139" i="3"/>
  <c r="AG141" i="3"/>
  <c r="AG142" i="3"/>
  <c r="AG144" i="3"/>
  <c r="AG145" i="3"/>
  <c r="AG147" i="3"/>
  <c r="AG148" i="3"/>
  <c r="AG150" i="3"/>
  <c r="AG151" i="3"/>
  <c r="AG153" i="3"/>
  <c r="AG154" i="3"/>
  <c r="AG156" i="3"/>
  <c r="AG157" i="3"/>
  <c r="AG159" i="3"/>
  <c r="AG160" i="3"/>
  <c r="AG162" i="3"/>
  <c r="AG163" i="3"/>
  <c r="AG165" i="3"/>
  <c r="AG166" i="3"/>
  <c r="AG168" i="3"/>
  <c r="AG169" i="3"/>
  <c r="AG171" i="3"/>
  <c r="AG172" i="3"/>
  <c r="AG174" i="3"/>
  <c r="AG175" i="3"/>
  <c r="AG177" i="3"/>
  <c r="AG178" i="3"/>
  <c r="AG180" i="3"/>
  <c r="AG181" i="3"/>
  <c r="AG183" i="3"/>
  <c r="AG184" i="3"/>
  <c r="AG186" i="3"/>
  <c r="AG187" i="3"/>
  <c r="AG189" i="3"/>
  <c r="AG190" i="3"/>
  <c r="AG192" i="3"/>
  <c r="AG193" i="3"/>
  <c r="AG195" i="3"/>
  <c r="AG196" i="3"/>
  <c r="AG198" i="3"/>
  <c r="AG199" i="3"/>
  <c r="AG201" i="3"/>
  <c r="AG202" i="3"/>
  <c r="AG204" i="3"/>
  <c r="AG205" i="3"/>
  <c r="AG207" i="3"/>
  <c r="AG208" i="3"/>
  <c r="AG210" i="3"/>
  <c r="AG211" i="3"/>
  <c r="AG213" i="3"/>
  <c r="AG214" i="3"/>
  <c r="AG216" i="3"/>
  <c r="AG217" i="3"/>
  <c r="AG219" i="3"/>
  <c r="AG220" i="3"/>
  <c r="AG222" i="3"/>
  <c r="AG223" i="3"/>
  <c r="AG225" i="3"/>
  <c r="AG226" i="3"/>
  <c r="AG228" i="3"/>
  <c r="AG229" i="3"/>
  <c r="AG231" i="3"/>
  <c r="AG232" i="3"/>
  <c r="AG234" i="3"/>
  <c r="AG235" i="3"/>
  <c r="AG237" i="3"/>
  <c r="AG238" i="3"/>
  <c r="AG240" i="3"/>
  <c r="AG241" i="3"/>
  <c r="AG243" i="3"/>
  <c r="AG244" i="3"/>
  <c r="AG246" i="3"/>
  <c r="AG247" i="3"/>
  <c r="AG249" i="3"/>
  <c r="AG250" i="3"/>
  <c r="AG252" i="3"/>
  <c r="AG253" i="3"/>
  <c r="AG255" i="3"/>
  <c r="AG256" i="3"/>
  <c r="AG258" i="3"/>
  <c r="AG259" i="3"/>
  <c r="AG261" i="3"/>
  <c r="AG262" i="3"/>
  <c r="AG264" i="3"/>
  <c r="AG265" i="3"/>
  <c r="AG267" i="3"/>
  <c r="AG268" i="3"/>
  <c r="AG270" i="3"/>
  <c r="AG271" i="3"/>
  <c r="AG273" i="3"/>
  <c r="AG274" i="3"/>
  <c r="AG276" i="3"/>
  <c r="AG277" i="3"/>
  <c r="AG279" i="3"/>
  <c r="AG280" i="3"/>
  <c r="AG282" i="3"/>
  <c r="AG283" i="3"/>
  <c r="AG285" i="3"/>
  <c r="AG286" i="3"/>
  <c r="AG288" i="3"/>
  <c r="AG289" i="3"/>
  <c r="AG291" i="3"/>
  <c r="AG292" i="3"/>
  <c r="AG294" i="3"/>
  <c r="AG295" i="3"/>
  <c r="AG297" i="3"/>
  <c r="AG298" i="3"/>
  <c r="AG300" i="3"/>
  <c r="AG301" i="3"/>
  <c r="AG303" i="3"/>
  <c r="AG304" i="3"/>
  <c r="AG306" i="3"/>
  <c r="AG307" i="3"/>
  <c r="AG309" i="3"/>
  <c r="AG310" i="3"/>
  <c r="AG312" i="3"/>
  <c r="AG313" i="3"/>
  <c r="AG315" i="3"/>
  <c r="AG316" i="3"/>
  <c r="AG318" i="3"/>
  <c r="AG319" i="3"/>
  <c r="AG321" i="3"/>
  <c r="AG322" i="3"/>
  <c r="AG324" i="3"/>
  <c r="AG325" i="3"/>
  <c r="AG327" i="3"/>
  <c r="AG328" i="3"/>
  <c r="AG330" i="3"/>
  <c r="AG331" i="3"/>
  <c r="AG333" i="3"/>
  <c r="AG334" i="3"/>
  <c r="AG336" i="3"/>
  <c r="AG337" i="3"/>
  <c r="AG339" i="3"/>
  <c r="AG340" i="3"/>
  <c r="AG342" i="3"/>
  <c r="AG343" i="3"/>
  <c r="AG345" i="3"/>
  <c r="AG346" i="3"/>
  <c r="AG348" i="3"/>
  <c r="AG349" i="3"/>
  <c r="AG351" i="3"/>
  <c r="AG352" i="3"/>
  <c r="AG354" i="3"/>
  <c r="AG355" i="3"/>
  <c r="AG357" i="3"/>
  <c r="AG358" i="3"/>
  <c r="AG360" i="3"/>
  <c r="AG361" i="3"/>
  <c r="AG363" i="3"/>
  <c r="AG364" i="3"/>
  <c r="AG366" i="3"/>
  <c r="AG367" i="3"/>
  <c r="AG369" i="3"/>
  <c r="AG370" i="3"/>
  <c r="AG372" i="3"/>
  <c r="AG373" i="3"/>
  <c r="AG375" i="3"/>
  <c r="AG376" i="3"/>
  <c r="AG378" i="3"/>
  <c r="AG379" i="3"/>
  <c r="AG381" i="3"/>
  <c r="AG382" i="3"/>
  <c r="AG384" i="3"/>
  <c r="AG385" i="3"/>
  <c r="AG387" i="3"/>
  <c r="AG388" i="3"/>
  <c r="AG390" i="3"/>
  <c r="AG391" i="3"/>
  <c r="AG393" i="3"/>
  <c r="AG394" i="3"/>
  <c r="AG396" i="3"/>
  <c r="AG397" i="3"/>
  <c r="AG399" i="3"/>
  <c r="AG400" i="3"/>
  <c r="AG402" i="3"/>
  <c r="AG403" i="3"/>
  <c r="AG405" i="3"/>
  <c r="AG406" i="3"/>
  <c r="AG408" i="3"/>
  <c r="AG409" i="3"/>
  <c r="AG411" i="3"/>
  <c r="AG412" i="3"/>
  <c r="AG414" i="3"/>
  <c r="AG415" i="3"/>
  <c r="AG417" i="3"/>
  <c r="AG418" i="3"/>
  <c r="AG420" i="3"/>
  <c r="AG421" i="3"/>
  <c r="AG423" i="3"/>
  <c r="AG424" i="3"/>
  <c r="AG426" i="3"/>
  <c r="AG427" i="3"/>
  <c r="AG429" i="3"/>
  <c r="AG430" i="3"/>
  <c r="AG432" i="3"/>
  <c r="AG433" i="3"/>
  <c r="AG435" i="3"/>
  <c r="AG436" i="3"/>
  <c r="AG438" i="3"/>
  <c r="AG439" i="3"/>
  <c r="AG441" i="3"/>
  <c r="AG442" i="3"/>
  <c r="AG444" i="3"/>
  <c r="AG445" i="3"/>
  <c r="AG447" i="3"/>
  <c r="AG448" i="3"/>
  <c r="AG450" i="3"/>
  <c r="AG451" i="3"/>
  <c r="AG453" i="3"/>
  <c r="AG454" i="3"/>
  <c r="AG456" i="3"/>
  <c r="AG457" i="3"/>
  <c r="AG459" i="3"/>
  <c r="AG460" i="3"/>
  <c r="AG462" i="3"/>
  <c r="AG463" i="3"/>
  <c r="AG465" i="3"/>
  <c r="AG466" i="3"/>
  <c r="D21" i="9"/>
  <c r="AB21" i="9" s="1"/>
  <c r="D24" i="9"/>
  <c r="AB24" i="9" s="1"/>
  <c r="D27" i="9"/>
  <c r="AB27" i="9" s="1"/>
  <c r="D30" i="9"/>
  <c r="AB30" i="9" s="1"/>
  <c r="D33" i="9"/>
  <c r="AB33" i="9" s="1"/>
  <c r="D36" i="9"/>
  <c r="AB36" i="9" s="1"/>
  <c r="D39" i="9"/>
  <c r="AB39" i="9" s="1"/>
  <c r="D42" i="9"/>
  <c r="AB42" i="9" s="1"/>
  <c r="D45" i="9"/>
  <c r="AB45" i="9" s="1"/>
  <c r="D48" i="9"/>
  <c r="AB48" i="9" s="1"/>
  <c r="D51" i="9"/>
  <c r="AB51" i="9" s="1"/>
  <c r="D54" i="9"/>
  <c r="AB54" i="9" s="1"/>
  <c r="D57" i="9"/>
  <c r="AB57" i="9" s="1"/>
  <c r="D60" i="9"/>
  <c r="AB60" i="9" s="1"/>
  <c r="D63" i="9"/>
  <c r="AB63" i="9" s="1"/>
  <c r="D66" i="9"/>
  <c r="AB66" i="9" s="1"/>
  <c r="D69" i="9"/>
  <c r="AB69" i="9" s="1"/>
  <c r="D72" i="9"/>
  <c r="AB72" i="9" s="1"/>
  <c r="D75" i="9"/>
  <c r="AB75" i="9" s="1"/>
  <c r="D78" i="9"/>
  <c r="AB78" i="9" s="1"/>
  <c r="D81" i="9"/>
  <c r="AB81" i="9" s="1"/>
  <c r="D84" i="9"/>
  <c r="AB84" i="9" s="1"/>
  <c r="D87" i="9"/>
  <c r="AB87" i="9" s="1"/>
  <c r="D90" i="9"/>
  <c r="AB90" i="9" s="1"/>
  <c r="D93" i="9"/>
  <c r="AB93" i="9" s="1"/>
  <c r="D96" i="9"/>
  <c r="AB96" i="9" s="1"/>
  <c r="D99" i="9"/>
  <c r="AB99" i="9" s="1"/>
  <c r="D102" i="9"/>
  <c r="AB102" i="9" s="1"/>
  <c r="D105" i="9"/>
  <c r="AB105" i="9" s="1"/>
  <c r="D108" i="9"/>
  <c r="AB108" i="9" s="1"/>
  <c r="D111" i="9"/>
  <c r="AB111" i="9" s="1"/>
  <c r="D114" i="9"/>
  <c r="AB114" i="9" s="1"/>
  <c r="D117" i="9"/>
  <c r="AB117" i="9" s="1"/>
  <c r="D120" i="9"/>
  <c r="AB120" i="9" s="1"/>
  <c r="D123" i="9"/>
  <c r="AB123" i="9" s="1"/>
  <c r="D126" i="9"/>
  <c r="AB126" i="9" s="1"/>
  <c r="D129" i="9"/>
  <c r="AB129" i="9" s="1"/>
  <c r="D132" i="9"/>
  <c r="AB132" i="9" s="1"/>
  <c r="D135" i="9"/>
  <c r="AB135" i="9" s="1"/>
  <c r="D138" i="9"/>
  <c r="AB138" i="9" s="1"/>
  <c r="D141" i="9"/>
  <c r="AB141" i="9" s="1"/>
  <c r="D144" i="9"/>
  <c r="AB144" i="9" s="1"/>
  <c r="D147" i="9"/>
  <c r="AB147" i="9" s="1"/>
  <c r="D150" i="9"/>
  <c r="AB150" i="9" s="1"/>
  <c r="D153" i="9"/>
  <c r="AB153" i="9" s="1"/>
  <c r="D156" i="9"/>
  <c r="AB156" i="9" s="1"/>
  <c r="D159" i="9"/>
  <c r="AB159" i="9" s="1"/>
  <c r="D162" i="9"/>
  <c r="AB162" i="9" s="1"/>
  <c r="D165" i="9"/>
  <c r="AB165" i="9" s="1"/>
  <c r="D168" i="9"/>
  <c r="AB168" i="9" s="1"/>
  <c r="D171" i="9"/>
  <c r="AB171" i="9" s="1"/>
  <c r="D174" i="9"/>
  <c r="AB174" i="9" s="1"/>
  <c r="D177" i="9"/>
  <c r="AB177" i="9" s="1"/>
  <c r="D180" i="9"/>
  <c r="AB180" i="9" s="1"/>
  <c r="D183" i="9"/>
  <c r="AB183" i="9" s="1"/>
  <c r="D186" i="9"/>
  <c r="AB186" i="9" s="1"/>
  <c r="D189" i="9"/>
  <c r="AB189" i="9" s="1"/>
  <c r="D192" i="9"/>
  <c r="AB192" i="9" s="1"/>
  <c r="D195" i="9"/>
  <c r="AB195" i="9" s="1"/>
  <c r="D198" i="9"/>
  <c r="AB198" i="9" s="1"/>
  <c r="D201" i="9"/>
  <c r="AB201" i="9" s="1"/>
  <c r="D204" i="9"/>
  <c r="AB204" i="9" s="1"/>
  <c r="D207" i="9"/>
  <c r="AB207" i="9" s="1"/>
  <c r="D210" i="9"/>
  <c r="AB210" i="9" s="1"/>
  <c r="D213" i="9"/>
  <c r="AB213" i="9" s="1"/>
  <c r="D216" i="9"/>
  <c r="AB216" i="9" s="1"/>
  <c r="D219" i="9"/>
  <c r="AB219" i="9" s="1"/>
  <c r="D222" i="9"/>
  <c r="AB222" i="9" s="1"/>
  <c r="D225" i="9"/>
  <c r="AB225" i="9" s="1"/>
  <c r="D228" i="9"/>
  <c r="AB228" i="9" s="1"/>
  <c r="D231" i="9"/>
  <c r="AB231" i="9" s="1"/>
  <c r="D234" i="9"/>
  <c r="AB234" i="9" s="1"/>
  <c r="D237" i="9"/>
  <c r="AB237" i="9" s="1"/>
  <c r="D240" i="9"/>
  <c r="AB240" i="9" s="1"/>
  <c r="D243" i="9"/>
  <c r="AB243" i="9" s="1"/>
  <c r="D246" i="9"/>
  <c r="AB246" i="9" s="1"/>
  <c r="D249" i="9"/>
  <c r="AB249" i="9" s="1"/>
  <c r="D252" i="9"/>
  <c r="AB252" i="9" s="1"/>
  <c r="D255" i="9"/>
  <c r="AB255" i="9" s="1"/>
  <c r="D258" i="9"/>
  <c r="AB258" i="9" s="1"/>
  <c r="D261" i="9"/>
  <c r="AB261" i="9" s="1"/>
  <c r="D264" i="9"/>
  <c r="AB264" i="9" s="1"/>
  <c r="D267" i="9"/>
  <c r="AB267" i="9" s="1"/>
  <c r="D270" i="9"/>
  <c r="AB270" i="9" s="1"/>
  <c r="D273" i="9"/>
  <c r="AB273" i="9" s="1"/>
  <c r="D276" i="9"/>
  <c r="AB276" i="9" s="1"/>
  <c r="D279" i="9"/>
  <c r="AB279" i="9" s="1"/>
  <c r="D282" i="9"/>
  <c r="AB282" i="9" s="1"/>
  <c r="D285" i="9"/>
  <c r="AB285" i="9" s="1"/>
  <c r="D288" i="9"/>
  <c r="AB288" i="9" s="1"/>
  <c r="D291" i="9"/>
  <c r="AB291" i="9" s="1"/>
  <c r="D294" i="9"/>
  <c r="AB294" i="9" s="1"/>
  <c r="D297" i="9"/>
  <c r="AB297" i="9" s="1"/>
  <c r="D300" i="9"/>
  <c r="AB300" i="9" s="1"/>
  <c r="D303" i="9"/>
  <c r="AB303" i="9" s="1"/>
  <c r="D306" i="9"/>
  <c r="AB306" i="9" s="1"/>
  <c r="D309" i="9"/>
  <c r="AB309" i="9" s="1"/>
  <c r="D312" i="9"/>
  <c r="AB312" i="9" s="1"/>
  <c r="D315" i="9"/>
  <c r="AB315" i="9" s="1"/>
  <c r="D318" i="9"/>
  <c r="AB318" i="9" s="1"/>
  <c r="D321" i="9"/>
  <c r="AB321" i="9" s="1"/>
  <c r="D324" i="9"/>
  <c r="AB324" i="9" s="1"/>
  <c r="D327" i="9"/>
  <c r="AB327" i="9" s="1"/>
  <c r="D330" i="9"/>
  <c r="AB330" i="9" s="1"/>
  <c r="D333" i="9"/>
  <c r="AB333" i="9" s="1"/>
  <c r="D336" i="9"/>
  <c r="AB336" i="9" s="1"/>
  <c r="D339" i="9"/>
  <c r="AB339" i="9" s="1"/>
  <c r="D342" i="9"/>
  <c r="AB342" i="9" s="1"/>
  <c r="D345" i="9"/>
  <c r="AB345" i="9" s="1"/>
  <c r="D348" i="9"/>
  <c r="AB348" i="9" s="1"/>
  <c r="D351" i="9"/>
  <c r="AB351" i="9" s="1"/>
  <c r="D354" i="9"/>
  <c r="AB354" i="9" s="1"/>
  <c r="D357" i="9"/>
  <c r="AB357" i="9" s="1"/>
  <c r="D360" i="9"/>
  <c r="AB360" i="9" s="1"/>
  <c r="D363" i="9"/>
  <c r="AB363" i="9" s="1"/>
  <c r="D366" i="9"/>
  <c r="AB366" i="9" s="1"/>
  <c r="D369" i="9"/>
  <c r="AB369" i="9" s="1"/>
  <c r="D372" i="9"/>
  <c r="AB372" i="9" s="1"/>
  <c r="D375" i="9"/>
  <c r="AB375" i="9" s="1"/>
  <c r="D378" i="9"/>
  <c r="AB378" i="9" s="1"/>
  <c r="D381" i="9"/>
  <c r="AB381" i="9" s="1"/>
  <c r="D384" i="9"/>
  <c r="AB384" i="9" s="1"/>
  <c r="D387" i="9"/>
  <c r="AB387" i="9" s="1"/>
  <c r="D390" i="9"/>
  <c r="AB390" i="9" s="1"/>
  <c r="D393" i="9"/>
  <c r="AB393" i="9" s="1"/>
  <c r="D396" i="9"/>
  <c r="AB396" i="9" s="1"/>
  <c r="D399" i="9"/>
  <c r="AB399" i="9" s="1"/>
  <c r="D402" i="9"/>
  <c r="AB402" i="9" s="1"/>
  <c r="D405" i="9"/>
  <c r="AB405" i="9" s="1"/>
  <c r="D408" i="9"/>
  <c r="AB408" i="9" s="1"/>
  <c r="D411" i="9"/>
  <c r="AB411" i="9" s="1"/>
  <c r="D414" i="9"/>
  <c r="AB414" i="9" s="1"/>
  <c r="D417" i="9"/>
  <c r="AB417" i="9" s="1"/>
  <c r="D420" i="9"/>
  <c r="AB420" i="9" s="1"/>
  <c r="D423" i="9"/>
  <c r="AB423" i="9" s="1"/>
  <c r="D426" i="9"/>
  <c r="AB426" i="9" s="1"/>
  <c r="D429" i="9"/>
  <c r="AB429" i="9" s="1"/>
  <c r="D432" i="9"/>
  <c r="AB432" i="9" s="1"/>
  <c r="D435" i="9"/>
  <c r="AB435" i="9" s="1"/>
  <c r="D438" i="9"/>
  <c r="AB438" i="9" s="1"/>
  <c r="D441" i="9"/>
  <c r="AB441" i="9" s="1"/>
  <c r="D444" i="9"/>
  <c r="AB444" i="9" s="1"/>
  <c r="D447" i="9"/>
  <c r="AB447" i="9" s="1"/>
  <c r="D450" i="9"/>
  <c r="AB450" i="9" s="1"/>
  <c r="D453" i="9"/>
  <c r="AB453" i="9" s="1"/>
  <c r="D456" i="9"/>
  <c r="AB456" i="9" s="1"/>
  <c r="D459" i="9"/>
  <c r="AB459" i="9" s="1"/>
  <c r="D462" i="9"/>
  <c r="AB462" i="9" s="1"/>
  <c r="D465" i="9"/>
  <c r="AB465" i="9" s="1"/>
  <c r="AA21" i="9"/>
  <c r="AA24" i="9"/>
  <c r="C27" i="9"/>
  <c r="C30" i="9"/>
  <c r="AA30" i="9" s="1"/>
  <c r="C33" i="9"/>
  <c r="AA33" i="9" s="1"/>
  <c r="C36" i="9"/>
  <c r="AA36" i="9" s="1"/>
  <c r="C39" i="9"/>
  <c r="C42" i="9"/>
  <c r="AA42" i="9" s="1"/>
  <c r="C45" i="9"/>
  <c r="AA45" i="9" s="1"/>
  <c r="C48" i="9"/>
  <c r="AA48" i="9" s="1"/>
  <c r="AA51" i="9"/>
  <c r="C54" i="9"/>
  <c r="AA54" i="9" s="1"/>
  <c r="C57" i="9"/>
  <c r="AA57" i="9" s="1"/>
  <c r="C60" i="9"/>
  <c r="AA60" i="9" s="1"/>
  <c r="C63" i="9"/>
  <c r="AA63" i="9" s="1"/>
  <c r="C66" i="9"/>
  <c r="AA66" i="9" s="1"/>
  <c r="C69" i="9"/>
  <c r="AA69" i="9" s="1"/>
  <c r="C72" i="9"/>
  <c r="AA72" i="9" s="1"/>
  <c r="C75" i="9"/>
  <c r="AA75" i="9" s="1"/>
  <c r="C78" i="9"/>
  <c r="AA78" i="9" s="1"/>
  <c r="C81" i="9"/>
  <c r="AA81" i="9" s="1"/>
  <c r="C84" i="9"/>
  <c r="AA84" i="9" s="1"/>
  <c r="C87" i="9"/>
  <c r="AA87" i="9" s="1"/>
  <c r="C90" i="9"/>
  <c r="AA90" i="9" s="1"/>
  <c r="C93" i="9"/>
  <c r="AA93" i="9" s="1"/>
  <c r="C96" i="9"/>
  <c r="AA96" i="9" s="1"/>
  <c r="C99" i="9"/>
  <c r="AA99" i="9" s="1"/>
  <c r="C102" i="9"/>
  <c r="AA102" i="9" s="1"/>
  <c r="C105" i="9"/>
  <c r="AA105" i="9" s="1"/>
  <c r="C108" i="9"/>
  <c r="AA108" i="9" s="1"/>
  <c r="C111" i="9"/>
  <c r="AA111" i="9" s="1"/>
  <c r="C114" i="9"/>
  <c r="AA114" i="9" s="1"/>
  <c r="C117" i="9"/>
  <c r="AA117" i="9" s="1"/>
  <c r="C120" i="9"/>
  <c r="AA120" i="9" s="1"/>
  <c r="C123" i="9"/>
  <c r="AA123" i="9" s="1"/>
  <c r="C126" i="9"/>
  <c r="AA126" i="9" s="1"/>
  <c r="C129" i="9"/>
  <c r="AA129" i="9" s="1"/>
  <c r="C132" i="9"/>
  <c r="AA132" i="9" s="1"/>
  <c r="C135" i="9"/>
  <c r="AA135" i="9" s="1"/>
  <c r="C138" i="9"/>
  <c r="AA138" i="9" s="1"/>
  <c r="C141" i="9"/>
  <c r="AA141" i="9" s="1"/>
  <c r="C144" i="9"/>
  <c r="AA144" i="9" s="1"/>
  <c r="C147" i="9"/>
  <c r="AA147" i="9" s="1"/>
  <c r="C150" i="9"/>
  <c r="AA150" i="9" s="1"/>
  <c r="C153" i="9"/>
  <c r="AA153" i="9" s="1"/>
  <c r="C156" i="9"/>
  <c r="AA156" i="9" s="1"/>
  <c r="C159" i="9"/>
  <c r="AA159" i="9" s="1"/>
  <c r="C162" i="9"/>
  <c r="AA162" i="9" s="1"/>
  <c r="C165" i="9"/>
  <c r="AA165" i="9" s="1"/>
  <c r="C168" i="9"/>
  <c r="AA168" i="9" s="1"/>
  <c r="C171" i="9"/>
  <c r="AA171" i="9" s="1"/>
  <c r="C174" i="9"/>
  <c r="AA174" i="9" s="1"/>
  <c r="C177" i="9"/>
  <c r="AA177" i="9" s="1"/>
  <c r="C180" i="9"/>
  <c r="AA180" i="9" s="1"/>
  <c r="C183" i="9"/>
  <c r="AA183" i="9" s="1"/>
  <c r="C186" i="9"/>
  <c r="AA186" i="9" s="1"/>
  <c r="C189" i="9"/>
  <c r="AA189" i="9" s="1"/>
  <c r="C192" i="9"/>
  <c r="AA192" i="9" s="1"/>
  <c r="C195" i="9"/>
  <c r="AA195" i="9" s="1"/>
  <c r="C198" i="9"/>
  <c r="AA198" i="9" s="1"/>
  <c r="C201" i="9"/>
  <c r="AA201" i="9" s="1"/>
  <c r="C204" i="9"/>
  <c r="AA204" i="9" s="1"/>
  <c r="C207" i="9"/>
  <c r="AA207" i="9" s="1"/>
  <c r="C210" i="9"/>
  <c r="AA210" i="9" s="1"/>
  <c r="C213" i="9"/>
  <c r="AA213" i="9" s="1"/>
  <c r="C216" i="9"/>
  <c r="AA216" i="9" s="1"/>
  <c r="C219" i="9"/>
  <c r="AA219" i="9" s="1"/>
  <c r="C222" i="9"/>
  <c r="AA222" i="9" s="1"/>
  <c r="C225" i="9"/>
  <c r="AA225" i="9" s="1"/>
  <c r="C228" i="9"/>
  <c r="AA228" i="9" s="1"/>
  <c r="C231" i="9"/>
  <c r="AA231" i="9" s="1"/>
  <c r="C234" i="9"/>
  <c r="AA234" i="9" s="1"/>
  <c r="C237" i="9"/>
  <c r="AA237" i="9" s="1"/>
  <c r="C240" i="9"/>
  <c r="AA240" i="9" s="1"/>
  <c r="C243" i="9"/>
  <c r="AA243" i="9" s="1"/>
  <c r="C246" i="9"/>
  <c r="AA246" i="9" s="1"/>
  <c r="C249" i="9"/>
  <c r="AA249" i="9" s="1"/>
  <c r="C252" i="9"/>
  <c r="AA252" i="9" s="1"/>
  <c r="C255" i="9"/>
  <c r="AA255" i="9" s="1"/>
  <c r="C258" i="9"/>
  <c r="AA258" i="9" s="1"/>
  <c r="C261" i="9"/>
  <c r="AA261" i="9" s="1"/>
  <c r="C264" i="9"/>
  <c r="AA264" i="9" s="1"/>
  <c r="C267" i="9"/>
  <c r="AA267" i="9" s="1"/>
  <c r="C270" i="9"/>
  <c r="AA270" i="9" s="1"/>
  <c r="C273" i="9"/>
  <c r="AA273" i="9" s="1"/>
  <c r="C276" i="9"/>
  <c r="AA276" i="9" s="1"/>
  <c r="C279" i="9"/>
  <c r="AA279" i="9" s="1"/>
  <c r="C282" i="9"/>
  <c r="AA282" i="9" s="1"/>
  <c r="C285" i="9"/>
  <c r="AA285" i="9" s="1"/>
  <c r="C288" i="9"/>
  <c r="AA288" i="9" s="1"/>
  <c r="C291" i="9"/>
  <c r="AA291" i="9" s="1"/>
  <c r="C294" i="9"/>
  <c r="AA294" i="9" s="1"/>
  <c r="C297" i="9"/>
  <c r="AA297" i="9" s="1"/>
  <c r="C300" i="9"/>
  <c r="AA300" i="9" s="1"/>
  <c r="C303" i="9"/>
  <c r="AA303" i="9" s="1"/>
  <c r="C306" i="9"/>
  <c r="AA306" i="9" s="1"/>
  <c r="C309" i="9"/>
  <c r="AA309" i="9" s="1"/>
  <c r="C312" i="9"/>
  <c r="AA312" i="9" s="1"/>
  <c r="C315" i="9"/>
  <c r="AA315" i="9" s="1"/>
  <c r="C318" i="9"/>
  <c r="AA318" i="9" s="1"/>
  <c r="C321" i="9"/>
  <c r="AA321" i="9" s="1"/>
  <c r="C324" i="9"/>
  <c r="AA324" i="9" s="1"/>
  <c r="C327" i="9"/>
  <c r="AA327" i="9" s="1"/>
  <c r="C330" i="9"/>
  <c r="AA330" i="9" s="1"/>
  <c r="C333" i="9"/>
  <c r="AA333" i="9" s="1"/>
  <c r="C336" i="9"/>
  <c r="AA336" i="9" s="1"/>
  <c r="C339" i="9"/>
  <c r="AA339" i="9" s="1"/>
  <c r="C342" i="9"/>
  <c r="AA342" i="9" s="1"/>
  <c r="C345" i="9"/>
  <c r="AA345" i="9" s="1"/>
  <c r="C348" i="9"/>
  <c r="AA348" i="9" s="1"/>
  <c r="C351" i="9"/>
  <c r="AA351" i="9" s="1"/>
  <c r="C354" i="9"/>
  <c r="AA354" i="9" s="1"/>
  <c r="C357" i="9"/>
  <c r="AA357" i="9" s="1"/>
  <c r="C360" i="9"/>
  <c r="AA360" i="9" s="1"/>
  <c r="C363" i="9"/>
  <c r="AA363" i="9" s="1"/>
  <c r="C366" i="9"/>
  <c r="AA366" i="9" s="1"/>
  <c r="C369" i="9"/>
  <c r="AA369" i="9" s="1"/>
  <c r="C372" i="9"/>
  <c r="AA372" i="9" s="1"/>
  <c r="C375" i="9"/>
  <c r="AA375" i="9" s="1"/>
  <c r="C378" i="9"/>
  <c r="AA378" i="9" s="1"/>
  <c r="C381" i="9"/>
  <c r="AA381" i="9" s="1"/>
  <c r="C384" i="9"/>
  <c r="AA384" i="9" s="1"/>
  <c r="C387" i="9"/>
  <c r="AA387" i="9" s="1"/>
  <c r="C390" i="9"/>
  <c r="AA390" i="9" s="1"/>
  <c r="C393" i="9"/>
  <c r="AA393" i="9" s="1"/>
  <c r="C396" i="9"/>
  <c r="AA396" i="9" s="1"/>
  <c r="C399" i="9"/>
  <c r="AA399" i="9" s="1"/>
  <c r="C402" i="9"/>
  <c r="AA402" i="9" s="1"/>
  <c r="C405" i="9"/>
  <c r="AA405" i="9" s="1"/>
  <c r="C408" i="9"/>
  <c r="AA408" i="9" s="1"/>
  <c r="C411" i="9"/>
  <c r="AA411" i="9" s="1"/>
  <c r="C414" i="9"/>
  <c r="AA414" i="9" s="1"/>
  <c r="C417" i="9"/>
  <c r="AA417" i="9" s="1"/>
  <c r="C420" i="9"/>
  <c r="AA420" i="9" s="1"/>
  <c r="C423" i="9"/>
  <c r="AA423" i="9" s="1"/>
  <c r="C426" i="9"/>
  <c r="AA426" i="9" s="1"/>
  <c r="C429" i="9"/>
  <c r="AA429" i="9" s="1"/>
  <c r="C432" i="9"/>
  <c r="AA432" i="9" s="1"/>
  <c r="C435" i="9"/>
  <c r="AA435" i="9" s="1"/>
  <c r="C438" i="9"/>
  <c r="AA438" i="9" s="1"/>
  <c r="C441" i="9"/>
  <c r="AA441" i="9" s="1"/>
  <c r="C444" i="9"/>
  <c r="AA444" i="9" s="1"/>
  <c r="C447" i="9"/>
  <c r="AA447" i="9" s="1"/>
  <c r="C450" i="9"/>
  <c r="AA450" i="9" s="1"/>
  <c r="C453" i="9"/>
  <c r="AA453" i="9" s="1"/>
  <c r="C456" i="9"/>
  <c r="AA456" i="9" s="1"/>
  <c r="C459" i="9"/>
  <c r="AA459" i="9" s="1"/>
  <c r="C462" i="9"/>
  <c r="AA462" i="9" s="1"/>
  <c r="C465" i="9"/>
  <c r="AA465" i="9" s="1"/>
  <c r="E30" i="9"/>
  <c r="AC30" i="9" s="1"/>
  <c r="E31" i="9"/>
  <c r="AD30" i="9" s="1"/>
  <c r="E33" i="9"/>
  <c r="AC33" i="9" s="1"/>
  <c r="E34" i="9"/>
  <c r="AD33" i="9" s="1"/>
  <c r="E36" i="9"/>
  <c r="AC36" i="9" s="1"/>
  <c r="E37" i="9"/>
  <c r="AD36" i="9" s="1"/>
  <c r="E39" i="9"/>
  <c r="AC39" i="9" s="1"/>
  <c r="E40" i="9"/>
  <c r="AD39" i="9" s="1"/>
  <c r="E42" i="9"/>
  <c r="AC42" i="9" s="1"/>
  <c r="E43" i="9"/>
  <c r="AD42" i="9" s="1"/>
  <c r="E45" i="9"/>
  <c r="AC45" i="9" s="1"/>
  <c r="E46" i="9"/>
  <c r="AD45" i="9" s="1"/>
  <c r="E48" i="9"/>
  <c r="AC48" i="9" s="1"/>
  <c r="E49" i="9"/>
  <c r="AD48" i="9" s="1"/>
  <c r="E51" i="9"/>
  <c r="AC51" i="9" s="1"/>
  <c r="E52" i="9"/>
  <c r="AD51" i="9" s="1"/>
  <c r="E54" i="9"/>
  <c r="AC54" i="9" s="1"/>
  <c r="E55" i="9"/>
  <c r="AD54" i="9" s="1"/>
  <c r="E57" i="9"/>
  <c r="AC57" i="9" s="1"/>
  <c r="E58" i="9"/>
  <c r="AD57" i="9" s="1"/>
  <c r="E60" i="9"/>
  <c r="AC60" i="9" s="1"/>
  <c r="E61" i="9"/>
  <c r="AD60" i="9" s="1"/>
  <c r="E63" i="9"/>
  <c r="AC63" i="9" s="1"/>
  <c r="E64" i="9"/>
  <c r="AD63" i="9" s="1"/>
  <c r="E66" i="9"/>
  <c r="AC66" i="9" s="1"/>
  <c r="E67" i="9"/>
  <c r="AD66" i="9" s="1"/>
  <c r="E69" i="9"/>
  <c r="AC69" i="9" s="1"/>
  <c r="E70" i="9"/>
  <c r="AD69" i="9" s="1"/>
  <c r="E72" i="9"/>
  <c r="AC72" i="9" s="1"/>
  <c r="E73" i="9"/>
  <c r="AD72" i="9" s="1"/>
  <c r="E75" i="9"/>
  <c r="AC75" i="9" s="1"/>
  <c r="E76" i="9"/>
  <c r="AD75" i="9" s="1"/>
  <c r="E78" i="9"/>
  <c r="AC78" i="9" s="1"/>
  <c r="E79" i="9"/>
  <c r="AD78" i="9" s="1"/>
  <c r="E81" i="9"/>
  <c r="AC81" i="9" s="1"/>
  <c r="E82" i="9"/>
  <c r="AD81" i="9" s="1"/>
  <c r="E84" i="9"/>
  <c r="AC84" i="9" s="1"/>
  <c r="E85" i="9"/>
  <c r="AD84" i="9" s="1"/>
  <c r="E87" i="9"/>
  <c r="AC87" i="9" s="1"/>
  <c r="E88" i="9"/>
  <c r="AD87" i="9" s="1"/>
  <c r="E90" i="9"/>
  <c r="AC90" i="9" s="1"/>
  <c r="E91" i="9"/>
  <c r="AD90" i="9" s="1"/>
  <c r="E93" i="9"/>
  <c r="AC93" i="9" s="1"/>
  <c r="E94" i="9"/>
  <c r="AD93" i="9" s="1"/>
  <c r="E96" i="9"/>
  <c r="AC96" i="9" s="1"/>
  <c r="E97" i="9"/>
  <c r="AD96" i="9" s="1"/>
  <c r="E99" i="9"/>
  <c r="AC99" i="9" s="1"/>
  <c r="E100" i="9"/>
  <c r="AD99" i="9" s="1"/>
  <c r="E102" i="9"/>
  <c r="AC102" i="9" s="1"/>
  <c r="E103" i="9"/>
  <c r="AD102" i="9" s="1"/>
  <c r="E105" i="9"/>
  <c r="AC105" i="9" s="1"/>
  <c r="E106" i="9"/>
  <c r="AD105" i="9" s="1"/>
  <c r="E108" i="9"/>
  <c r="AC108" i="9" s="1"/>
  <c r="E109" i="9"/>
  <c r="AD108" i="9" s="1"/>
  <c r="E111" i="9"/>
  <c r="AC111" i="9" s="1"/>
  <c r="E112" i="9"/>
  <c r="AD111" i="9" s="1"/>
  <c r="E114" i="9"/>
  <c r="AC114" i="9" s="1"/>
  <c r="E115" i="9"/>
  <c r="AD114" i="9" s="1"/>
  <c r="E117" i="9"/>
  <c r="AC117" i="9" s="1"/>
  <c r="E118" i="9"/>
  <c r="AD117" i="9" s="1"/>
  <c r="E120" i="9"/>
  <c r="AC120" i="9" s="1"/>
  <c r="E121" i="9"/>
  <c r="AD120" i="9" s="1"/>
  <c r="E123" i="9"/>
  <c r="AC123" i="9" s="1"/>
  <c r="E124" i="9"/>
  <c r="AD123" i="9" s="1"/>
  <c r="E126" i="9"/>
  <c r="AC126" i="9" s="1"/>
  <c r="E127" i="9"/>
  <c r="AD126" i="9" s="1"/>
  <c r="E129" i="9"/>
  <c r="AC129" i="9" s="1"/>
  <c r="E130" i="9"/>
  <c r="AD129" i="9" s="1"/>
  <c r="E132" i="9"/>
  <c r="AC132" i="9" s="1"/>
  <c r="E133" i="9"/>
  <c r="AD132" i="9" s="1"/>
  <c r="E135" i="9"/>
  <c r="AC135" i="9" s="1"/>
  <c r="E136" i="9"/>
  <c r="AD135" i="9" s="1"/>
  <c r="E138" i="9"/>
  <c r="AC138" i="9" s="1"/>
  <c r="E139" i="9"/>
  <c r="AD138" i="9" s="1"/>
  <c r="E141" i="9"/>
  <c r="AC141" i="9" s="1"/>
  <c r="E142" i="9"/>
  <c r="AD141" i="9" s="1"/>
  <c r="E144" i="9"/>
  <c r="AC144" i="9" s="1"/>
  <c r="E145" i="9"/>
  <c r="AD144" i="9" s="1"/>
  <c r="E147" i="9"/>
  <c r="AC147" i="9" s="1"/>
  <c r="E148" i="9"/>
  <c r="AD147" i="9" s="1"/>
  <c r="E150" i="9"/>
  <c r="AC150" i="9" s="1"/>
  <c r="E151" i="9"/>
  <c r="AD150" i="9" s="1"/>
  <c r="E153" i="9"/>
  <c r="AC153" i="9" s="1"/>
  <c r="E154" i="9"/>
  <c r="AD153" i="9" s="1"/>
  <c r="E156" i="9"/>
  <c r="AC156" i="9" s="1"/>
  <c r="E157" i="9"/>
  <c r="AD156" i="9" s="1"/>
  <c r="E159" i="9"/>
  <c r="AC159" i="9" s="1"/>
  <c r="E160" i="9"/>
  <c r="AD159" i="9" s="1"/>
  <c r="E162" i="9"/>
  <c r="AC162" i="9" s="1"/>
  <c r="E163" i="9"/>
  <c r="AD162" i="9" s="1"/>
  <c r="E165" i="9"/>
  <c r="AC165" i="9" s="1"/>
  <c r="E166" i="9"/>
  <c r="AD165" i="9" s="1"/>
  <c r="E168" i="9"/>
  <c r="AC168" i="9" s="1"/>
  <c r="E169" i="9"/>
  <c r="AD168" i="9" s="1"/>
  <c r="E171" i="9"/>
  <c r="AC171" i="9" s="1"/>
  <c r="E172" i="9"/>
  <c r="AD171" i="9" s="1"/>
  <c r="E174" i="9"/>
  <c r="AC174" i="9" s="1"/>
  <c r="E175" i="9"/>
  <c r="AD174" i="9" s="1"/>
  <c r="E177" i="9"/>
  <c r="AC177" i="9" s="1"/>
  <c r="E178" i="9"/>
  <c r="AD177" i="9" s="1"/>
  <c r="E180" i="9"/>
  <c r="AC180" i="9" s="1"/>
  <c r="E181" i="9"/>
  <c r="AD180" i="9" s="1"/>
  <c r="E183" i="9"/>
  <c r="AC183" i="9" s="1"/>
  <c r="E184" i="9"/>
  <c r="AD183" i="9" s="1"/>
  <c r="E186" i="9"/>
  <c r="AC186" i="9" s="1"/>
  <c r="E187" i="9"/>
  <c r="AD186" i="9" s="1"/>
  <c r="E189" i="9"/>
  <c r="AC189" i="9" s="1"/>
  <c r="E190" i="9"/>
  <c r="AD189" i="9" s="1"/>
  <c r="E192" i="9"/>
  <c r="AC192" i="9" s="1"/>
  <c r="E193" i="9"/>
  <c r="AD192" i="9" s="1"/>
  <c r="E195" i="9"/>
  <c r="AC195" i="9" s="1"/>
  <c r="E196" i="9"/>
  <c r="AD195" i="9" s="1"/>
  <c r="E198" i="9"/>
  <c r="AC198" i="9" s="1"/>
  <c r="E199" i="9"/>
  <c r="AD198" i="9" s="1"/>
  <c r="E201" i="9"/>
  <c r="AC201" i="9" s="1"/>
  <c r="E202" i="9"/>
  <c r="AD201" i="9" s="1"/>
  <c r="E204" i="9"/>
  <c r="AC204" i="9" s="1"/>
  <c r="E205" i="9"/>
  <c r="AD204" i="9" s="1"/>
  <c r="E207" i="9"/>
  <c r="AC207" i="9" s="1"/>
  <c r="E208" i="9"/>
  <c r="AD207" i="9" s="1"/>
  <c r="E210" i="9"/>
  <c r="AC210" i="9" s="1"/>
  <c r="E211" i="9"/>
  <c r="AD210" i="9" s="1"/>
  <c r="E213" i="9"/>
  <c r="AC213" i="9" s="1"/>
  <c r="E214" i="9"/>
  <c r="AD213" i="9" s="1"/>
  <c r="E216" i="9"/>
  <c r="AC216" i="9" s="1"/>
  <c r="E217" i="9"/>
  <c r="AD216" i="9" s="1"/>
  <c r="E219" i="9"/>
  <c r="AC219" i="9" s="1"/>
  <c r="E220" i="9"/>
  <c r="AD219" i="9" s="1"/>
  <c r="E222" i="9"/>
  <c r="AC222" i="9" s="1"/>
  <c r="E223" i="9"/>
  <c r="AD222" i="9" s="1"/>
  <c r="E225" i="9"/>
  <c r="AC225" i="9" s="1"/>
  <c r="E226" i="9"/>
  <c r="AD225" i="9" s="1"/>
  <c r="E228" i="9"/>
  <c r="AC228" i="9" s="1"/>
  <c r="E229" i="9"/>
  <c r="AD228" i="9" s="1"/>
  <c r="E231" i="9"/>
  <c r="AC231" i="9" s="1"/>
  <c r="E232" i="9"/>
  <c r="AD231" i="9" s="1"/>
  <c r="E234" i="9"/>
  <c r="AC234" i="9" s="1"/>
  <c r="E235" i="9"/>
  <c r="AD234" i="9" s="1"/>
  <c r="E237" i="9"/>
  <c r="AC237" i="9" s="1"/>
  <c r="E238" i="9"/>
  <c r="AD237" i="9" s="1"/>
  <c r="E240" i="9"/>
  <c r="AC240" i="9" s="1"/>
  <c r="E241" i="9"/>
  <c r="AD240" i="9" s="1"/>
  <c r="E243" i="9"/>
  <c r="AC243" i="9" s="1"/>
  <c r="E244" i="9"/>
  <c r="AD243" i="9" s="1"/>
  <c r="E246" i="9"/>
  <c r="AC246" i="9" s="1"/>
  <c r="E247" i="9"/>
  <c r="AD246" i="9" s="1"/>
  <c r="E249" i="9"/>
  <c r="AC249" i="9" s="1"/>
  <c r="E250" i="9"/>
  <c r="AD249" i="9" s="1"/>
  <c r="E252" i="9"/>
  <c r="AC252" i="9" s="1"/>
  <c r="E253" i="9"/>
  <c r="AD252" i="9" s="1"/>
  <c r="E255" i="9"/>
  <c r="AC255" i="9" s="1"/>
  <c r="E256" i="9"/>
  <c r="AD255" i="9" s="1"/>
  <c r="E258" i="9"/>
  <c r="AC258" i="9" s="1"/>
  <c r="E259" i="9"/>
  <c r="AD258" i="9" s="1"/>
  <c r="E261" i="9"/>
  <c r="AC261" i="9" s="1"/>
  <c r="E262" i="9"/>
  <c r="AD261" i="9" s="1"/>
  <c r="E264" i="9"/>
  <c r="AC264" i="9" s="1"/>
  <c r="E265" i="9"/>
  <c r="AD264" i="9" s="1"/>
  <c r="E267" i="9"/>
  <c r="AC267" i="9" s="1"/>
  <c r="E268" i="9"/>
  <c r="AD267" i="9" s="1"/>
  <c r="E270" i="9"/>
  <c r="AC270" i="9" s="1"/>
  <c r="E271" i="9"/>
  <c r="AD270" i="9" s="1"/>
  <c r="E273" i="9"/>
  <c r="AC273" i="9" s="1"/>
  <c r="E274" i="9"/>
  <c r="AD273" i="9" s="1"/>
  <c r="E276" i="9"/>
  <c r="AC276" i="9" s="1"/>
  <c r="E277" i="9"/>
  <c r="AD276" i="9" s="1"/>
  <c r="E279" i="9"/>
  <c r="AC279" i="9" s="1"/>
  <c r="E280" i="9"/>
  <c r="AD279" i="9" s="1"/>
  <c r="E282" i="9"/>
  <c r="AC282" i="9" s="1"/>
  <c r="E283" i="9"/>
  <c r="AD282" i="9" s="1"/>
  <c r="E285" i="9"/>
  <c r="AC285" i="9" s="1"/>
  <c r="E286" i="9"/>
  <c r="AD285" i="9" s="1"/>
  <c r="E288" i="9"/>
  <c r="AC288" i="9" s="1"/>
  <c r="E289" i="9"/>
  <c r="AD288" i="9" s="1"/>
  <c r="E291" i="9"/>
  <c r="AC291" i="9" s="1"/>
  <c r="E292" i="9"/>
  <c r="AD291" i="9" s="1"/>
  <c r="E294" i="9"/>
  <c r="AC294" i="9" s="1"/>
  <c r="E295" i="9"/>
  <c r="AD294" i="9" s="1"/>
  <c r="E297" i="9"/>
  <c r="AC297" i="9" s="1"/>
  <c r="E298" i="9"/>
  <c r="AD297" i="9" s="1"/>
  <c r="E300" i="9"/>
  <c r="AC300" i="9" s="1"/>
  <c r="E301" i="9"/>
  <c r="AD300" i="9" s="1"/>
  <c r="E303" i="9"/>
  <c r="AC303" i="9" s="1"/>
  <c r="E304" i="9"/>
  <c r="AD303" i="9" s="1"/>
  <c r="E306" i="9"/>
  <c r="AC306" i="9" s="1"/>
  <c r="E307" i="9"/>
  <c r="AD306" i="9" s="1"/>
  <c r="E309" i="9"/>
  <c r="AC309" i="9" s="1"/>
  <c r="E310" i="9"/>
  <c r="AD309" i="9" s="1"/>
  <c r="E312" i="9"/>
  <c r="AC312" i="9" s="1"/>
  <c r="E313" i="9"/>
  <c r="AD312" i="9" s="1"/>
  <c r="E315" i="9"/>
  <c r="AC315" i="9" s="1"/>
  <c r="E316" i="9"/>
  <c r="AD315" i="9" s="1"/>
  <c r="E318" i="9"/>
  <c r="AC318" i="9" s="1"/>
  <c r="E319" i="9"/>
  <c r="AD318" i="9" s="1"/>
  <c r="E321" i="9"/>
  <c r="AC321" i="9" s="1"/>
  <c r="E322" i="9"/>
  <c r="AD321" i="9" s="1"/>
  <c r="E324" i="9"/>
  <c r="AC324" i="9" s="1"/>
  <c r="E325" i="9"/>
  <c r="AD324" i="9" s="1"/>
  <c r="E327" i="9"/>
  <c r="AC327" i="9" s="1"/>
  <c r="E328" i="9"/>
  <c r="AD327" i="9" s="1"/>
  <c r="E330" i="9"/>
  <c r="AC330" i="9" s="1"/>
  <c r="E331" i="9"/>
  <c r="AD330" i="9" s="1"/>
  <c r="E333" i="9"/>
  <c r="AC333" i="9" s="1"/>
  <c r="E334" i="9"/>
  <c r="AD333" i="9" s="1"/>
  <c r="E336" i="9"/>
  <c r="AC336" i="9" s="1"/>
  <c r="E337" i="9"/>
  <c r="AD336" i="9" s="1"/>
  <c r="E339" i="9"/>
  <c r="AC339" i="9" s="1"/>
  <c r="E340" i="9"/>
  <c r="AD339" i="9" s="1"/>
  <c r="E342" i="9"/>
  <c r="AC342" i="9" s="1"/>
  <c r="E343" i="9"/>
  <c r="AD342" i="9" s="1"/>
  <c r="E345" i="9"/>
  <c r="AC345" i="9" s="1"/>
  <c r="E346" i="9"/>
  <c r="AD345" i="9" s="1"/>
  <c r="E348" i="9"/>
  <c r="AC348" i="9" s="1"/>
  <c r="E349" i="9"/>
  <c r="AD348" i="9" s="1"/>
  <c r="E351" i="9"/>
  <c r="AC351" i="9" s="1"/>
  <c r="E352" i="9"/>
  <c r="AD351" i="9" s="1"/>
  <c r="E354" i="9"/>
  <c r="AC354" i="9" s="1"/>
  <c r="E355" i="9"/>
  <c r="AD354" i="9" s="1"/>
  <c r="E357" i="9"/>
  <c r="AC357" i="9" s="1"/>
  <c r="E358" i="9"/>
  <c r="AD357" i="9" s="1"/>
  <c r="E360" i="9"/>
  <c r="AC360" i="9" s="1"/>
  <c r="E361" i="9"/>
  <c r="AD360" i="9" s="1"/>
  <c r="E363" i="9"/>
  <c r="AC363" i="9" s="1"/>
  <c r="E364" i="9"/>
  <c r="AD363" i="9" s="1"/>
  <c r="E366" i="9"/>
  <c r="AC366" i="9" s="1"/>
  <c r="E367" i="9"/>
  <c r="AD366" i="9" s="1"/>
  <c r="E369" i="9"/>
  <c r="AC369" i="9" s="1"/>
  <c r="E370" i="9"/>
  <c r="AD369" i="9" s="1"/>
  <c r="E372" i="9"/>
  <c r="AC372" i="9" s="1"/>
  <c r="E373" i="9"/>
  <c r="AD372" i="9" s="1"/>
  <c r="E375" i="9"/>
  <c r="AC375" i="9" s="1"/>
  <c r="E376" i="9"/>
  <c r="AD375" i="9" s="1"/>
  <c r="E378" i="9"/>
  <c r="AC378" i="9" s="1"/>
  <c r="E379" i="9"/>
  <c r="AD378" i="9" s="1"/>
  <c r="E381" i="9"/>
  <c r="AC381" i="9" s="1"/>
  <c r="E382" i="9"/>
  <c r="AD381" i="9" s="1"/>
  <c r="E384" i="9"/>
  <c r="AC384" i="9" s="1"/>
  <c r="E385" i="9"/>
  <c r="AD384" i="9" s="1"/>
  <c r="E387" i="9"/>
  <c r="AC387" i="9" s="1"/>
  <c r="E388" i="9"/>
  <c r="AD387" i="9" s="1"/>
  <c r="E390" i="9"/>
  <c r="AC390" i="9" s="1"/>
  <c r="E391" i="9"/>
  <c r="AD390" i="9" s="1"/>
  <c r="E393" i="9"/>
  <c r="AC393" i="9" s="1"/>
  <c r="E394" i="9"/>
  <c r="AD393" i="9" s="1"/>
  <c r="E396" i="9"/>
  <c r="AC396" i="9" s="1"/>
  <c r="E397" i="9"/>
  <c r="AD396" i="9" s="1"/>
  <c r="E399" i="9"/>
  <c r="AC399" i="9" s="1"/>
  <c r="E400" i="9"/>
  <c r="AD399" i="9" s="1"/>
  <c r="E402" i="9"/>
  <c r="AC402" i="9" s="1"/>
  <c r="E403" i="9"/>
  <c r="AD402" i="9" s="1"/>
  <c r="E405" i="9"/>
  <c r="AC405" i="9" s="1"/>
  <c r="E406" i="9"/>
  <c r="AD405" i="9" s="1"/>
  <c r="E408" i="9"/>
  <c r="AC408" i="9" s="1"/>
  <c r="E409" i="9"/>
  <c r="AD408" i="9" s="1"/>
  <c r="E411" i="9"/>
  <c r="AC411" i="9" s="1"/>
  <c r="E412" i="9"/>
  <c r="AD411" i="9" s="1"/>
  <c r="E414" i="9"/>
  <c r="AC414" i="9" s="1"/>
  <c r="E415" i="9"/>
  <c r="AD414" i="9" s="1"/>
  <c r="E417" i="9"/>
  <c r="AC417" i="9" s="1"/>
  <c r="E418" i="9"/>
  <c r="AD417" i="9" s="1"/>
  <c r="E420" i="9"/>
  <c r="AC420" i="9" s="1"/>
  <c r="E421" i="9"/>
  <c r="AD420" i="9" s="1"/>
  <c r="E423" i="9"/>
  <c r="AC423" i="9" s="1"/>
  <c r="E424" i="9"/>
  <c r="AD423" i="9" s="1"/>
  <c r="E426" i="9"/>
  <c r="AC426" i="9" s="1"/>
  <c r="E427" i="9"/>
  <c r="AD426" i="9" s="1"/>
  <c r="E429" i="9"/>
  <c r="AC429" i="9" s="1"/>
  <c r="E430" i="9"/>
  <c r="AD429" i="9" s="1"/>
  <c r="E432" i="9"/>
  <c r="AC432" i="9" s="1"/>
  <c r="E433" i="9"/>
  <c r="AD432" i="9" s="1"/>
  <c r="E435" i="9"/>
  <c r="AC435" i="9" s="1"/>
  <c r="E436" i="9"/>
  <c r="AD435" i="9" s="1"/>
  <c r="E438" i="9"/>
  <c r="AC438" i="9" s="1"/>
  <c r="E439" i="9"/>
  <c r="AD438" i="9" s="1"/>
  <c r="E441" i="9"/>
  <c r="AC441" i="9" s="1"/>
  <c r="E442" i="9"/>
  <c r="AD441" i="9" s="1"/>
  <c r="E444" i="9"/>
  <c r="AC444" i="9" s="1"/>
  <c r="E445" i="9"/>
  <c r="AD444" i="9" s="1"/>
  <c r="E447" i="9"/>
  <c r="AC447" i="9" s="1"/>
  <c r="E448" i="9"/>
  <c r="AD447" i="9" s="1"/>
  <c r="E450" i="9"/>
  <c r="AC450" i="9" s="1"/>
  <c r="E451" i="9"/>
  <c r="AD450" i="9" s="1"/>
  <c r="E453" i="9"/>
  <c r="AC453" i="9" s="1"/>
  <c r="E454" i="9"/>
  <c r="AD453" i="9" s="1"/>
  <c r="E456" i="9"/>
  <c r="AC456" i="9" s="1"/>
  <c r="E457" i="9"/>
  <c r="AD456" i="9" s="1"/>
  <c r="E459" i="9"/>
  <c r="AC459" i="9" s="1"/>
  <c r="E460" i="9"/>
  <c r="AD459" i="9" s="1"/>
  <c r="E462" i="9"/>
  <c r="AC462" i="9" s="1"/>
  <c r="E463" i="9"/>
  <c r="AD462" i="9" s="1"/>
  <c r="E24" i="9"/>
  <c r="AC24" i="9" s="1"/>
  <c r="E25" i="9"/>
  <c r="AD24" i="9" s="1"/>
  <c r="E27" i="9"/>
  <c r="AC27" i="9" s="1"/>
  <c r="E28" i="9"/>
  <c r="AD27" i="9" s="1"/>
  <c r="AA18" i="9"/>
  <c r="AB18" i="9"/>
  <c r="AC18" i="9"/>
  <c r="B3" i="13"/>
  <c r="I3" i="13" s="1"/>
  <c r="AA21" i="3"/>
  <c r="D4" i="16"/>
  <c r="G46" i="11"/>
  <c r="D46" i="11"/>
  <c r="D45" i="11"/>
  <c r="D44" i="11"/>
  <c r="I116" i="10"/>
  <c r="I117" i="10"/>
  <c r="I118" i="10"/>
  <c r="I119" i="10"/>
  <c r="I120" i="10"/>
  <c r="H116" i="10"/>
  <c r="H117" i="10"/>
  <c r="H118" i="10"/>
  <c r="H119" i="10"/>
  <c r="H120" i="10"/>
  <c r="F116" i="10"/>
  <c r="F117" i="10"/>
  <c r="F118" i="10"/>
  <c r="F119" i="10"/>
  <c r="F120" i="10"/>
  <c r="D116" i="10"/>
  <c r="D117" i="10"/>
  <c r="D118" i="10"/>
  <c r="D119" i="10"/>
  <c r="D120" i="10"/>
  <c r="I115" i="10"/>
  <c r="H115" i="10"/>
  <c r="F115" i="10"/>
  <c r="D115" i="10"/>
  <c r="I96" i="10"/>
  <c r="I97" i="10"/>
  <c r="I98" i="10"/>
  <c r="I99" i="10"/>
  <c r="I100" i="10"/>
  <c r="H96" i="10"/>
  <c r="H97" i="10"/>
  <c r="H98" i="10"/>
  <c r="H99" i="10"/>
  <c r="H100" i="10"/>
  <c r="F96" i="10"/>
  <c r="F97" i="10"/>
  <c r="F98" i="10"/>
  <c r="F99" i="10"/>
  <c r="F100" i="10"/>
  <c r="D96" i="10"/>
  <c r="D97" i="10"/>
  <c r="D98" i="10"/>
  <c r="D99" i="10"/>
  <c r="D100" i="10"/>
  <c r="I95" i="10"/>
  <c r="H95" i="10"/>
  <c r="F95" i="10"/>
  <c r="D95" i="10"/>
  <c r="I76" i="10"/>
  <c r="I77" i="10"/>
  <c r="I78" i="10"/>
  <c r="I79" i="10"/>
  <c r="I80" i="10"/>
  <c r="H76" i="10"/>
  <c r="H77" i="10"/>
  <c r="H78" i="10"/>
  <c r="H79" i="10"/>
  <c r="H80" i="10"/>
  <c r="F76" i="10"/>
  <c r="F77" i="10"/>
  <c r="F78" i="10"/>
  <c r="F79" i="10"/>
  <c r="F80" i="10"/>
  <c r="D77" i="10"/>
  <c r="D78" i="10"/>
  <c r="D79" i="10"/>
  <c r="D80" i="10"/>
  <c r="I75" i="10"/>
  <c r="H75" i="10"/>
  <c r="F75" i="10"/>
  <c r="I56" i="10"/>
  <c r="I57" i="10"/>
  <c r="I58" i="10"/>
  <c r="I59" i="10"/>
  <c r="I60" i="10"/>
  <c r="H56" i="10"/>
  <c r="H57" i="10"/>
  <c r="H58" i="10"/>
  <c r="H59" i="10"/>
  <c r="H60" i="10"/>
  <c r="I55" i="10"/>
  <c r="H55" i="10"/>
  <c r="F56" i="10"/>
  <c r="F57" i="10"/>
  <c r="F58" i="10"/>
  <c r="F59" i="10"/>
  <c r="F60" i="10"/>
  <c r="F55" i="10"/>
  <c r="D56" i="10"/>
  <c r="D57" i="10"/>
  <c r="D58" i="10"/>
  <c r="D59" i="10"/>
  <c r="D60" i="10"/>
  <c r="D55" i="10"/>
  <c r="I36" i="10"/>
  <c r="I37" i="10"/>
  <c r="I38" i="10"/>
  <c r="I39" i="10"/>
  <c r="I40" i="10"/>
  <c r="H36" i="10"/>
  <c r="H37" i="10"/>
  <c r="H38" i="10"/>
  <c r="H39" i="10"/>
  <c r="H40" i="10"/>
  <c r="F36" i="10"/>
  <c r="F37" i="10"/>
  <c r="F38" i="10"/>
  <c r="F39" i="10"/>
  <c r="F40" i="10"/>
  <c r="D40" i="10"/>
  <c r="I35" i="10"/>
  <c r="H35" i="10"/>
  <c r="F35" i="10"/>
  <c r="D35" i="10"/>
  <c r="I16" i="10"/>
  <c r="I17" i="10"/>
  <c r="I18" i="10"/>
  <c r="I19" i="10"/>
  <c r="I20" i="10"/>
  <c r="H16" i="10"/>
  <c r="H17" i="10"/>
  <c r="H18" i="10"/>
  <c r="H19" i="10"/>
  <c r="H20" i="10"/>
  <c r="I15" i="10"/>
  <c r="H15" i="10"/>
  <c r="F16" i="10"/>
  <c r="F17" i="10"/>
  <c r="F18" i="10"/>
  <c r="F19" i="10"/>
  <c r="F20" i="10"/>
  <c r="F15" i="10"/>
  <c r="D17" i="10"/>
  <c r="D18" i="10"/>
  <c r="D19" i="10"/>
  <c r="D20" i="10"/>
  <c r="E22" i="9"/>
  <c r="AD21" i="9" s="1"/>
  <c r="E21" i="9"/>
  <c r="AC21" i="9" s="1"/>
  <c r="D15" i="4"/>
  <c r="Y21" i="3"/>
  <c r="Y27" i="3"/>
  <c r="G43" i="7"/>
  <c r="D43" i="7"/>
  <c r="D42" i="7"/>
  <c r="D41" i="7"/>
  <c r="I115" i="4"/>
  <c r="H116" i="4"/>
  <c r="H117" i="4"/>
  <c r="H118" i="4"/>
  <c r="H119" i="4"/>
  <c r="H120" i="4"/>
  <c r="H115" i="4"/>
  <c r="F116" i="4"/>
  <c r="F117" i="4"/>
  <c r="F118" i="4"/>
  <c r="F119" i="4"/>
  <c r="F120" i="4"/>
  <c r="F115" i="4"/>
  <c r="D116" i="4"/>
  <c r="D117" i="4"/>
  <c r="D118" i="4"/>
  <c r="D119" i="4"/>
  <c r="D120" i="4"/>
  <c r="D115" i="4"/>
  <c r="I95" i="4"/>
  <c r="I96" i="4"/>
  <c r="I97" i="4"/>
  <c r="I98" i="4"/>
  <c r="I99" i="4"/>
  <c r="I100" i="4"/>
  <c r="H96" i="4"/>
  <c r="H97" i="4"/>
  <c r="H98" i="4"/>
  <c r="H99" i="4"/>
  <c r="H100" i="4"/>
  <c r="H95" i="4"/>
  <c r="F96" i="4"/>
  <c r="F97" i="4"/>
  <c r="F98" i="4"/>
  <c r="F99" i="4"/>
  <c r="F100" i="4"/>
  <c r="F95" i="4"/>
  <c r="D96" i="4"/>
  <c r="D97" i="4"/>
  <c r="D98" i="4"/>
  <c r="D99" i="4"/>
  <c r="D100" i="4"/>
  <c r="D95" i="4"/>
  <c r="I76" i="4"/>
  <c r="I77" i="4"/>
  <c r="I78" i="4"/>
  <c r="I79" i="4"/>
  <c r="I80" i="4"/>
  <c r="H76" i="4"/>
  <c r="H77" i="4"/>
  <c r="H78" i="4"/>
  <c r="H79" i="4"/>
  <c r="H80" i="4"/>
  <c r="I75" i="4"/>
  <c r="H75" i="4"/>
  <c r="F76" i="4"/>
  <c r="F77" i="4"/>
  <c r="F78" i="4"/>
  <c r="F79" i="4"/>
  <c r="F80" i="4"/>
  <c r="D76" i="4"/>
  <c r="D77" i="4"/>
  <c r="D78" i="4"/>
  <c r="D79" i="4"/>
  <c r="D80" i="4"/>
  <c r="F75" i="4"/>
  <c r="D75" i="4"/>
  <c r="I56" i="4"/>
  <c r="I57" i="4"/>
  <c r="I58" i="4"/>
  <c r="I59" i="4"/>
  <c r="I60" i="4"/>
  <c r="I55" i="4"/>
  <c r="H56" i="4"/>
  <c r="H57" i="4"/>
  <c r="H58" i="4"/>
  <c r="H59" i="4"/>
  <c r="H60" i="4"/>
  <c r="H55" i="4"/>
  <c r="F56" i="4"/>
  <c r="F57" i="4"/>
  <c r="F58" i="4"/>
  <c r="F59" i="4"/>
  <c r="F60" i="4"/>
  <c r="F55" i="4"/>
  <c r="D56" i="4"/>
  <c r="D57" i="4"/>
  <c r="D58" i="4"/>
  <c r="D59" i="4"/>
  <c r="D60" i="4"/>
  <c r="D55" i="4"/>
  <c r="I36" i="4"/>
  <c r="I37" i="4"/>
  <c r="I38" i="4"/>
  <c r="I39" i="4"/>
  <c r="I40" i="4"/>
  <c r="H36" i="4"/>
  <c r="H37" i="4"/>
  <c r="H38" i="4"/>
  <c r="H39" i="4"/>
  <c r="H40" i="4"/>
  <c r="F36" i="4"/>
  <c r="F37" i="4"/>
  <c r="F38" i="4"/>
  <c r="F39" i="4"/>
  <c r="F40" i="4"/>
  <c r="D36" i="4"/>
  <c r="D37" i="4"/>
  <c r="D38" i="4"/>
  <c r="D39" i="4"/>
  <c r="D40" i="4"/>
  <c r="I35" i="4"/>
  <c r="H35" i="4"/>
  <c r="F35" i="4"/>
  <c r="D35" i="4"/>
  <c r="I16" i="4"/>
  <c r="I17" i="4"/>
  <c r="I18" i="4"/>
  <c r="I19" i="4"/>
  <c r="I20" i="4"/>
  <c r="I15" i="4"/>
  <c r="H16" i="4"/>
  <c r="H17" i="4"/>
  <c r="H18" i="4"/>
  <c r="H19" i="4"/>
  <c r="H20" i="4"/>
  <c r="H15" i="4"/>
  <c r="F16" i="4"/>
  <c r="F17" i="4"/>
  <c r="F18" i="4"/>
  <c r="F19" i="4"/>
  <c r="F20" i="4"/>
  <c r="F15" i="4"/>
  <c r="D16" i="4"/>
  <c r="D17" i="4"/>
  <c r="D18" i="4"/>
  <c r="D20" i="4"/>
  <c r="H152" i="13"/>
  <c r="H153" i="13"/>
  <c r="H154" i="13"/>
  <c r="H155" i="13"/>
  <c r="H156" i="13"/>
  <c r="H157" i="13"/>
  <c r="H158" i="13"/>
  <c r="H159" i="13"/>
  <c r="H160" i="13"/>
  <c r="H161" i="13"/>
  <c r="H162" i="13"/>
  <c r="H163" i="13"/>
  <c r="H164" i="13"/>
  <c r="H165" i="13"/>
  <c r="H166" i="13"/>
  <c r="H167" i="13"/>
  <c r="H168" i="13"/>
  <c r="H169" i="13"/>
  <c r="H170" i="13"/>
  <c r="H171" i="13"/>
  <c r="H172" i="13"/>
  <c r="H173" i="13"/>
  <c r="H174" i="13"/>
  <c r="H175" i="13"/>
  <c r="H176" i="13"/>
  <c r="H177" i="13"/>
  <c r="H178" i="13"/>
  <c r="H179" i="13"/>
  <c r="H180" i="13"/>
  <c r="H181" i="13"/>
  <c r="H182" i="13"/>
  <c r="H183" i="13"/>
  <c r="H184" i="13"/>
  <c r="H185" i="13"/>
  <c r="H186" i="13"/>
  <c r="H187" i="13"/>
  <c r="H188" i="13"/>
  <c r="H189" i="13"/>
  <c r="H190" i="13"/>
  <c r="H191" i="13"/>
  <c r="H192" i="13"/>
  <c r="H193" i="13"/>
  <c r="H194" i="13"/>
  <c r="H195" i="13"/>
  <c r="H196" i="13"/>
  <c r="H197" i="13"/>
  <c r="H198" i="13"/>
  <c r="H199" i="13"/>
  <c r="H200" i="13"/>
  <c r="H201" i="13"/>
  <c r="H202" i="13"/>
  <c r="H203" i="13"/>
  <c r="H204" i="13"/>
  <c r="H205" i="13"/>
  <c r="H206" i="13"/>
  <c r="H207" i="13"/>
  <c r="H208" i="13"/>
  <c r="H209" i="13"/>
  <c r="H210" i="13"/>
  <c r="H211" i="13"/>
  <c r="H212" i="13"/>
  <c r="H213" i="13"/>
  <c r="H214" i="13"/>
  <c r="H215" i="13"/>
  <c r="H216" i="13"/>
  <c r="H217" i="13"/>
  <c r="H218" i="13"/>
  <c r="H219" i="13"/>
  <c r="H220" i="13"/>
  <c r="H221" i="13"/>
  <c r="H222" i="13"/>
  <c r="H223" i="13"/>
  <c r="H224" i="13"/>
  <c r="H225" i="13"/>
  <c r="H226" i="13"/>
  <c r="H227" i="13"/>
  <c r="H228" i="13"/>
  <c r="H229" i="13"/>
  <c r="H230" i="13"/>
  <c r="H231" i="13"/>
  <c r="H232" i="13"/>
  <c r="H233" i="13"/>
  <c r="H234" i="13"/>
  <c r="H235" i="13"/>
  <c r="H236" i="13"/>
  <c r="H237" i="13"/>
  <c r="H238" i="13"/>
  <c r="H239" i="13"/>
  <c r="H240" i="13"/>
  <c r="H241" i="13"/>
  <c r="H242" i="13"/>
  <c r="H243" i="13"/>
  <c r="H244" i="13"/>
  <c r="H245" i="13"/>
  <c r="H246" i="13"/>
  <c r="H247" i="13"/>
  <c r="H248" i="13"/>
  <c r="H249" i="13"/>
  <c r="H250" i="13"/>
  <c r="H251" i="13"/>
  <c r="H252" i="13"/>
  <c r="H253" i="13"/>
  <c r="H254" i="13"/>
  <c r="H255" i="13"/>
  <c r="H256" i="13"/>
  <c r="H257" i="13"/>
  <c r="H258" i="13"/>
  <c r="H259" i="13"/>
  <c r="H260" i="13"/>
  <c r="H261" i="13"/>
  <c r="H262" i="13"/>
  <c r="H263" i="13"/>
  <c r="H264" i="13"/>
  <c r="H265" i="13"/>
  <c r="H266" i="13"/>
  <c r="H267" i="13"/>
  <c r="H268" i="13"/>
  <c r="H269" i="13"/>
  <c r="H270" i="13"/>
  <c r="H271" i="13"/>
  <c r="H272" i="13"/>
  <c r="H273" i="13"/>
  <c r="H274" i="13"/>
  <c r="H275" i="13"/>
  <c r="H276" i="13"/>
  <c r="H277" i="13"/>
  <c r="H278" i="13"/>
  <c r="H279" i="13"/>
  <c r="H280" i="13"/>
  <c r="H281" i="13"/>
  <c r="H282" i="13"/>
  <c r="H283" i="13"/>
  <c r="H284" i="13"/>
  <c r="H285" i="13"/>
  <c r="H286" i="13"/>
  <c r="H287" i="13"/>
  <c r="H288" i="13"/>
  <c r="H289" i="13"/>
  <c r="H290" i="13"/>
  <c r="H291" i="13"/>
  <c r="H292" i="13"/>
  <c r="H293" i="13"/>
  <c r="H294" i="13"/>
  <c r="H295" i="13"/>
  <c r="H296" i="13"/>
  <c r="H297" i="13"/>
  <c r="H298" i="13"/>
  <c r="H299" i="13"/>
  <c r="H300" i="13"/>
  <c r="H301" i="13"/>
  <c r="H302" i="13"/>
  <c r="H303" i="13"/>
  <c r="H304" i="13"/>
  <c r="H305" i="13"/>
  <c r="H306" i="13"/>
  <c r="H307" i="13"/>
  <c r="H308" i="13"/>
  <c r="H309" i="13"/>
  <c r="H310" i="13"/>
  <c r="H311" i="13"/>
  <c r="H312" i="13"/>
  <c r="H313" i="13"/>
  <c r="H314" i="13"/>
  <c r="H315" i="13"/>
  <c r="H316" i="13"/>
  <c r="H317" i="13"/>
  <c r="H318" i="13"/>
  <c r="H319" i="13"/>
  <c r="H320" i="13"/>
  <c r="H321" i="13"/>
  <c r="H322" i="13"/>
  <c r="H323" i="13"/>
  <c r="H324" i="13"/>
  <c r="H325" i="13"/>
  <c r="H326" i="13"/>
  <c r="H327" i="13"/>
  <c r="H328" i="13"/>
  <c r="H329" i="13"/>
  <c r="H330" i="13"/>
  <c r="H331" i="13"/>
  <c r="H332" i="13"/>
  <c r="H333" i="13"/>
  <c r="H334" i="13"/>
  <c r="H335" i="13"/>
  <c r="H336" i="13"/>
  <c r="H337" i="13"/>
  <c r="H338" i="13"/>
  <c r="H339" i="13"/>
  <c r="H340" i="13"/>
  <c r="H341" i="13"/>
  <c r="H342" i="13"/>
  <c r="H343" i="13"/>
  <c r="H344" i="13"/>
  <c r="H345" i="13"/>
  <c r="H346" i="13"/>
  <c r="H347" i="13"/>
  <c r="H348" i="13"/>
  <c r="H349" i="13"/>
  <c r="H350" i="13"/>
  <c r="H351" i="13"/>
  <c r="H352" i="13"/>
  <c r="H353" i="13"/>
  <c r="H354" i="13"/>
  <c r="H355" i="13"/>
  <c r="H356" i="13"/>
  <c r="H357" i="13"/>
  <c r="H358" i="13"/>
  <c r="H359" i="13"/>
  <c r="H360" i="13"/>
  <c r="H361" i="13"/>
  <c r="H362" i="13"/>
  <c r="H363" i="13"/>
  <c r="H364" i="13"/>
  <c r="H365" i="13"/>
  <c r="H366" i="13"/>
  <c r="H367" i="13"/>
  <c r="H368" i="13"/>
  <c r="H369" i="13"/>
  <c r="H370" i="13"/>
  <c r="H371" i="13"/>
  <c r="H372" i="13"/>
  <c r="H373" i="13"/>
  <c r="H374" i="13"/>
  <c r="H375" i="13"/>
  <c r="H376" i="13"/>
  <c r="H377" i="13"/>
  <c r="H378" i="13"/>
  <c r="H379" i="13"/>
  <c r="H380" i="13"/>
  <c r="H381" i="13"/>
  <c r="H382" i="13"/>
  <c r="H383" i="13"/>
  <c r="H384" i="13"/>
  <c r="H385" i="13"/>
  <c r="H386" i="13"/>
  <c r="H387" i="13"/>
  <c r="H388" i="13"/>
  <c r="H389" i="13"/>
  <c r="H390" i="13"/>
  <c r="H391" i="13"/>
  <c r="H392" i="13"/>
  <c r="H393" i="13"/>
  <c r="H394" i="13"/>
  <c r="H395" i="13"/>
  <c r="H396" i="13"/>
  <c r="H397" i="13"/>
  <c r="H398" i="13"/>
  <c r="H399" i="13"/>
  <c r="H400" i="13"/>
  <c r="H401" i="13"/>
  <c r="H402" i="13"/>
  <c r="H403" i="13"/>
  <c r="H404" i="13"/>
  <c r="H405" i="13"/>
  <c r="H406" i="13"/>
  <c r="H407" i="13"/>
  <c r="H408" i="13"/>
  <c r="H409" i="13"/>
  <c r="H410" i="13"/>
  <c r="H411" i="13"/>
  <c r="H412" i="13"/>
  <c r="H413" i="13"/>
  <c r="H414" i="13"/>
  <c r="H415" i="13"/>
  <c r="H416" i="13"/>
  <c r="H417" i="13"/>
  <c r="H418" i="13"/>
  <c r="H419" i="13"/>
  <c r="H420" i="13"/>
  <c r="H421" i="13"/>
  <c r="H422" i="13"/>
  <c r="H423" i="13"/>
  <c r="H424" i="13"/>
  <c r="H425" i="13"/>
  <c r="H426" i="13"/>
  <c r="H427" i="13"/>
  <c r="H428" i="13"/>
  <c r="H429" i="13"/>
  <c r="H430" i="13"/>
  <c r="H431" i="13"/>
  <c r="H432" i="13"/>
  <c r="H433" i="13"/>
  <c r="H434" i="13"/>
  <c r="H435" i="13"/>
  <c r="H436" i="13"/>
  <c r="H437" i="13"/>
  <c r="H438" i="13"/>
  <c r="H439" i="13"/>
  <c r="H440" i="13"/>
  <c r="H441" i="13"/>
  <c r="H442" i="13"/>
  <c r="H443" i="13"/>
  <c r="H444" i="13"/>
  <c r="H445" i="13"/>
  <c r="H446" i="13"/>
  <c r="H447" i="13"/>
  <c r="H448" i="13"/>
  <c r="H449" i="13"/>
  <c r="H450" i="13"/>
  <c r="H451" i="13"/>
  <c r="H452" i="13"/>
  <c r="H453" i="13"/>
  <c r="H454" i="13"/>
  <c r="H455" i="13"/>
  <c r="H456" i="13"/>
  <c r="H457" i="13"/>
  <c r="H458" i="13"/>
  <c r="H459" i="13"/>
  <c r="H460" i="13"/>
  <c r="H461" i="13"/>
  <c r="H462" i="13"/>
  <c r="H463" i="13"/>
  <c r="H464" i="13"/>
  <c r="H465" i="13"/>
  <c r="H466" i="13"/>
  <c r="H467" i="13"/>
  <c r="H468" i="13"/>
  <c r="H469" i="13"/>
  <c r="H470" i="13"/>
  <c r="H471" i="13"/>
  <c r="H472" i="13"/>
  <c r="H473" i="13"/>
  <c r="H474" i="13"/>
  <c r="H475" i="13"/>
  <c r="H476" i="13"/>
  <c r="H477" i="13"/>
  <c r="H478" i="13"/>
  <c r="H479" i="13"/>
  <c r="H480" i="13"/>
  <c r="H481" i="13"/>
  <c r="H482" i="13"/>
  <c r="H483" i="13"/>
  <c r="H484" i="13"/>
  <c r="H485" i="13"/>
  <c r="H486" i="13"/>
  <c r="H487" i="13"/>
  <c r="H488" i="13"/>
  <c r="H489" i="13"/>
  <c r="H490" i="13"/>
  <c r="H491" i="13"/>
  <c r="H492" i="13"/>
  <c r="H493" i="13"/>
  <c r="H494" i="13"/>
  <c r="H495" i="13"/>
  <c r="H496" i="13"/>
  <c r="H497" i="13"/>
  <c r="H498" i="13"/>
  <c r="H499" i="13"/>
  <c r="H500" i="13"/>
  <c r="AF27" i="9"/>
  <c r="AF30" i="9"/>
  <c r="AF33" i="9"/>
  <c r="AF36" i="9"/>
  <c r="AF39" i="9"/>
  <c r="AF42" i="9"/>
  <c r="AF45" i="9"/>
  <c r="AF48" i="9"/>
  <c r="AF51" i="9"/>
  <c r="AF54" i="9"/>
  <c r="AF57" i="9"/>
  <c r="AF60" i="9"/>
  <c r="AF63" i="9"/>
  <c r="AF66" i="9"/>
  <c r="AF69" i="9"/>
  <c r="AF72" i="9"/>
  <c r="AF75" i="9"/>
  <c r="AF78" i="9"/>
  <c r="AF81" i="9"/>
  <c r="AF84" i="9"/>
  <c r="AF87" i="9"/>
  <c r="AF90" i="9"/>
  <c r="AF93" i="9"/>
  <c r="AF96" i="9"/>
  <c r="AF99" i="9"/>
  <c r="AF102" i="9"/>
  <c r="AF105" i="9"/>
  <c r="AF108" i="9"/>
  <c r="AF111" i="9"/>
  <c r="AF114" i="9"/>
  <c r="AF117" i="9"/>
  <c r="AF120" i="9"/>
  <c r="AF123" i="9"/>
  <c r="AF126" i="9"/>
  <c r="AF129" i="9"/>
  <c r="AF132" i="9"/>
  <c r="AF135" i="9"/>
  <c r="AF138" i="9"/>
  <c r="AF141" i="9"/>
  <c r="AF144" i="9"/>
  <c r="AF147" i="9"/>
  <c r="AF150" i="9"/>
  <c r="AF153" i="9"/>
  <c r="AF156" i="9"/>
  <c r="AF159" i="9"/>
  <c r="AF162" i="9"/>
  <c r="AF165" i="9"/>
  <c r="AF168" i="9"/>
  <c r="AF171" i="9"/>
  <c r="AF174" i="9"/>
  <c r="AF177" i="9"/>
  <c r="AF180" i="9"/>
  <c r="AF183" i="9"/>
  <c r="AF186" i="9"/>
  <c r="AF189" i="9"/>
  <c r="AF192" i="9"/>
  <c r="AF195" i="9"/>
  <c r="AF198" i="9"/>
  <c r="AF201" i="9"/>
  <c r="AF204" i="9"/>
  <c r="AF207" i="9"/>
  <c r="AF210" i="9"/>
  <c r="AF213" i="9"/>
  <c r="AF216" i="9"/>
  <c r="AF219" i="9"/>
  <c r="AF222" i="9"/>
  <c r="AF225" i="9"/>
  <c r="AF228" i="9"/>
  <c r="AF231" i="9"/>
  <c r="AF234" i="9"/>
  <c r="AF237" i="9"/>
  <c r="AF240" i="9"/>
  <c r="AF243" i="9"/>
  <c r="AF246" i="9"/>
  <c r="AF249" i="9"/>
  <c r="AF252" i="9"/>
  <c r="AF255" i="9"/>
  <c r="AF258" i="9"/>
  <c r="AF261" i="9"/>
  <c r="AF264" i="9"/>
  <c r="AF267" i="9"/>
  <c r="AF270" i="9"/>
  <c r="AF273" i="9"/>
  <c r="AF276" i="9"/>
  <c r="AF279" i="9"/>
  <c r="AF282" i="9"/>
  <c r="AF285" i="9"/>
  <c r="AF288" i="9"/>
  <c r="AF291" i="9"/>
  <c r="AF294" i="9"/>
  <c r="AF297" i="9"/>
  <c r="AF300" i="9"/>
  <c r="AF303" i="9"/>
  <c r="AF306" i="9"/>
  <c r="AF309" i="9"/>
  <c r="AF312" i="9"/>
  <c r="AF315" i="9"/>
  <c r="AF318" i="9"/>
  <c r="AF321" i="9"/>
  <c r="AF324" i="9"/>
  <c r="AF327" i="9"/>
  <c r="AF330" i="9"/>
  <c r="AF333" i="9"/>
  <c r="AF336" i="9"/>
  <c r="AF339" i="9"/>
  <c r="AF342" i="9"/>
  <c r="AF345" i="9"/>
  <c r="AF348" i="9"/>
  <c r="AF351" i="9"/>
  <c r="AF354" i="9"/>
  <c r="AF357" i="9"/>
  <c r="AF360" i="9"/>
  <c r="AF363" i="9"/>
  <c r="AF366" i="9"/>
  <c r="AF369" i="9"/>
  <c r="AF372" i="9"/>
  <c r="AF375" i="9"/>
  <c r="AF378" i="9"/>
  <c r="AF381" i="9"/>
  <c r="AF384" i="9"/>
  <c r="AF387" i="9"/>
  <c r="AF390" i="9"/>
  <c r="AF393" i="9"/>
  <c r="AF396" i="9"/>
  <c r="AF399" i="9"/>
  <c r="AF402" i="9"/>
  <c r="AF405" i="9"/>
  <c r="AF408" i="9"/>
  <c r="AF411" i="9"/>
  <c r="AF414" i="9"/>
  <c r="AF417" i="9"/>
  <c r="AF420" i="9"/>
  <c r="AF423" i="9"/>
  <c r="AF426" i="9"/>
  <c r="AF429" i="9"/>
  <c r="AF432" i="9"/>
  <c r="AF435" i="9"/>
  <c r="AF438" i="9"/>
  <c r="AF441" i="9"/>
  <c r="AF444" i="9"/>
  <c r="AF447" i="9"/>
  <c r="AF450" i="9"/>
  <c r="AF453" i="9"/>
  <c r="AF456" i="9"/>
  <c r="AF459" i="9"/>
  <c r="AF462" i="9"/>
  <c r="AF465" i="9"/>
  <c r="AG19" i="3"/>
  <c r="M26" i="3"/>
  <c r="M29" i="3"/>
  <c r="M32" i="3"/>
  <c r="M35" i="3"/>
  <c r="M38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AQ26" i="3"/>
  <c r="AQ29" i="3"/>
  <c r="AQ32" i="3"/>
  <c r="AQ35" i="3"/>
  <c r="AQ38" i="3"/>
  <c r="AQ44" i="3"/>
  <c r="AQ47" i="3"/>
  <c r="AQ50" i="3"/>
  <c r="AQ52" i="3"/>
  <c r="AQ53" i="3"/>
  <c r="AQ58" i="3"/>
  <c r="AQ59" i="3"/>
  <c r="AQ61" i="3"/>
  <c r="AQ62" i="3"/>
  <c r="AQ65" i="3"/>
  <c r="AQ68" i="3"/>
  <c r="AQ71" i="3"/>
  <c r="AQ73" i="3"/>
  <c r="AQ74" i="3"/>
  <c r="AQ77" i="3"/>
  <c r="AQ79" i="3"/>
  <c r="AQ80" i="3"/>
  <c r="AQ82" i="3"/>
  <c r="AQ83" i="3"/>
  <c r="AQ85" i="3"/>
  <c r="AQ86" i="3"/>
  <c r="AQ88" i="3"/>
  <c r="AQ89" i="3"/>
  <c r="AQ90" i="3"/>
  <c r="AQ91" i="3"/>
  <c r="AQ92" i="3"/>
  <c r="AQ93" i="3"/>
  <c r="AQ94" i="3"/>
  <c r="AQ95" i="3"/>
  <c r="AQ96" i="3"/>
  <c r="AQ97" i="3"/>
  <c r="AQ98" i="3"/>
  <c r="AQ99" i="3"/>
  <c r="AQ100" i="3"/>
  <c r="AQ101" i="3"/>
  <c r="AQ102" i="3"/>
  <c r="AQ103" i="3"/>
  <c r="AQ104" i="3"/>
  <c r="AQ105" i="3"/>
  <c r="AQ106" i="3"/>
  <c r="AQ107" i="3"/>
  <c r="AQ108" i="3"/>
  <c r="AQ109" i="3"/>
  <c r="AQ110" i="3"/>
  <c r="AQ111" i="3"/>
  <c r="AQ112" i="3"/>
  <c r="AQ113" i="3"/>
  <c r="AQ114" i="3"/>
  <c r="AQ115" i="3"/>
  <c r="AQ116" i="3"/>
  <c r="AQ117" i="3"/>
  <c r="AQ118" i="3"/>
  <c r="AQ119" i="3"/>
  <c r="AQ120" i="3"/>
  <c r="AQ121" i="3"/>
  <c r="AQ122" i="3"/>
  <c r="AQ123" i="3"/>
  <c r="AQ124" i="3"/>
  <c r="AQ125" i="3"/>
  <c r="AQ126" i="3"/>
  <c r="AQ127" i="3"/>
  <c r="AQ128" i="3"/>
  <c r="AQ129" i="3"/>
  <c r="AQ130" i="3"/>
  <c r="AQ131" i="3"/>
  <c r="AQ132" i="3"/>
  <c r="AQ133" i="3"/>
  <c r="AQ134" i="3"/>
  <c r="AQ135" i="3"/>
  <c r="AQ136" i="3"/>
  <c r="AQ137" i="3"/>
  <c r="AQ138" i="3"/>
  <c r="AQ139" i="3"/>
  <c r="AQ140" i="3"/>
  <c r="AQ141" i="3"/>
  <c r="AQ142" i="3"/>
  <c r="AQ143" i="3"/>
  <c r="AQ144" i="3"/>
  <c r="AQ145" i="3"/>
  <c r="AQ146" i="3"/>
  <c r="AQ147" i="3"/>
  <c r="AQ148" i="3"/>
  <c r="AQ149" i="3"/>
  <c r="AQ150" i="3"/>
  <c r="AQ151" i="3"/>
  <c r="AQ152" i="3"/>
  <c r="AQ153" i="3"/>
  <c r="AQ154" i="3"/>
  <c r="AQ155" i="3"/>
  <c r="AQ156" i="3"/>
  <c r="AQ157" i="3"/>
  <c r="AQ158" i="3"/>
  <c r="AQ159" i="3"/>
  <c r="AQ160" i="3"/>
  <c r="AQ161" i="3"/>
  <c r="AQ162" i="3"/>
  <c r="AQ163" i="3"/>
  <c r="AQ164" i="3"/>
  <c r="AQ165" i="3"/>
  <c r="AQ166" i="3"/>
  <c r="AQ167" i="3"/>
  <c r="AQ168" i="3"/>
  <c r="AQ169" i="3"/>
  <c r="AQ170" i="3"/>
  <c r="AQ171" i="3"/>
  <c r="AQ172" i="3"/>
  <c r="AQ173" i="3"/>
  <c r="AQ174" i="3"/>
  <c r="AQ175" i="3"/>
  <c r="AQ176" i="3"/>
  <c r="AQ177" i="3"/>
  <c r="AQ178" i="3"/>
  <c r="AQ179" i="3"/>
  <c r="AQ180" i="3"/>
  <c r="AQ181" i="3"/>
  <c r="AQ182" i="3"/>
  <c r="AQ183" i="3"/>
  <c r="AQ184" i="3"/>
  <c r="AQ185" i="3"/>
  <c r="AQ186" i="3"/>
  <c r="AQ187" i="3"/>
  <c r="AQ188" i="3"/>
  <c r="AQ189" i="3"/>
  <c r="AQ190" i="3"/>
  <c r="AQ191" i="3"/>
  <c r="AQ192" i="3"/>
  <c r="AQ193" i="3"/>
  <c r="AQ194" i="3"/>
  <c r="AQ195" i="3"/>
  <c r="AQ196" i="3"/>
  <c r="AQ197" i="3"/>
  <c r="AQ198" i="3"/>
  <c r="AQ199" i="3"/>
  <c r="AQ200" i="3"/>
  <c r="AQ201" i="3"/>
  <c r="AQ202" i="3"/>
  <c r="AQ203" i="3"/>
  <c r="AQ204" i="3"/>
  <c r="AQ205" i="3"/>
  <c r="AQ206" i="3"/>
  <c r="AQ207" i="3"/>
  <c r="AQ208" i="3"/>
  <c r="AQ209" i="3"/>
  <c r="AQ210" i="3"/>
  <c r="AQ211" i="3"/>
  <c r="AQ212" i="3"/>
  <c r="AQ213" i="3"/>
  <c r="AQ214" i="3"/>
  <c r="AQ215" i="3"/>
  <c r="AQ216" i="3"/>
  <c r="AQ217" i="3"/>
  <c r="AQ218" i="3"/>
  <c r="AQ219" i="3"/>
  <c r="AQ220" i="3"/>
  <c r="AQ221" i="3"/>
  <c r="AQ222" i="3"/>
  <c r="AQ223" i="3"/>
  <c r="AQ224" i="3"/>
  <c r="AQ225" i="3"/>
  <c r="AQ226" i="3"/>
  <c r="AQ227" i="3"/>
  <c r="AQ228" i="3"/>
  <c r="AQ229" i="3"/>
  <c r="AQ230" i="3"/>
  <c r="AQ231" i="3"/>
  <c r="AQ232" i="3"/>
  <c r="AQ233" i="3"/>
  <c r="AQ234" i="3"/>
  <c r="AQ235" i="3"/>
  <c r="AQ236" i="3"/>
  <c r="AQ237" i="3"/>
  <c r="AQ238" i="3"/>
  <c r="AQ239" i="3"/>
  <c r="AQ240" i="3"/>
  <c r="AQ241" i="3"/>
  <c r="AQ242" i="3"/>
  <c r="AQ243" i="3"/>
  <c r="AQ244" i="3"/>
  <c r="AQ245" i="3"/>
  <c r="AQ246" i="3"/>
  <c r="AQ247" i="3"/>
  <c r="AQ248" i="3"/>
  <c r="AQ249" i="3"/>
  <c r="AQ250" i="3"/>
  <c r="AQ251" i="3"/>
  <c r="AQ252" i="3"/>
  <c r="AQ253" i="3"/>
  <c r="AQ254" i="3"/>
  <c r="AQ255" i="3"/>
  <c r="AQ256" i="3"/>
  <c r="AQ257" i="3"/>
  <c r="AQ258" i="3"/>
  <c r="AQ259" i="3"/>
  <c r="AQ260" i="3"/>
  <c r="AQ261" i="3"/>
  <c r="AQ262" i="3"/>
  <c r="AQ263" i="3"/>
  <c r="AQ264" i="3"/>
  <c r="AQ265" i="3"/>
  <c r="AQ266" i="3"/>
  <c r="AQ267" i="3"/>
  <c r="AQ268" i="3"/>
  <c r="AQ269" i="3"/>
  <c r="AQ270" i="3"/>
  <c r="AQ271" i="3"/>
  <c r="AQ272" i="3"/>
  <c r="AQ273" i="3"/>
  <c r="AQ274" i="3"/>
  <c r="AQ275" i="3"/>
  <c r="AQ276" i="3"/>
  <c r="AQ277" i="3"/>
  <c r="AQ278" i="3"/>
  <c r="AQ279" i="3"/>
  <c r="AQ280" i="3"/>
  <c r="AQ281" i="3"/>
  <c r="AQ282" i="3"/>
  <c r="AQ283" i="3"/>
  <c r="AQ284" i="3"/>
  <c r="AQ285" i="3"/>
  <c r="AQ286" i="3"/>
  <c r="AQ287" i="3"/>
  <c r="AQ288" i="3"/>
  <c r="AQ289" i="3"/>
  <c r="AQ290" i="3"/>
  <c r="AQ291" i="3"/>
  <c r="AQ292" i="3"/>
  <c r="AQ293" i="3"/>
  <c r="AQ294" i="3"/>
  <c r="AQ295" i="3"/>
  <c r="AQ296" i="3"/>
  <c r="AQ297" i="3"/>
  <c r="AQ298" i="3"/>
  <c r="AQ299" i="3"/>
  <c r="AQ300" i="3"/>
  <c r="AQ301" i="3"/>
  <c r="AQ302" i="3"/>
  <c r="AQ303" i="3"/>
  <c r="AQ304" i="3"/>
  <c r="AQ305" i="3"/>
  <c r="AQ306" i="3"/>
  <c r="AQ307" i="3"/>
  <c r="AQ308" i="3"/>
  <c r="AQ309" i="3"/>
  <c r="AQ310" i="3"/>
  <c r="AQ311" i="3"/>
  <c r="AQ312" i="3"/>
  <c r="AQ313" i="3"/>
  <c r="AQ314" i="3"/>
  <c r="AQ315" i="3"/>
  <c r="AQ316" i="3"/>
  <c r="AQ317" i="3"/>
  <c r="AQ318" i="3"/>
  <c r="AQ319" i="3"/>
  <c r="AQ320" i="3"/>
  <c r="AQ321" i="3"/>
  <c r="AQ322" i="3"/>
  <c r="AQ323" i="3"/>
  <c r="AQ324" i="3"/>
  <c r="AQ325" i="3"/>
  <c r="AQ326" i="3"/>
  <c r="AQ327" i="3"/>
  <c r="AQ328" i="3"/>
  <c r="AQ329" i="3"/>
  <c r="AQ330" i="3"/>
  <c r="AQ331" i="3"/>
  <c r="AQ332" i="3"/>
  <c r="AQ333" i="3"/>
  <c r="AQ334" i="3"/>
  <c r="AQ335" i="3"/>
  <c r="AQ336" i="3"/>
  <c r="AQ337" i="3"/>
  <c r="AQ338" i="3"/>
  <c r="AQ339" i="3"/>
  <c r="AQ340" i="3"/>
  <c r="AQ341" i="3"/>
  <c r="AQ342" i="3"/>
  <c r="AQ343" i="3"/>
  <c r="AQ344" i="3"/>
  <c r="AQ345" i="3"/>
  <c r="AQ346" i="3"/>
  <c r="AQ347" i="3"/>
  <c r="AQ348" i="3"/>
  <c r="AQ349" i="3"/>
  <c r="AQ350" i="3"/>
  <c r="AQ351" i="3"/>
  <c r="AQ352" i="3"/>
  <c r="AQ353" i="3"/>
  <c r="AQ354" i="3"/>
  <c r="AQ355" i="3"/>
  <c r="AQ356" i="3"/>
  <c r="AQ357" i="3"/>
  <c r="AQ358" i="3"/>
  <c r="AQ359" i="3"/>
  <c r="AQ360" i="3"/>
  <c r="AQ361" i="3"/>
  <c r="AQ362" i="3"/>
  <c r="AQ363" i="3"/>
  <c r="AQ364" i="3"/>
  <c r="AQ365" i="3"/>
  <c r="AQ366" i="3"/>
  <c r="AQ367" i="3"/>
  <c r="AQ368" i="3"/>
  <c r="AQ369" i="3"/>
  <c r="AQ370" i="3"/>
  <c r="AQ371" i="3"/>
  <c r="AQ372" i="3"/>
  <c r="AQ373" i="3"/>
  <c r="AQ374" i="3"/>
  <c r="AQ375" i="3"/>
  <c r="AQ376" i="3"/>
  <c r="AQ377" i="3"/>
  <c r="AQ378" i="3"/>
  <c r="AQ379" i="3"/>
  <c r="AQ380" i="3"/>
  <c r="AQ381" i="3"/>
  <c r="AQ382" i="3"/>
  <c r="AQ383" i="3"/>
  <c r="AQ384" i="3"/>
  <c r="AQ385" i="3"/>
  <c r="AQ386" i="3"/>
  <c r="AQ387" i="3"/>
  <c r="AQ388" i="3"/>
  <c r="AQ389" i="3"/>
  <c r="AQ390" i="3"/>
  <c r="AQ391" i="3"/>
  <c r="AQ392" i="3"/>
  <c r="AQ393" i="3"/>
  <c r="AQ394" i="3"/>
  <c r="AQ395" i="3"/>
  <c r="AQ396" i="3"/>
  <c r="AQ397" i="3"/>
  <c r="AQ398" i="3"/>
  <c r="AQ399" i="3"/>
  <c r="AQ400" i="3"/>
  <c r="AQ401" i="3"/>
  <c r="AQ402" i="3"/>
  <c r="AQ403" i="3"/>
  <c r="AQ404" i="3"/>
  <c r="AQ405" i="3"/>
  <c r="AQ406" i="3"/>
  <c r="AQ407" i="3"/>
  <c r="AQ408" i="3"/>
  <c r="AQ409" i="3"/>
  <c r="AQ410" i="3"/>
  <c r="AQ411" i="3"/>
  <c r="AQ412" i="3"/>
  <c r="AQ413" i="3"/>
  <c r="AQ414" i="3"/>
  <c r="AQ415" i="3"/>
  <c r="AQ416" i="3"/>
  <c r="AQ417" i="3"/>
  <c r="AQ418" i="3"/>
  <c r="AQ419" i="3"/>
  <c r="AQ420" i="3"/>
  <c r="AQ421" i="3"/>
  <c r="AQ422" i="3"/>
  <c r="AQ423" i="3"/>
  <c r="AQ424" i="3"/>
  <c r="AQ425" i="3"/>
  <c r="AQ426" i="3"/>
  <c r="AQ427" i="3"/>
  <c r="AQ428" i="3"/>
  <c r="AQ429" i="3"/>
  <c r="AQ430" i="3"/>
  <c r="AQ431" i="3"/>
  <c r="AQ432" i="3"/>
  <c r="AQ433" i="3"/>
  <c r="AQ434" i="3"/>
  <c r="AQ435" i="3"/>
  <c r="AQ436" i="3"/>
  <c r="AQ437" i="3"/>
  <c r="AQ438" i="3"/>
  <c r="AQ439" i="3"/>
  <c r="AQ441" i="3"/>
  <c r="AQ442" i="3"/>
  <c r="AQ443" i="3"/>
  <c r="AQ444" i="3"/>
  <c r="AQ445" i="3"/>
  <c r="AQ446" i="3"/>
  <c r="AQ447" i="3"/>
  <c r="AQ448" i="3"/>
  <c r="AQ449" i="3"/>
  <c r="AQ450" i="3"/>
  <c r="AQ451" i="3"/>
  <c r="AQ452" i="3"/>
  <c r="AQ453" i="3"/>
  <c r="AQ454" i="3"/>
  <c r="AQ455" i="3"/>
  <c r="AQ456" i="3"/>
  <c r="AQ457" i="3"/>
  <c r="AQ458" i="3"/>
  <c r="AQ459" i="3"/>
  <c r="AQ460" i="3"/>
  <c r="AQ461" i="3"/>
  <c r="AQ462" i="3"/>
  <c r="AQ463" i="3"/>
  <c r="AQ464" i="3"/>
  <c r="AQ466" i="3"/>
  <c r="AQ467" i="3"/>
  <c r="AB465" i="3"/>
  <c r="AD87" i="3"/>
  <c r="AB24" i="3"/>
  <c r="K16" i="14"/>
  <c r="J16" i="14"/>
  <c r="I16" i="14"/>
  <c r="H16" i="14"/>
  <c r="G16" i="14"/>
  <c r="F16" i="14"/>
  <c r="E16" i="14" s="1"/>
  <c r="K15" i="14"/>
  <c r="J15" i="14"/>
  <c r="I15" i="14"/>
  <c r="H15" i="14"/>
  <c r="G15" i="14"/>
  <c r="F15" i="14"/>
  <c r="E15" i="14" s="1"/>
  <c r="K9" i="14"/>
  <c r="J9" i="14"/>
  <c r="I9" i="14"/>
  <c r="H9" i="14"/>
  <c r="G9" i="14"/>
  <c r="F9" i="14"/>
  <c r="E9" i="14" s="1"/>
  <c r="D69" i="4"/>
  <c r="AM26" i="3"/>
  <c r="AM29" i="3"/>
  <c r="AM32" i="3"/>
  <c r="AM35" i="3"/>
  <c r="AM38" i="3"/>
  <c r="AM41" i="3"/>
  <c r="AM44" i="3"/>
  <c r="AM47" i="3"/>
  <c r="AM50" i="3"/>
  <c r="AM52" i="3"/>
  <c r="AM53" i="3"/>
  <c r="AM58" i="3"/>
  <c r="AM59" i="3"/>
  <c r="AM61" i="3"/>
  <c r="AM62" i="3"/>
  <c r="AM65" i="3"/>
  <c r="AM68" i="3"/>
  <c r="AM71" i="3"/>
  <c r="AM73" i="3"/>
  <c r="AM74" i="3"/>
  <c r="AM77" i="3"/>
  <c r="AM79" i="3"/>
  <c r="AM80" i="3"/>
  <c r="AM82" i="3"/>
  <c r="AM83" i="3"/>
  <c r="AM85" i="3"/>
  <c r="AM86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M140" i="3"/>
  <c r="AM141" i="3"/>
  <c r="AM142" i="3"/>
  <c r="AM143" i="3"/>
  <c r="AM144" i="3"/>
  <c r="AM145" i="3"/>
  <c r="AM146" i="3"/>
  <c r="AM147" i="3"/>
  <c r="AM148" i="3"/>
  <c r="AM149" i="3"/>
  <c r="AM150" i="3"/>
  <c r="AM151" i="3"/>
  <c r="AM152" i="3"/>
  <c r="AM153" i="3"/>
  <c r="AM154" i="3"/>
  <c r="AM155" i="3"/>
  <c r="AM156" i="3"/>
  <c r="AM157" i="3"/>
  <c r="AM158" i="3"/>
  <c r="AM159" i="3"/>
  <c r="AM160" i="3"/>
  <c r="AM161" i="3"/>
  <c r="AM162" i="3"/>
  <c r="AM163" i="3"/>
  <c r="AM164" i="3"/>
  <c r="AM165" i="3"/>
  <c r="AM166" i="3"/>
  <c r="AM167" i="3"/>
  <c r="AM168" i="3"/>
  <c r="AM169" i="3"/>
  <c r="AM170" i="3"/>
  <c r="AM171" i="3"/>
  <c r="AM172" i="3"/>
  <c r="AM173" i="3"/>
  <c r="AM174" i="3"/>
  <c r="AM175" i="3"/>
  <c r="AM176" i="3"/>
  <c r="AM177" i="3"/>
  <c r="AM178" i="3"/>
  <c r="AM179" i="3"/>
  <c r="AM180" i="3"/>
  <c r="AM181" i="3"/>
  <c r="AM182" i="3"/>
  <c r="AM183" i="3"/>
  <c r="AM184" i="3"/>
  <c r="AM185" i="3"/>
  <c r="AM186" i="3"/>
  <c r="AM187" i="3"/>
  <c r="AM188" i="3"/>
  <c r="AM189" i="3"/>
  <c r="AM190" i="3"/>
  <c r="AM191" i="3"/>
  <c r="AM192" i="3"/>
  <c r="AM193" i="3"/>
  <c r="AM194" i="3"/>
  <c r="AM195" i="3"/>
  <c r="AM196" i="3"/>
  <c r="AM197" i="3"/>
  <c r="AM198" i="3"/>
  <c r="AM199" i="3"/>
  <c r="AM200" i="3"/>
  <c r="AM201" i="3"/>
  <c r="AM202" i="3"/>
  <c r="AM203" i="3"/>
  <c r="AM204" i="3"/>
  <c r="AM205" i="3"/>
  <c r="AM206" i="3"/>
  <c r="AM207" i="3"/>
  <c r="AM208" i="3"/>
  <c r="AM209" i="3"/>
  <c r="AM210" i="3"/>
  <c r="AM211" i="3"/>
  <c r="AM212" i="3"/>
  <c r="AM213" i="3"/>
  <c r="AM214" i="3"/>
  <c r="AM215" i="3"/>
  <c r="AM216" i="3"/>
  <c r="AM217" i="3"/>
  <c r="AM218" i="3"/>
  <c r="AM219" i="3"/>
  <c r="AM220" i="3"/>
  <c r="AM221" i="3"/>
  <c r="AM222" i="3"/>
  <c r="AM223" i="3"/>
  <c r="AM224" i="3"/>
  <c r="AM225" i="3"/>
  <c r="AM226" i="3"/>
  <c r="AM227" i="3"/>
  <c r="AM228" i="3"/>
  <c r="AM229" i="3"/>
  <c r="AM230" i="3"/>
  <c r="AM231" i="3"/>
  <c r="AM232" i="3"/>
  <c r="AM233" i="3"/>
  <c r="AM234" i="3"/>
  <c r="AM235" i="3"/>
  <c r="AM236" i="3"/>
  <c r="AM237" i="3"/>
  <c r="AM238" i="3"/>
  <c r="AM239" i="3"/>
  <c r="AM240" i="3"/>
  <c r="AM241" i="3"/>
  <c r="AM242" i="3"/>
  <c r="AM243" i="3"/>
  <c r="AM244" i="3"/>
  <c r="AM245" i="3"/>
  <c r="AM246" i="3"/>
  <c r="AM247" i="3"/>
  <c r="AM248" i="3"/>
  <c r="AM249" i="3"/>
  <c r="AM250" i="3"/>
  <c r="AM251" i="3"/>
  <c r="AM252" i="3"/>
  <c r="AM253" i="3"/>
  <c r="AM254" i="3"/>
  <c r="AM255" i="3"/>
  <c r="AM256" i="3"/>
  <c r="AM257" i="3"/>
  <c r="AM258" i="3"/>
  <c r="AM259" i="3"/>
  <c r="AM260" i="3"/>
  <c r="AM261" i="3"/>
  <c r="AM262" i="3"/>
  <c r="AM263" i="3"/>
  <c r="AM264" i="3"/>
  <c r="AM265" i="3"/>
  <c r="AM266" i="3"/>
  <c r="AM267" i="3"/>
  <c r="AM268" i="3"/>
  <c r="AM269" i="3"/>
  <c r="AM270" i="3"/>
  <c r="AM271" i="3"/>
  <c r="AM272" i="3"/>
  <c r="AM273" i="3"/>
  <c r="AM274" i="3"/>
  <c r="AM275" i="3"/>
  <c r="AM276" i="3"/>
  <c r="AM277" i="3"/>
  <c r="AM278" i="3"/>
  <c r="AM279" i="3"/>
  <c r="AM280" i="3"/>
  <c r="AM281" i="3"/>
  <c r="AM282" i="3"/>
  <c r="AM283" i="3"/>
  <c r="AM284" i="3"/>
  <c r="AM285" i="3"/>
  <c r="AM286" i="3"/>
  <c r="AM287" i="3"/>
  <c r="AM288" i="3"/>
  <c r="AM289" i="3"/>
  <c r="AM290" i="3"/>
  <c r="AM291" i="3"/>
  <c r="AM292" i="3"/>
  <c r="AM293" i="3"/>
  <c r="AM294" i="3"/>
  <c r="AM295" i="3"/>
  <c r="AM296" i="3"/>
  <c r="AM297" i="3"/>
  <c r="AM298" i="3"/>
  <c r="AM299" i="3"/>
  <c r="AM300" i="3"/>
  <c r="AM301" i="3"/>
  <c r="AM302" i="3"/>
  <c r="AM303" i="3"/>
  <c r="AM304" i="3"/>
  <c r="AM305" i="3"/>
  <c r="AM306" i="3"/>
  <c r="AM307" i="3"/>
  <c r="AM308" i="3"/>
  <c r="AM309" i="3"/>
  <c r="AM310" i="3"/>
  <c r="AM311" i="3"/>
  <c r="AM312" i="3"/>
  <c r="AM313" i="3"/>
  <c r="AM314" i="3"/>
  <c r="AM315" i="3"/>
  <c r="AM316" i="3"/>
  <c r="AM317" i="3"/>
  <c r="AM318" i="3"/>
  <c r="AM319" i="3"/>
  <c r="AM320" i="3"/>
  <c r="AM321" i="3"/>
  <c r="AM322" i="3"/>
  <c r="AM323" i="3"/>
  <c r="AM324" i="3"/>
  <c r="AM325" i="3"/>
  <c r="AM326" i="3"/>
  <c r="AM327" i="3"/>
  <c r="AM328" i="3"/>
  <c r="AM329" i="3"/>
  <c r="AM330" i="3"/>
  <c r="AM331" i="3"/>
  <c r="AM332" i="3"/>
  <c r="AM333" i="3"/>
  <c r="AM334" i="3"/>
  <c r="AM335" i="3"/>
  <c r="AM336" i="3"/>
  <c r="AM337" i="3"/>
  <c r="AM338" i="3"/>
  <c r="AM339" i="3"/>
  <c r="AM340" i="3"/>
  <c r="AM341" i="3"/>
  <c r="AM342" i="3"/>
  <c r="AM343" i="3"/>
  <c r="AM344" i="3"/>
  <c r="AM345" i="3"/>
  <c r="AM346" i="3"/>
  <c r="AM347" i="3"/>
  <c r="AM348" i="3"/>
  <c r="AM349" i="3"/>
  <c r="AM350" i="3"/>
  <c r="AM351" i="3"/>
  <c r="AM352" i="3"/>
  <c r="AM353" i="3"/>
  <c r="AM354" i="3"/>
  <c r="AM355" i="3"/>
  <c r="AM356" i="3"/>
  <c r="AM357" i="3"/>
  <c r="AM358" i="3"/>
  <c r="AM359" i="3"/>
  <c r="AM360" i="3"/>
  <c r="AM361" i="3"/>
  <c r="AM362" i="3"/>
  <c r="AM363" i="3"/>
  <c r="AM364" i="3"/>
  <c r="AM365" i="3"/>
  <c r="AM366" i="3"/>
  <c r="AM367" i="3"/>
  <c r="AM368" i="3"/>
  <c r="AM369" i="3"/>
  <c r="AM370" i="3"/>
  <c r="AM371" i="3"/>
  <c r="AM372" i="3"/>
  <c r="AM373" i="3"/>
  <c r="AM374" i="3"/>
  <c r="AM375" i="3"/>
  <c r="AM376" i="3"/>
  <c r="AM377" i="3"/>
  <c r="AM378" i="3"/>
  <c r="AM379" i="3"/>
  <c r="AM380" i="3"/>
  <c r="AM381" i="3"/>
  <c r="AM382" i="3"/>
  <c r="AM383" i="3"/>
  <c r="AM384" i="3"/>
  <c r="AM385" i="3"/>
  <c r="AM386" i="3"/>
  <c r="AM387" i="3"/>
  <c r="AM388" i="3"/>
  <c r="AM389" i="3"/>
  <c r="AM390" i="3"/>
  <c r="AM391" i="3"/>
  <c r="AM392" i="3"/>
  <c r="AM393" i="3"/>
  <c r="AM394" i="3"/>
  <c r="AM395" i="3"/>
  <c r="AM396" i="3"/>
  <c r="AM397" i="3"/>
  <c r="AM398" i="3"/>
  <c r="AM399" i="3"/>
  <c r="AM400" i="3"/>
  <c r="AM401" i="3"/>
  <c r="AM402" i="3"/>
  <c r="AM403" i="3"/>
  <c r="AM404" i="3"/>
  <c r="AM405" i="3"/>
  <c r="AM406" i="3"/>
  <c r="AM407" i="3"/>
  <c r="AM408" i="3"/>
  <c r="AM409" i="3"/>
  <c r="AM410" i="3"/>
  <c r="AM411" i="3"/>
  <c r="AM412" i="3"/>
  <c r="AM413" i="3"/>
  <c r="AM414" i="3"/>
  <c r="AM415" i="3"/>
  <c r="AM416" i="3"/>
  <c r="AM417" i="3"/>
  <c r="AM418" i="3"/>
  <c r="AM419" i="3"/>
  <c r="AM420" i="3"/>
  <c r="AM421" i="3"/>
  <c r="AM422" i="3"/>
  <c r="AM423" i="3"/>
  <c r="AM424" i="3"/>
  <c r="AM425" i="3"/>
  <c r="AM426" i="3"/>
  <c r="AM427" i="3"/>
  <c r="AM428" i="3"/>
  <c r="AM429" i="3"/>
  <c r="AM430" i="3"/>
  <c r="AM431" i="3"/>
  <c r="AM432" i="3"/>
  <c r="AM433" i="3"/>
  <c r="AM434" i="3"/>
  <c r="AM435" i="3"/>
  <c r="AM436" i="3"/>
  <c r="AM437" i="3"/>
  <c r="AM438" i="3"/>
  <c r="AM439" i="3"/>
  <c r="AM440" i="3"/>
  <c r="AM441" i="3"/>
  <c r="AM442" i="3"/>
  <c r="AM443" i="3"/>
  <c r="AM444" i="3"/>
  <c r="AM445" i="3"/>
  <c r="AM446" i="3"/>
  <c r="AM447" i="3"/>
  <c r="AM448" i="3"/>
  <c r="AM449" i="3"/>
  <c r="AM450" i="3"/>
  <c r="AM451" i="3"/>
  <c r="AM452" i="3"/>
  <c r="AM453" i="3"/>
  <c r="AM454" i="3"/>
  <c r="AM455" i="3"/>
  <c r="AM456" i="3"/>
  <c r="AM457" i="3"/>
  <c r="AM458" i="3"/>
  <c r="AM459" i="3"/>
  <c r="AM460" i="3"/>
  <c r="AM461" i="3"/>
  <c r="AM462" i="3"/>
  <c r="AM463" i="3"/>
  <c r="AM464" i="3"/>
  <c r="AM465" i="3"/>
  <c r="AM466" i="3"/>
  <c r="AM467" i="3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AO467" i="9"/>
  <c r="AO466" i="9"/>
  <c r="AO465" i="9"/>
  <c r="AO464" i="9"/>
  <c r="AO463" i="9"/>
  <c r="AO462" i="9"/>
  <c r="AO461" i="9"/>
  <c r="AO460" i="9"/>
  <c r="AO459" i="9"/>
  <c r="AO458" i="9"/>
  <c r="AO457" i="9"/>
  <c r="AO456" i="9"/>
  <c r="AO455" i="9"/>
  <c r="AO454" i="9"/>
  <c r="AO453" i="9"/>
  <c r="AO452" i="9"/>
  <c r="AO451" i="9"/>
  <c r="AO450" i="9"/>
  <c r="AO449" i="9"/>
  <c r="AO448" i="9"/>
  <c r="AO447" i="9"/>
  <c r="AO446" i="9"/>
  <c r="AO445" i="9"/>
  <c r="AO444" i="9"/>
  <c r="AO443" i="9"/>
  <c r="AO442" i="9"/>
  <c r="AO441" i="9"/>
  <c r="AO440" i="9"/>
  <c r="AO439" i="9"/>
  <c r="AO438" i="9"/>
  <c r="AO437" i="9"/>
  <c r="AO436" i="9"/>
  <c r="AO435" i="9"/>
  <c r="AO434" i="9"/>
  <c r="AO433" i="9"/>
  <c r="AO432" i="9"/>
  <c r="AO431" i="9"/>
  <c r="AO430" i="9"/>
  <c r="AO429" i="9"/>
  <c r="AO428" i="9"/>
  <c r="AO427" i="9"/>
  <c r="AO426" i="9"/>
  <c r="AO425" i="9"/>
  <c r="AO424" i="9"/>
  <c r="AO423" i="9"/>
  <c r="AO422" i="9"/>
  <c r="AO421" i="9"/>
  <c r="AO420" i="9"/>
  <c r="AO419" i="9"/>
  <c r="AO418" i="9"/>
  <c r="AO417" i="9"/>
  <c r="AO416" i="9"/>
  <c r="AO415" i="9"/>
  <c r="AO414" i="9"/>
  <c r="AO413" i="9"/>
  <c r="AO412" i="9"/>
  <c r="AO411" i="9"/>
  <c r="AO410" i="9"/>
  <c r="AO409" i="9"/>
  <c r="AO408" i="9"/>
  <c r="AO407" i="9"/>
  <c r="AO406" i="9"/>
  <c r="AO405" i="9"/>
  <c r="AO404" i="9"/>
  <c r="AO403" i="9"/>
  <c r="AO402" i="9"/>
  <c r="AO401" i="9"/>
  <c r="AO400" i="9"/>
  <c r="AO399" i="9"/>
  <c r="AO398" i="9"/>
  <c r="AO397" i="9"/>
  <c r="AO396" i="9"/>
  <c r="AO395" i="9"/>
  <c r="AO394" i="9"/>
  <c r="AO393" i="9"/>
  <c r="AO392" i="9"/>
  <c r="AO391" i="9"/>
  <c r="AO390" i="9"/>
  <c r="AO389" i="9"/>
  <c r="AO388" i="9"/>
  <c r="AO387" i="9"/>
  <c r="AO386" i="9"/>
  <c r="AO385" i="9"/>
  <c r="AO384" i="9"/>
  <c r="AO383" i="9"/>
  <c r="AO382" i="9"/>
  <c r="AO381" i="9"/>
  <c r="AO380" i="9"/>
  <c r="AO379" i="9"/>
  <c r="AO378" i="9"/>
  <c r="AO377" i="9"/>
  <c r="AO376" i="9"/>
  <c r="AO375" i="9"/>
  <c r="AO374" i="9"/>
  <c r="AO373" i="9"/>
  <c r="AO372" i="9"/>
  <c r="AO371" i="9"/>
  <c r="AO370" i="9"/>
  <c r="AO369" i="9"/>
  <c r="AO368" i="9"/>
  <c r="AO367" i="9"/>
  <c r="AO366" i="9"/>
  <c r="AO365" i="9"/>
  <c r="AO364" i="9"/>
  <c r="AO363" i="9"/>
  <c r="AO362" i="9"/>
  <c r="AO361" i="9"/>
  <c r="AO360" i="9"/>
  <c r="AO359" i="9"/>
  <c r="AO358" i="9"/>
  <c r="AO357" i="9"/>
  <c r="AO356" i="9"/>
  <c r="AO355" i="9"/>
  <c r="AO354" i="9"/>
  <c r="AO353" i="9"/>
  <c r="AO352" i="9"/>
  <c r="AO351" i="9"/>
  <c r="AO350" i="9"/>
  <c r="AO349" i="9"/>
  <c r="AO348" i="9"/>
  <c r="AO347" i="9"/>
  <c r="AO346" i="9"/>
  <c r="AO345" i="9"/>
  <c r="AO344" i="9"/>
  <c r="AO343" i="9"/>
  <c r="AO342" i="9"/>
  <c r="AO341" i="9"/>
  <c r="AO340" i="9"/>
  <c r="AO339" i="9"/>
  <c r="AO338" i="9"/>
  <c r="AO337" i="9"/>
  <c r="AO336" i="9"/>
  <c r="AO335" i="9"/>
  <c r="AO334" i="9"/>
  <c r="AO333" i="9"/>
  <c r="AO332" i="9"/>
  <c r="AO331" i="9"/>
  <c r="AO330" i="9"/>
  <c r="AO329" i="9"/>
  <c r="AO328" i="9"/>
  <c r="AO327" i="9"/>
  <c r="AO326" i="9"/>
  <c r="AO325" i="9"/>
  <c r="AO324" i="9"/>
  <c r="AO323" i="9"/>
  <c r="AO322" i="9"/>
  <c r="AO321" i="9"/>
  <c r="AO320" i="9"/>
  <c r="AO319" i="9"/>
  <c r="AO318" i="9"/>
  <c r="AO317" i="9"/>
  <c r="AO316" i="9"/>
  <c r="AO315" i="9"/>
  <c r="AO314" i="9"/>
  <c r="AO313" i="9"/>
  <c r="AO312" i="9"/>
  <c r="AO311" i="9"/>
  <c r="AO310" i="9"/>
  <c r="AO309" i="9"/>
  <c r="AO308" i="9"/>
  <c r="AO307" i="9"/>
  <c r="AO306" i="9"/>
  <c r="AO305" i="9"/>
  <c r="AO304" i="9"/>
  <c r="AO303" i="9"/>
  <c r="AO302" i="9"/>
  <c r="AO301" i="9"/>
  <c r="AO300" i="9"/>
  <c r="AO299" i="9"/>
  <c r="AO298" i="9"/>
  <c r="AO297" i="9"/>
  <c r="AO296" i="9"/>
  <c r="AO295" i="9"/>
  <c r="AO294" i="9"/>
  <c r="AO293" i="9"/>
  <c r="AO292" i="9"/>
  <c r="AO291" i="9"/>
  <c r="AO290" i="9"/>
  <c r="AO289" i="9"/>
  <c r="AO288" i="9"/>
  <c r="AO287" i="9"/>
  <c r="AO286" i="9"/>
  <c r="AO285" i="9"/>
  <c r="AO284" i="9"/>
  <c r="AO283" i="9"/>
  <c r="AO282" i="9"/>
  <c r="AO281" i="9"/>
  <c r="AO280" i="9"/>
  <c r="AO279" i="9"/>
  <c r="AO278" i="9"/>
  <c r="AO277" i="9"/>
  <c r="AO276" i="9"/>
  <c r="AO275" i="9"/>
  <c r="AO274" i="9"/>
  <c r="AO273" i="9"/>
  <c r="AO272" i="9"/>
  <c r="AO271" i="9"/>
  <c r="AO270" i="9"/>
  <c r="AO269" i="9"/>
  <c r="AO268" i="9"/>
  <c r="AO267" i="9"/>
  <c r="AO266" i="9"/>
  <c r="AO265" i="9"/>
  <c r="AO264" i="9"/>
  <c r="AO263" i="9"/>
  <c r="AO262" i="9"/>
  <c r="AO261" i="9"/>
  <c r="AO260" i="9"/>
  <c r="AO259" i="9"/>
  <c r="AO258" i="9"/>
  <c r="AO257" i="9"/>
  <c r="AO256" i="9"/>
  <c r="AO255" i="9"/>
  <c r="AO254" i="9"/>
  <c r="AO253" i="9"/>
  <c r="AO252" i="9"/>
  <c r="AO251" i="9"/>
  <c r="AO250" i="9"/>
  <c r="AO249" i="9"/>
  <c r="AO248" i="9"/>
  <c r="AO247" i="9"/>
  <c r="AO246" i="9"/>
  <c r="AO245" i="9"/>
  <c r="AO244" i="9"/>
  <c r="AO243" i="9"/>
  <c r="AO242" i="9"/>
  <c r="AO241" i="9"/>
  <c r="AO240" i="9"/>
  <c r="AO239" i="9"/>
  <c r="AO238" i="9"/>
  <c r="AO237" i="9"/>
  <c r="AO236" i="9"/>
  <c r="AO235" i="9"/>
  <c r="AO234" i="9"/>
  <c r="AO233" i="9"/>
  <c r="AO232" i="9"/>
  <c r="AO231" i="9"/>
  <c r="AO230" i="9"/>
  <c r="AO229" i="9"/>
  <c r="AO228" i="9"/>
  <c r="AO227" i="9"/>
  <c r="AO226" i="9"/>
  <c r="AO225" i="9"/>
  <c r="AO224" i="9"/>
  <c r="AO223" i="9"/>
  <c r="AO222" i="9"/>
  <c r="AO221" i="9"/>
  <c r="AO220" i="9"/>
  <c r="AO219" i="9"/>
  <c r="AO218" i="9"/>
  <c r="AO217" i="9"/>
  <c r="AO216" i="9"/>
  <c r="AO215" i="9"/>
  <c r="AO214" i="9"/>
  <c r="AO213" i="9"/>
  <c r="AO212" i="9"/>
  <c r="AO211" i="9"/>
  <c r="AO210" i="9"/>
  <c r="AO209" i="9"/>
  <c r="AO208" i="9"/>
  <c r="AO207" i="9"/>
  <c r="AO206" i="9"/>
  <c r="AO205" i="9"/>
  <c r="AO204" i="9"/>
  <c r="AO203" i="9"/>
  <c r="AO202" i="9"/>
  <c r="AO201" i="9"/>
  <c r="AO200" i="9"/>
  <c r="AO199" i="9"/>
  <c r="AO198" i="9"/>
  <c r="AO197" i="9"/>
  <c r="AO196" i="9"/>
  <c r="AO195" i="9"/>
  <c r="AO194" i="9"/>
  <c r="AO193" i="9"/>
  <c r="AO192" i="9"/>
  <c r="AO191" i="9"/>
  <c r="AO190" i="9"/>
  <c r="AO189" i="9"/>
  <c r="AO188" i="9"/>
  <c r="AO187" i="9"/>
  <c r="AO186" i="9"/>
  <c r="AO185" i="9"/>
  <c r="AO184" i="9"/>
  <c r="AO183" i="9"/>
  <c r="AO182" i="9"/>
  <c r="AO181" i="9"/>
  <c r="AO180" i="9"/>
  <c r="AO179" i="9"/>
  <c r="AO178" i="9"/>
  <c r="AO177" i="9"/>
  <c r="AO176" i="9"/>
  <c r="AO175" i="9"/>
  <c r="AO174" i="9"/>
  <c r="AO173" i="9"/>
  <c r="AO172" i="9"/>
  <c r="AO171" i="9"/>
  <c r="AO170" i="9"/>
  <c r="AO169" i="9"/>
  <c r="AO168" i="9"/>
  <c r="AO167" i="9"/>
  <c r="AO166" i="9"/>
  <c r="AO165" i="9"/>
  <c r="AO164" i="9"/>
  <c r="AO163" i="9"/>
  <c r="AO162" i="9"/>
  <c r="AO161" i="9"/>
  <c r="AO160" i="9"/>
  <c r="AO159" i="9"/>
  <c r="AO158" i="9"/>
  <c r="AO157" i="9"/>
  <c r="AO156" i="9"/>
  <c r="AO155" i="9"/>
  <c r="AO154" i="9"/>
  <c r="AO153" i="9"/>
  <c r="AO152" i="9"/>
  <c r="AO151" i="9"/>
  <c r="AO150" i="9"/>
  <c r="AO149" i="9"/>
  <c r="AO148" i="9"/>
  <c r="AO147" i="9"/>
  <c r="AO146" i="9"/>
  <c r="AO145" i="9"/>
  <c r="AO144" i="9"/>
  <c r="AO143" i="9"/>
  <c r="AO142" i="9"/>
  <c r="AO141" i="9"/>
  <c r="AO140" i="9"/>
  <c r="AO139" i="9"/>
  <c r="AO138" i="9"/>
  <c r="AO137" i="9"/>
  <c r="AO136" i="9"/>
  <c r="AO135" i="9"/>
  <c r="AO134" i="9"/>
  <c r="AO133" i="9"/>
  <c r="AO132" i="9"/>
  <c r="AO131" i="9"/>
  <c r="AO130" i="9"/>
  <c r="AO129" i="9"/>
  <c r="AO128" i="9"/>
  <c r="AO127" i="9"/>
  <c r="AO126" i="9"/>
  <c r="AO125" i="9"/>
  <c r="AO124" i="9"/>
  <c r="AO123" i="9"/>
  <c r="AO122" i="9"/>
  <c r="AO121" i="9"/>
  <c r="AO120" i="9"/>
  <c r="AO119" i="9"/>
  <c r="AO118" i="9"/>
  <c r="AO117" i="9"/>
  <c r="AO116" i="9"/>
  <c r="AO115" i="9"/>
  <c r="AO114" i="9"/>
  <c r="AO113" i="9"/>
  <c r="AO112" i="9"/>
  <c r="AO111" i="9"/>
  <c r="AO110" i="9"/>
  <c r="AO109" i="9"/>
  <c r="AO108" i="9"/>
  <c r="AO107" i="9"/>
  <c r="AO106" i="9"/>
  <c r="AO105" i="9"/>
  <c r="AO104" i="9"/>
  <c r="AO103" i="9"/>
  <c r="AO102" i="9"/>
  <c r="AO101" i="9"/>
  <c r="AO100" i="9"/>
  <c r="AO99" i="9"/>
  <c r="AO98" i="9"/>
  <c r="AO97" i="9"/>
  <c r="AO96" i="9"/>
  <c r="AO95" i="9"/>
  <c r="AO94" i="9"/>
  <c r="AO93" i="9"/>
  <c r="AO92" i="9"/>
  <c r="AO91" i="9"/>
  <c r="AO90" i="9"/>
  <c r="AO89" i="9"/>
  <c r="AO88" i="9"/>
  <c r="AO87" i="9"/>
  <c r="AO86" i="9"/>
  <c r="AO85" i="9"/>
  <c r="AO84" i="9"/>
  <c r="AO83" i="9"/>
  <c r="AO82" i="9"/>
  <c r="AO81" i="9"/>
  <c r="AO80" i="9"/>
  <c r="AO79" i="9"/>
  <c r="AO78" i="9"/>
  <c r="AO77" i="9"/>
  <c r="AO76" i="9"/>
  <c r="AO75" i="9"/>
  <c r="AO74" i="9"/>
  <c r="AO73" i="9"/>
  <c r="AO72" i="9"/>
  <c r="AO71" i="9"/>
  <c r="AO70" i="9"/>
  <c r="AO69" i="9"/>
  <c r="AO68" i="9"/>
  <c r="AO67" i="9"/>
  <c r="AO66" i="9"/>
  <c r="AO65" i="9"/>
  <c r="AO64" i="9"/>
  <c r="AO63" i="9"/>
  <c r="AO62" i="9"/>
  <c r="AO61" i="9"/>
  <c r="AO60" i="9"/>
  <c r="AO59" i="9"/>
  <c r="AO58" i="9"/>
  <c r="AO57" i="9"/>
  <c r="AO56" i="9"/>
  <c r="AO55" i="9"/>
  <c r="AO54" i="9"/>
  <c r="AO53" i="9"/>
  <c r="AO52" i="9"/>
  <c r="AO51" i="9"/>
  <c r="AO50" i="9"/>
  <c r="AO49" i="9"/>
  <c r="AO48" i="9"/>
  <c r="AO47" i="9"/>
  <c r="AO46" i="9"/>
  <c r="AO45" i="9"/>
  <c r="AO44" i="9"/>
  <c r="AO43" i="9"/>
  <c r="AO42" i="9"/>
  <c r="AO41" i="9"/>
  <c r="AO40" i="9"/>
  <c r="AO39" i="9"/>
  <c r="AO38" i="9"/>
  <c r="AO37" i="9"/>
  <c r="AO36" i="9"/>
  <c r="AO35" i="9"/>
  <c r="AO34" i="9"/>
  <c r="AO33" i="9"/>
  <c r="AO32" i="9"/>
  <c r="AO31" i="9"/>
  <c r="AO30" i="9"/>
  <c r="AO29" i="9"/>
  <c r="AO28" i="9"/>
  <c r="AO27" i="9"/>
  <c r="AO26" i="9"/>
  <c r="AO25" i="9"/>
  <c r="AO24" i="9"/>
  <c r="AO23" i="9"/>
  <c r="AO22" i="9"/>
  <c r="AO21" i="9"/>
  <c r="AO20" i="9"/>
  <c r="AO19" i="9"/>
  <c r="AO18" i="9"/>
  <c r="AY465" i="9"/>
  <c r="AX465" i="9" s="1"/>
  <c r="AY462" i="9"/>
  <c r="AX462" i="9" s="1"/>
  <c r="AY459" i="9"/>
  <c r="AX459" i="9" s="1"/>
  <c r="AY456" i="9"/>
  <c r="AX456" i="9" s="1"/>
  <c r="AY453" i="9"/>
  <c r="AX453" i="9" s="1"/>
  <c r="AY450" i="9"/>
  <c r="AX450" i="9" s="1"/>
  <c r="AY447" i="9"/>
  <c r="AX447" i="9" s="1"/>
  <c r="AY444" i="9"/>
  <c r="AX444" i="9" s="1"/>
  <c r="AY441" i="9"/>
  <c r="AX441" i="9" s="1"/>
  <c r="AY438" i="9"/>
  <c r="AX438" i="9" s="1"/>
  <c r="AY435" i="9"/>
  <c r="AX435" i="9" s="1"/>
  <c r="AY432" i="9"/>
  <c r="AX432" i="9" s="1"/>
  <c r="AY429" i="9"/>
  <c r="AX429" i="9" s="1"/>
  <c r="AY426" i="9"/>
  <c r="AX426" i="9" s="1"/>
  <c r="AY423" i="9"/>
  <c r="AX423" i="9" s="1"/>
  <c r="AY420" i="9"/>
  <c r="AX420" i="9" s="1"/>
  <c r="AY417" i="9"/>
  <c r="AX417" i="9" s="1"/>
  <c r="AY414" i="9"/>
  <c r="AX414" i="9" s="1"/>
  <c r="AY411" i="9"/>
  <c r="AX411" i="9" s="1"/>
  <c r="AY408" i="9"/>
  <c r="AX408" i="9" s="1"/>
  <c r="AY405" i="9"/>
  <c r="AX405" i="9" s="1"/>
  <c r="AY402" i="9"/>
  <c r="AX402" i="9" s="1"/>
  <c r="AY399" i="9"/>
  <c r="AX399" i="9" s="1"/>
  <c r="AY396" i="9"/>
  <c r="AX396" i="9" s="1"/>
  <c r="AY393" i="9"/>
  <c r="AX393" i="9" s="1"/>
  <c r="AY390" i="9"/>
  <c r="AX390" i="9" s="1"/>
  <c r="AY387" i="9"/>
  <c r="AX387" i="9" s="1"/>
  <c r="AY384" i="9"/>
  <c r="AX384" i="9" s="1"/>
  <c r="AY381" i="9"/>
  <c r="AX381" i="9" s="1"/>
  <c r="AY378" i="9"/>
  <c r="AX378" i="9" s="1"/>
  <c r="AY375" i="9"/>
  <c r="AX375" i="9" s="1"/>
  <c r="AY372" i="9"/>
  <c r="AX372" i="9" s="1"/>
  <c r="AY369" i="9"/>
  <c r="AX369" i="9" s="1"/>
  <c r="AY366" i="9"/>
  <c r="AX366" i="9" s="1"/>
  <c r="AY363" i="9"/>
  <c r="AX363" i="9" s="1"/>
  <c r="AY360" i="9"/>
  <c r="AX360" i="9" s="1"/>
  <c r="AY357" i="9"/>
  <c r="AX357" i="9" s="1"/>
  <c r="AY354" i="9"/>
  <c r="AX354" i="9" s="1"/>
  <c r="AY351" i="9"/>
  <c r="AX351" i="9" s="1"/>
  <c r="AY348" i="9"/>
  <c r="AX348" i="9" s="1"/>
  <c r="AY345" i="9"/>
  <c r="AX345" i="9" s="1"/>
  <c r="AY342" i="9"/>
  <c r="AX342" i="9" s="1"/>
  <c r="AY339" i="9"/>
  <c r="AX339" i="9" s="1"/>
  <c r="AY336" i="9"/>
  <c r="AX336" i="9" s="1"/>
  <c r="AY333" i="9"/>
  <c r="AX333" i="9" s="1"/>
  <c r="AY330" i="9"/>
  <c r="AX330" i="9" s="1"/>
  <c r="AY327" i="9"/>
  <c r="AX327" i="9" s="1"/>
  <c r="AY324" i="9"/>
  <c r="AX324" i="9" s="1"/>
  <c r="AY321" i="9"/>
  <c r="AX321" i="9" s="1"/>
  <c r="AY318" i="9"/>
  <c r="AX318" i="9" s="1"/>
  <c r="AY315" i="9"/>
  <c r="AX315" i="9" s="1"/>
  <c r="AY312" i="9"/>
  <c r="AX312" i="9" s="1"/>
  <c r="AY309" i="9"/>
  <c r="AX309" i="9" s="1"/>
  <c r="AY306" i="9"/>
  <c r="AX306" i="9" s="1"/>
  <c r="AY303" i="9"/>
  <c r="AX303" i="9" s="1"/>
  <c r="AY300" i="9"/>
  <c r="AX300" i="9" s="1"/>
  <c r="AY297" i="9"/>
  <c r="AX297" i="9" s="1"/>
  <c r="AY294" i="9"/>
  <c r="AX294" i="9" s="1"/>
  <c r="AY291" i="9"/>
  <c r="AX291" i="9" s="1"/>
  <c r="AY288" i="9"/>
  <c r="AX288" i="9" s="1"/>
  <c r="AY285" i="9"/>
  <c r="AX285" i="9" s="1"/>
  <c r="AY282" i="9"/>
  <c r="AX282" i="9" s="1"/>
  <c r="AY279" i="9"/>
  <c r="AX279" i="9" s="1"/>
  <c r="AY276" i="9"/>
  <c r="AX276" i="9" s="1"/>
  <c r="AY273" i="9"/>
  <c r="AX273" i="9" s="1"/>
  <c r="AY270" i="9"/>
  <c r="AX270" i="9" s="1"/>
  <c r="AY267" i="9"/>
  <c r="AX267" i="9" s="1"/>
  <c r="AY264" i="9"/>
  <c r="AX264" i="9" s="1"/>
  <c r="AY261" i="9"/>
  <c r="AX261" i="9" s="1"/>
  <c r="AY258" i="9"/>
  <c r="AX258" i="9" s="1"/>
  <c r="AY255" i="9"/>
  <c r="AX255" i="9" s="1"/>
  <c r="AY252" i="9"/>
  <c r="AX252" i="9" s="1"/>
  <c r="AY249" i="9"/>
  <c r="AX249" i="9" s="1"/>
  <c r="AY246" i="9"/>
  <c r="AX246" i="9" s="1"/>
  <c r="AY243" i="9"/>
  <c r="AX243" i="9" s="1"/>
  <c r="AY240" i="9"/>
  <c r="AX240" i="9" s="1"/>
  <c r="AY237" i="9"/>
  <c r="AX237" i="9" s="1"/>
  <c r="AY234" i="9"/>
  <c r="AX234" i="9" s="1"/>
  <c r="AY231" i="9"/>
  <c r="AX231" i="9" s="1"/>
  <c r="AY228" i="9"/>
  <c r="AX228" i="9" s="1"/>
  <c r="AY225" i="9"/>
  <c r="AX225" i="9" s="1"/>
  <c r="AY222" i="9"/>
  <c r="AX222" i="9" s="1"/>
  <c r="AY219" i="9"/>
  <c r="AX219" i="9" s="1"/>
  <c r="AY216" i="9"/>
  <c r="AX216" i="9" s="1"/>
  <c r="AY213" i="9"/>
  <c r="AX213" i="9" s="1"/>
  <c r="AY210" i="9"/>
  <c r="AX210" i="9" s="1"/>
  <c r="AY207" i="9"/>
  <c r="AX207" i="9" s="1"/>
  <c r="AY204" i="9"/>
  <c r="AX204" i="9" s="1"/>
  <c r="AY201" i="9"/>
  <c r="AX201" i="9" s="1"/>
  <c r="AY198" i="9"/>
  <c r="AX198" i="9" s="1"/>
  <c r="AY195" i="9"/>
  <c r="AY192" i="9"/>
  <c r="AX192" i="9" s="1"/>
  <c r="AY189" i="9"/>
  <c r="AX189" i="9" s="1"/>
  <c r="AY186" i="9"/>
  <c r="AX186" i="9" s="1"/>
  <c r="AY183" i="9"/>
  <c r="AX183" i="9" s="1"/>
  <c r="AY180" i="9"/>
  <c r="AX180" i="9"/>
  <c r="AY177" i="9"/>
  <c r="AX177" i="9" s="1"/>
  <c r="AY174" i="9"/>
  <c r="AX174" i="9" s="1"/>
  <c r="AY171" i="9"/>
  <c r="AX171" i="9" s="1"/>
  <c r="AY168" i="9"/>
  <c r="AX168" i="9" s="1"/>
  <c r="AY165" i="9"/>
  <c r="AX165" i="9" s="1"/>
  <c r="AY162" i="9"/>
  <c r="AX162" i="9" s="1"/>
  <c r="AY159" i="9"/>
  <c r="AX159" i="9" s="1"/>
  <c r="AY156" i="9"/>
  <c r="AX156" i="9" s="1"/>
  <c r="AY153" i="9"/>
  <c r="AX153" i="9" s="1"/>
  <c r="AY150" i="9"/>
  <c r="AX150" i="9" s="1"/>
  <c r="AY147" i="9"/>
  <c r="AX147" i="9" s="1"/>
  <c r="AY144" i="9"/>
  <c r="AX144" i="9" s="1"/>
  <c r="AY141" i="9"/>
  <c r="AX141" i="9" s="1"/>
  <c r="AY138" i="9"/>
  <c r="AX138" i="9" s="1"/>
  <c r="AY135" i="9"/>
  <c r="AX135" i="9" s="1"/>
  <c r="AY132" i="9"/>
  <c r="AX132" i="9" s="1"/>
  <c r="AY129" i="9"/>
  <c r="AX129" i="9" s="1"/>
  <c r="AY126" i="9"/>
  <c r="AX126" i="9" s="1"/>
  <c r="AY123" i="9"/>
  <c r="AX123" i="9" s="1"/>
  <c r="AY120" i="9"/>
  <c r="AX120" i="9" s="1"/>
  <c r="AY117" i="9"/>
  <c r="AX117" i="9" s="1"/>
  <c r="AY114" i="9"/>
  <c r="AX114" i="9" s="1"/>
  <c r="AY111" i="9"/>
  <c r="AX111" i="9" s="1"/>
  <c r="AY108" i="9"/>
  <c r="AX108" i="9" s="1"/>
  <c r="AY105" i="9"/>
  <c r="AX105" i="9" s="1"/>
  <c r="AY102" i="9"/>
  <c r="AX102" i="9" s="1"/>
  <c r="AY99" i="9"/>
  <c r="AX99" i="9" s="1"/>
  <c r="AY96" i="9"/>
  <c r="AX96" i="9" s="1"/>
  <c r="AY93" i="9"/>
  <c r="AX93" i="9" s="1"/>
  <c r="AY90" i="9"/>
  <c r="AX90" i="9" s="1"/>
  <c r="AY87" i="9"/>
  <c r="AX87" i="9" s="1"/>
  <c r="AY84" i="9"/>
  <c r="AX84" i="9" s="1"/>
  <c r="AY81" i="9"/>
  <c r="AX81" i="9" s="1"/>
  <c r="AY78" i="9"/>
  <c r="AX78" i="9" s="1"/>
  <c r="AY75" i="9"/>
  <c r="AX75" i="9" s="1"/>
  <c r="AY72" i="9"/>
  <c r="AX72" i="9" s="1"/>
  <c r="AY69" i="9"/>
  <c r="AX69" i="9" s="1"/>
  <c r="AY66" i="9"/>
  <c r="AX66" i="9" s="1"/>
  <c r="AY63" i="9"/>
  <c r="AX63" i="9" s="1"/>
  <c r="AY60" i="9"/>
  <c r="AX60" i="9" s="1"/>
  <c r="AY57" i="9"/>
  <c r="AX57" i="9" s="1"/>
  <c r="AY54" i="9"/>
  <c r="AX54" i="9" s="1"/>
  <c r="AY51" i="9"/>
  <c r="AX51" i="9" s="1"/>
  <c r="AY48" i="9"/>
  <c r="AX48" i="9" s="1"/>
  <c r="AY45" i="9"/>
  <c r="AX45" i="9" s="1"/>
  <c r="AY42" i="9"/>
  <c r="AX42" i="9" s="1"/>
  <c r="AY39" i="9"/>
  <c r="AX39" i="9" s="1"/>
  <c r="AY36" i="9"/>
  <c r="AX36" i="9" s="1"/>
  <c r="AY33" i="9"/>
  <c r="AX33" i="9" s="1"/>
  <c r="AY30" i="9"/>
  <c r="AX30" i="9" s="1"/>
  <c r="AY27" i="9"/>
  <c r="AX27" i="9" s="1"/>
  <c r="BA465" i="9"/>
  <c r="AW465" i="9"/>
  <c r="AV465" i="9" s="1"/>
  <c r="AU465" i="9"/>
  <c r="AT465" i="9" s="1"/>
  <c r="BA462" i="9"/>
  <c r="AW462" i="9"/>
  <c r="AV462" i="9" s="1"/>
  <c r="AU462" i="9"/>
  <c r="AT462" i="9" s="1"/>
  <c r="BA459" i="9"/>
  <c r="AW459" i="9"/>
  <c r="AV459" i="9" s="1"/>
  <c r="AU459" i="9"/>
  <c r="AT459" i="9" s="1"/>
  <c r="BA456" i="9"/>
  <c r="AW456" i="9"/>
  <c r="AV456" i="9" s="1"/>
  <c r="AU456" i="9"/>
  <c r="AT456" i="9" s="1"/>
  <c r="BA453" i="9"/>
  <c r="AW453" i="9"/>
  <c r="AV453" i="9" s="1"/>
  <c r="AU453" i="9"/>
  <c r="AT453" i="9" s="1"/>
  <c r="BA450" i="9"/>
  <c r="AW450" i="9"/>
  <c r="AV450" i="9" s="1"/>
  <c r="AU450" i="9"/>
  <c r="AT450" i="9" s="1"/>
  <c r="BA447" i="9"/>
  <c r="AW447" i="9"/>
  <c r="AV447" i="9"/>
  <c r="AU447" i="9"/>
  <c r="AT447" i="9" s="1"/>
  <c r="BA444" i="9"/>
  <c r="AW444" i="9"/>
  <c r="AV444" i="9" s="1"/>
  <c r="AU444" i="9"/>
  <c r="AT444" i="9" s="1"/>
  <c r="BA441" i="9"/>
  <c r="AW441" i="9"/>
  <c r="AV441" i="9" s="1"/>
  <c r="AU441" i="9"/>
  <c r="AT441" i="9" s="1"/>
  <c r="BA438" i="9"/>
  <c r="AW438" i="9"/>
  <c r="AV438" i="9" s="1"/>
  <c r="AU438" i="9"/>
  <c r="AT438" i="9" s="1"/>
  <c r="BA435" i="9"/>
  <c r="AW435" i="9"/>
  <c r="AV435" i="9" s="1"/>
  <c r="AU435" i="9"/>
  <c r="AT435" i="9" s="1"/>
  <c r="BA432" i="9"/>
  <c r="AW432" i="9"/>
  <c r="AV432" i="9" s="1"/>
  <c r="AU432" i="9"/>
  <c r="AT432" i="9" s="1"/>
  <c r="BA429" i="9"/>
  <c r="AW429" i="9"/>
  <c r="AV429" i="9" s="1"/>
  <c r="AU429" i="9"/>
  <c r="AT429" i="9" s="1"/>
  <c r="BA426" i="9"/>
  <c r="AW426" i="9"/>
  <c r="AV426" i="9" s="1"/>
  <c r="AU426" i="9"/>
  <c r="AT426" i="9" s="1"/>
  <c r="BA423" i="9"/>
  <c r="AW423" i="9"/>
  <c r="AV423" i="9" s="1"/>
  <c r="AU423" i="9"/>
  <c r="AT423" i="9" s="1"/>
  <c r="BA420" i="9"/>
  <c r="AW420" i="9"/>
  <c r="AV420" i="9" s="1"/>
  <c r="AU420" i="9"/>
  <c r="AT420" i="9" s="1"/>
  <c r="BA417" i="9"/>
  <c r="AW417" i="9"/>
  <c r="AV417" i="9" s="1"/>
  <c r="AU417" i="9"/>
  <c r="AT417" i="9" s="1"/>
  <c r="BA414" i="9"/>
  <c r="AW414" i="9"/>
  <c r="AV414" i="9" s="1"/>
  <c r="AU414" i="9"/>
  <c r="AT414" i="9" s="1"/>
  <c r="BA411" i="9"/>
  <c r="AW411" i="9"/>
  <c r="AV411" i="9" s="1"/>
  <c r="AU411" i="9"/>
  <c r="AT411" i="9" s="1"/>
  <c r="BA408" i="9"/>
  <c r="AW408" i="9"/>
  <c r="AV408" i="9" s="1"/>
  <c r="AU408" i="9"/>
  <c r="AT408" i="9" s="1"/>
  <c r="BA405" i="9"/>
  <c r="AW405" i="9"/>
  <c r="AV405" i="9" s="1"/>
  <c r="AU405" i="9"/>
  <c r="AT405" i="9" s="1"/>
  <c r="BA402" i="9"/>
  <c r="AW402" i="9"/>
  <c r="AV402" i="9" s="1"/>
  <c r="AU402" i="9"/>
  <c r="AT402" i="9" s="1"/>
  <c r="BA399" i="9"/>
  <c r="AW399" i="9"/>
  <c r="AV399" i="9"/>
  <c r="AU399" i="9"/>
  <c r="AT399" i="9" s="1"/>
  <c r="BA396" i="9"/>
  <c r="AW396" i="9"/>
  <c r="AV396" i="9" s="1"/>
  <c r="AU396" i="9"/>
  <c r="AT396" i="9" s="1"/>
  <c r="BA393" i="9"/>
  <c r="AW393" i="9"/>
  <c r="AV393" i="9" s="1"/>
  <c r="AU393" i="9"/>
  <c r="AT393" i="9" s="1"/>
  <c r="BA390" i="9"/>
  <c r="AW390" i="9"/>
  <c r="AV390" i="9" s="1"/>
  <c r="AU390" i="9"/>
  <c r="AT390" i="9" s="1"/>
  <c r="BA387" i="9"/>
  <c r="AW387" i="9"/>
  <c r="AV387" i="9" s="1"/>
  <c r="AU387" i="9"/>
  <c r="AT387" i="9" s="1"/>
  <c r="BA384" i="9"/>
  <c r="AW384" i="9"/>
  <c r="AV384" i="9" s="1"/>
  <c r="AU384" i="9"/>
  <c r="AT384" i="9" s="1"/>
  <c r="BA381" i="9"/>
  <c r="AW381" i="9"/>
  <c r="AV381" i="9" s="1"/>
  <c r="AU381" i="9"/>
  <c r="AT381" i="9" s="1"/>
  <c r="BA378" i="9"/>
  <c r="AW378" i="9"/>
  <c r="AV378" i="9" s="1"/>
  <c r="AU378" i="9"/>
  <c r="AT378" i="9" s="1"/>
  <c r="BA375" i="9"/>
  <c r="AW375" i="9"/>
  <c r="AV375" i="9"/>
  <c r="AU375" i="9"/>
  <c r="AT375" i="9" s="1"/>
  <c r="BA372" i="9"/>
  <c r="AW372" i="9"/>
  <c r="AV372" i="9" s="1"/>
  <c r="AU372" i="9"/>
  <c r="AT372" i="9" s="1"/>
  <c r="BA369" i="9"/>
  <c r="AW369" i="9"/>
  <c r="AV369" i="9"/>
  <c r="AU369" i="9"/>
  <c r="AT369" i="9" s="1"/>
  <c r="BA366" i="9"/>
  <c r="AW366" i="9"/>
  <c r="AV366" i="9" s="1"/>
  <c r="AU366" i="9"/>
  <c r="AT366" i="9" s="1"/>
  <c r="BA363" i="9"/>
  <c r="AW363" i="9"/>
  <c r="AV363" i="9" s="1"/>
  <c r="AU363" i="9"/>
  <c r="AT363" i="9" s="1"/>
  <c r="BA360" i="9"/>
  <c r="AW360" i="9"/>
  <c r="AV360" i="9" s="1"/>
  <c r="AU360" i="9"/>
  <c r="AT360" i="9" s="1"/>
  <c r="BA357" i="9"/>
  <c r="AW357" i="9"/>
  <c r="AV357" i="9" s="1"/>
  <c r="AU357" i="9"/>
  <c r="AT357" i="9" s="1"/>
  <c r="BA354" i="9"/>
  <c r="AW354" i="9"/>
  <c r="AV354" i="9" s="1"/>
  <c r="AU354" i="9"/>
  <c r="AT354" i="9" s="1"/>
  <c r="BA351" i="9"/>
  <c r="AW351" i="9"/>
  <c r="AV351" i="9" s="1"/>
  <c r="AU351" i="9"/>
  <c r="AT351" i="9" s="1"/>
  <c r="BA348" i="9"/>
  <c r="AW348" i="9"/>
  <c r="AV348" i="9" s="1"/>
  <c r="AU348" i="9"/>
  <c r="AT348" i="9" s="1"/>
  <c r="BA345" i="9"/>
  <c r="AW345" i="9"/>
  <c r="AV345" i="9" s="1"/>
  <c r="AU345" i="9"/>
  <c r="AT345" i="9" s="1"/>
  <c r="BA342" i="9"/>
  <c r="AW342" i="9"/>
  <c r="AV342" i="9" s="1"/>
  <c r="AU342" i="9"/>
  <c r="AT342" i="9" s="1"/>
  <c r="BA339" i="9"/>
  <c r="AW339" i="9"/>
  <c r="AV339" i="9" s="1"/>
  <c r="AU339" i="9"/>
  <c r="AT339" i="9" s="1"/>
  <c r="BA336" i="9"/>
  <c r="AW336" i="9"/>
  <c r="AV336" i="9" s="1"/>
  <c r="AU336" i="9"/>
  <c r="AT336" i="9" s="1"/>
  <c r="BA333" i="9"/>
  <c r="AW333" i="9"/>
  <c r="AV333" i="9"/>
  <c r="AU333" i="9"/>
  <c r="AT333" i="9" s="1"/>
  <c r="BA330" i="9"/>
  <c r="AW330" i="9"/>
  <c r="AV330" i="9" s="1"/>
  <c r="AU330" i="9"/>
  <c r="AT330" i="9" s="1"/>
  <c r="BA327" i="9"/>
  <c r="AW327" i="9"/>
  <c r="AV327" i="9" s="1"/>
  <c r="AU327" i="9"/>
  <c r="AT327" i="9" s="1"/>
  <c r="BA324" i="9"/>
  <c r="AW324" i="9"/>
  <c r="AV324" i="9" s="1"/>
  <c r="AU324" i="9"/>
  <c r="AT324" i="9" s="1"/>
  <c r="BA321" i="9"/>
  <c r="AW321" i="9"/>
  <c r="AV321" i="9" s="1"/>
  <c r="AU321" i="9"/>
  <c r="AT321" i="9" s="1"/>
  <c r="BA318" i="9"/>
  <c r="AW318" i="9"/>
  <c r="AV318" i="9" s="1"/>
  <c r="AU318" i="9"/>
  <c r="AT318" i="9" s="1"/>
  <c r="BA315" i="9"/>
  <c r="AW315" i="9"/>
  <c r="AV315" i="9" s="1"/>
  <c r="AU315" i="9"/>
  <c r="AT315" i="9" s="1"/>
  <c r="BA312" i="9"/>
  <c r="AW312" i="9"/>
  <c r="AV312" i="9" s="1"/>
  <c r="AU312" i="9"/>
  <c r="AT312" i="9" s="1"/>
  <c r="BA309" i="9"/>
  <c r="AW309" i="9"/>
  <c r="AV309" i="9" s="1"/>
  <c r="AU309" i="9"/>
  <c r="AT309" i="9" s="1"/>
  <c r="BA306" i="9"/>
  <c r="AW306" i="9"/>
  <c r="AV306" i="9" s="1"/>
  <c r="AU306" i="9"/>
  <c r="AT306" i="9" s="1"/>
  <c r="BA303" i="9"/>
  <c r="AW303" i="9"/>
  <c r="AV303" i="9" s="1"/>
  <c r="AU303" i="9"/>
  <c r="AT303" i="9" s="1"/>
  <c r="BA300" i="9"/>
  <c r="AW300" i="9"/>
  <c r="AV300" i="9" s="1"/>
  <c r="AU300" i="9"/>
  <c r="AT300" i="9" s="1"/>
  <c r="BA297" i="9"/>
  <c r="AW297" i="9"/>
  <c r="AV297" i="9" s="1"/>
  <c r="AU297" i="9"/>
  <c r="AT297" i="9" s="1"/>
  <c r="BA294" i="9"/>
  <c r="AW294" i="9"/>
  <c r="AV294" i="9" s="1"/>
  <c r="AU294" i="9"/>
  <c r="AT294" i="9" s="1"/>
  <c r="BA291" i="9"/>
  <c r="AW291" i="9"/>
  <c r="AV291" i="9" s="1"/>
  <c r="AU291" i="9"/>
  <c r="AT291" i="9" s="1"/>
  <c r="BA288" i="9"/>
  <c r="AW288" i="9"/>
  <c r="AV288" i="9" s="1"/>
  <c r="AU288" i="9"/>
  <c r="AT288" i="9" s="1"/>
  <c r="BA285" i="9"/>
  <c r="AW285" i="9"/>
  <c r="AV285" i="9" s="1"/>
  <c r="AU285" i="9"/>
  <c r="AT285" i="9" s="1"/>
  <c r="BA282" i="9"/>
  <c r="AW282" i="9"/>
  <c r="AV282" i="9" s="1"/>
  <c r="AU282" i="9"/>
  <c r="AT282" i="9" s="1"/>
  <c r="BA279" i="9"/>
  <c r="AW279" i="9"/>
  <c r="AV279" i="9" s="1"/>
  <c r="AU279" i="9"/>
  <c r="AT279" i="9" s="1"/>
  <c r="BA276" i="9"/>
  <c r="AW276" i="9"/>
  <c r="AV276" i="9" s="1"/>
  <c r="AU276" i="9"/>
  <c r="AT276" i="9" s="1"/>
  <c r="BA273" i="9"/>
  <c r="AW273" i="9"/>
  <c r="AV273" i="9" s="1"/>
  <c r="AU273" i="9"/>
  <c r="AT273" i="9" s="1"/>
  <c r="BA270" i="9"/>
  <c r="AW270" i="9"/>
  <c r="AV270" i="9" s="1"/>
  <c r="AU270" i="9"/>
  <c r="AT270" i="9" s="1"/>
  <c r="BA267" i="9"/>
  <c r="AW267" i="9"/>
  <c r="AV267" i="9" s="1"/>
  <c r="AU267" i="9"/>
  <c r="AT267" i="9" s="1"/>
  <c r="BA264" i="9"/>
  <c r="AW264" i="9"/>
  <c r="AV264" i="9" s="1"/>
  <c r="AU264" i="9"/>
  <c r="AT264" i="9" s="1"/>
  <c r="BA261" i="9"/>
  <c r="AW261" i="9"/>
  <c r="AV261" i="9"/>
  <c r="AU261" i="9"/>
  <c r="AT261" i="9" s="1"/>
  <c r="BA258" i="9"/>
  <c r="AW258" i="9"/>
  <c r="AV258" i="9" s="1"/>
  <c r="AU258" i="9"/>
  <c r="AT258" i="9" s="1"/>
  <c r="BA255" i="9"/>
  <c r="AW255" i="9"/>
  <c r="AV255" i="9" s="1"/>
  <c r="AU255" i="9"/>
  <c r="AT255" i="9" s="1"/>
  <c r="BA252" i="9"/>
  <c r="AW252" i="9"/>
  <c r="AV252" i="9" s="1"/>
  <c r="AU252" i="9"/>
  <c r="AT252" i="9" s="1"/>
  <c r="BA249" i="9"/>
  <c r="AW249" i="9"/>
  <c r="AV249" i="9" s="1"/>
  <c r="AU249" i="9"/>
  <c r="AT249" i="9" s="1"/>
  <c r="BA246" i="9"/>
  <c r="AW246" i="9"/>
  <c r="AV246" i="9" s="1"/>
  <c r="AU246" i="9"/>
  <c r="AT246" i="9" s="1"/>
  <c r="BA243" i="9"/>
  <c r="AW243" i="9"/>
  <c r="AV243" i="9" s="1"/>
  <c r="AU243" i="9"/>
  <c r="AT243" i="9" s="1"/>
  <c r="BA240" i="9"/>
  <c r="AW240" i="9"/>
  <c r="AV240" i="9" s="1"/>
  <c r="AU240" i="9"/>
  <c r="AT240" i="9" s="1"/>
  <c r="BA237" i="9"/>
  <c r="AW237" i="9"/>
  <c r="AV237" i="9" s="1"/>
  <c r="AU237" i="9"/>
  <c r="AT237" i="9" s="1"/>
  <c r="BA234" i="9"/>
  <c r="AW234" i="9"/>
  <c r="AV234" i="9" s="1"/>
  <c r="AU234" i="9"/>
  <c r="AT234" i="9" s="1"/>
  <c r="BA231" i="9"/>
  <c r="AW231" i="9"/>
  <c r="AV231" i="9" s="1"/>
  <c r="AU231" i="9"/>
  <c r="AT231" i="9" s="1"/>
  <c r="BA228" i="9"/>
  <c r="AW228" i="9"/>
  <c r="AV228" i="9" s="1"/>
  <c r="AU228" i="9"/>
  <c r="AT228" i="9" s="1"/>
  <c r="BA225" i="9"/>
  <c r="AW225" i="9"/>
  <c r="AV225" i="9" s="1"/>
  <c r="AU225" i="9"/>
  <c r="AT225" i="9" s="1"/>
  <c r="BA222" i="9"/>
  <c r="AW222" i="9"/>
  <c r="AV222" i="9" s="1"/>
  <c r="AU222" i="9"/>
  <c r="AT222" i="9" s="1"/>
  <c r="BA219" i="9"/>
  <c r="AW219" i="9"/>
  <c r="AV219" i="9" s="1"/>
  <c r="AU219" i="9"/>
  <c r="AT219" i="9" s="1"/>
  <c r="BA216" i="9"/>
  <c r="AW216" i="9"/>
  <c r="AV216" i="9" s="1"/>
  <c r="AU216" i="9"/>
  <c r="AT216" i="9" s="1"/>
  <c r="BA213" i="9"/>
  <c r="AW213" i="9"/>
  <c r="AV213" i="9"/>
  <c r="AU213" i="9"/>
  <c r="AT213" i="9" s="1"/>
  <c r="BA210" i="9"/>
  <c r="AW210" i="9"/>
  <c r="AV210" i="9" s="1"/>
  <c r="AU210" i="9"/>
  <c r="AT210" i="9" s="1"/>
  <c r="BA207" i="9"/>
  <c r="AW207" i="9"/>
  <c r="AV207" i="9" s="1"/>
  <c r="AU207" i="9"/>
  <c r="AT207" i="9"/>
  <c r="BA204" i="9"/>
  <c r="AW204" i="9"/>
  <c r="AV204" i="9" s="1"/>
  <c r="AU204" i="9"/>
  <c r="AT204" i="9" s="1"/>
  <c r="BA201" i="9"/>
  <c r="AW201" i="9"/>
  <c r="AV201" i="9" s="1"/>
  <c r="AU201" i="9"/>
  <c r="AT201" i="9" s="1"/>
  <c r="BA198" i="9"/>
  <c r="AW198" i="9"/>
  <c r="AV198" i="9" s="1"/>
  <c r="AU198" i="9"/>
  <c r="AT198" i="9" s="1"/>
  <c r="BA195" i="9"/>
  <c r="AX195" i="9"/>
  <c r="AW195" i="9"/>
  <c r="AV195" i="9" s="1"/>
  <c r="AU195" i="9"/>
  <c r="AT195" i="9" s="1"/>
  <c r="BA192" i="9"/>
  <c r="AW192" i="9"/>
  <c r="AV192" i="9"/>
  <c r="AU192" i="9"/>
  <c r="AT192" i="9" s="1"/>
  <c r="BA189" i="9"/>
  <c r="AW189" i="9"/>
  <c r="AV189" i="9" s="1"/>
  <c r="AU189" i="9"/>
  <c r="AT189" i="9" s="1"/>
  <c r="BA186" i="9"/>
  <c r="AW186" i="9"/>
  <c r="AV186" i="9" s="1"/>
  <c r="AU186" i="9"/>
  <c r="AT186" i="9" s="1"/>
  <c r="BA183" i="9"/>
  <c r="AW183" i="9"/>
  <c r="AV183" i="9" s="1"/>
  <c r="AU183" i="9"/>
  <c r="AT183" i="9" s="1"/>
  <c r="BA180" i="9"/>
  <c r="AW180" i="9"/>
  <c r="AV180" i="9" s="1"/>
  <c r="AU180" i="9"/>
  <c r="AT180" i="9" s="1"/>
  <c r="BA177" i="9"/>
  <c r="AW177" i="9"/>
  <c r="AV177" i="9" s="1"/>
  <c r="AU177" i="9"/>
  <c r="AT177" i="9" s="1"/>
  <c r="BA174" i="9"/>
  <c r="AW174" i="9"/>
  <c r="AV174" i="9" s="1"/>
  <c r="AU174" i="9"/>
  <c r="AT174" i="9" s="1"/>
  <c r="BA171" i="9"/>
  <c r="AW171" i="9"/>
  <c r="AV171" i="9" s="1"/>
  <c r="AU171" i="9"/>
  <c r="AT171" i="9" s="1"/>
  <c r="BA168" i="9"/>
  <c r="AW168" i="9"/>
  <c r="AV168" i="9" s="1"/>
  <c r="AU168" i="9"/>
  <c r="AT168" i="9" s="1"/>
  <c r="BA165" i="9"/>
  <c r="AW165" i="9"/>
  <c r="AV165" i="9" s="1"/>
  <c r="AU165" i="9"/>
  <c r="AT165" i="9" s="1"/>
  <c r="BA162" i="9"/>
  <c r="AW162" i="9"/>
  <c r="AV162" i="9" s="1"/>
  <c r="AU162" i="9"/>
  <c r="AT162" i="9" s="1"/>
  <c r="BA159" i="9"/>
  <c r="AW159" i="9"/>
  <c r="AV159" i="9" s="1"/>
  <c r="AU159" i="9"/>
  <c r="AT159" i="9" s="1"/>
  <c r="BA156" i="9"/>
  <c r="AW156" i="9"/>
  <c r="AV156" i="9" s="1"/>
  <c r="AU156" i="9"/>
  <c r="AT156" i="9" s="1"/>
  <c r="BA153" i="9"/>
  <c r="AW153" i="9"/>
  <c r="AV153" i="9" s="1"/>
  <c r="AU153" i="9"/>
  <c r="AT153" i="9" s="1"/>
  <c r="BA150" i="9"/>
  <c r="AW150" i="9"/>
  <c r="AV150" i="9" s="1"/>
  <c r="AU150" i="9"/>
  <c r="AT150" i="9" s="1"/>
  <c r="BA147" i="9"/>
  <c r="AW147" i="9"/>
  <c r="AV147" i="9" s="1"/>
  <c r="AU147" i="9"/>
  <c r="AT147" i="9" s="1"/>
  <c r="BA144" i="9"/>
  <c r="AW144" i="9"/>
  <c r="AV144" i="9" s="1"/>
  <c r="AU144" i="9"/>
  <c r="AT144" i="9" s="1"/>
  <c r="BA141" i="9"/>
  <c r="AW141" i="9"/>
  <c r="AV141" i="9" s="1"/>
  <c r="AU141" i="9"/>
  <c r="AT141" i="9" s="1"/>
  <c r="BA138" i="9"/>
  <c r="AW138" i="9"/>
  <c r="AV138" i="9" s="1"/>
  <c r="AU138" i="9"/>
  <c r="AT138" i="9" s="1"/>
  <c r="BA135" i="9"/>
  <c r="AW135" i="9"/>
  <c r="AV135" i="9" s="1"/>
  <c r="AU135" i="9"/>
  <c r="AT135" i="9" s="1"/>
  <c r="BA132" i="9"/>
  <c r="AW132" i="9"/>
  <c r="AV132" i="9" s="1"/>
  <c r="AU132" i="9"/>
  <c r="AT132" i="9" s="1"/>
  <c r="BA129" i="9"/>
  <c r="AW129" i="9"/>
  <c r="AV129" i="9" s="1"/>
  <c r="AU129" i="9"/>
  <c r="AT129" i="9" s="1"/>
  <c r="BA126" i="9"/>
  <c r="AW126" i="9"/>
  <c r="AV126" i="9" s="1"/>
  <c r="AU126" i="9"/>
  <c r="AT126" i="9" s="1"/>
  <c r="BA123" i="9"/>
  <c r="AW123" i="9"/>
  <c r="AV123" i="9" s="1"/>
  <c r="AU123" i="9"/>
  <c r="AT123" i="9" s="1"/>
  <c r="BA120" i="9"/>
  <c r="AW120" i="9"/>
  <c r="AV120" i="9" s="1"/>
  <c r="AU120" i="9"/>
  <c r="AT120" i="9" s="1"/>
  <c r="BA117" i="9"/>
  <c r="AW117" i="9"/>
  <c r="AV117" i="9" s="1"/>
  <c r="AU117" i="9"/>
  <c r="AT117" i="9" s="1"/>
  <c r="BA114" i="9"/>
  <c r="AW114" i="9"/>
  <c r="AV114" i="9" s="1"/>
  <c r="AU114" i="9"/>
  <c r="AT114" i="9" s="1"/>
  <c r="BA111" i="9"/>
  <c r="AW111" i="9"/>
  <c r="AV111" i="9" s="1"/>
  <c r="AU111" i="9"/>
  <c r="AT111" i="9" s="1"/>
  <c r="BA108" i="9"/>
  <c r="AW108" i="9"/>
  <c r="AV108" i="9" s="1"/>
  <c r="AU108" i="9"/>
  <c r="AT108" i="9" s="1"/>
  <c r="BA105" i="9"/>
  <c r="AW105" i="9"/>
  <c r="AV105" i="9" s="1"/>
  <c r="AU105" i="9"/>
  <c r="AT105" i="9" s="1"/>
  <c r="BA102" i="9"/>
  <c r="AW102" i="9"/>
  <c r="AV102" i="9" s="1"/>
  <c r="AU102" i="9"/>
  <c r="AT102" i="9" s="1"/>
  <c r="BA99" i="9"/>
  <c r="AW99" i="9"/>
  <c r="AV99" i="9" s="1"/>
  <c r="AU99" i="9"/>
  <c r="AT99" i="9" s="1"/>
  <c r="BA96" i="9"/>
  <c r="AW96" i="9"/>
  <c r="AV96" i="9" s="1"/>
  <c r="AU96" i="9"/>
  <c r="AT96" i="9" s="1"/>
  <c r="BA93" i="9"/>
  <c r="AW93" i="9"/>
  <c r="AV93" i="9" s="1"/>
  <c r="AU93" i="9"/>
  <c r="AT93" i="9" s="1"/>
  <c r="BA90" i="9"/>
  <c r="AW90" i="9"/>
  <c r="AV90" i="9" s="1"/>
  <c r="AU90" i="9"/>
  <c r="AT90" i="9" s="1"/>
  <c r="BA87" i="9"/>
  <c r="AW87" i="9"/>
  <c r="AV87" i="9" s="1"/>
  <c r="AU87" i="9"/>
  <c r="AT87" i="9" s="1"/>
  <c r="BA84" i="9"/>
  <c r="AW84" i="9"/>
  <c r="AV84" i="9"/>
  <c r="AU84" i="9"/>
  <c r="AT84" i="9" s="1"/>
  <c r="BA81" i="9"/>
  <c r="AW81" i="9"/>
  <c r="AV81" i="9" s="1"/>
  <c r="AU81" i="9"/>
  <c r="AT81" i="9" s="1"/>
  <c r="BA78" i="9"/>
  <c r="AW78" i="9"/>
  <c r="AV78" i="9" s="1"/>
  <c r="AU78" i="9"/>
  <c r="AT78" i="9" s="1"/>
  <c r="BA75" i="9"/>
  <c r="AW75" i="9"/>
  <c r="AV75" i="9" s="1"/>
  <c r="AU75" i="9"/>
  <c r="AT75" i="9" s="1"/>
  <c r="BA72" i="9"/>
  <c r="AW72" i="9"/>
  <c r="AV72" i="9" s="1"/>
  <c r="AU72" i="9"/>
  <c r="AT72" i="9" s="1"/>
  <c r="BA69" i="9"/>
  <c r="AW69" i="9"/>
  <c r="AV69" i="9" s="1"/>
  <c r="AU69" i="9"/>
  <c r="BA66" i="9"/>
  <c r="AW66" i="9"/>
  <c r="AV66" i="9" s="1"/>
  <c r="AU66" i="9"/>
  <c r="BA63" i="9"/>
  <c r="AW63" i="9"/>
  <c r="AV63" i="9" s="1"/>
  <c r="AU63" i="9"/>
  <c r="AT63" i="9" s="1"/>
  <c r="BA60" i="9"/>
  <c r="AW60" i="9"/>
  <c r="AU60" i="9"/>
  <c r="BA57" i="9"/>
  <c r="AW57" i="9"/>
  <c r="AV57" i="9" s="1"/>
  <c r="AU57" i="9"/>
  <c r="AT57" i="9" s="1"/>
  <c r="BA54" i="9"/>
  <c r="AW54" i="9"/>
  <c r="AV54" i="9" s="1"/>
  <c r="AU54" i="9"/>
  <c r="BA51" i="9"/>
  <c r="AW51" i="9"/>
  <c r="AV51" i="9" s="1"/>
  <c r="AU51" i="9"/>
  <c r="BA48" i="9"/>
  <c r="AW48" i="9"/>
  <c r="AV48" i="9" s="1"/>
  <c r="AU48" i="9"/>
  <c r="AT48" i="9" s="1"/>
  <c r="BA45" i="9"/>
  <c r="AW45" i="9"/>
  <c r="AU45" i="9"/>
  <c r="AT45" i="9" s="1"/>
  <c r="BA42" i="9"/>
  <c r="AW42" i="9"/>
  <c r="AU42" i="9"/>
  <c r="AT42" i="9" s="1"/>
  <c r="BA39" i="9"/>
  <c r="AW39" i="9"/>
  <c r="AV39" i="9" s="1"/>
  <c r="AU39" i="9"/>
  <c r="AT39" i="9" s="1"/>
  <c r="BA36" i="9"/>
  <c r="AW36" i="9"/>
  <c r="AU36" i="9"/>
  <c r="AT36" i="9" s="1"/>
  <c r="BA33" i="9"/>
  <c r="AW33" i="9"/>
  <c r="AU33" i="9"/>
  <c r="BA30" i="9"/>
  <c r="AW30" i="9"/>
  <c r="AU30" i="9"/>
  <c r="AT30" i="9" s="1"/>
  <c r="BA27" i="9"/>
  <c r="AW27" i="9"/>
  <c r="AV24" i="9"/>
  <c r="AU27" i="9"/>
  <c r="AY24" i="3"/>
  <c r="AY27" i="3"/>
  <c r="AX27" i="3" s="1"/>
  <c r="AY30" i="3"/>
  <c r="AY33" i="3"/>
  <c r="AX33" i="3" s="1"/>
  <c r="AY36" i="3"/>
  <c r="AX36" i="3" s="1"/>
  <c r="AY39" i="3"/>
  <c r="AX39" i="3" s="1"/>
  <c r="AY42" i="3"/>
  <c r="AX42" i="3" s="1"/>
  <c r="AY45" i="3"/>
  <c r="AX45" i="3" s="1"/>
  <c r="AY48" i="3"/>
  <c r="AX48" i="3" s="1"/>
  <c r="AY51" i="3"/>
  <c r="AX51" i="3" s="1"/>
  <c r="AY54" i="3"/>
  <c r="AX54" i="3" s="1"/>
  <c r="AY57" i="3"/>
  <c r="AX57" i="3" s="1"/>
  <c r="AY60" i="3"/>
  <c r="AX60" i="3" s="1"/>
  <c r="AY63" i="3"/>
  <c r="AX63" i="3" s="1"/>
  <c r="AY66" i="3"/>
  <c r="AX66" i="3" s="1"/>
  <c r="AY69" i="3"/>
  <c r="AX69" i="3" s="1"/>
  <c r="AY72" i="3"/>
  <c r="AX72" i="3" s="1"/>
  <c r="AY75" i="3"/>
  <c r="AX75" i="3" s="1"/>
  <c r="AY78" i="3"/>
  <c r="AX78" i="3" s="1"/>
  <c r="AY81" i="3"/>
  <c r="AX81" i="3" s="1"/>
  <c r="AY84" i="3"/>
  <c r="AX84" i="3" s="1"/>
  <c r="AY87" i="3"/>
  <c r="AX87" i="3" s="1"/>
  <c r="AY90" i="3"/>
  <c r="AX90" i="3" s="1"/>
  <c r="AY93" i="3"/>
  <c r="AX93" i="3" s="1"/>
  <c r="AY96" i="3"/>
  <c r="AX96" i="3" s="1"/>
  <c r="AY99" i="3"/>
  <c r="AX99" i="3" s="1"/>
  <c r="AY102" i="3"/>
  <c r="AX102" i="3" s="1"/>
  <c r="AY105" i="3"/>
  <c r="AX105" i="3" s="1"/>
  <c r="AY108" i="3"/>
  <c r="AX108" i="3" s="1"/>
  <c r="AY111" i="3"/>
  <c r="AX111" i="3" s="1"/>
  <c r="AY114" i="3"/>
  <c r="AX114" i="3" s="1"/>
  <c r="AY117" i="3"/>
  <c r="AX117" i="3" s="1"/>
  <c r="AY120" i="3"/>
  <c r="AX120" i="3" s="1"/>
  <c r="AY123" i="3"/>
  <c r="AX123" i="3" s="1"/>
  <c r="AY126" i="3"/>
  <c r="AX126" i="3" s="1"/>
  <c r="AY129" i="3"/>
  <c r="AX129" i="3" s="1"/>
  <c r="AY132" i="3"/>
  <c r="AX132" i="3" s="1"/>
  <c r="AY135" i="3"/>
  <c r="AX135" i="3" s="1"/>
  <c r="AY138" i="3"/>
  <c r="AX138" i="3" s="1"/>
  <c r="AY141" i="3"/>
  <c r="AX141" i="3" s="1"/>
  <c r="AY144" i="3"/>
  <c r="AX144" i="3" s="1"/>
  <c r="AY147" i="3"/>
  <c r="AX147" i="3" s="1"/>
  <c r="AY150" i="3"/>
  <c r="AX150" i="3" s="1"/>
  <c r="AY153" i="3"/>
  <c r="AX153" i="3" s="1"/>
  <c r="AY156" i="3"/>
  <c r="AX156" i="3" s="1"/>
  <c r="AY159" i="3"/>
  <c r="AX159" i="3" s="1"/>
  <c r="AY162" i="3"/>
  <c r="AX162" i="3" s="1"/>
  <c r="AY165" i="3"/>
  <c r="AX165" i="3" s="1"/>
  <c r="AY168" i="3"/>
  <c r="AX168" i="3" s="1"/>
  <c r="AY171" i="3"/>
  <c r="AX171" i="3" s="1"/>
  <c r="AY174" i="3"/>
  <c r="AX174" i="3" s="1"/>
  <c r="AY177" i="3"/>
  <c r="AX177" i="3" s="1"/>
  <c r="AY180" i="3"/>
  <c r="AX180" i="3" s="1"/>
  <c r="AY183" i="3"/>
  <c r="AX183" i="3" s="1"/>
  <c r="AY186" i="3"/>
  <c r="AX186" i="3" s="1"/>
  <c r="AY189" i="3"/>
  <c r="AX189" i="3" s="1"/>
  <c r="AY192" i="3"/>
  <c r="AX192" i="3" s="1"/>
  <c r="AY195" i="3"/>
  <c r="AX195" i="3" s="1"/>
  <c r="AY198" i="3"/>
  <c r="AX198" i="3" s="1"/>
  <c r="AY201" i="3"/>
  <c r="AX201" i="3" s="1"/>
  <c r="AY204" i="3"/>
  <c r="AX204" i="3" s="1"/>
  <c r="AY207" i="3"/>
  <c r="AX207" i="3" s="1"/>
  <c r="AY210" i="3"/>
  <c r="AX210" i="3" s="1"/>
  <c r="AY213" i="3"/>
  <c r="AX213" i="3" s="1"/>
  <c r="AY216" i="3"/>
  <c r="AX216" i="3" s="1"/>
  <c r="AY219" i="3"/>
  <c r="AX219" i="3" s="1"/>
  <c r="AY222" i="3"/>
  <c r="AX222" i="3" s="1"/>
  <c r="AY225" i="3"/>
  <c r="AX225" i="3" s="1"/>
  <c r="AY228" i="3"/>
  <c r="AX228" i="3" s="1"/>
  <c r="AY231" i="3"/>
  <c r="AX231" i="3" s="1"/>
  <c r="AY234" i="3"/>
  <c r="AX234" i="3" s="1"/>
  <c r="AY237" i="3"/>
  <c r="AX237" i="3" s="1"/>
  <c r="AY240" i="3"/>
  <c r="AX240" i="3" s="1"/>
  <c r="AY243" i="3"/>
  <c r="AX243" i="3" s="1"/>
  <c r="AY246" i="3"/>
  <c r="AX246" i="3" s="1"/>
  <c r="AY249" i="3"/>
  <c r="AX249" i="3" s="1"/>
  <c r="AY252" i="3"/>
  <c r="AX252" i="3" s="1"/>
  <c r="AY255" i="3"/>
  <c r="AX255" i="3" s="1"/>
  <c r="AY258" i="3"/>
  <c r="AX258" i="3" s="1"/>
  <c r="AY261" i="3"/>
  <c r="AX261" i="3" s="1"/>
  <c r="AY264" i="3"/>
  <c r="AX264" i="3" s="1"/>
  <c r="AY267" i="3"/>
  <c r="AX267" i="3" s="1"/>
  <c r="AY270" i="3"/>
  <c r="AX270" i="3" s="1"/>
  <c r="AY273" i="3"/>
  <c r="AX273" i="3" s="1"/>
  <c r="AY276" i="3"/>
  <c r="AX276" i="3" s="1"/>
  <c r="AY279" i="3"/>
  <c r="AX279" i="3" s="1"/>
  <c r="AY282" i="3"/>
  <c r="AX282" i="3" s="1"/>
  <c r="AY285" i="3"/>
  <c r="AX285" i="3" s="1"/>
  <c r="AY288" i="3"/>
  <c r="AX288" i="3" s="1"/>
  <c r="AY291" i="3"/>
  <c r="AX291" i="3" s="1"/>
  <c r="AY294" i="3"/>
  <c r="AX294" i="3" s="1"/>
  <c r="AY297" i="3"/>
  <c r="AX297" i="3" s="1"/>
  <c r="AY300" i="3"/>
  <c r="AX300" i="3" s="1"/>
  <c r="AY303" i="3"/>
  <c r="AX303" i="3" s="1"/>
  <c r="AY306" i="3"/>
  <c r="AX306" i="3" s="1"/>
  <c r="AY309" i="3"/>
  <c r="AX309" i="3" s="1"/>
  <c r="AY312" i="3"/>
  <c r="AX312" i="3" s="1"/>
  <c r="AY315" i="3"/>
  <c r="AX315" i="3" s="1"/>
  <c r="AY318" i="3"/>
  <c r="AX318" i="3" s="1"/>
  <c r="AY321" i="3"/>
  <c r="AX321" i="3" s="1"/>
  <c r="AY324" i="3"/>
  <c r="AX324" i="3" s="1"/>
  <c r="AY327" i="3"/>
  <c r="AX327" i="3" s="1"/>
  <c r="AY330" i="3"/>
  <c r="AX330" i="3" s="1"/>
  <c r="AY333" i="3"/>
  <c r="AX333" i="3" s="1"/>
  <c r="AY336" i="3"/>
  <c r="AX336" i="3" s="1"/>
  <c r="AY339" i="3"/>
  <c r="AX339" i="3" s="1"/>
  <c r="AY342" i="3"/>
  <c r="AX342" i="3" s="1"/>
  <c r="AY345" i="3"/>
  <c r="AX345" i="3" s="1"/>
  <c r="AY348" i="3"/>
  <c r="AX348" i="3" s="1"/>
  <c r="AY351" i="3"/>
  <c r="AX351" i="3" s="1"/>
  <c r="AY354" i="3"/>
  <c r="AX354" i="3" s="1"/>
  <c r="AY357" i="3"/>
  <c r="AX357" i="3" s="1"/>
  <c r="AY360" i="3"/>
  <c r="AX360" i="3" s="1"/>
  <c r="AY363" i="3"/>
  <c r="AX363" i="3" s="1"/>
  <c r="AY366" i="3"/>
  <c r="AX366" i="3" s="1"/>
  <c r="AY369" i="3"/>
  <c r="AX369" i="3" s="1"/>
  <c r="AY372" i="3"/>
  <c r="AX372" i="3" s="1"/>
  <c r="AY375" i="3"/>
  <c r="AX375" i="3" s="1"/>
  <c r="AY378" i="3"/>
  <c r="AX378" i="3" s="1"/>
  <c r="AY381" i="3"/>
  <c r="AX381" i="3" s="1"/>
  <c r="AY384" i="3"/>
  <c r="AX384" i="3" s="1"/>
  <c r="AY387" i="3"/>
  <c r="AX387" i="3" s="1"/>
  <c r="AY390" i="3"/>
  <c r="AX390" i="3" s="1"/>
  <c r="AY393" i="3"/>
  <c r="AX393" i="3" s="1"/>
  <c r="AY396" i="3"/>
  <c r="AX396" i="3" s="1"/>
  <c r="AY399" i="3"/>
  <c r="AX399" i="3" s="1"/>
  <c r="AY402" i="3"/>
  <c r="AX402" i="3" s="1"/>
  <c r="AY405" i="3"/>
  <c r="AX405" i="3" s="1"/>
  <c r="AY408" i="3"/>
  <c r="AX408" i="3" s="1"/>
  <c r="AY411" i="3"/>
  <c r="AX411" i="3" s="1"/>
  <c r="AY414" i="3"/>
  <c r="AX414" i="3" s="1"/>
  <c r="AY417" i="3"/>
  <c r="AX417" i="3" s="1"/>
  <c r="AY420" i="3"/>
  <c r="AX420" i="3" s="1"/>
  <c r="AY423" i="3"/>
  <c r="AX423" i="3" s="1"/>
  <c r="AY426" i="3"/>
  <c r="AX426" i="3" s="1"/>
  <c r="AY429" i="3"/>
  <c r="AX429" i="3" s="1"/>
  <c r="AY432" i="3"/>
  <c r="AX432" i="3" s="1"/>
  <c r="AY435" i="3"/>
  <c r="AX435" i="3" s="1"/>
  <c r="AY438" i="3"/>
  <c r="AX438" i="3" s="1"/>
  <c r="AY441" i="3"/>
  <c r="AX441" i="3" s="1"/>
  <c r="AY444" i="3"/>
  <c r="AX444" i="3" s="1"/>
  <c r="AY447" i="3"/>
  <c r="AX447" i="3" s="1"/>
  <c r="AY450" i="3"/>
  <c r="AX450" i="3" s="1"/>
  <c r="AY453" i="3"/>
  <c r="AX453" i="3" s="1"/>
  <c r="AY456" i="3"/>
  <c r="AX456" i="3" s="1"/>
  <c r="AY459" i="3"/>
  <c r="AX459" i="3" s="1"/>
  <c r="AY462" i="3"/>
  <c r="AX462" i="3" s="1"/>
  <c r="AY465" i="3"/>
  <c r="AX465" i="3" s="1"/>
  <c r="AY18" i="3"/>
  <c r="AX18" i="3" s="1"/>
  <c r="D69" i="10"/>
  <c r="D109" i="10"/>
  <c r="D89" i="10"/>
  <c r="D49" i="10"/>
  <c r="D109" i="4"/>
  <c r="D89" i="4"/>
  <c r="D49" i="4"/>
  <c r="D29" i="4"/>
  <c r="AW24" i="3"/>
  <c r="AW27" i="3"/>
  <c r="AW30" i="3"/>
  <c r="AW33" i="3"/>
  <c r="AW36" i="3"/>
  <c r="AV36" i="3" s="1"/>
  <c r="AW39" i="3"/>
  <c r="AW42" i="3"/>
  <c r="AW45" i="3"/>
  <c r="AW48" i="3"/>
  <c r="AW51" i="3"/>
  <c r="AV51" i="3" s="1"/>
  <c r="AW54" i="3"/>
  <c r="AV54" i="3" s="1"/>
  <c r="AW57" i="3"/>
  <c r="AV57" i="3" s="1"/>
  <c r="AW60" i="3"/>
  <c r="AV60" i="3" s="1"/>
  <c r="AW63" i="3"/>
  <c r="AV63" i="3" s="1"/>
  <c r="AW66" i="3"/>
  <c r="AV66" i="3" s="1"/>
  <c r="AW69" i="3"/>
  <c r="AV69" i="3" s="1"/>
  <c r="AW72" i="3"/>
  <c r="AV72" i="3" s="1"/>
  <c r="AW75" i="3"/>
  <c r="AV75" i="3" s="1"/>
  <c r="AW78" i="3"/>
  <c r="AV78" i="3" s="1"/>
  <c r="AW81" i="3"/>
  <c r="AW84" i="3"/>
  <c r="AV84" i="3" s="1"/>
  <c r="AW87" i="3"/>
  <c r="AV87" i="3" s="1"/>
  <c r="AW90" i="3"/>
  <c r="AV90" i="3" s="1"/>
  <c r="AW93" i="3"/>
  <c r="AV93" i="3" s="1"/>
  <c r="AW96" i="3"/>
  <c r="AV96" i="3" s="1"/>
  <c r="AW99" i="3"/>
  <c r="AV99" i="3" s="1"/>
  <c r="AW102" i="3"/>
  <c r="AV102" i="3" s="1"/>
  <c r="AW105" i="3"/>
  <c r="AV105" i="3" s="1"/>
  <c r="AW108" i="3"/>
  <c r="AV108" i="3" s="1"/>
  <c r="AW111" i="3"/>
  <c r="AV111" i="3" s="1"/>
  <c r="AW114" i="3"/>
  <c r="AV114" i="3" s="1"/>
  <c r="AW117" i="3"/>
  <c r="AV117" i="3" s="1"/>
  <c r="AW120" i="3"/>
  <c r="AV120" i="3" s="1"/>
  <c r="AW123" i="3"/>
  <c r="AV123" i="3" s="1"/>
  <c r="AW126" i="3"/>
  <c r="AV126" i="3" s="1"/>
  <c r="AW129" i="3"/>
  <c r="AV129" i="3" s="1"/>
  <c r="AW132" i="3"/>
  <c r="AV132" i="3" s="1"/>
  <c r="AW135" i="3"/>
  <c r="AV135" i="3" s="1"/>
  <c r="AW138" i="3"/>
  <c r="AV138" i="3" s="1"/>
  <c r="AW141" i="3"/>
  <c r="AV141" i="3" s="1"/>
  <c r="AW144" i="3"/>
  <c r="AV144" i="3" s="1"/>
  <c r="AW147" i="3"/>
  <c r="AV147" i="3" s="1"/>
  <c r="AW150" i="3"/>
  <c r="AV150" i="3" s="1"/>
  <c r="AW153" i="3"/>
  <c r="AV153" i="3" s="1"/>
  <c r="AW156" i="3"/>
  <c r="AV156" i="3" s="1"/>
  <c r="AW159" i="3"/>
  <c r="AV159" i="3" s="1"/>
  <c r="AW162" i="3"/>
  <c r="AV162" i="3" s="1"/>
  <c r="AW165" i="3"/>
  <c r="AV165" i="3" s="1"/>
  <c r="AW168" i="3"/>
  <c r="AV168" i="3" s="1"/>
  <c r="AW171" i="3"/>
  <c r="AV171" i="3" s="1"/>
  <c r="AW174" i="3"/>
  <c r="AV174" i="3" s="1"/>
  <c r="AW177" i="3"/>
  <c r="AV177" i="3" s="1"/>
  <c r="AW180" i="3"/>
  <c r="AV180" i="3" s="1"/>
  <c r="AW183" i="3"/>
  <c r="AV183" i="3" s="1"/>
  <c r="AW186" i="3"/>
  <c r="AV186" i="3" s="1"/>
  <c r="AW189" i="3"/>
  <c r="AV189" i="3" s="1"/>
  <c r="AW192" i="3"/>
  <c r="AV192" i="3" s="1"/>
  <c r="AW195" i="3"/>
  <c r="AV195" i="3" s="1"/>
  <c r="AW198" i="3"/>
  <c r="AV198" i="3" s="1"/>
  <c r="AW201" i="3"/>
  <c r="AV201" i="3" s="1"/>
  <c r="AW204" i="3"/>
  <c r="AV204" i="3" s="1"/>
  <c r="AW207" i="3"/>
  <c r="AV207" i="3" s="1"/>
  <c r="AW210" i="3"/>
  <c r="AV210" i="3" s="1"/>
  <c r="AW213" i="3"/>
  <c r="AV213" i="3" s="1"/>
  <c r="AW216" i="3"/>
  <c r="AV216" i="3" s="1"/>
  <c r="AW219" i="3"/>
  <c r="AV219" i="3" s="1"/>
  <c r="AW222" i="3"/>
  <c r="AV222" i="3" s="1"/>
  <c r="AW225" i="3"/>
  <c r="AV225" i="3" s="1"/>
  <c r="AW228" i="3"/>
  <c r="AV228" i="3" s="1"/>
  <c r="AW231" i="3"/>
  <c r="AV231" i="3" s="1"/>
  <c r="AW234" i="3"/>
  <c r="AV234" i="3" s="1"/>
  <c r="AW237" i="3"/>
  <c r="AV237" i="3" s="1"/>
  <c r="AW240" i="3"/>
  <c r="AV240" i="3" s="1"/>
  <c r="AW243" i="3"/>
  <c r="AV243" i="3" s="1"/>
  <c r="AW246" i="3"/>
  <c r="AV246" i="3" s="1"/>
  <c r="AW249" i="3"/>
  <c r="AV249" i="3" s="1"/>
  <c r="AW252" i="3"/>
  <c r="AV252" i="3" s="1"/>
  <c r="AW255" i="3"/>
  <c r="AV255" i="3" s="1"/>
  <c r="AW258" i="3"/>
  <c r="AV258" i="3" s="1"/>
  <c r="AW261" i="3"/>
  <c r="AV261" i="3" s="1"/>
  <c r="AW264" i="3"/>
  <c r="AV264" i="3" s="1"/>
  <c r="AW267" i="3"/>
  <c r="AV267" i="3" s="1"/>
  <c r="AW270" i="3"/>
  <c r="AV270" i="3" s="1"/>
  <c r="AW273" i="3"/>
  <c r="AV273" i="3" s="1"/>
  <c r="AW276" i="3"/>
  <c r="AV276" i="3" s="1"/>
  <c r="AW279" i="3"/>
  <c r="AV279" i="3" s="1"/>
  <c r="AW282" i="3"/>
  <c r="AV282" i="3" s="1"/>
  <c r="AW285" i="3"/>
  <c r="AV285" i="3" s="1"/>
  <c r="AW288" i="3"/>
  <c r="AV288" i="3" s="1"/>
  <c r="AW291" i="3"/>
  <c r="AV291" i="3" s="1"/>
  <c r="AW294" i="3"/>
  <c r="AV294" i="3" s="1"/>
  <c r="AW297" i="3"/>
  <c r="AV297" i="3" s="1"/>
  <c r="AW300" i="3"/>
  <c r="AV300" i="3" s="1"/>
  <c r="AW303" i="3"/>
  <c r="AV303" i="3" s="1"/>
  <c r="AW306" i="3"/>
  <c r="AV306" i="3" s="1"/>
  <c r="AW309" i="3"/>
  <c r="AV309" i="3" s="1"/>
  <c r="AW312" i="3"/>
  <c r="AV312" i="3" s="1"/>
  <c r="AW315" i="3"/>
  <c r="AV315" i="3" s="1"/>
  <c r="AW318" i="3"/>
  <c r="AV318" i="3" s="1"/>
  <c r="AW321" i="3"/>
  <c r="AV321" i="3" s="1"/>
  <c r="AW324" i="3"/>
  <c r="AV324" i="3" s="1"/>
  <c r="AW327" i="3"/>
  <c r="AV327" i="3" s="1"/>
  <c r="AW330" i="3"/>
  <c r="AV330" i="3" s="1"/>
  <c r="AW333" i="3"/>
  <c r="AV333" i="3" s="1"/>
  <c r="AW336" i="3"/>
  <c r="AV336" i="3" s="1"/>
  <c r="AW339" i="3"/>
  <c r="AV339" i="3" s="1"/>
  <c r="AW342" i="3"/>
  <c r="AV342" i="3" s="1"/>
  <c r="AW345" i="3"/>
  <c r="AV345" i="3" s="1"/>
  <c r="AW348" i="3"/>
  <c r="AV348" i="3" s="1"/>
  <c r="AW351" i="3"/>
  <c r="AV351" i="3" s="1"/>
  <c r="AW354" i="3"/>
  <c r="AV354" i="3" s="1"/>
  <c r="AW357" i="3"/>
  <c r="AV357" i="3" s="1"/>
  <c r="AW360" i="3"/>
  <c r="AV360" i="3" s="1"/>
  <c r="AW363" i="3"/>
  <c r="AV363" i="3" s="1"/>
  <c r="AW366" i="3"/>
  <c r="AV366" i="3" s="1"/>
  <c r="AW369" i="3"/>
  <c r="AV369" i="3" s="1"/>
  <c r="AW372" i="3"/>
  <c r="AV372" i="3" s="1"/>
  <c r="AW375" i="3"/>
  <c r="AV375" i="3" s="1"/>
  <c r="AW378" i="3"/>
  <c r="AV378" i="3" s="1"/>
  <c r="AW381" i="3"/>
  <c r="AV381" i="3" s="1"/>
  <c r="AW384" i="3"/>
  <c r="AV384" i="3" s="1"/>
  <c r="AW387" i="3"/>
  <c r="AV387" i="3" s="1"/>
  <c r="AW390" i="3"/>
  <c r="AV390" i="3" s="1"/>
  <c r="AW393" i="3"/>
  <c r="AV393" i="3" s="1"/>
  <c r="AW396" i="3"/>
  <c r="AV396" i="3" s="1"/>
  <c r="AW399" i="3"/>
  <c r="AV399" i="3" s="1"/>
  <c r="AW402" i="3"/>
  <c r="AV402" i="3" s="1"/>
  <c r="AW405" i="3"/>
  <c r="AV405" i="3" s="1"/>
  <c r="AW408" i="3"/>
  <c r="AV408" i="3" s="1"/>
  <c r="AW411" i="3"/>
  <c r="AV411" i="3" s="1"/>
  <c r="AW414" i="3"/>
  <c r="AV414" i="3" s="1"/>
  <c r="AW417" i="3"/>
  <c r="AV417" i="3" s="1"/>
  <c r="AW420" i="3"/>
  <c r="AV420" i="3" s="1"/>
  <c r="AW423" i="3"/>
  <c r="AV423" i="3" s="1"/>
  <c r="AW426" i="3"/>
  <c r="AV426" i="3" s="1"/>
  <c r="AW429" i="3"/>
  <c r="AV429" i="3" s="1"/>
  <c r="AW432" i="3"/>
  <c r="AV432" i="3" s="1"/>
  <c r="AW435" i="3"/>
  <c r="AV435" i="3" s="1"/>
  <c r="AW438" i="3"/>
  <c r="AV438" i="3" s="1"/>
  <c r="AW441" i="3"/>
  <c r="AV441" i="3" s="1"/>
  <c r="AW444" i="3"/>
  <c r="AV444" i="3" s="1"/>
  <c r="AW447" i="3"/>
  <c r="AV447" i="3" s="1"/>
  <c r="AW450" i="3"/>
  <c r="AV450" i="3" s="1"/>
  <c r="AW453" i="3"/>
  <c r="AV453" i="3" s="1"/>
  <c r="AW456" i="3"/>
  <c r="AV456" i="3" s="1"/>
  <c r="AW459" i="3"/>
  <c r="AV459" i="3" s="1"/>
  <c r="AW462" i="3"/>
  <c r="AV462" i="3" s="1"/>
  <c r="AW465" i="3"/>
  <c r="AV465" i="3" s="1"/>
  <c r="AW18" i="3"/>
  <c r="AU24" i="3"/>
  <c r="AU27" i="3"/>
  <c r="AU30" i="3"/>
  <c r="AT30" i="3" s="1"/>
  <c r="AU33" i="3"/>
  <c r="AT33" i="3" s="1"/>
  <c r="AU36" i="3"/>
  <c r="AT36" i="3" s="1"/>
  <c r="AU39" i="3"/>
  <c r="AU42" i="3"/>
  <c r="AU45" i="3"/>
  <c r="AT45" i="3" s="1"/>
  <c r="AU48" i="3"/>
  <c r="AT48" i="3" s="1"/>
  <c r="AU51" i="3"/>
  <c r="AT51" i="3" s="1"/>
  <c r="AU54" i="3"/>
  <c r="AT54" i="3" s="1"/>
  <c r="AU57" i="3"/>
  <c r="AT57" i="3" s="1"/>
  <c r="AU60" i="3"/>
  <c r="AT60" i="3" s="1"/>
  <c r="AU63" i="3"/>
  <c r="AT63" i="3" s="1"/>
  <c r="AU66" i="3"/>
  <c r="AT66" i="3" s="1"/>
  <c r="AU69" i="3"/>
  <c r="AT69" i="3" s="1"/>
  <c r="AU72" i="3"/>
  <c r="AT72" i="3" s="1"/>
  <c r="AU75" i="3"/>
  <c r="AU78" i="3"/>
  <c r="AU81" i="3"/>
  <c r="AT81" i="3" s="1"/>
  <c r="AU84" i="3"/>
  <c r="AT84" i="3" s="1"/>
  <c r="AU87" i="3"/>
  <c r="AT87" i="3" s="1"/>
  <c r="AU90" i="3"/>
  <c r="AT90" i="3" s="1"/>
  <c r="AU93" i="3"/>
  <c r="AT93" i="3" s="1"/>
  <c r="AU96" i="3"/>
  <c r="AT96" i="3" s="1"/>
  <c r="AU99" i="3"/>
  <c r="AT99" i="3" s="1"/>
  <c r="AU102" i="3"/>
  <c r="AT102" i="3" s="1"/>
  <c r="AU105" i="3"/>
  <c r="AT105" i="3" s="1"/>
  <c r="AU108" i="3"/>
  <c r="AT108" i="3" s="1"/>
  <c r="AU111" i="3"/>
  <c r="AT111" i="3" s="1"/>
  <c r="AU114" i="3"/>
  <c r="AT114" i="3" s="1"/>
  <c r="AU117" i="3"/>
  <c r="AT117" i="3" s="1"/>
  <c r="AU120" i="3"/>
  <c r="AT120" i="3" s="1"/>
  <c r="AU123" i="3"/>
  <c r="AT123" i="3" s="1"/>
  <c r="AU126" i="3"/>
  <c r="AT126" i="3" s="1"/>
  <c r="AU129" i="3"/>
  <c r="AT129" i="3" s="1"/>
  <c r="AU132" i="3"/>
  <c r="AT132" i="3" s="1"/>
  <c r="AU135" i="3"/>
  <c r="AT135" i="3" s="1"/>
  <c r="AU138" i="3"/>
  <c r="AT138" i="3" s="1"/>
  <c r="AU141" i="3"/>
  <c r="AT141" i="3" s="1"/>
  <c r="AU144" i="3"/>
  <c r="AT144" i="3" s="1"/>
  <c r="AU147" i="3"/>
  <c r="AT147" i="3" s="1"/>
  <c r="AU150" i="3"/>
  <c r="AT150" i="3" s="1"/>
  <c r="AU153" i="3"/>
  <c r="AT153" i="3" s="1"/>
  <c r="AU156" i="3"/>
  <c r="AT156" i="3" s="1"/>
  <c r="AU159" i="3"/>
  <c r="AT159" i="3" s="1"/>
  <c r="AU162" i="3"/>
  <c r="AT162" i="3" s="1"/>
  <c r="AU165" i="3"/>
  <c r="AT165" i="3" s="1"/>
  <c r="AU168" i="3"/>
  <c r="AT168" i="3" s="1"/>
  <c r="AU171" i="3"/>
  <c r="AT171" i="3" s="1"/>
  <c r="AU174" i="3"/>
  <c r="AT174" i="3" s="1"/>
  <c r="AU177" i="3"/>
  <c r="AT177" i="3" s="1"/>
  <c r="AU180" i="3"/>
  <c r="AT180" i="3" s="1"/>
  <c r="AU183" i="3"/>
  <c r="AT183" i="3" s="1"/>
  <c r="AU186" i="3"/>
  <c r="AT186" i="3" s="1"/>
  <c r="AU189" i="3"/>
  <c r="AT189" i="3" s="1"/>
  <c r="AU192" i="3"/>
  <c r="AT192" i="3" s="1"/>
  <c r="AU195" i="3"/>
  <c r="AT195" i="3" s="1"/>
  <c r="AU198" i="3"/>
  <c r="AT198" i="3" s="1"/>
  <c r="AU201" i="3"/>
  <c r="AT201" i="3" s="1"/>
  <c r="AU204" i="3"/>
  <c r="AT204" i="3" s="1"/>
  <c r="AU207" i="3"/>
  <c r="AT207" i="3" s="1"/>
  <c r="AU210" i="3"/>
  <c r="AT210" i="3" s="1"/>
  <c r="AU213" i="3"/>
  <c r="AT213" i="3" s="1"/>
  <c r="AU216" i="3"/>
  <c r="AT216" i="3" s="1"/>
  <c r="AU219" i="3"/>
  <c r="AT219" i="3" s="1"/>
  <c r="AU222" i="3"/>
  <c r="AT222" i="3" s="1"/>
  <c r="AU225" i="3"/>
  <c r="AT225" i="3" s="1"/>
  <c r="AU228" i="3"/>
  <c r="AT228" i="3" s="1"/>
  <c r="AU231" i="3"/>
  <c r="AT231" i="3" s="1"/>
  <c r="AU234" i="3"/>
  <c r="AT234" i="3" s="1"/>
  <c r="AU237" i="3"/>
  <c r="AT237" i="3" s="1"/>
  <c r="AU240" i="3"/>
  <c r="AT240" i="3" s="1"/>
  <c r="AU243" i="3"/>
  <c r="AT243" i="3" s="1"/>
  <c r="AU246" i="3"/>
  <c r="AT246" i="3" s="1"/>
  <c r="AU249" i="3"/>
  <c r="AT249" i="3" s="1"/>
  <c r="AU252" i="3"/>
  <c r="AT252" i="3" s="1"/>
  <c r="AU255" i="3"/>
  <c r="AT255" i="3" s="1"/>
  <c r="AU258" i="3"/>
  <c r="AT258" i="3" s="1"/>
  <c r="AU261" i="3"/>
  <c r="AT261" i="3" s="1"/>
  <c r="AU264" i="3"/>
  <c r="AT264" i="3" s="1"/>
  <c r="AU267" i="3"/>
  <c r="AT267" i="3" s="1"/>
  <c r="AU270" i="3"/>
  <c r="AT270" i="3" s="1"/>
  <c r="AU273" i="3"/>
  <c r="AT273" i="3" s="1"/>
  <c r="AU276" i="3"/>
  <c r="AT276" i="3" s="1"/>
  <c r="AU279" i="3"/>
  <c r="AT279" i="3" s="1"/>
  <c r="AU282" i="3"/>
  <c r="AT282" i="3" s="1"/>
  <c r="AU285" i="3"/>
  <c r="AT285" i="3" s="1"/>
  <c r="AU288" i="3"/>
  <c r="AT288" i="3" s="1"/>
  <c r="AU291" i="3"/>
  <c r="AT291" i="3" s="1"/>
  <c r="AU294" i="3"/>
  <c r="AT294" i="3" s="1"/>
  <c r="AU297" i="3"/>
  <c r="AT297" i="3" s="1"/>
  <c r="AU300" i="3"/>
  <c r="AT300" i="3" s="1"/>
  <c r="AU303" i="3"/>
  <c r="AT303" i="3" s="1"/>
  <c r="AU306" i="3"/>
  <c r="AT306" i="3" s="1"/>
  <c r="AU309" i="3"/>
  <c r="AT309" i="3" s="1"/>
  <c r="AU312" i="3"/>
  <c r="AT312" i="3" s="1"/>
  <c r="AU315" i="3"/>
  <c r="AT315" i="3" s="1"/>
  <c r="AU318" i="3"/>
  <c r="AT318" i="3" s="1"/>
  <c r="AU321" i="3"/>
  <c r="AT321" i="3" s="1"/>
  <c r="AU324" i="3"/>
  <c r="AT324" i="3" s="1"/>
  <c r="AU327" i="3"/>
  <c r="AT327" i="3" s="1"/>
  <c r="AU330" i="3"/>
  <c r="AT330" i="3" s="1"/>
  <c r="AU333" i="3"/>
  <c r="AT333" i="3" s="1"/>
  <c r="AU336" i="3"/>
  <c r="AT336" i="3" s="1"/>
  <c r="AU339" i="3"/>
  <c r="AT339" i="3" s="1"/>
  <c r="AU342" i="3"/>
  <c r="AT342" i="3" s="1"/>
  <c r="AU345" i="3"/>
  <c r="AT345" i="3" s="1"/>
  <c r="AU348" i="3"/>
  <c r="AT348" i="3" s="1"/>
  <c r="AU351" i="3"/>
  <c r="AT351" i="3" s="1"/>
  <c r="AU354" i="3"/>
  <c r="AT354" i="3" s="1"/>
  <c r="AU357" i="3"/>
  <c r="AT357" i="3" s="1"/>
  <c r="AU360" i="3"/>
  <c r="AT360" i="3" s="1"/>
  <c r="AU363" i="3"/>
  <c r="AT363" i="3" s="1"/>
  <c r="AU366" i="3"/>
  <c r="AT366" i="3" s="1"/>
  <c r="AU369" i="3"/>
  <c r="AT369" i="3" s="1"/>
  <c r="AU372" i="3"/>
  <c r="AT372" i="3" s="1"/>
  <c r="AU375" i="3"/>
  <c r="AT375" i="3" s="1"/>
  <c r="AU378" i="3"/>
  <c r="AT378" i="3" s="1"/>
  <c r="AU381" i="3"/>
  <c r="AT381" i="3" s="1"/>
  <c r="AU384" i="3"/>
  <c r="AT384" i="3" s="1"/>
  <c r="AU387" i="3"/>
  <c r="AT387" i="3" s="1"/>
  <c r="AU390" i="3"/>
  <c r="AT390" i="3" s="1"/>
  <c r="AU393" i="3"/>
  <c r="AT393" i="3" s="1"/>
  <c r="AU396" i="3"/>
  <c r="AT396" i="3" s="1"/>
  <c r="AU399" i="3"/>
  <c r="AT399" i="3" s="1"/>
  <c r="AU402" i="3"/>
  <c r="AT402" i="3" s="1"/>
  <c r="AU405" i="3"/>
  <c r="AT405" i="3" s="1"/>
  <c r="AU408" i="3"/>
  <c r="AT408" i="3" s="1"/>
  <c r="AU411" i="3"/>
  <c r="AT411" i="3" s="1"/>
  <c r="AU414" i="3"/>
  <c r="AT414" i="3" s="1"/>
  <c r="AU417" i="3"/>
  <c r="AT417" i="3" s="1"/>
  <c r="AU420" i="3"/>
  <c r="AT420" i="3" s="1"/>
  <c r="AU423" i="3"/>
  <c r="AT423" i="3" s="1"/>
  <c r="AU426" i="3"/>
  <c r="AT426" i="3" s="1"/>
  <c r="AU429" i="3"/>
  <c r="AT429" i="3" s="1"/>
  <c r="AU432" i="3"/>
  <c r="AT432" i="3" s="1"/>
  <c r="AU435" i="3"/>
  <c r="AT435" i="3" s="1"/>
  <c r="AU438" i="3"/>
  <c r="AT438" i="3" s="1"/>
  <c r="AU441" i="3"/>
  <c r="AT441" i="3" s="1"/>
  <c r="AU444" i="3"/>
  <c r="AT444" i="3" s="1"/>
  <c r="AU447" i="3"/>
  <c r="AT447" i="3" s="1"/>
  <c r="AU450" i="3"/>
  <c r="AT450" i="3" s="1"/>
  <c r="AU453" i="3"/>
  <c r="AT453" i="3" s="1"/>
  <c r="AU456" i="3"/>
  <c r="AT456" i="3" s="1"/>
  <c r="AU459" i="3"/>
  <c r="AT459" i="3" s="1"/>
  <c r="AU462" i="3"/>
  <c r="AT462" i="3" s="1"/>
  <c r="AU465" i="3"/>
  <c r="AT465" i="3" s="1"/>
  <c r="AU18" i="3"/>
  <c r="AT18" i="3" s="1"/>
  <c r="AP467" i="9"/>
  <c r="AP466" i="9"/>
  <c r="AP465" i="9"/>
  <c r="AP464" i="9"/>
  <c r="AP463" i="9"/>
  <c r="AP462" i="9"/>
  <c r="AP461" i="9"/>
  <c r="AP460" i="9"/>
  <c r="AP459" i="9"/>
  <c r="AP458" i="9"/>
  <c r="AP457" i="9"/>
  <c r="AP456" i="9"/>
  <c r="AP455" i="9"/>
  <c r="AP454" i="9"/>
  <c r="AP453" i="9"/>
  <c r="AP452" i="9"/>
  <c r="AP451" i="9"/>
  <c r="AP450" i="9"/>
  <c r="AP449" i="9"/>
  <c r="AP448" i="9"/>
  <c r="AP447" i="9"/>
  <c r="AP446" i="9"/>
  <c r="AP445" i="9"/>
  <c r="AP444" i="9"/>
  <c r="AP443" i="9"/>
  <c r="AP442" i="9"/>
  <c r="AP441" i="9"/>
  <c r="AP440" i="9"/>
  <c r="AP439" i="9"/>
  <c r="AP438" i="9"/>
  <c r="AP437" i="9"/>
  <c r="AP436" i="9"/>
  <c r="AP435" i="9"/>
  <c r="AP434" i="9"/>
  <c r="AP433" i="9"/>
  <c r="AP432" i="9"/>
  <c r="AP431" i="9"/>
  <c r="AP430" i="9"/>
  <c r="AP429" i="9"/>
  <c r="AP428" i="9"/>
  <c r="AP427" i="9"/>
  <c r="AP426" i="9"/>
  <c r="AP425" i="9"/>
  <c r="AP424" i="9"/>
  <c r="AP423" i="9"/>
  <c r="AP422" i="9"/>
  <c r="AP421" i="9"/>
  <c r="AP420" i="9"/>
  <c r="AP419" i="9"/>
  <c r="AP418" i="9"/>
  <c r="AP417" i="9"/>
  <c r="AP416" i="9"/>
  <c r="AP415" i="9"/>
  <c r="AP414" i="9"/>
  <c r="AP413" i="9"/>
  <c r="AP412" i="9"/>
  <c r="AP411" i="9"/>
  <c r="AP410" i="9"/>
  <c r="AP409" i="9"/>
  <c r="AP408" i="9"/>
  <c r="AP407" i="9"/>
  <c r="AP406" i="9"/>
  <c r="AP405" i="9"/>
  <c r="AP404" i="9"/>
  <c r="AP403" i="9"/>
  <c r="AP402" i="9"/>
  <c r="AP401" i="9"/>
  <c r="AP400" i="9"/>
  <c r="AP399" i="9"/>
  <c r="AP398" i="9"/>
  <c r="AP397" i="9"/>
  <c r="AP396" i="9"/>
  <c r="AP395" i="9"/>
  <c r="AP394" i="9"/>
  <c r="AP393" i="9"/>
  <c r="AP392" i="9"/>
  <c r="AP391" i="9"/>
  <c r="AP390" i="9"/>
  <c r="AP389" i="9"/>
  <c r="AP388" i="9"/>
  <c r="AP387" i="9"/>
  <c r="AP386" i="9"/>
  <c r="AP385" i="9"/>
  <c r="AP384" i="9"/>
  <c r="AP383" i="9"/>
  <c r="AP382" i="9"/>
  <c r="AP381" i="9"/>
  <c r="AP380" i="9"/>
  <c r="AP379" i="9"/>
  <c r="AP378" i="9"/>
  <c r="AP377" i="9"/>
  <c r="AP376" i="9"/>
  <c r="AP375" i="9"/>
  <c r="AP374" i="9"/>
  <c r="AP373" i="9"/>
  <c r="AP372" i="9"/>
  <c r="AP371" i="9"/>
  <c r="AP370" i="9"/>
  <c r="AP369" i="9"/>
  <c r="AP368" i="9"/>
  <c r="AP367" i="9"/>
  <c r="AP366" i="9"/>
  <c r="AP365" i="9"/>
  <c r="AP364" i="9"/>
  <c r="AP363" i="9"/>
  <c r="AP362" i="9"/>
  <c r="AP361" i="9"/>
  <c r="AP360" i="9"/>
  <c r="AP359" i="9"/>
  <c r="AP358" i="9"/>
  <c r="AP357" i="9"/>
  <c r="AP356" i="9"/>
  <c r="AP355" i="9"/>
  <c r="AP354" i="9"/>
  <c r="AP353" i="9"/>
  <c r="AP352" i="9"/>
  <c r="AP351" i="9"/>
  <c r="AP350" i="9"/>
  <c r="AP349" i="9"/>
  <c r="AP348" i="9"/>
  <c r="AP347" i="9"/>
  <c r="AP346" i="9"/>
  <c r="AP345" i="9"/>
  <c r="AP344" i="9"/>
  <c r="AP343" i="9"/>
  <c r="AP342" i="9"/>
  <c r="AP341" i="9"/>
  <c r="AP340" i="9"/>
  <c r="AP339" i="9"/>
  <c r="AP338" i="9"/>
  <c r="AP337" i="9"/>
  <c r="AP336" i="9"/>
  <c r="AP335" i="9"/>
  <c r="AP334" i="9"/>
  <c r="AP333" i="9"/>
  <c r="AP332" i="9"/>
  <c r="AP331" i="9"/>
  <c r="AP330" i="9"/>
  <c r="AP329" i="9"/>
  <c r="AP328" i="9"/>
  <c r="AP327" i="9"/>
  <c r="AP326" i="9"/>
  <c r="AP325" i="9"/>
  <c r="AP324" i="9"/>
  <c r="AP323" i="9"/>
  <c r="AP322" i="9"/>
  <c r="AP321" i="9"/>
  <c r="AP320" i="9"/>
  <c r="AP319" i="9"/>
  <c r="AP318" i="9"/>
  <c r="AP317" i="9"/>
  <c r="AP316" i="9"/>
  <c r="AP315" i="9"/>
  <c r="AP314" i="9"/>
  <c r="AP313" i="9"/>
  <c r="AP312" i="9"/>
  <c r="AP311" i="9"/>
  <c r="AP310" i="9"/>
  <c r="AP309" i="9"/>
  <c r="AP308" i="9"/>
  <c r="AP307" i="9"/>
  <c r="AP306" i="9"/>
  <c r="AP305" i="9"/>
  <c r="AP304" i="9"/>
  <c r="AP303" i="9"/>
  <c r="AP302" i="9"/>
  <c r="AP301" i="9"/>
  <c r="AP300" i="9"/>
  <c r="AP299" i="9"/>
  <c r="AP298" i="9"/>
  <c r="AP297" i="9"/>
  <c r="AP296" i="9"/>
  <c r="AP295" i="9"/>
  <c r="AP294" i="9"/>
  <c r="AP293" i="9"/>
  <c r="AP292" i="9"/>
  <c r="AP291" i="9"/>
  <c r="AP290" i="9"/>
  <c r="AP289" i="9"/>
  <c r="AP288" i="9"/>
  <c r="AP287" i="9"/>
  <c r="AP286" i="9"/>
  <c r="AP285" i="9"/>
  <c r="AP284" i="9"/>
  <c r="AP283" i="9"/>
  <c r="AP282" i="9"/>
  <c r="AP281" i="9"/>
  <c r="AP280" i="9"/>
  <c r="AP279" i="9"/>
  <c r="AP278" i="9"/>
  <c r="AP277" i="9"/>
  <c r="AP276" i="9"/>
  <c r="AP275" i="9"/>
  <c r="AP274" i="9"/>
  <c r="AP273" i="9"/>
  <c r="AP272" i="9"/>
  <c r="AP271" i="9"/>
  <c r="AP270" i="9"/>
  <c r="AP269" i="9"/>
  <c r="AP268" i="9"/>
  <c r="AP267" i="9"/>
  <c r="AP266" i="9"/>
  <c r="AP265" i="9"/>
  <c r="AP264" i="9"/>
  <c r="AP263" i="9"/>
  <c r="AP262" i="9"/>
  <c r="AP261" i="9"/>
  <c r="AP260" i="9"/>
  <c r="AP259" i="9"/>
  <c r="AP258" i="9"/>
  <c r="AP257" i="9"/>
  <c r="AP256" i="9"/>
  <c r="AP255" i="9"/>
  <c r="AP254" i="9"/>
  <c r="AP253" i="9"/>
  <c r="AP252" i="9"/>
  <c r="AP251" i="9"/>
  <c r="AP250" i="9"/>
  <c r="AP249" i="9"/>
  <c r="AP248" i="9"/>
  <c r="AP247" i="9"/>
  <c r="AP246" i="9"/>
  <c r="AP245" i="9"/>
  <c r="AP244" i="9"/>
  <c r="AP243" i="9"/>
  <c r="AP242" i="9"/>
  <c r="AP241" i="9"/>
  <c r="AP240" i="9"/>
  <c r="AP239" i="9"/>
  <c r="AP238" i="9"/>
  <c r="AP237" i="9"/>
  <c r="AP236" i="9"/>
  <c r="AP235" i="9"/>
  <c r="AP234" i="9"/>
  <c r="AP233" i="9"/>
  <c r="AP232" i="9"/>
  <c r="AP231" i="9"/>
  <c r="AP230" i="9"/>
  <c r="AP229" i="9"/>
  <c r="AP228" i="9"/>
  <c r="AP227" i="9"/>
  <c r="AP226" i="9"/>
  <c r="AP225" i="9"/>
  <c r="AP224" i="9"/>
  <c r="AP223" i="9"/>
  <c r="AP222" i="9"/>
  <c r="AP221" i="9"/>
  <c r="AP220" i="9"/>
  <c r="AP219" i="9"/>
  <c r="AP218" i="9"/>
  <c r="AP217" i="9"/>
  <c r="AP216" i="9"/>
  <c r="AP215" i="9"/>
  <c r="AP214" i="9"/>
  <c r="AP213" i="9"/>
  <c r="AP212" i="9"/>
  <c r="AP211" i="9"/>
  <c r="AP210" i="9"/>
  <c r="AP209" i="9"/>
  <c r="AP208" i="9"/>
  <c r="AP207" i="9"/>
  <c r="AP206" i="9"/>
  <c r="AP205" i="9"/>
  <c r="AP204" i="9"/>
  <c r="AP203" i="9"/>
  <c r="AP202" i="9"/>
  <c r="AP201" i="9"/>
  <c r="AP200" i="9"/>
  <c r="AP199" i="9"/>
  <c r="AP198" i="9"/>
  <c r="AP197" i="9"/>
  <c r="AP196" i="9"/>
  <c r="AP195" i="9"/>
  <c r="AP194" i="9"/>
  <c r="AP193" i="9"/>
  <c r="AP192" i="9"/>
  <c r="AP191" i="9"/>
  <c r="AP190" i="9"/>
  <c r="AP189" i="9"/>
  <c r="AP188" i="9"/>
  <c r="AP187" i="9"/>
  <c r="AP186" i="9"/>
  <c r="AP185" i="9"/>
  <c r="AP184" i="9"/>
  <c r="AP183" i="9"/>
  <c r="AP182" i="9"/>
  <c r="AP181" i="9"/>
  <c r="AP180" i="9"/>
  <c r="AP179" i="9"/>
  <c r="AP178" i="9"/>
  <c r="AP177" i="9"/>
  <c r="AP176" i="9"/>
  <c r="AP175" i="9"/>
  <c r="AP174" i="9"/>
  <c r="AP173" i="9"/>
  <c r="AP172" i="9"/>
  <c r="AP171" i="9"/>
  <c r="AP170" i="9"/>
  <c r="AP169" i="9"/>
  <c r="AP168" i="9"/>
  <c r="AP167" i="9"/>
  <c r="AP166" i="9"/>
  <c r="AP165" i="9"/>
  <c r="AP164" i="9"/>
  <c r="AP163" i="9"/>
  <c r="AP162" i="9"/>
  <c r="AP161" i="9"/>
  <c r="AP160" i="9"/>
  <c r="AP159" i="9"/>
  <c r="AP158" i="9"/>
  <c r="AP157" i="9"/>
  <c r="AP156" i="9"/>
  <c r="AP155" i="9"/>
  <c r="AP154" i="9"/>
  <c r="AP153" i="9"/>
  <c r="AP152" i="9"/>
  <c r="AP151" i="9"/>
  <c r="AP150" i="9"/>
  <c r="AP149" i="9"/>
  <c r="AP148" i="9"/>
  <c r="AP147" i="9"/>
  <c r="AP146" i="9"/>
  <c r="AP145" i="9"/>
  <c r="AP144" i="9"/>
  <c r="AP143" i="9"/>
  <c r="AP142" i="9"/>
  <c r="AP141" i="9"/>
  <c r="AP140" i="9"/>
  <c r="AP139" i="9"/>
  <c r="AP138" i="9"/>
  <c r="AP137" i="9"/>
  <c r="AP136" i="9"/>
  <c r="AP135" i="9"/>
  <c r="AP134" i="9"/>
  <c r="AP133" i="9"/>
  <c r="AP132" i="9"/>
  <c r="AP131" i="9"/>
  <c r="AP130" i="9"/>
  <c r="AP129" i="9"/>
  <c r="AP128" i="9"/>
  <c r="AP127" i="9"/>
  <c r="AP126" i="9"/>
  <c r="AP125" i="9"/>
  <c r="AP124" i="9"/>
  <c r="AP123" i="9"/>
  <c r="AP122" i="9"/>
  <c r="AP121" i="9"/>
  <c r="AP120" i="9"/>
  <c r="AP119" i="9"/>
  <c r="AP118" i="9"/>
  <c r="AP117" i="9"/>
  <c r="AP116" i="9"/>
  <c r="AP115" i="9"/>
  <c r="AP114" i="9"/>
  <c r="AP113" i="9"/>
  <c r="AP112" i="9"/>
  <c r="AP111" i="9"/>
  <c r="AP110" i="9"/>
  <c r="AP109" i="9"/>
  <c r="AP108" i="9"/>
  <c r="AP107" i="9"/>
  <c r="AP106" i="9"/>
  <c r="AP105" i="9"/>
  <c r="AP104" i="9"/>
  <c r="AP103" i="9"/>
  <c r="AP102" i="9"/>
  <c r="AP101" i="9"/>
  <c r="AP100" i="9"/>
  <c r="AP99" i="9"/>
  <c r="AP98" i="9"/>
  <c r="AP97" i="9"/>
  <c r="AP96" i="9"/>
  <c r="AP95" i="9"/>
  <c r="AP94" i="9"/>
  <c r="AP93" i="9"/>
  <c r="AP92" i="9"/>
  <c r="AP91" i="9"/>
  <c r="AP90" i="9"/>
  <c r="AP89" i="9"/>
  <c r="AP88" i="9"/>
  <c r="AP87" i="9"/>
  <c r="AP86" i="9"/>
  <c r="AP85" i="9"/>
  <c r="AP84" i="9"/>
  <c r="AP83" i="9"/>
  <c r="AP82" i="9"/>
  <c r="AP81" i="9"/>
  <c r="AP80" i="9"/>
  <c r="AP79" i="9"/>
  <c r="AP78" i="9"/>
  <c r="AP77" i="9"/>
  <c r="AP76" i="9"/>
  <c r="AP75" i="9"/>
  <c r="AP74" i="9"/>
  <c r="AP73" i="9"/>
  <c r="AP72" i="9"/>
  <c r="AP71" i="9"/>
  <c r="AP70" i="9"/>
  <c r="AP69" i="9"/>
  <c r="AP68" i="9"/>
  <c r="AP67" i="9"/>
  <c r="AP66" i="9"/>
  <c r="AP65" i="9"/>
  <c r="AP64" i="9"/>
  <c r="AP63" i="9"/>
  <c r="AP62" i="9"/>
  <c r="AP61" i="9"/>
  <c r="AP60" i="9"/>
  <c r="AP59" i="9"/>
  <c r="AP58" i="9"/>
  <c r="AP57" i="9"/>
  <c r="AP56" i="9"/>
  <c r="AP55" i="9"/>
  <c r="AP54" i="9"/>
  <c r="AP53" i="9"/>
  <c r="AP52" i="9"/>
  <c r="AP51" i="9"/>
  <c r="AP50" i="9"/>
  <c r="AP49" i="9"/>
  <c r="AP48" i="9"/>
  <c r="AP47" i="9"/>
  <c r="AP46" i="9"/>
  <c r="AP45" i="9"/>
  <c r="AP44" i="9"/>
  <c r="AP43" i="9"/>
  <c r="AP42" i="9"/>
  <c r="AP41" i="9"/>
  <c r="AP40" i="9"/>
  <c r="AP39" i="9"/>
  <c r="AP38" i="9"/>
  <c r="AP37" i="9"/>
  <c r="AP36" i="9"/>
  <c r="AP35" i="9"/>
  <c r="AP34" i="9"/>
  <c r="AP33" i="9"/>
  <c r="AP32" i="9"/>
  <c r="AP31" i="9"/>
  <c r="AP30" i="9"/>
  <c r="AP29" i="9"/>
  <c r="AP28" i="9"/>
  <c r="AP27" i="9"/>
  <c r="AP26" i="9"/>
  <c r="AP25" i="9"/>
  <c r="AP24" i="9"/>
  <c r="AP23" i="9"/>
  <c r="AP22" i="9"/>
  <c r="AP21" i="9"/>
  <c r="AP20" i="9"/>
  <c r="AP19" i="9"/>
  <c r="AP18" i="9"/>
  <c r="AK467" i="9"/>
  <c r="AL467" i="9" s="1"/>
  <c r="AN467" i="9" s="1"/>
  <c r="AJ467" i="9"/>
  <c r="AG467" i="9"/>
  <c r="AK466" i="9"/>
  <c r="AL466" i="9" s="1"/>
  <c r="AN466" i="9" s="1"/>
  <c r="AJ466" i="9"/>
  <c r="AG466" i="9"/>
  <c r="AK465" i="9"/>
  <c r="AL465" i="9" s="1"/>
  <c r="AN465" i="9" s="1"/>
  <c r="AJ465" i="9"/>
  <c r="AG465" i="9"/>
  <c r="AK464" i="9"/>
  <c r="AL464" i="9"/>
  <c r="AN464" i="9" s="1"/>
  <c r="AJ464" i="9"/>
  <c r="AG464" i="9"/>
  <c r="AK463" i="9"/>
  <c r="AL463" i="9" s="1"/>
  <c r="AN463" i="9" s="1"/>
  <c r="AJ463" i="9"/>
  <c r="AG463" i="9"/>
  <c r="AK462" i="9"/>
  <c r="AL462" i="9" s="1"/>
  <c r="AN462" i="9" s="1"/>
  <c r="AQ462" i="9" s="1"/>
  <c r="AJ462" i="9"/>
  <c r="AG462" i="9"/>
  <c r="AK461" i="9"/>
  <c r="AL461" i="9" s="1"/>
  <c r="AN461" i="9" s="1"/>
  <c r="AJ461" i="9"/>
  <c r="AG461" i="9"/>
  <c r="AK460" i="9"/>
  <c r="AL460" i="9"/>
  <c r="AN460" i="9" s="1"/>
  <c r="AJ460" i="9"/>
  <c r="AG460" i="9"/>
  <c r="AK459" i="9"/>
  <c r="AL459" i="9" s="1"/>
  <c r="AN459" i="9" s="1"/>
  <c r="AJ459" i="9"/>
  <c r="AG459" i="9"/>
  <c r="AK458" i="9"/>
  <c r="AL458" i="9" s="1"/>
  <c r="AN458" i="9" s="1"/>
  <c r="AJ458" i="9"/>
  <c r="AG458" i="9"/>
  <c r="AK457" i="9"/>
  <c r="AL457" i="9" s="1"/>
  <c r="AN457" i="9" s="1"/>
  <c r="AJ457" i="9"/>
  <c r="AG457" i="9"/>
  <c r="AK456" i="9"/>
  <c r="AL456" i="9" s="1"/>
  <c r="AN456" i="9" s="1"/>
  <c r="AQ456" i="9" s="1"/>
  <c r="AJ456" i="9"/>
  <c r="AG456" i="9"/>
  <c r="AK455" i="9"/>
  <c r="AL455" i="9" s="1"/>
  <c r="AN455" i="9" s="1"/>
  <c r="AJ455" i="9"/>
  <c r="AG455" i="9"/>
  <c r="AK454" i="9"/>
  <c r="AL454" i="9"/>
  <c r="AN454" i="9" s="1"/>
  <c r="AJ454" i="9"/>
  <c r="AG454" i="9"/>
  <c r="AK453" i="9"/>
  <c r="AL453" i="9" s="1"/>
  <c r="AN453" i="9" s="1"/>
  <c r="AJ453" i="9"/>
  <c r="AG453" i="9"/>
  <c r="AK452" i="9"/>
  <c r="AL452" i="9" s="1"/>
  <c r="AN452" i="9" s="1"/>
  <c r="AQ452" i="9" s="1"/>
  <c r="AJ452" i="9"/>
  <c r="AG452" i="9"/>
  <c r="AK451" i="9"/>
  <c r="AL451" i="9"/>
  <c r="AN451" i="9" s="1"/>
  <c r="AQ451" i="9" s="1"/>
  <c r="AJ451" i="9"/>
  <c r="AG451" i="9"/>
  <c r="AK450" i="9"/>
  <c r="AL450" i="9" s="1"/>
  <c r="AN450" i="9" s="1"/>
  <c r="AQ450" i="9" s="1"/>
  <c r="AJ450" i="9"/>
  <c r="AG450" i="9"/>
  <c r="AK449" i="9"/>
  <c r="AL449" i="9" s="1"/>
  <c r="AN449" i="9" s="1"/>
  <c r="AJ449" i="9"/>
  <c r="AG449" i="9"/>
  <c r="AK448" i="9"/>
  <c r="AL448" i="9"/>
  <c r="AN448" i="9" s="1"/>
  <c r="AQ448" i="9" s="1"/>
  <c r="AJ448" i="9"/>
  <c r="AG448" i="9"/>
  <c r="AK447" i="9"/>
  <c r="AL447" i="9" s="1"/>
  <c r="AN447" i="9" s="1"/>
  <c r="AQ447" i="9" s="1"/>
  <c r="AJ447" i="9"/>
  <c r="AG447" i="9"/>
  <c r="AK446" i="9"/>
  <c r="AL446" i="9" s="1"/>
  <c r="AN446" i="9" s="1"/>
  <c r="AJ446" i="9"/>
  <c r="AG446" i="9"/>
  <c r="AK445" i="9"/>
  <c r="AL445" i="9" s="1"/>
  <c r="AN445" i="9" s="1"/>
  <c r="AJ445" i="9"/>
  <c r="AG445" i="9"/>
  <c r="AK444" i="9"/>
  <c r="AL444" i="9" s="1"/>
  <c r="AN444" i="9" s="1"/>
  <c r="AQ444" i="9" s="1"/>
  <c r="AJ444" i="9"/>
  <c r="AG444" i="9"/>
  <c r="AK443" i="9"/>
  <c r="AL443" i="9" s="1"/>
  <c r="AN443" i="9" s="1"/>
  <c r="AJ443" i="9"/>
  <c r="AG443" i="9"/>
  <c r="AK442" i="9"/>
  <c r="AL442" i="9"/>
  <c r="AN442" i="9" s="1"/>
  <c r="AJ442" i="9"/>
  <c r="AG442" i="9"/>
  <c r="AK441" i="9"/>
  <c r="AL441" i="9" s="1"/>
  <c r="AN441" i="9" s="1"/>
  <c r="AJ441" i="9"/>
  <c r="AG441" i="9"/>
  <c r="AK440" i="9"/>
  <c r="AL440" i="9" s="1"/>
  <c r="AN440" i="9" s="1"/>
  <c r="AJ440" i="9"/>
  <c r="AG440" i="9"/>
  <c r="AK439" i="9"/>
  <c r="AL439" i="9"/>
  <c r="AN439" i="9" s="1"/>
  <c r="AQ439" i="9" s="1"/>
  <c r="AJ439" i="9"/>
  <c r="AG439" i="9"/>
  <c r="AK438" i="9"/>
  <c r="AL438" i="9" s="1"/>
  <c r="AN438" i="9" s="1"/>
  <c r="AQ438" i="9" s="1"/>
  <c r="AJ438" i="9"/>
  <c r="AG438" i="9"/>
  <c r="AK437" i="9"/>
  <c r="AL437" i="9" s="1"/>
  <c r="AN437" i="9" s="1"/>
  <c r="AJ437" i="9"/>
  <c r="AG437" i="9"/>
  <c r="AK436" i="9"/>
  <c r="AL436" i="9"/>
  <c r="AN436" i="9" s="1"/>
  <c r="AQ436" i="9" s="1"/>
  <c r="AJ436" i="9"/>
  <c r="AG436" i="9"/>
  <c r="AK435" i="9"/>
  <c r="AL435" i="9" s="1"/>
  <c r="AN435" i="9" s="1"/>
  <c r="AQ435" i="9" s="1"/>
  <c r="AJ435" i="9"/>
  <c r="AG435" i="9"/>
  <c r="AK434" i="9"/>
  <c r="AL434" i="9"/>
  <c r="AN434" i="9" s="1"/>
  <c r="AJ434" i="9"/>
  <c r="AG434" i="9"/>
  <c r="AK433" i="9"/>
  <c r="AL433" i="9" s="1"/>
  <c r="AN433" i="9" s="1"/>
  <c r="AJ433" i="9"/>
  <c r="AG433" i="9"/>
  <c r="AK432" i="9"/>
  <c r="AL432" i="9" s="1"/>
  <c r="AN432" i="9" s="1"/>
  <c r="AQ432" i="9" s="1"/>
  <c r="AJ432" i="9"/>
  <c r="AG432" i="9"/>
  <c r="AK431" i="9"/>
  <c r="AL431" i="9" s="1"/>
  <c r="AN431" i="9" s="1"/>
  <c r="AJ431" i="9"/>
  <c r="AG431" i="9"/>
  <c r="AK430" i="9"/>
  <c r="AL430" i="9" s="1"/>
  <c r="AN430" i="9" s="1"/>
  <c r="AJ430" i="9"/>
  <c r="AG430" i="9"/>
  <c r="AK429" i="9"/>
  <c r="AL429" i="9"/>
  <c r="AN429" i="9" s="1"/>
  <c r="AJ429" i="9"/>
  <c r="AG429" i="9"/>
  <c r="AK428" i="9"/>
  <c r="AL428" i="9" s="1"/>
  <c r="AN428" i="9" s="1"/>
  <c r="AJ428" i="9"/>
  <c r="AG428" i="9"/>
  <c r="AK427" i="9"/>
  <c r="AL427" i="9"/>
  <c r="AN427" i="9" s="1"/>
  <c r="AJ427" i="9"/>
  <c r="AG427" i="9"/>
  <c r="AK426" i="9"/>
  <c r="AL426" i="9" s="1"/>
  <c r="AN426" i="9" s="1"/>
  <c r="AJ426" i="9"/>
  <c r="AG426" i="9"/>
  <c r="AK425" i="9"/>
  <c r="AL425" i="9" s="1"/>
  <c r="AN425" i="9" s="1"/>
  <c r="AJ425" i="9"/>
  <c r="AG425" i="9"/>
  <c r="AK424" i="9"/>
  <c r="AL424" i="9" s="1"/>
  <c r="AN424" i="9" s="1"/>
  <c r="AQ424" i="9" s="1"/>
  <c r="AJ424" i="9"/>
  <c r="AG424" i="9"/>
  <c r="AK423" i="9"/>
  <c r="AL423" i="9"/>
  <c r="AN423" i="9" s="1"/>
  <c r="AJ423" i="9"/>
  <c r="AG423" i="9"/>
  <c r="AK422" i="9"/>
  <c r="AL422" i="9" s="1"/>
  <c r="AN422" i="9" s="1"/>
  <c r="AJ422" i="9"/>
  <c r="AG422" i="9"/>
  <c r="AK421" i="9"/>
  <c r="AL421" i="9" s="1"/>
  <c r="AN421" i="9" s="1"/>
  <c r="AQ421" i="9" s="1"/>
  <c r="AJ421" i="9"/>
  <c r="AG421" i="9"/>
  <c r="AK420" i="9"/>
  <c r="AL420" i="9" s="1"/>
  <c r="AN420" i="9" s="1"/>
  <c r="AQ420" i="9" s="1"/>
  <c r="AJ420" i="9"/>
  <c r="AG420" i="9"/>
  <c r="AK419" i="9"/>
  <c r="AL419" i="9" s="1"/>
  <c r="AN419" i="9" s="1"/>
  <c r="AQ419" i="9" s="1"/>
  <c r="AJ419" i="9"/>
  <c r="AG419" i="9"/>
  <c r="AK418" i="9"/>
  <c r="AL418" i="9" s="1"/>
  <c r="AN418" i="9" s="1"/>
  <c r="AJ418" i="9"/>
  <c r="AG418" i="9"/>
  <c r="AK417" i="9"/>
  <c r="AL417" i="9" s="1"/>
  <c r="AN417" i="9" s="1"/>
  <c r="AQ417" i="9" s="1"/>
  <c r="AJ417" i="9"/>
  <c r="AG417" i="9"/>
  <c r="AK416" i="9"/>
  <c r="AL416" i="9" s="1"/>
  <c r="AN416" i="9" s="1"/>
  <c r="AQ416" i="9" s="1"/>
  <c r="AJ416" i="9"/>
  <c r="AG416" i="9"/>
  <c r="AK415" i="9"/>
  <c r="AL415" i="9" s="1"/>
  <c r="AN415" i="9" s="1"/>
  <c r="AJ415" i="9"/>
  <c r="AG415" i="9"/>
  <c r="AK414" i="9"/>
  <c r="AL414" i="9" s="1"/>
  <c r="AN414" i="9" s="1"/>
  <c r="AJ414" i="9"/>
  <c r="AG414" i="9"/>
  <c r="AK413" i="9"/>
  <c r="AL413" i="9" s="1"/>
  <c r="AN413" i="9" s="1"/>
  <c r="AQ413" i="9" s="1"/>
  <c r="AJ413" i="9"/>
  <c r="AG413" i="9"/>
  <c r="AK412" i="9"/>
  <c r="AL412" i="9" s="1"/>
  <c r="AN412" i="9" s="1"/>
  <c r="AJ412" i="9"/>
  <c r="AG412" i="9"/>
  <c r="AK411" i="9"/>
  <c r="M411" i="9"/>
  <c r="AJ411" i="9"/>
  <c r="AG411" i="9"/>
  <c r="AK410" i="9"/>
  <c r="AL410" i="9" s="1"/>
  <c r="AN410" i="9" s="1"/>
  <c r="AQ410" i="9" s="1"/>
  <c r="AJ410" i="9"/>
  <c r="AG410" i="9"/>
  <c r="AK409" i="9"/>
  <c r="AL409" i="9" s="1"/>
  <c r="AN409" i="9" s="1"/>
  <c r="AJ409" i="9"/>
  <c r="AG409" i="9"/>
  <c r="AK408" i="9"/>
  <c r="AL408" i="9" s="1"/>
  <c r="AN408" i="9" s="1"/>
  <c r="AJ408" i="9"/>
  <c r="AG408" i="9"/>
  <c r="AK407" i="9"/>
  <c r="AL407" i="9"/>
  <c r="AN407" i="9" s="1"/>
  <c r="AQ407" i="9" s="1"/>
  <c r="AJ407" i="9"/>
  <c r="AG407" i="9"/>
  <c r="AK406" i="9"/>
  <c r="AL406" i="9" s="1"/>
  <c r="AN406" i="9" s="1"/>
  <c r="AQ406" i="9" s="1"/>
  <c r="AJ406" i="9"/>
  <c r="AG406" i="9"/>
  <c r="AK405" i="9"/>
  <c r="AL405" i="9" s="1"/>
  <c r="AN405" i="9" s="1"/>
  <c r="AJ405" i="9"/>
  <c r="AG405" i="9"/>
  <c r="AK404" i="9"/>
  <c r="AL404" i="9"/>
  <c r="AN404" i="9" s="1"/>
  <c r="AQ404" i="9" s="1"/>
  <c r="AJ404" i="9"/>
  <c r="AG404" i="9"/>
  <c r="AK403" i="9"/>
  <c r="AL403" i="9" s="1"/>
  <c r="AN403" i="9" s="1"/>
  <c r="AQ403" i="9" s="1"/>
  <c r="AJ403" i="9"/>
  <c r="AG403" i="9"/>
  <c r="AK402" i="9"/>
  <c r="AL402" i="9" s="1"/>
  <c r="AN402" i="9" s="1"/>
  <c r="AQ402" i="9" s="1"/>
  <c r="AJ402" i="9"/>
  <c r="AG402" i="9"/>
  <c r="AK401" i="9"/>
  <c r="AL401" i="9" s="1"/>
  <c r="AN401" i="9" s="1"/>
  <c r="AJ401" i="9"/>
  <c r="AG401" i="9"/>
  <c r="AK400" i="9"/>
  <c r="AL400" i="9" s="1"/>
  <c r="AN400" i="9" s="1"/>
  <c r="AQ400" i="9" s="1"/>
  <c r="AJ400" i="9"/>
  <c r="AG400" i="9"/>
  <c r="AK399" i="9"/>
  <c r="AL399" i="9" s="1"/>
  <c r="AN399" i="9" s="1"/>
  <c r="AQ399" i="9" s="1"/>
  <c r="AJ399" i="9"/>
  <c r="AG399" i="9"/>
  <c r="AK398" i="9"/>
  <c r="AL398" i="9" s="1"/>
  <c r="AN398" i="9" s="1"/>
  <c r="AJ398" i="9"/>
  <c r="AG398" i="9"/>
  <c r="AK397" i="9"/>
  <c r="AL397" i="9" s="1"/>
  <c r="AN397" i="9" s="1"/>
  <c r="AJ397" i="9"/>
  <c r="AG397" i="9"/>
  <c r="AK396" i="9"/>
  <c r="AL396" i="9"/>
  <c r="AN396" i="9" s="1"/>
  <c r="AJ396" i="9"/>
  <c r="AG396" i="9"/>
  <c r="AK395" i="9"/>
  <c r="AL395" i="9" s="1"/>
  <c r="AN395" i="9" s="1"/>
  <c r="AJ395" i="9"/>
  <c r="AG395" i="9"/>
  <c r="AK394" i="9"/>
  <c r="AL394" i="9" s="1"/>
  <c r="AN394" i="9" s="1"/>
  <c r="AQ394" i="9" s="1"/>
  <c r="AJ394" i="9"/>
  <c r="AG394" i="9"/>
  <c r="AK393" i="9"/>
  <c r="AL393" i="9" s="1"/>
  <c r="AN393" i="9" s="1"/>
  <c r="AJ393" i="9"/>
  <c r="AG393" i="9"/>
  <c r="AK392" i="9"/>
  <c r="AJ392" i="9"/>
  <c r="AG392" i="9"/>
  <c r="AK391" i="9"/>
  <c r="AJ391" i="9"/>
  <c r="AG391" i="9"/>
  <c r="AK390" i="9"/>
  <c r="AJ390" i="9"/>
  <c r="AG390" i="9"/>
  <c r="AK389" i="9"/>
  <c r="M389" i="9"/>
  <c r="AJ389" i="9"/>
  <c r="AG389" i="9"/>
  <c r="AK388" i="9"/>
  <c r="AJ388" i="9"/>
  <c r="AG388" i="9"/>
  <c r="AK387" i="9"/>
  <c r="AJ387" i="9"/>
  <c r="AG387" i="9"/>
  <c r="AK386" i="9"/>
  <c r="AJ386" i="9"/>
  <c r="AG386" i="9"/>
  <c r="AK385" i="9"/>
  <c r="AJ385" i="9"/>
  <c r="AG385" i="9"/>
  <c r="AK384" i="9"/>
  <c r="AJ384" i="9"/>
  <c r="AG384" i="9"/>
  <c r="AK383" i="9"/>
  <c r="M383" i="9"/>
  <c r="AJ383" i="9"/>
  <c r="AG383" i="9"/>
  <c r="AK382" i="9"/>
  <c r="AJ382" i="9"/>
  <c r="AG382" i="9"/>
  <c r="AK381" i="9"/>
  <c r="AJ381" i="9"/>
  <c r="AG381" i="9"/>
  <c r="AK380" i="9"/>
  <c r="AJ380" i="9"/>
  <c r="AG380" i="9"/>
  <c r="AK379" i="9"/>
  <c r="AJ379" i="9"/>
  <c r="AG379" i="9"/>
  <c r="AK378" i="9"/>
  <c r="AJ378" i="9"/>
  <c r="AG378" i="9"/>
  <c r="AK377" i="9"/>
  <c r="M377" i="9"/>
  <c r="AJ377" i="9"/>
  <c r="AG377" i="9"/>
  <c r="AK376" i="9"/>
  <c r="AJ376" i="9"/>
  <c r="AG376" i="9"/>
  <c r="AK375" i="9"/>
  <c r="AJ375" i="9"/>
  <c r="AG375" i="9"/>
  <c r="AK374" i="9"/>
  <c r="AJ374" i="9"/>
  <c r="AG374" i="9"/>
  <c r="AK373" i="9"/>
  <c r="AJ373" i="9"/>
  <c r="AG373" i="9"/>
  <c r="AK372" i="9"/>
  <c r="AJ372" i="9"/>
  <c r="AG372" i="9"/>
  <c r="AK371" i="9"/>
  <c r="M371" i="9"/>
  <c r="AJ371" i="9"/>
  <c r="AG371" i="9"/>
  <c r="AK370" i="9"/>
  <c r="AJ370" i="9"/>
  <c r="AG370" i="9"/>
  <c r="AK369" i="9"/>
  <c r="AJ369" i="9"/>
  <c r="AG369" i="9"/>
  <c r="AK368" i="9"/>
  <c r="AJ368" i="9"/>
  <c r="AG368" i="9"/>
  <c r="AK367" i="9"/>
  <c r="AJ367" i="9"/>
  <c r="AG367" i="9"/>
  <c r="AK366" i="9"/>
  <c r="AJ366" i="9"/>
  <c r="AG366" i="9"/>
  <c r="AK365" i="9"/>
  <c r="M365" i="9"/>
  <c r="AJ365" i="9"/>
  <c r="AG365" i="9"/>
  <c r="AK364" i="9"/>
  <c r="AJ364" i="9"/>
  <c r="AG364" i="9"/>
  <c r="AK363" i="9"/>
  <c r="AJ363" i="9"/>
  <c r="AG363" i="9"/>
  <c r="AK362" i="9"/>
  <c r="AJ362" i="9"/>
  <c r="AG362" i="9"/>
  <c r="AK361" i="9"/>
  <c r="AJ361" i="9"/>
  <c r="AG361" i="9"/>
  <c r="AK360" i="9"/>
  <c r="AJ360" i="9"/>
  <c r="AG360" i="9"/>
  <c r="AK359" i="9"/>
  <c r="M359" i="9"/>
  <c r="AJ359" i="9"/>
  <c r="AG359" i="9"/>
  <c r="AK358" i="9"/>
  <c r="AJ358" i="9"/>
  <c r="AG358" i="9"/>
  <c r="AK357" i="9"/>
  <c r="AJ357" i="9"/>
  <c r="AG357" i="9"/>
  <c r="AK356" i="9"/>
  <c r="AJ356" i="9"/>
  <c r="AG356" i="9"/>
  <c r="AK355" i="9"/>
  <c r="AJ355" i="9"/>
  <c r="AG355" i="9"/>
  <c r="AK354" i="9"/>
  <c r="AJ354" i="9"/>
  <c r="AG354" i="9"/>
  <c r="AK353" i="9"/>
  <c r="M353" i="9"/>
  <c r="AJ353" i="9"/>
  <c r="AG353" i="9"/>
  <c r="AK352" i="9"/>
  <c r="AJ352" i="9"/>
  <c r="AG352" i="9"/>
  <c r="AK351" i="9"/>
  <c r="AJ351" i="9"/>
  <c r="AG351" i="9"/>
  <c r="AK350" i="9"/>
  <c r="AJ350" i="9"/>
  <c r="AG350" i="9"/>
  <c r="AK349" i="9"/>
  <c r="AJ349" i="9"/>
  <c r="AG349" i="9"/>
  <c r="AK348" i="9"/>
  <c r="AJ348" i="9"/>
  <c r="AG348" i="9"/>
  <c r="AK347" i="9"/>
  <c r="M347" i="9"/>
  <c r="AJ347" i="9"/>
  <c r="AG347" i="9"/>
  <c r="AK346" i="9"/>
  <c r="M346" i="9"/>
  <c r="AJ346" i="9"/>
  <c r="AG346" i="9"/>
  <c r="AK345" i="9"/>
  <c r="AJ345" i="9"/>
  <c r="AG345" i="9"/>
  <c r="AK344" i="9"/>
  <c r="AJ344" i="9"/>
  <c r="AG344" i="9"/>
  <c r="AK343" i="9"/>
  <c r="AJ343" i="9"/>
  <c r="AG343" i="9"/>
  <c r="AK342" i="9"/>
  <c r="AJ342" i="9"/>
  <c r="AG342" i="9"/>
  <c r="AK341" i="9"/>
  <c r="M341" i="9"/>
  <c r="AJ341" i="9"/>
  <c r="AG341" i="9"/>
  <c r="AK340" i="9"/>
  <c r="AJ340" i="9"/>
  <c r="AG340" i="9"/>
  <c r="AK339" i="9"/>
  <c r="AJ339" i="9"/>
  <c r="AG339" i="9"/>
  <c r="AK338" i="9"/>
  <c r="AJ338" i="9"/>
  <c r="AG338" i="9"/>
  <c r="AK337" i="9"/>
  <c r="AJ337" i="9"/>
  <c r="AG337" i="9"/>
  <c r="AK336" i="9"/>
  <c r="AJ336" i="9"/>
  <c r="AG336" i="9"/>
  <c r="AK335" i="9"/>
  <c r="M335" i="9"/>
  <c r="AJ335" i="9"/>
  <c r="AG335" i="9"/>
  <c r="AK334" i="9"/>
  <c r="AJ334" i="9"/>
  <c r="AG334" i="9"/>
  <c r="AK333" i="9"/>
  <c r="AJ333" i="9"/>
  <c r="AG333" i="9"/>
  <c r="AK332" i="9"/>
  <c r="AJ332" i="9"/>
  <c r="AG332" i="9"/>
  <c r="AK331" i="9"/>
  <c r="AJ331" i="9"/>
  <c r="AG331" i="9"/>
  <c r="AK330" i="9"/>
  <c r="AJ330" i="9"/>
  <c r="AG330" i="9"/>
  <c r="AK329" i="9"/>
  <c r="M329" i="9"/>
  <c r="AJ329" i="9"/>
  <c r="AG329" i="9"/>
  <c r="AK328" i="9"/>
  <c r="AJ328" i="9"/>
  <c r="AG328" i="9"/>
  <c r="AK327" i="9"/>
  <c r="AJ327" i="9"/>
  <c r="AG327" i="9"/>
  <c r="AK326" i="9"/>
  <c r="AJ326" i="9"/>
  <c r="AG326" i="9"/>
  <c r="AK325" i="9"/>
  <c r="AJ325" i="9"/>
  <c r="AG325" i="9"/>
  <c r="AK324" i="9"/>
  <c r="AJ324" i="9"/>
  <c r="AG324" i="9"/>
  <c r="AK323" i="9"/>
  <c r="M323" i="9"/>
  <c r="AJ323" i="9"/>
  <c r="AG323" i="9"/>
  <c r="AK322" i="9"/>
  <c r="AJ322" i="9"/>
  <c r="AG322" i="9"/>
  <c r="AK321" i="9"/>
  <c r="AJ321" i="9"/>
  <c r="AG321" i="9"/>
  <c r="AK320" i="9"/>
  <c r="AJ320" i="9"/>
  <c r="AG320" i="9"/>
  <c r="AK319" i="9"/>
  <c r="AJ319" i="9"/>
  <c r="AG319" i="9"/>
  <c r="AK318" i="9"/>
  <c r="AJ318" i="9"/>
  <c r="AG318" i="9"/>
  <c r="AK317" i="9"/>
  <c r="M317" i="9"/>
  <c r="AJ317" i="9"/>
  <c r="AG317" i="9"/>
  <c r="AK316" i="9"/>
  <c r="AJ316" i="9"/>
  <c r="AG316" i="9"/>
  <c r="AK315" i="9"/>
  <c r="AJ315" i="9"/>
  <c r="AG315" i="9"/>
  <c r="AK314" i="9"/>
  <c r="AJ314" i="9"/>
  <c r="AG314" i="9"/>
  <c r="AK313" i="9"/>
  <c r="AJ313" i="9"/>
  <c r="AG313" i="9"/>
  <c r="AK312" i="9"/>
  <c r="AJ312" i="9"/>
  <c r="AG312" i="9"/>
  <c r="AK311" i="9"/>
  <c r="M311" i="9"/>
  <c r="AJ311" i="9"/>
  <c r="AG311" i="9"/>
  <c r="AK310" i="9"/>
  <c r="AJ310" i="9"/>
  <c r="AG310" i="9"/>
  <c r="AK309" i="9"/>
  <c r="AJ309" i="9"/>
  <c r="AG309" i="9"/>
  <c r="AK308" i="9"/>
  <c r="AJ308" i="9"/>
  <c r="AG308" i="9"/>
  <c r="AK307" i="9"/>
  <c r="AJ307" i="9"/>
  <c r="AG307" i="9"/>
  <c r="AK306" i="9"/>
  <c r="AJ306" i="9"/>
  <c r="AG306" i="9"/>
  <c r="AK305" i="9"/>
  <c r="M305" i="9"/>
  <c r="AJ305" i="9"/>
  <c r="AG305" i="9"/>
  <c r="AK304" i="9"/>
  <c r="AJ304" i="9"/>
  <c r="AG304" i="9"/>
  <c r="AK303" i="9"/>
  <c r="AJ303" i="9"/>
  <c r="AG303" i="9"/>
  <c r="AK302" i="9"/>
  <c r="AJ302" i="9"/>
  <c r="AG302" i="9"/>
  <c r="AK301" i="9"/>
  <c r="AJ301" i="9"/>
  <c r="AG301" i="9"/>
  <c r="AK300" i="9"/>
  <c r="AJ300" i="9"/>
  <c r="AG300" i="9"/>
  <c r="AK299" i="9"/>
  <c r="M299" i="9"/>
  <c r="AJ299" i="9"/>
  <c r="AG299" i="9"/>
  <c r="AK298" i="9"/>
  <c r="AJ298" i="9"/>
  <c r="AG298" i="9"/>
  <c r="AK297" i="9"/>
  <c r="AJ297" i="9"/>
  <c r="AG297" i="9"/>
  <c r="AK296" i="9"/>
  <c r="AJ296" i="9"/>
  <c r="AG296" i="9"/>
  <c r="AK295" i="9"/>
  <c r="AJ295" i="9"/>
  <c r="AG295" i="9"/>
  <c r="AK294" i="9"/>
  <c r="AJ294" i="9"/>
  <c r="AG294" i="9"/>
  <c r="AK293" i="9"/>
  <c r="M293" i="9"/>
  <c r="AJ293" i="9"/>
  <c r="AG293" i="9"/>
  <c r="AK292" i="9"/>
  <c r="AJ292" i="9"/>
  <c r="AG292" i="9"/>
  <c r="AK291" i="9"/>
  <c r="AJ291" i="9"/>
  <c r="AG291" i="9"/>
  <c r="AK290" i="9"/>
  <c r="AJ290" i="9"/>
  <c r="AG290" i="9"/>
  <c r="AK289" i="9"/>
  <c r="AJ289" i="9"/>
  <c r="AG289" i="9"/>
  <c r="AK288" i="9"/>
  <c r="AJ288" i="9"/>
  <c r="AG288" i="9"/>
  <c r="AK287" i="9"/>
  <c r="M287" i="9"/>
  <c r="AJ287" i="9"/>
  <c r="AG287" i="9"/>
  <c r="AK286" i="9"/>
  <c r="AJ286" i="9"/>
  <c r="AG286" i="9"/>
  <c r="AK285" i="9"/>
  <c r="AJ285" i="9"/>
  <c r="AG285" i="9"/>
  <c r="AK284" i="9"/>
  <c r="AJ284" i="9"/>
  <c r="AG284" i="9"/>
  <c r="AK283" i="9"/>
  <c r="AJ283" i="9"/>
  <c r="AG283" i="9"/>
  <c r="AK282" i="9"/>
  <c r="AJ282" i="9"/>
  <c r="AG282" i="9"/>
  <c r="AK281" i="9"/>
  <c r="M281" i="9"/>
  <c r="AJ281" i="9"/>
  <c r="AG281" i="9"/>
  <c r="AK280" i="9"/>
  <c r="AJ280" i="9"/>
  <c r="AG280" i="9"/>
  <c r="AK279" i="9"/>
  <c r="AJ279" i="9"/>
  <c r="AG279" i="9"/>
  <c r="AK278" i="9"/>
  <c r="AJ278" i="9"/>
  <c r="AG278" i="9"/>
  <c r="AK277" i="9"/>
  <c r="AJ277" i="9"/>
  <c r="AG277" i="9"/>
  <c r="AK276" i="9"/>
  <c r="AJ276" i="9"/>
  <c r="AG276" i="9"/>
  <c r="AK275" i="9"/>
  <c r="M275" i="9"/>
  <c r="AJ275" i="9"/>
  <c r="AG275" i="9"/>
  <c r="AK274" i="9"/>
  <c r="AJ274" i="9"/>
  <c r="AG274" i="9"/>
  <c r="AK273" i="9"/>
  <c r="AJ273" i="9"/>
  <c r="AG273" i="9"/>
  <c r="AK272" i="9"/>
  <c r="AJ272" i="9"/>
  <c r="AG272" i="9"/>
  <c r="AK271" i="9"/>
  <c r="AJ271" i="9"/>
  <c r="AG271" i="9"/>
  <c r="AK270" i="9"/>
  <c r="AJ270" i="9"/>
  <c r="AG270" i="9"/>
  <c r="AK269" i="9"/>
  <c r="M269" i="9"/>
  <c r="AJ269" i="9"/>
  <c r="AG269" i="9"/>
  <c r="AK268" i="9"/>
  <c r="AJ268" i="9"/>
  <c r="AG268" i="9"/>
  <c r="AK267" i="9"/>
  <c r="AJ267" i="9"/>
  <c r="AG267" i="9"/>
  <c r="AK266" i="9"/>
  <c r="AJ266" i="9"/>
  <c r="AG266" i="9"/>
  <c r="AK265" i="9"/>
  <c r="AJ265" i="9"/>
  <c r="AG265" i="9"/>
  <c r="AK264" i="9"/>
  <c r="AJ264" i="9"/>
  <c r="AG264" i="9"/>
  <c r="AK263" i="9"/>
  <c r="M263" i="9"/>
  <c r="AJ263" i="9"/>
  <c r="AG263" i="9"/>
  <c r="AK262" i="9"/>
  <c r="AJ262" i="9"/>
  <c r="AG262" i="9"/>
  <c r="AK261" i="9"/>
  <c r="AJ261" i="9"/>
  <c r="AG261" i="9"/>
  <c r="AK260" i="9"/>
  <c r="AJ260" i="9"/>
  <c r="AG260" i="9"/>
  <c r="AK259" i="9"/>
  <c r="AJ259" i="9"/>
  <c r="AG259" i="9"/>
  <c r="AK258" i="9"/>
  <c r="AJ258" i="9"/>
  <c r="AG258" i="9"/>
  <c r="AK257" i="9"/>
  <c r="M257" i="9"/>
  <c r="AJ257" i="9"/>
  <c r="AG257" i="9"/>
  <c r="AK256" i="9"/>
  <c r="AJ256" i="9"/>
  <c r="AG256" i="9"/>
  <c r="AK255" i="9"/>
  <c r="AJ255" i="9"/>
  <c r="AG255" i="9"/>
  <c r="AK254" i="9"/>
  <c r="AJ254" i="9"/>
  <c r="AG254" i="9"/>
  <c r="AK253" i="9"/>
  <c r="AJ253" i="9"/>
  <c r="AG253" i="9"/>
  <c r="AK252" i="9"/>
  <c r="AJ252" i="9"/>
  <c r="AG252" i="9"/>
  <c r="AK251" i="9"/>
  <c r="M251" i="9"/>
  <c r="AJ251" i="9"/>
  <c r="AG251" i="9"/>
  <c r="AK250" i="9"/>
  <c r="AJ250" i="9"/>
  <c r="AG250" i="9"/>
  <c r="AK249" i="9"/>
  <c r="AJ249" i="9"/>
  <c r="AG249" i="9"/>
  <c r="AK248" i="9"/>
  <c r="AJ248" i="9"/>
  <c r="AG248" i="9"/>
  <c r="AK247" i="9"/>
  <c r="AJ247" i="9"/>
  <c r="AG247" i="9"/>
  <c r="AK246" i="9"/>
  <c r="AJ246" i="9"/>
  <c r="AG246" i="9"/>
  <c r="AK245" i="9"/>
  <c r="AJ245" i="9"/>
  <c r="AG245" i="9"/>
  <c r="AK244" i="9"/>
  <c r="AJ244" i="9"/>
  <c r="AG244" i="9"/>
  <c r="AK243" i="9"/>
  <c r="AJ243" i="9"/>
  <c r="AG243" i="9"/>
  <c r="AK242" i="9"/>
  <c r="AJ242" i="9"/>
  <c r="AG242" i="9"/>
  <c r="AK241" i="9"/>
  <c r="AJ241" i="9"/>
  <c r="AG241" i="9"/>
  <c r="AK240" i="9"/>
  <c r="AJ240" i="9"/>
  <c r="AG240" i="9"/>
  <c r="AK239" i="9"/>
  <c r="AJ239" i="9"/>
  <c r="AG239" i="9"/>
  <c r="AK238" i="9"/>
  <c r="AJ238" i="9"/>
  <c r="AG238" i="9"/>
  <c r="AK237" i="9"/>
  <c r="AJ237" i="9"/>
  <c r="AG237" i="9"/>
  <c r="AK236" i="9"/>
  <c r="AJ236" i="9"/>
  <c r="AG236" i="9"/>
  <c r="AK235" i="9"/>
  <c r="AJ235" i="9"/>
  <c r="AG235" i="9"/>
  <c r="AK234" i="9"/>
  <c r="AJ234" i="9"/>
  <c r="AG234" i="9"/>
  <c r="AK233" i="9"/>
  <c r="AJ233" i="9"/>
  <c r="AG233" i="9"/>
  <c r="AK232" i="9"/>
  <c r="AJ232" i="9"/>
  <c r="AG232" i="9"/>
  <c r="AK231" i="9"/>
  <c r="AJ231" i="9"/>
  <c r="AG231" i="9"/>
  <c r="AK230" i="9"/>
  <c r="AJ230" i="9"/>
  <c r="AG230" i="9"/>
  <c r="AK229" i="9"/>
  <c r="AJ229" i="9"/>
  <c r="AG229" i="9"/>
  <c r="AK228" i="9"/>
  <c r="AJ228" i="9"/>
  <c r="AG228" i="9"/>
  <c r="AK227" i="9"/>
  <c r="AJ227" i="9"/>
  <c r="AG227" i="9"/>
  <c r="AK226" i="9"/>
  <c r="AJ226" i="9"/>
  <c r="AG226" i="9"/>
  <c r="AK225" i="9"/>
  <c r="AJ225" i="9"/>
  <c r="AG225" i="9"/>
  <c r="AK224" i="9"/>
  <c r="AJ224" i="9"/>
  <c r="AG224" i="9"/>
  <c r="AK223" i="9"/>
  <c r="AJ223" i="9"/>
  <c r="AG223" i="9"/>
  <c r="AK222" i="9"/>
  <c r="AJ222" i="9"/>
  <c r="AG222" i="9"/>
  <c r="AK221" i="9"/>
  <c r="AJ221" i="9"/>
  <c r="AG221" i="9"/>
  <c r="AK220" i="9"/>
  <c r="AJ220" i="9"/>
  <c r="AG220" i="9"/>
  <c r="AK219" i="9"/>
  <c r="AJ219" i="9"/>
  <c r="AG219" i="9"/>
  <c r="AK218" i="9"/>
  <c r="AJ218" i="9"/>
  <c r="AG218" i="9"/>
  <c r="AK217" i="9"/>
  <c r="AJ217" i="9"/>
  <c r="AG217" i="9"/>
  <c r="AK216" i="9"/>
  <c r="AJ216" i="9"/>
  <c r="AG216" i="9"/>
  <c r="AK215" i="9"/>
  <c r="AJ215" i="9"/>
  <c r="AG215" i="9"/>
  <c r="AK214" i="9"/>
  <c r="AJ214" i="9"/>
  <c r="AG214" i="9"/>
  <c r="AK213" i="9"/>
  <c r="AJ213" i="9"/>
  <c r="AG213" i="9"/>
  <c r="AK212" i="9"/>
  <c r="AJ212" i="9"/>
  <c r="AG212" i="9"/>
  <c r="AK211" i="9"/>
  <c r="AJ211" i="9"/>
  <c r="AG211" i="9"/>
  <c r="AK210" i="9"/>
  <c r="AJ210" i="9"/>
  <c r="AG210" i="9"/>
  <c r="AK209" i="9"/>
  <c r="AJ209" i="9"/>
  <c r="AG209" i="9"/>
  <c r="AK208" i="9"/>
  <c r="AJ208" i="9"/>
  <c r="AG208" i="9"/>
  <c r="AK207" i="9"/>
  <c r="AJ207" i="9"/>
  <c r="AG207" i="9"/>
  <c r="AK206" i="9"/>
  <c r="AJ206" i="9"/>
  <c r="AG206" i="9"/>
  <c r="AK205" i="9"/>
  <c r="AJ205" i="9"/>
  <c r="AG205" i="9"/>
  <c r="AK204" i="9"/>
  <c r="AJ204" i="9"/>
  <c r="AG204" i="9"/>
  <c r="AK203" i="9"/>
  <c r="AJ203" i="9"/>
  <c r="AG203" i="9"/>
  <c r="AK202" i="9"/>
  <c r="AJ202" i="9"/>
  <c r="AG202" i="9"/>
  <c r="AK201" i="9"/>
  <c r="AJ201" i="9"/>
  <c r="AG201" i="9"/>
  <c r="AK200" i="9"/>
  <c r="AJ200" i="9"/>
  <c r="AG200" i="9"/>
  <c r="AK199" i="9"/>
  <c r="AJ199" i="9"/>
  <c r="AG199" i="9"/>
  <c r="AK198" i="9"/>
  <c r="M198" i="9"/>
  <c r="AJ198" i="9"/>
  <c r="AG198" i="9"/>
  <c r="AK197" i="9"/>
  <c r="AJ197" i="9"/>
  <c r="AG197" i="9"/>
  <c r="AK196" i="9"/>
  <c r="AJ196" i="9"/>
  <c r="AG196" i="9"/>
  <c r="AK195" i="9"/>
  <c r="AJ195" i="9"/>
  <c r="AG195" i="9"/>
  <c r="AK194" i="9"/>
  <c r="AJ194" i="9"/>
  <c r="AG194" i="9"/>
  <c r="AK193" i="9"/>
  <c r="AJ193" i="9"/>
  <c r="AG193" i="9"/>
  <c r="AK192" i="9"/>
  <c r="AJ192" i="9"/>
  <c r="AG192" i="9"/>
  <c r="AK191" i="9"/>
  <c r="AJ191" i="9"/>
  <c r="AG191" i="9"/>
  <c r="AK190" i="9"/>
  <c r="AJ190" i="9"/>
  <c r="AG190" i="9"/>
  <c r="AK189" i="9"/>
  <c r="AJ189" i="9"/>
  <c r="AG189" i="9"/>
  <c r="AK188" i="9"/>
  <c r="AJ188" i="9"/>
  <c r="AG188" i="9"/>
  <c r="AK187" i="9"/>
  <c r="AJ187" i="9"/>
  <c r="AG187" i="9"/>
  <c r="AK186" i="9"/>
  <c r="AJ186" i="9"/>
  <c r="AG186" i="9"/>
  <c r="AK185" i="9"/>
  <c r="AJ185" i="9"/>
  <c r="AG185" i="9"/>
  <c r="AK184" i="9"/>
  <c r="AJ184" i="9"/>
  <c r="AG184" i="9"/>
  <c r="AK183" i="9"/>
  <c r="AJ183" i="9"/>
  <c r="AG183" i="9"/>
  <c r="AK182" i="9"/>
  <c r="AJ182" i="9"/>
  <c r="AG182" i="9"/>
  <c r="AK181" i="9"/>
  <c r="AJ181" i="9"/>
  <c r="AG181" i="9"/>
  <c r="AK180" i="9"/>
  <c r="AJ180" i="9"/>
  <c r="AG180" i="9"/>
  <c r="AK179" i="9"/>
  <c r="AJ179" i="9"/>
  <c r="AG179" i="9"/>
  <c r="AK178" i="9"/>
  <c r="AJ178" i="9"/>
  <c r="AG178" i="9"/>
  <c r="AK177" i="9"/>
  <c r="AJ177" i="9"/>
  <c r="AG177" i="9"/>
  <c r="AK176" i="9"/>
  <c r="AJ176" i="9"/>
  <c r="AG176" i="9"/>
  <c r="AK175" i="9"/>
  <c r="AJ175" i="9"/>
  <c r="AG175" i="9"/>
  <c r="AK174" i="9"/>
  <c r="AJ174" i="9"/>
  <c r="AG174" i="9"/>
  <c r="AK173" i="9"/>
  <c r="AJ173" i="9"/>
  <c r="AG173" i="9"/>
  <c r="AK172" i="9"/>
  <c r="AJ172" i="9"/>
  <c r="AG172" i="9"/>
  <c r="AK171" i="9"/>
  <c r="AJ171" i="9"/>
  <c r="AG171" i="9"/>
  <c r="AK170" i="9"/>
  <c r="AJ170" i="9"/>
  <c r="AG170" i="9"/>
  <c r="AK169" i="9"/>
  <c r="AJ169" i="9"/>
  <c r="AG169" i="9"/>
  <c r="AK168" i="9"/>
  <c r="AJ168" i="9"/>
  <c r="AG168" i="9"/>
  <c r="AK167" i="9"/>
  <c r="AJ167" i="9"/>
  <c r="AG167" i="9"/>
  <c r="AK166" i="9"/>
  <c r="AJ166" i="9"/>
  <c r="AG166" i="9"/>
  <c r="AK165" i="9"/>
  <c r="AJ165" i="9"/>
  <c r="AG165" i="9"/>
  <c r="AK164" i="9"/>
  <c r="AJ164" i="9"/>
  <c r="AG164" i="9"/>
  <c r="AK163" i="9"/>
  <c r="AJ163" i="9"/>
  <c r="AG163" i="9"/>
  <c r="AK162" i="9"/>
  <c r="AJ162" i="9"/>
  <c r="AG162" i="9"/>
  <c r="AK161" i="9"/>
  <c r="AJ161" i="9"/>
  <c r="AG161" i="9"/>
  <c r="AK160" i="9"/>
  <c r="AJ160" i="9"/>
  <c r="AG160" i="9"/>
  <c r="AK159" i="9"/>
  <c r="AJ159" i="9"/>
  <c r="AG159" i="9"/>
  <c r="AK158" i="9"/>
  <c r="AJ158" i="9"/>
  <c r="AG158" i="9"/>
  <c r="AK157" i="9"/>
  <c r="AJ157" i="9"/>
  <c r="AG157" i="9"/>
  <c r="AK156" i="9"/>
  <c r="AJ156" i="9"/>
  <c r="AG156" i="9"/>
  <c r="AK155" i="9"/>
  <c r="AJ155" i="9"/>
  <c r="AG155" i="9"/>
  <c r="AK154" i="9"/>
  <c r="AJ154" i="9"/>
  <c r="AG154" i="9"/>
  <c r="AK153" i="9"/>
  <c r="AJ153" i="9"/>
  <c r="AG153" i="9"/>
  <c r="AK152" i="9"/>
  <c r="AJ152" i="9"/>
  <c r="AG152" i="9"/>
  <c r="AK151" i="9"/>
  <c r="AJ151" i="9"/>
  <c r="AG151" i="9"/>
  <c r="AK150" i="9"/>
  <c r="AJ150" i="9"/>
  <c r="AG150" i="9"/>
  <c r="AK149" i="9"/>
  <c r="AJ149" i="9"/>
  <c r="AG149" i="9"/>
  <c r="AK148" i="9"/>
  <c r="AJ148" i="9"/>
  <c r="AG148" i="9"/>
  <c r="AK147" i="9"/>
  <c r="AJ147" i="9"/>
  <c r="AG147" i="9"/>
  <c r="AK146" i="9"/>
  <c r="AJ146" i="9"/>
  <c r="AG146" i="9"/>
  <c r="AK145" i="9"/>
  <c r="AJ145" i="9"/>
  <c r="AG145" i="9"/>
  <c r="AK144" i="9"/>
  <c r="AJ144" i="9"/>
  <c r="AG144" i="9"/>
  <c r="AK143" i="9"/>
  <c r="AJ143" i="9"/>
  <c r="AG143" i="9"/>
  <c r="AK142" i="9"/>
  <c r="AJ142" i="9"/>
  <c r="AG142" i="9"/>
  <c r="AK141" i="9"/>
  <c r="AJ141" i="9"/>
  <c r="AG141" i="9"/>
  <c r="AK140" i="9"/>
  <c r="AJ140" i="9"/>
  <c r="AG140" i="9"/>
  <c r="AK139" i="9"/>
  <c r="AJ139" i="9"/>
  <c r="AG139" i="9"/>
  <c r="AK138" i="9"/>
  <c r="AJ138" i="9"/>
  <c r="AG138" i="9"/>
  <c r="AK137" i="9"/>
  <c r="AJ137" i="9"/>
  <c r="AG137" i="9"/>
  <c r="AK136" i="9"/>
  <c r="AJ136" i="9"/>
  <c r="AG136" i="9"/>
  <c r="AK135" i="9"/>
  <c r="AJ135" i="9"/>
  <c r="AG135" i="9"/>
  <c r="AK134" i="9"/>
  <c r="AJ134" i="9"/>
  <c r="AG134" i="9"/>
  <c r="AK133" i="9"/>
  <c r="AJ133" i="9"/>
  <c r="AG133" i="9"/>
  <c r="AK132" i="9"/>
  <c r="AJ132" i="9"/>
  <c r="AG132" i="9"/>
  <c r="AK131" i="9"/>
  <c r="AJ131" i="9"/>
  <c r="AG131" i="9"/>
  <c r="AK130" i="9"/>
  <c r="AJ130" i="9"/>
  <c r="AG130" i="9"/>
  <c r="AK129" i="9"/>
  <c r="AJ129" i="9"/>
  <c r="AG129" i="9"/>
  <c r="AK128" i="9"/>
  <c r="AJ128" i="9"/>
  <c r="AG128" i="9"/>
  <c r="AK127" i="9"/>
  <c r="AJ127" i="9"/>
  <c r="AG127" i="9"/>
  <c r="AK126" i="9"/>
  <c r="AL126" i="9" s="1"/>
  <c r="AN126" i="9" s="1"/>
  <c r="AJ126" i="9"/>
  <c r="AG126" i="9"/>
  <c r="AK125" i="9"/>
  <c r="AL125" i="9" s="1"/>
  <c r="AN125" i="9" s="1"/>
  <c r="AJ125" i="9"/>
  <c r="AG125" i="9"/>
  <c r="AK124" i="9"/>
  <c r="AJ124" i="9"/>
  <c r="AG124" i="9"/>
  <c r="AK123" i="9"/>
  <c r="AJ123" i="9"/>
  <c r="AG123" i="9"/>
  <c r="AK122" i="9"/>
  <c r="K122" i="9"/>
  <c r="AJ122" i="9"/>
  <c r="AG122" i="9"/>
  <c r="AK121" i="9"/>
  <c r="AJ121" i="9"/>
  <c r="AG121" i="9"/>
  <c r="AK120" i="9"/>
  <c r="AJ120" i="9"/>
  <c r="AG120" i="9"/>
  <c r="AK119" i="9"/>
  <c r="AJ119" i="9"/>
  <c r="AG119" i="9"/>
  <c r="AK118" i="9"/>
  <c r="AJ118" i="9"/>
  <c r="AG118" i="9"/>
  <c r="AK117" i="9"/>
  <c r="AJ117" i="9"/>
  <c r="AG117" i="9"/>
  <c r="AK116" i="9"/>
  <c r="K116" i="9"/>
  <c r="AJ116" i="9"/>
  <c r="AG116" i="9"/>
  <c r="AK115" i="9"/>
  <c r="AJ115" i="9"/>
  <c r="AG115" i="9"/>
  <c r="AK114" i="9"/>
  <c r="AJ114" i="9"/>
  <c r="AG114" i="9"/>
  <c r="AK113" i="9"/>
  <c r="AJ113" i="9"/>
  <c r="AG113" i="9"/>
  <c r="AK112" i="9"/>
  <c r="AJ112" i="9"/>
  <c r="AG112" i="9"/>
  <c r="AK111" i="9"/>
  <c r="AJ111" i="9"/>
  <c r="AG111" i="9"/>
  <c r="AK110" i="9"/>
  <c r="K110" i="9"/>
  <c r="AJ110" i="9"/>
  <c r="AG110" i="9"/>
  <c r="AK109" i="9"/>
  <c r="AJ109" i="9"/>
  <c r="AG109" i="9"/>
  <c r="AK108" i="9"/>
  <c r="AJ108" i="9"/>
  <c r="AG108" i="9"/>
  <c r="AK107" i="9"/>
  <c r="AJ107" i="9"/>
  <c r="AG107" i="9"/>
  <c r="AK106" i="9"/>
  <c r="AJ106" i="9"/>
  <c r="AG106" i="9"/>
  <c r="AK105" i="9"/>
  <c r="AJ105" i="9"/>
  <c r="AG105" i="9"/>
  <c r="AK104" i="9"/>
  <c r="AL104" i="9" s="1"/>
  <c r="AN104" i="9" s="1"/>
  <c r="AQ104" i="9" s="1"/>
  <c r="AJ104" i="9"/>
  <c r="AG104" i="9"/>
  <c r="AK103" i="9"/>
  <c r="AJ103" i="9"/>
  <c r="AG103" i="9"/>
  <c r="AK102" i="9"/>
  <c r="AJ102" i="9"/>
  <c r="AG102" i="9"/>
  <c r="AK101" i="9"/>
  <c r="AJ101" i="9"/>
  <c r="AG101" i="9"/>
  <c r="AK100" i="9"/>
  <c r="AJ100" i="9"/>
  <c r="AG100" i="9"/>
  <c r="AK99" i="9"/>
  <c r="AL99" i="9" s="1"/>
  <c r="AN99" i="9" s="1"/>
  <c r="AQ99" i="9" s="1"/>
  <c r="AJ99" i="9"/>
  <c r="AG99" i="9"/>
  <c r="AK98" i="9"/>
  <c r="AJ98" i="9"/>
  <c r="AG98" i="9"/>
  <c r="AK97" i="9"/>
  <c r="AJ97" i="9"/>
  <c r="AG97" i="9"/>
  <c r="AK96" i="9"/>
  <c r="AJ96" i="9"/>
  <c r="AG96" i="9"/>
  <c r="AK95" i="9"/>
  <c r="AJ95" i="9"/>
  <c r="AG95" i="9"/>
  <c r="AK94" i="9"/>
  <c r="AJ94" i="9"/>
  <c r="AG94" i="9"/>
  <c r="AK93" i="9"/>
  <c r="AJ93" i="9"/>
  <c r="AG93" i="9"/>
  <c r="AK92" i="9"/>
  <c r="AJ92" i="9"/>
  <c r="AG92" i="9"/>
  <c r="AK91" i="9"/>
  <c r="AJ91" i="9"/>
  <c r="AG91" i="9"/>
  <c r="AK90" i="9"/>
  <c r="AJ90" i="9"/>
  <c r="AG90" i="9"/>
  <c r="AK89" i="9"/>
  <c r="AJ89" i="9"/>
  <c r="AG89" i="9"/>
  <c r="AK88" i="9"/>
  <c r="AJ88" i="9"/>
  <c r="AG88" i="9"/>
  <c r="AK87" i="9"/>
  <c r="AJ87" i="9"/>
  <c r="AG87" i="9"/>
  <c r="AK86" i="9"/>
  <c r="AJ86" i="9"/>
  <c r="AG86" i="9"/>
  <c r="AK85" i="9"/>
  <c r="AJ85" i="9"/>
  <c r="AG85" i="9"/>
  <c r="AK84" i="9"/>
  <c r="AJ84" i="9"/>
  <c r="AG84" i="9"/>
  <c r="AK83" i="9"/>
  <c r="AJ83" i="9"/>
  <c r="AG83" i="9"/>
  <c r="AK82" i="9"/>
  <c r="AJ82" i="9"/>
  <c r="AG82" i="9"/>
  <c r="AK81" i="9"/>
  <c r="AJ81" i="9"/>
  <c r="AG81" i="9"/>
  <c r="AK80" i="9"/>
  <c r="AJ80" i="9"/>
  <c r="AG80" i="9"/>
  <c r="AK79" i="9"/>
  <c r="AJ79" i="9"/>
  <c r="AG79" i="9"/>
  <c r="AK78" i="9"/>
  <c r="AJ78" i="9"/>
  <c r="AG78" i="9"/>
  <c r="AK77" i="9"/>
  <c r="AJ77" i="9"/>
  <c r="AG77" i="9"/>
  <c r="AK76" i="9"/>
  <c r="AJ76" i="9"/>
  <c r="AG76" i="9"/>
  <c r="AK75" i="9"/>
  <c r="AJ75" i="9"/>
  <c r="AG75" i="9"/>
  <c r="AK74" i="9"/>
  <c r="AJ74" i="9"/>
  <c r="AG74" i="9"/>
  <c r="AK73" i="9"/>
  <c r="AJ73" i="9"/>
  <c r="AG73" i="9"/>
  <c r="AK72" i="9"/>
  <c r="AJ72" i="9"/>
  <c r="AG72" i="9"/>
  <c r="AK71" i="9"/>
  <c r="AL71" i="9" s="1"/>
  <c r="AN71" i="9" s="1"/>
  <c r="AQ71" i="9" s="1"/>
  <c r="AJ71" i="9"/>
  <c r="AG71" i="9"/>
  <c r="AK70" i="9"/>
  <c r="AJ70" i="9"/>
  <c r="AG70" i="9"/>
  <c r="AK69" i="9"/>
  <c r="AJ69" i="9"/>
  <c r="AG69" i="9"/>
  <c r="AK68" i="9"/>
  <c r="AJ68" i="9"/>
  <c r="AG68" i="9"/>
  <c r="AK67" i="9"/>
  <c r="AJ67" i="9"/>
  <c r="AG67" i="9"/>
  <c r="AK66" i="9"/>
  <c r="AJ66" i="9"/>
  <c r="AG66" i="9"/>
  <c r="AK65" i="9"/>
  <c r="AJ65" i="9"/>
  <c r="AG65" i="9"/>
  <c r="AK64" i="9"/>
  <c r="M64" i="9"/>
  <c r="AJ64" i="9"/>
  <c r="AG64" i="9"/>
  <c r="AK63" i="9"/>
  <c r="AJ63" i="9"/>
  <c r="AG63" i="9"/>
  <c r="AK62" i="9"/>
  <c r="AJ62" i="9"/>
  <c r="AG62" i="9"/>
  <c r="AK61" i="9"/>
  <c r="AJ61" i="9"/>
  <c r="AG61" i="9"/>
  <c r="AK60" i="9"/>
  <c r="AJ60" i="9"/>
  <c r="AG60" i="9"/>
  <c r="AK59" i="9"/>
  <c r="AJ59" i="9"/>
  <c r="AG59" i="9"/>
  <c r="AK58" i="9"/>
  <c r="AL58" i="9" s="1"/>
  <c r="AN58" i="9" s="1"/>
  <c r="AQ58" i="9" s="1"/>
  <c r="AJ58" i="9"/>
  <c r="AG58" i="9"/>
  <c r="AK57" i="9"/>
  <c r="AJ57" i="9"/>
  <c r="AG57" i="9"/>
  <c r="AK56" i="9"/>
  <c r="AJ56" i="9"/>
  <c r="AG56" i="9"/>
  <c r="AK55" i="9"/>
  <c r="AJ55" i="9"/>
  <c r="AG55" i="9"/>
  <c r="AK54" i="9"/>
  <c r="AJ54" i="9"/>
  <c r="AG54" i="9"/>
  <c r="AK53" i="9"/>
  <c r="AJ53" i="9"/>
  <c r="AG53" i="9"/>
  <c r="AK52" i="9"/>
  <c r="AJ52" i="9"/>
  <c r="AG52" i="9"/>
  <c r="AK51" i="9"/>
  <c r="AJ51" i="9"/>
  <c r="AG51" i="9"/>
  <c r="AK50" i="9"/>
  <c r="AL50" i="9" s="1"/>
  <c r="AN50" i="9" s="1"/>
  <c r="AQ50" i="9" s="1"/>
  <c r="AJ50" i="9"/>
  <c r="AG50" i="9"/>
  <c r="AK49" i="9"/>
  <c r="AJ49" i="9"/>
  <c r="AG49" i="9"/>
  <c r="AK48" i="9"/>
  <c r="AJ48" i="9"/>
  <c r="AG48" i="9"/>
  <c r="AK47" i="9"/>
  <c r="AJ47" i="9"/>
  <c r="AG47" i="9"/>
  <c r="AK46" i="9"/>
  <c r="AJ46" i="9"/>
  <c r="AG46" i="9"/>
  <c r="AK45" i="9"/>
  <c r="AJ45" i="9"/>
  <c r="AG45" i="9"/>
  <c r="AK44" i="9"/>
  <c r="AJ44" i="9"/>
  <c r="AG44" i="9"/>
  <c r="AK43" i="9"/>
  <c r="AJ43" i="9"/>
  <c r="AG43" i="9"/>
  <c r="AK42" i="9"/>
  <c r="AJ42" i="9"/>
  <c r="AG42" i="9"/>
  <c r="AK41" i="9"/>
  <c r="AJ41" i="9"/>
  <c r="AG41" i="9"/>
  <c r="AK40" i="9"/>
  <c r="AL40" i="9" s="1"/>
  <c r="AN40" i="9" s="1"/>
  <c r="AQ40" i="9" s="1"/>
  <c r="AJ40" i="9"/>
  <c r="AG40" i="9"/>
  <c r="AK39" i="9"/>
  <c r="AJ39" i="9"/>
  <c r="AG39" i="9"/>
  <c r="AK38" i="9"/>
  <c r="AJ38" i="9"/>
  <c r="AG38" i="9"/>
  <c r="AK37" i="9"/>
  <c r="AJ37" i="9"/>
  <c r="AG37" i="9"/>
  <c r="AK36" i="9"/>
  <c r="AL36" i="9" s="1"/>
  <c r="AN36" i="9" s="1"/>
  <c r="AQ36" i="9" s="1"/>
  <c r="AJ36" i="9"/>
  <c r="AG36" i="9"/>
  <c r="AK35" i="9"/>
  <c r="AJ35" i="9"/>
  <c r="AG35" i="9"/>
  <c r="AK34" i="9"/>
  <c r="AJ34" i="9"/>
  <c r="AG34" i="9"/>
  <c r="AK33" i="9"/>
  <c r="AJ33" i="9"/>
  <c r="AG33" i="9"/>
  <c r="AK32" i="9"/>
  <c r="K32" i="9"/>
  <c r="AJ32" i="9"/>
  <c r="AG32" i="9"/>
  <c r="AK31" i="9"/>
  <c r="AL31" i="9" s="1"/>
  <c r="AN31" i="9" s="1"/>
  <c r="AQ31" i="9" s="1"/>
  <c r="AJ31" i="9"/>
  <c r="AG31" i="9"/>
  <c r="AK30" i="9"/>
  <c r="AJ30" i="9"/>
  <c r="AG30" i="9"/>
  <c r="AK29" i="9"/>
  <c r="AJ29" i="9"/>
  <c r="AG29" i="9"/>
  <c r="AK28" i="9"/>
  <c r="K28" i="9"/>
  <c r="AJ28" i="9"/>
  <c r="AG28" i="9"/>
  <c r="AK27" i="9"/>
  <c r="AL27" i="9" s="1"/>
  <c r="AN27" i="9" s="1"/>
  <c r="AQ27" i="9" s="1"/>
  <c r="AJ27" i="9"/>
  <c r="AG27" i="9"/>
  <c r="AK26" i="9"/>
  <c r="K26" i="9"/>
  <c r="AJ26" i="9"/>
  <c r="AG26" i="9"/>
  <c r="AK25" i="9"/>
  <c r="AJ25" i="9"/>
  <c r="AG25" i="9"/>
  <c r="AK24" i="9"/>
  <c r="AJ24" i="9"/>
  <c r="AG24" i="9"/>
  <c r="AK23" i="9"/>
  <c r="AJ23" i="9"/>
  <c r="AG23" i="9"/>
  <c r="AK22" i="9"/>
  <c r="M22" i="9"/>
  <c r="AJ22" i="9"/>
  <c r="AG22" i="9"/>
  <c r="AK21" i="9"/>
  <c r="AJ21" i="9"/>
  <c r="AG21" i="9"/>
  <c r="AK20" i="9"/>
  <c r="AJ20" i="9"/>
  <c r="AG20" i="9"/>
  <c r="AK19" i="9"/>
  <c r="AJ19" i="9"/>
  <c r="AG19" i="9"/>
  <c r="AK18" i="9"/>
  <c r="M18" i="9"/>
  <c r="AJ18" i="9"/>
  <c r="AG18" i="9"/>
  <c r="M63" i="9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43" i="3"/>
  <c r="AP44" i="3"/>
  <c r="AP45" i="3"/>
  <c r="AP46" i="3"/>
  <c r="AP47" i="3"/>
  <c r="AP48" i="3"/>
  <c r="AP49" i="3"/>
  <c r="AP50" i="3"/>
  <c r="AP51" i="3"/>
  <c r="AP52" i="3"/>
  <c r="AP53" i="3"/>
  <c r="AP54" i="3"/>
  <c r="AP55" i="3"/>
  <c r="AP56" i="3"/>
  <c r="AP57" i="3"/>
  <c r="AP58" i="3"/>
  <c r="AP59" i="3"/>
  <c r="AP60" i="3"/>
  <c r="AP61" i="3"/>
  <c r="AP62" i="3"/>
  <c r="AP63" i="3"/>
  <c r="AP64" i="3"/>
  <c r="AP65" i="3"/>
  <c r="AP66" i="3"/>
  <c r="AP67" i="3"/>
  <c r="AP68" i="3"/>
  <c r="AP69" i="3"/>
  <c r="AP70" i="3"/>
  <c r="AP71" i="3"/>
  <c r="AP72" i="3"/>
  <c r="AP73" i="3"/>
  <c r="AP74" i="3"/>
  <c r="AP75" i="3"/>
  <c r="AP76" i="3"/>
  <c r="AP77" i="3"/>
  <c r="AP78" i="3"/>
  <c r="AP79" i="3"/>
  <c r="AP80" i="3"/>
  <c r="AP81" i="3"/>
  <c r="AP82" i="3"/>
  <c r="AP83" i="3"/>
  <c r="AP84" i="3"/>
  <c r="AP85" i="3"/>
  <c r="AP86" i="3"/>
  <c r="AP87" i="3"/>
  <c r="AP88" i="3"/>
  <c r="AP89" i="3"/>
  <c r="AP90" i="3"/>
  <c r="AP91" i="3"/>
  <c r="AP92" i="3"/>
  <c r="AP93" i="3"/>
  <c r="AP94" i="3"/>
  <c r="AP95" i="3"/>
  <c r="AP96" i="3"/>
  <c r="AP97" i="3"/>
  <c r="AP98" i="3"/>
  <c r="AP99" i="3"/>
  <c r="AP100" i="3"/>
  <c r="AP101" i="3"/>
  <c r="AP102" i="3"/>
  <c r="AP103" i="3"/>
  <c r="AP104" i="3"/>
  <c r="AP105" i="3"/>
  <c r="AP106" i="3"/>
  <c r="AP107" i="3"/>
  <c r="AP108" i="3"/>
  <c r="AP109" i="3"/>
  <c r="AP110" i="3"/>
  <c r="AP111" i="3"/>
  <c r="AP112" i="3"/>
  <c r="AP113" i="3"/>
  <c r="AP114" i="3"/>
  <c r="AP115" i="3"/>
  <c r="AP116" i="3"/>
  <c r="AP117" i="3"/>
  <c r="AP118" i="3"/>
  <c r="AP119" i="3"/>
  <c r="AP120" i="3"/>
  <c r="AP121" i="3"/>
  <c r="AP122" i="3"/>
  <c r="AP123" i="3"/>
  <c r="AP124" i="3"/>
  <c r="AP125" i="3"/>
  <c r="AP126" i="3"/>
  <c r="AP127" i="3"/>
  <c r="AP128" i="3"/>
  <c r="AP129" i="3"/>
  <c r="AP130" i="3"/>
  <c r="AP131" i="3"/>
  <c r="AP132" i="3"/>
  <c r="AP133" i="3"/>
  <c r="AP134" i="3"/>
  <c r="AP135" i="3"/>
  <c r="AP136" i="3"/>
  <c r="AP137" i="3"/>
  <c r="AP138" i="3"/>
  <c r="AP139" i="3"/>
  <c r="AP140" i="3"/>
  <c r="AP141" i="3"/>
  <c r="AP142" i="3"/>
  <c r="AP143" i="3"/>
  <c r="AP144" i="3"/>
  <c r="AP145" i="3"/>
  <c r="AP146" i="3"/>
  <c r="AP147" i="3"/>
  <c r="AP148" i="3"/>
  <c r="AP149" i="3"/>
  <c r="AP150" i="3"/>
  <c r="AP151" i="3"/>
  <c r="AP152" i="3"/>
  <c r="AP153" i="3"/>
  <c r="AP154" i="3"/>
  <c r="AP155" i="3"/>
  <c r="AP156" i="3"/>
  <c r="AP157" i="3"/>
  <c r="AP158" i="3"/>
  <c r="AP159" i="3"/>
  <c r="AP160" i="3"/>
  <c r="AP161" i="3"/>
  <c r="AP162" i="3"/>
  <c r="AP163" i="3"/>
  <c r="AP164" i="3"/>
  <c r="AP165" i="3"/>
  <c r="AP166" i="3"/>
  <c r="AP167" i="3"/>
  <c r="AP168" i="3"/>
  <c r="AP169" i="3"/>
  <c r="AP170" i="3"/>
  <c r="AP171" i="3"/>
  <c r="AP172" i="3"/>
  <c r="AP173" i="3"/>
  <c r="AP174" i="3"/>
  <c r="AP175" i="3"/>
  <c r="AP176" i="3"/>
  <c r="AP177" i="3"/>
  <c r="AP178" i="3"/>
  <c r="AP179" i="3"/>
  <c r="AP180" i="3"/>
  <c r="AP181" i="3"/>
  <c r="AP182" i="3"/>
  <c r="AP183" i="3"/>
  <c r="AP184" i="3"/>
  <c r="AP185" i="3"/>
  <c r="AP186" i="3"/>
  <c r="AP187" i="3"/>
  <c r="AP188" i="3"/>
  <c r="AP189" i="3"/>
  <c r="AP190" i="3"/>
  <c r="AP191" i="3"/>
  <c r="AP192" i="3"/>
  <c r="AP193" i="3"/>
  <c r="AP194" i="3"/>
  <c r="AP195" i="3"/>
  <c r="AP196" i="3"/>
  <c r="AP197" i="3"/>
  <c r="AP198" i="3"/>
  <c r="AP199" i="3"/>
  <c r="AP200" i="3"/>
  <c r="AP201" i="3"/>
  <c r="AP202" i="3"/>
  <c r="AP203" i="3"/>
  <c r="AP204" i="3"/>
  <c r="AP205" i="3"/>
  <c r="AP206" i="3"/>
  <c r="AP207" i="3"/>
  <c r="AP208" i="3"/>
  <c r="AP209" i="3"/>
  <c r="AP210" i="3"/>
  <c r="AP211" i="3"/>
  <c r="AP212" i="3"/>
  <c r="AP213" i="3"/>
  <c r="AP214" i="3"/>
  <c r="AP215" i="3"/>
  <c r="AP216" i="3"/>
  <c r="AP217" i="3"/>
  <c r="AP218" i="3"/>
  <c r="AP219" i="3"/>
  <c r="AP220" i="3"/>
  <c r="AP221" i="3"/>
  <c r="AP222" i="3"/>
  <c r="AP223" i="3"/>
  <c r="AP224" i="3"/>
  <c r="AP225" i="3"/>
  <c r="AP226" i="3"/>
  <c r="AP227" i="3"/>
  <c r="AP228" i="3"/>
  <c r="AP229" i="3"/>
  <c r="AP230" i="3"/>
  <c r="AP231" i="3"/>
  <c r="AP232" i="3"/>
  <c r="AP233" i="3"/>
  <c r="AP234" i="3"/>
  <c r="AP235" i="3"/>
  <c r="AP236" i="3"/>
  <c r="AP237" i="3"/>
  <c r="AP238" i="3"/>
  <c r="AP239" i="3"/>
  <c r="AP240" i="3"/>
  <c r="AP241" i="3"/>
  <c r="AP242" i="3"/>
  <c r="AP243" i="3"/>
  <c r="AP244" i="3"/>
  <c r="AP245" i="3"/>
  <c r="AP246" i="3"/>
  <c r="AP247" i="3"/>
  <c r="AP248" i="3"/>
  <c r="AP249" i="3"/>
  <c r="AP250" i="3"/>
  <c r="AP251" i="3"/>
  <c r="AP252" i="3"/>
  <c r="AP253" i="3"/>
  <c r="AP254" i="3"/>
  <c r="AP255" i="3"/>
  <c r="AP256" i="3"/>
  <c r="AP257" i="3"/>
  <c r="AP258" i="3"/>
  <c r="AP259" i="3"/>
  <c r="AP260" i="3"/>
  <c r="AP261" i="3"/>
  <c r="AP262" i="3"/>
  <c r="AP263" i="3"/>
  <c r="AP264" i="3"/>
  <c r="AP265" i="3"/>
  <c r="AP266" i="3"/>
  <c r="AP267" i="3"/>
  <c r="AP268" i="3"/>
  <c r="AP269" i="3"/>
  <c r="AP270" i="3"/>
  <c r="AP271" i="3"/>
  <c r="AP272" i="3"/>
  <c r="AP273" i="3"/>
  <c r="AP274" i="3"/>
  <c r="AP275" i="3"/>
  <c r="AP276" i="3"/>
  <c r="AP277" i="3"/>
  <c r="AP278" i="3"/>
  <c r="AP279" i="3"/>
  <c r="AP280" i="3"/>
  <c r="AP281" i="3"/>
  <c r="AP282" i="3"/>
  <c r="AP283" i="3"/>
  <c r="AP284" i="3"/>
  <c r="AP285" i="3"/>
  <c r="AP286" i="3"/>
  <c r="AP287" i="3"/>
  <c r="AP288" i="3"/>
  <c r="AP289" i="3"/>
  <c r="AP290" i="3"/>
  <c r="AP291" i="3"/>
  <c r="AP292" i="3"/>
  <c r="AP293" i="3"/>
  <c r="AP294" i="3"/>
  <c r="AP295" i="3"/>
  <c r="AP296" i="3"/>
  <c r="AP297" i="3"/>
  <c r="AP298" i="3"/>
  <c r="AP299" i="3"/>
  <c r="AP300" i="3"/>
  <c r="AP301" i="3"/>
  <c r="AP302" i="3"/>
  <c r="AP303" i="3"/>
  <c r="AP304" i="3"/>
  <c r="AP305" i="3"/>
  <c r="AP306" i="3"/>
  <c r="AP307" i="3"/>
  <c r="AP308" i="3"/>
  <c r="AP309" i="3"/>
  <c r="AP310" i="3"/>
  <c r="AP311" i="3"/>
  <c r="AP312" i="3"/>
  <c r="AP313" i="3"/>
  <c r="AP314" i="3"/>
  <c r="AP315" i="3"/>
  <c r="AP316" i="3"/>
  <c r="AP317" i="3"/>
  <c r="AP318" i="3"/>
  <c r="AP319" i="3"/>
  <c r="AP320" i="3"/>
  <c r="AP321" i="3"/>
  <c r="AP322" i="3"/>
  <c r="AP323" i="3"/>
  <c r="AP324" i="3"/>
  <c r="AP325" i="3"/>
  <c r="AP326" i="3"/>
  <c r="AP327" i="3"/>
  <c r="AP328" i="3"/>
  <c r="AP329" i="3"/>
  <c r="AP330" i="3"/>
  <c r="AP331" i="3"/>
  <c r="AP332" i="3"/>
  <c r="AP333" i="3"/>
  <c r="AP334" i="3"/>
  <c r="AP335" i="3"/>
  <c r="AP336" i="3"/>
  <c r="AP337" i="3"/>
  <c r="AP338" i="3"/>
  <c r="AP339" i="3"/>
  <c r="AP340" i="3"/>
  <c r="AP341" i="3"/>
  <c r="AP342" i="3"/>
  <c r="AP343" i="3"/>
  <c r="AP344" i="3"/>
  <c r="AP345" i="3"/>
  <c r="AP346" i="3"/>
  <c r="AP347" i="3"/>
  <c r="AP348" i="3"/>
  <c r="AP349" i="3"/>
  <c r="AP350" i="3"/>
  <c r="AP351" i="3"/>
  <c r="AP352" i="3"/>
  <c r="AP353" i="3"/>
  <c r="AP354" i="3"/>
  <c r="AP355" i="3"/>
  <c r="AP356" i="3"/>
  <c r="AP357" i="3"/>
  <c r="AP358" i="3"/>
  <c r="AP359" i="3"/>
  <c r="AP360" i="3"/>
  <c r="AP361" i="3"/>
  <c r="AP362" i="3"/>
  <c r="AP363" i="3"/>
  <c r="AP364" i="3"/>
  <c r="AP365" i="3"/>
  <c r="AP366" i="3"/>
  <c r="AP367" i="3"/>
  <c r="AP368" i="3"/>
  <c r="AP369" i="3"/>
  <c r="AP370" i="3"/>
  <c r="AP371" i="3"/>
  <c r="AP372" i="3"/>
  <c r="AP373" i="3"/>
  <c r="AP374" i="3"/>
  <c r="AP375" i="3"/>
  <c r="AP376" i="3"/>
  <c r="AP377" i="3"/>
  <c r="AP378" i="3"/>
  <c r="AP379" i="3"/>
  <c r="AP380" i="3"/>
  <c r="AP381" i="3"/>
  <c r="AP382" i="3"/>
  <c r="AP383" i="3"/>
  <c r="AP384" i="3"/>
  <c r="AP385" i="3"/>
  <c r="AP386" i="3"/>
  <c r="AP387" i="3"/>
  <c r="AP388" i="3"/>
  <c r="AP389" i="3"/>
  <c r="AP390" i="3"/>
  <c r="AP391" i="3"/>
  <c r="AP392" i="3"/>
  <c r="AP393" i="3"/>
  <c r="AP394" i="3"/>
  <c r="AP395" i="3"/>
  <c r="AP396" i="3"/>
  <c r="AP397" i="3"/>
  <c r="AP398" i="3"/>
  <c r="AP399" i="3"/>
  <c r="AP400" i="3"/>
  <c r="AP401" i="3"/>
  <c r="AP402" i="3"/>
  <c r="AP403" i="3"/>
  <c r="AP404" i="3"/>
  <c r="AP405" i="3"/>
  <c r="AP406" i="3"/>
  <c r="AP407" i="3"/>
  <c r="AP408" i="3"/>
  <c r="AP409" i="3"/>
  <c r="AP410" i="3"/>
  <c r="AP411" i="3"/>
  <c r="AP412" i="3"/>
  <c r="AP413" i="3"/>
  <c r="AP414" i="3"/>
  <c r="AP415" i="3"/>
  <c r="AP416" i="3"/>
  <c r="AP417" i="3"/>
  <c r="AP418" i="3"/>
  <c r="AP419" i="3"/>
  <c r="AP420" i="3"/>
  <c r="AP421" i="3"/>
  <c r="AP422" i="3"/>
  <c r="AP423" i="3"/>
  <c r="AP424" i="3"/>
  <c r="AP425" i="3"/>
  <c r="AP426" i="3"/>
  <c r="AP427" i="3"/>
  <c r="AP428" i="3"/>
  <c r="AP429" i="3"/>
  <c r="AP430" i="3"/>
  <c r="AP431" i="3"/>
  <c r="AP432" i="3"/>
  <c r="AP433" i="3"/>
  <c r="AP434" i="3"/>
  <c r="AP435" i="3"/>
  <c r="AP436" i="3"/>
  <c r="AP437" i="3"/>
  <c r="AP438" i="3"/>
  <c r="AP439" i="3"/>
  <c r="AP440" i="3"/>
  <c r="AP441" i="3"/>
  <c r="AP442" i="3"/>
  <c r="AP443" i="3"/>
  <c r="AP444" i="3"/>
  <c r="AP445" i="3"/>
  <c r="AP446" i="3"/>
  <c r="AP447" i="3"/>
  <c r="AP448" i="3"/>
  <c r="AP449" i="3"/>
  <c r="AP450" i="3"/>
  <c r="AP451" i="3"/>
  <c r="AP452" i="3"/>
  <c r="AP453" i="3"/>
  <c r="AP454" i="3"/>
  <c r="AP455" i="3"/>
  <c r="AP456" i="3"/>
  <c r="AP457" i="3"/>
  <c r="AP458" i="3"/>
  <c r="AP459" i="3"/>
  <c r="AP460" i="3"/>
  <c r="AP461" i="3"/>
  <c r="AP462" i="3"/>
  <c r="AP463" i="3"/>
  <c r="AP464" i="3"/>
  <c r="AP465" i="3"/>
  <c r="AP466" i="3"/>
  <c r="AP467" i="3"/>
  <c r="AP18" i="3"/>
  <c r="AK19" i="3"/>
  <c r="AL19" i="3" s="1"/>
  <c r="AN19" i="3" s="1"/>
  <c r="AK20" i="3"/>
  <c r="AL20" i="3" s="1"/>
  <c r="AN20" i="3" s="1"/>
  <c r="AQ20" i="3"/>
  <c r="AK21" i="3"/>
  <c r="M21" i="3"/>
  <c r="AK22" i="3"/>
  <c r="AK23" i="3"/>
  <c r="AL23" i="3" s="1"/>
  <c r="AN23" i="3" s="1"/>
  <c r="AK24" i="3"/>
  <c r="AL24" i="3" s="1"/>
  <c r="AN24" i="3" s="1"/>
  <c r="AK25" i="3"/>
  <c r="M25" i="3"/>
  <c r="AK26" i="3"/>
  <c r="AL26" i="3" s="1"/>
  <c r="AN26" i="3" s="1"/>
  <c r="AK27" i="3"/>
  <c r="K27" i="3"/>
  <c r="AK28" i="3"/>
  <c r="AK29" i="3"/>
  <c r="AL29" i="3" s="1"/>
  <c r="AN29" i="3" s="1"/>
  <c r="AK30" i="3"/>
  <c r="AK31" i="3"/>
  <c r="M31" i="3"/>
  <c r="AK32" i="3"/>
  <c r="AL32" i="3" s="1"/>
  <c r="AN32" i="3" s="1"/>
  <c r="AK33" i="3"/>
  <c r="AK34" i="3"/>
  <c r="AK35" i="3"/>
  <c r="AL35" i="3" s="1"/>
  <c r="AN35" i="3" s="1"/>
  <c r="AK36" i="3"/>
  <c r="AK37" i="3"/>
  <c r="AK38" i="3"/>
  <c r="AL38" i="3" s="1"/>
  <c r="AN38" i="3" s="1"/>
  <c r="AK39" i="3"/>
  <c r="AK40" i="3"/>
  <c r="AK41" i="3"/>
  <c r="AK42" i="3"/>
  <c r="AK43" i="3"/>
  <c r="AL43" i="3" s="1"/>
  <c r="AN43" i="3" s="1"/>
  <c r="AK44" i="3"/>
  <c r="AL44" i="3"/>
  <c r="AN44" i="3" s="1"/>
  <c r="AK45" i="3"/>
  <c r="AK46" i="3"/>
  <c r="AK47" i="3"/>
  <c r="AL47" i="3"/>
  <c r="AN47" i="3" s="1"/>
  <c r="AK48" i="3"/>
  <c r="AK49" i="3"/>
  <c r="AK50" i="3"/>
  <c r="AL50" i="3"/>
  <c r="AN50" i="3" s="1"/>
  <c r="AK51" i="3"/>
  <c r="AK52" i="3"/>
  <c r="AK53" i="3"/>
  <c r="AL53" i="3"/>
  <c r="AN53" i="3" s="1"/>
  <c r="AK54" i="3"/>
  <c r="AK55" i="3"/>
  <c r="AK56" i="3"/>
  <c r="AL56" i="3"/>
  <c r="AN56" i="3" s="1"/>
  <c r="AK57" i="3"/>
  <c r="AL57" i="3" s="1"/>
  <c r="AN57" i="3" s="1"/>
  <c r="AK58" i="3"/>
  <c r="AL58" i="3" s="1"/>
  <c r="AN58" i="3" s="1"/>
  <c r="AK59" i="3"/>
  <c r="AL59" i="3"/>
  <c r="AN59" i="3" s="1"/>
  <c r="AK60" i="3"/>
  <c r="AK61" i="3"/>
  <c r="AK62" i="3"/>
  <c r="AL62" i="3" s="1"/>
  <c r="AN62" i="3" s="1"/>
  <c r="AK63" i="3"/>
  <c r="K63" i="3"/>
  <c r="AK64" i="3"/>
  <c r="AK65" i="3"/>
  <c r="AL65" i="3"/>
  <c r="AN65" i="3" s="1"/>
  <c r="AK66" i="3"/>
  <c r="AK67" i="3"/>
  <c r="AK68" i="3"/>
  <c r="AL68" i="3"/>
  <c r="AN68" i="3" s="1"/>
  <c r="AK69" i="3"/>
  <c r="M69" i="3" s="1"/>
  <c r="AK70" i="3"/>
  <c r="AL70" i="3" s="1"/>
  <c r="AN70" i="3" s="1"/>
  <c r="AQ70" i="3" s="1"/>
  <c r="AK71" i="3"/>
  <c r="AL71" i="3"/>
  <c r="AN71" i="3" s="1"/>
  <c r="AK72" i="3"/>
  <c r="AK73" i="3"/>
  <c r="AL73" i="3" s="1"/>
  <c r="AN73" i="3" s="1"/>
  <c r="AK74" i="3"/>
  <c r="AL74" i="3" s="1"/>
  <c r="AN74" i="3" s="1"/>
  <c r="AK75" i="3"/>
  <c r="AK76" i="3"/>
  <c r="AK77" i="3"/>
  <c r="AL77" i="3" s="1"/>
  <c r="AN77" i="3" s="1"/>
  <c r="AK78" i="3"/>
  <c r="AK79" i="3"/>
  <c r="AL79" i="3" s="1"/>
  <c r="AN79" i="3" s="1"/>
  <c r="AK80" i="3"/>
  <c r="AL80" i="3" s="1"/>
  <c r="AN80" i="3" s="1"/>
  <c r="AK81" i="3"/>
  <c r="AK82" i="3"/>
  <c r="AL82" i="3" s="1"/>
  <c r="AN82" i="3" s="1"/>
  <c r="AK83" i="3"/>
  <c r="AL83" i="3" s="1"/>
  <c r="AN83" i="3" s="1"/>
  <c r="AK84" i="3"/>
  <c r="AK85" i="3"/>
  <c r="AL85" i="3" s="1"/>
  <c r="AN85" i="3" s="1"/>
  <c r="AK86" i="3"/>
  <c r="AL86" i="3" s="1"/>
  <c r="AN86" i="3" s="1"/>
  <c r="AK87" i="3"/>
  <c r="AK88" i="3"/>
  <c r="AL88" i="3" s="1"/>
  <c r="AN88" i="3" s="1"/>
  <c r="AK89" i="3"/>
  <c r="AL89" i="3" s="1"/>
  <c r="AN89" i="3" s="1"/>
  <c r="AK90" i="3"/>
  <c r="AL90" i="3" s="1"/>
  <c r="AN90" i="3" s="1"/>
  <c r="AK91" i="3"/>
  <c r="AL91" i="3" s="1"/>
  <c r="AN91" i="3" s="1"/>
  <c r="AK92" i="3"/>
  <c r="AK93" i="3"/>
  <c r="AK94" i="3"/>
  <c r="AL94" i="3" s="1"/>
  <c r="AN94" i="3" s="1"/>
  <c r="AK95" i="3"/>
  <c r="AL95" i="3" s="1"/>
  <c r="AN95" i="3" s="1"/>
  <c r="AK96" i="3"/>
  <c r="AK97" i="3"/>
  <c r="AL97" i="3" s="1"/>
  <c r="AN97" i="3" s="1"/>
  <c r="AK98" i="3"/>
  <c r="AL98" i="3" s="1"/>
  <c r="AN98" i="3" s="1"/>
  <c r="AK99" i="3"/>
  <c r="AL99" i="3" s="1"/>
  <c r="AN99" i="3" s="1"/>
  <c r="AK100" i="3"/>
  <c r="AK101" i="3"/>
  <c r="AL101" i="3" s="1"/>
  <c r="AN101" i="3" s="1"/>
  <c r="AK102" i="3"/>
  <c r="AL102" i="3" s="1"/>
  <c r="AN102" i="3" s="1"/>
  <c r="AK103" i="3"/>
  <c r="AL103" i="3"/>
  <c r="AN103" i="3" s="1"/>
  <c r="AK104" i="3"/>
  <c r="AK105" i="3"/>
  <c r="AK106" i="3"/>
  <c r="AL106" i="3"/>
  <c r="AN106" i="3" s="1"/>
  <c r="AK107" i="3"/>
  <c r="AL107" i="3" s="1"/>
  <c r="AN107" i="3" s="1"/>
  <c r="AK108" i="3"/>
  <c r="AK109" i="3"/>
  <c r="AL109" i="3" s="1"/>
  <c r="AN109" i="3" s="1"/>
  <c r="AK110" i="3"/>
  <c r="AL110" i="3" s="1"/>
  <c r="AN110" i="3" s="1"/>
  <c r="AK111" i="3"/>
  <c r="AK112" i="3"/>
  <c r="AL112" i="3" s="1"/>
  <c r="AN112" i="3" s="1"/>
  <c r="AK113" i="3"/>
  <c r="AL113" i="3" s="1"/>
  <c r="AN113" i="3" s="1"/>
  <c r="AK114" i="3"/>
  <c r="AL114" i="3" s="1"/>
  <c r="AN114" i="3" s="1"/>
  <c r="AK115" i="3"/>
  <c r="AL115" i="3" s="1"/>
  <c r="AN115" i="3" s="1"/>
  <c r="AK116" i="3"/>
  <c r="AL116" i="3" s="1"/>
  <c r="AN116" i="3" s="1"/>
  <c r="AK117" i="3"/>
  <c r="AK118" i="3"/>
  <c r="AL118" i="3" s="1"/>
  <c r="AN118" i="3" s="1"/>
  <c r="AK119" i="3"/>
  <c r="AL119" i="3" s="1"/>
  <c r="AN119" i="3" s="1"/>
  <c r="AK120" i="3"/>
  <c r="AK121" i="3"/>
  <c r="AL121" i="3" s="1"/>
  <c r="AN121" i="3" s="1"/>
  <c r="AK122" i="3"/>
  <c r="AL122" i="3" s="1"/>
  <c r="AN122" i="3" s="1"/>
  <c r="AK123" i="3"/>
  <c r="AL123" i="3" s="1"/>
  <c r="AN123" i="3" s="1"/>
  <c r="AK124" i="3"/>
  <c r="AK125" i="3"/>
  <c r="AL125" i="3" s="1"/>
  <c r="AN125" i="3" s="1"/>
  <c r="AK126" i="3"/>
  <c r="AL126" i="3" s="1"/>
  <c r="AN126" i="3" s="1"/>
  <c r="AK127" i="3"/>
  <c r="AL127" i="3" s="1"/>
  <c r="AN127" i="3" s="1"/>
  <c r="AK128" i="3"/>
  <c r="AL128" i="3" s="1"/>
  <c r="AN128" i="3" s="1"/>
  <c r="AK129" i="3"/>
  <c r="AK130" i="3"/>
  <c r="AL130" i="3" s="1"/>
  <c r="AN130" i="3" s="1"/>
  <c r="AK131" i="3"/>
  <c r="AL131" i="3" s="1"/>
  <c r="AN131" i="3" s="1"/>
  <c r="AK132" i="3"/>
  <c r="AK133" i="3"/>
  <c r="AK134" i="3"/>
  <c r="AL134" i="3" s="1"/>
  <c r="AN134" i="3" s="1"/>
  <c r="AK135" i="3"/>
  <c r="AK136" i="3"/>
  <c r="AL136" i="3" s="1"/>
  <c r="AN136" i="3" s="1"/>
  <c r="AK137" i="3"/>
  <c r="AL137" i="3" s="1"/>
  <c r="AN137" i="3" s="1"/>
  <c r="AK138" i="3"/>
  <c r="AL138" i="3" s="1"/>
  <c r="AN138" i="3" s="1"/>
  <c r="AK139" i="3"/>
  <c r="AL139" i="3" s="1"/>
  <c r="AN139" i="3" s="1"/>
  <c r="AK140" i="3"/>
  <c r="AL140" i="3" s="1"/>
  <c r="AN140" i="3" s="1"/>
  <c r="AK141" i="3"/>
  <c r="AK142" i="3"/>
  <c r="AL142" i="3" s="1"/>
  <c r="AN142" i="3" s="1"/>
  <c r="AK143" i="3"/>
  <c r="AL143" i="3" s="1"/>
  <c r="AN143" i="3" s="1"/>
  <c r="AK144" i="3"/>
  <c r="AK145" i="3"/>
  <c r="AK146" i="3"/>
  <c r="AL146" i="3" s="1"/>
  <c r="AN146" i="3" s="1"/>
  <c r="AK147" i="3"/>
  <c r="AK148" i="3"/>
  <c r="AK149" i="3"/>
  <c r="AL149" i="3" s="1"/>
  <c r="AN149" i="3" s="1"/>
  <c r="AK150" i="3"/>
  <c r="AL150" i="3" s="1"/>
  <c r="AN150" i="3" s="1"/>
  <c r="AK151" i="3"/>
  <c r="AL151" i="3" s="1"/>
  <c r="AN151" i="3" s="1"/>
  <c r="AK152" i="3"/>
  <c r="AL152" i="3" s="1"/>
  <c r="AN152" i="3" s="1"/>
  <c r="AK153" i="3"/>
  <c r="AK154" i="3"/>
  <c r="AL154" i="3" s="1"/>
  <c r="AN154" i="3" s="1"/>
  <c r="AK155" i="3"/>
  <c r="AL155" i="3" s="1"/>
  <c r="AN155" i="3" s="1"/>
  <c r="AK156" i="3"/>
  <c r="AK157" i="3"/>
  <c r="AL157" i="3" s="1"/>
  <c r="AN157" i="3" s="1"/>
  <c r="AK158" i="3"/>
  <c r="AL158" i="3" s="1"/>
  <c r="AN158" i="3" s="1"/>
  <c r="AK159" i="3"/>
  <c r="AK160" i="3"/>
  <c r="AL160" i="3" s="1"/>
  <c r="AN160" i="3" s="1"/>
  <c r="AK161" i="3"/>
  <c r="AL161" i="3" s="1"/>
  <c r="AN161" i="3" s="1"/>
  <c r="AK162" i="3"/>
  <c r="AL162" i="3" s="1"/>
  <c r="AN162" i="3" s="1"/>
  <c r="AK163" i="3"/>
  <c r="AL163" i="3" s="1"/>
  <c r="AN163" i="3" s="1"/>
  <c r="AK164" i="3"/>
  <c r="AL164" i="3" s="1"/>
  <c r="AN164" i="3" s="1"/>
  <c r="AK165" i="3"/>
  <c r="AK166" i="3"/>
  <c r="AL166" i="3" s="1"/>
  <c r="AN166" i="3" s="1"/>
  <c r="AK167" i="3"/>
  <c r="AK168" i="3"/>
  <c r="AL168" i="3" s="1"/>
  <c r="AN168" i="3" s="1"/>
  <c r="AK169" i="3"/>
  <c r="AK170" i="3"/>
  <c r="AL170" i="3" s="1"/>
  <c r="AN170" i="3" s="1"/>
  <c r="AK171" i="3"/>
  <c r="AK172" i="3"/>
  <c r="AK173" i="3"/>
  <c r="AL173" i="3" s="1"/>
  <c r="AN173" i="3" s="1"/>
  <c r="AK174" i="3"/>
  <c r="AL174" i="3" s="1"/>
  <c r="AN174" i="3" s="1"/>
  <c r="AK175" i="3"/>
  <c r="AL175" i="3" s="1"/>
  <c r="AN175" i="3" s="1"/>
  <c r="AK176" i="3"/>
  <c r="AL176" i="3" s="1"/>
  <c r="AN176" i="3" s="1"/>
  <c r="AK177" i="3"/>
  <c r="AK178" i="3"/>
  <c r="AL178" i="3" s="1"/>
  <c r="AN178" i="3" s="1"/>
  <c r="AK179" i="3"/>
  <c r="AL179" i="3" s="1"/>
  <c r="AN179" i="3" s="1"/>
  <c r="AK180" i="3"/>
  <c r="AK181" i="3"/>
  <c r="AK182" i="3"/>
  <c r="AL182" i="3" s="1"/>
  <c r="AN182" i="3" s="1"/>
  <c r="AK183" i="3"/>
  <c r="AK184" i="3"/>
  <c r="AK185" i="3"/>
  <c r="AL185" i="3" s="1"/>
  <c r="AN185" i="3" s="1"/>
  <c r="AK186" i="3"/>
  <c r="AK187" i="3"/>
  <c r="AL187" i="3" s="1"/>
  <c r="AN187" i="3" s="1"/>
  <c r="AK188" i="3"/>
  <c r="AK189" i="3"/>
  <c r="AK190" i="3"/>
  <c r="AK191" i="3"/>
  <c r="AL191" i="3" s="1"/>
  <c r="AN191" i="3" s="1"/>
  <c r="AK192" i="3"/>
  <c r="AK193" i="3"/>
  <c r="AL193" i="3" s="1"/>
  <c r="AN193" i="3" s="1"/>
  <c r="AK194" i="3"/>
  <c r="AL194" i="3" s="1"/>
  <c r="AN194" i="3" s="1"/>
  <c r="AK195" i="3"/>
  <c r="AL195" i="3" s="1"/>
  <c r="AN195" i="3" s="1"/>
  <c r="AK196" i="3"/>
  <c r="AK197" i="3"/>
  <c r="AL197" i="3" s="1"/>
  <c r="AN197" i="3" s="1"/>
  <c r="AK198" i="3"/>
  <c r="AL198" i="3" s="1"/>
  <c r="AN198" i="3" s="1"/>
  <c r="AK199" i="3"/>
  <c r="AL199" i="3" s="1"/>
  <c r="AN199" i="3" s="1"/>
  <c r="AK200" i="3"/>
  <c r="AL200" i="3" s="1"/>
  <c r="AN200" i="3" s="1"/>
  <c r="AK201" i="3"/>
  <c r="AK202" i="3"/>
  <c r="AL202" i="3" s="1"/>
  <c r="AN202" i="3" s="1"/>
  <c r="AK203" i="3"/>
  <c r="AL203" i="3" s="1"/>
  <c r="AN203" i="3" s="1"/>
  <c r="AK204" i="3"/>
  <c r="AK205" i="3"/>
  <c r="AL205" i="3" s="1"/>
  <c r="AN205" i="3" s="1"/>
  <c r="AK206" i="3"/>
  <c r="AL206" i="3" s="1"/>
  <c r="AN206" i="3" s="1"/>
  <c r="AK207" i="3"/>
  <c r="AK208" i="3"/>
  <c r="AL208" i="3" s="1"/>
  <c r="AN208" i="3" s="1"/>
  <c r="AK209" i="3"/>
  <c r="AL209" i="3"/>
  <c r="AN209" i="3" s="1"/>
  <c r="AK210" i="3"/>
  <c r="AL210" i="3" s="1"/>
  <c r="AN210" i="3" s="1"/>
  <c r="AK211" i="3"/>
  <c r="AL211" i="3" s="1"/>
  <c r="AN211" i="3" s="1"/>
  <c r="AK212" i="3"/>
  <c r="AK213" i="3"/>
  <c r="AK214" i="3"/>
  <c r="AL214" i="3" s="1"/>
  <c r="AN214" i="3" s="1"/>
  <c r="AK215" i="3"/>
  <c r="AL215" i="3" s="1"/>
  <c r="AN215" i="3" s="1"/>
  <c r="AK216" i="3"/>
  <c r="AL216" i="3" s="1"/>
  <c r="AN216" i="3" s="1"/>
  <c r="AK217" i="3"/>
  <c r="AL217" i="3" s="1"/>
  <c r="AN217" i="3" s="1"/>
  <c r="AK218" i="3"/>
  <c r="AL218" i="3" s="1"/>
  <c r="AN218" i="3" s="1"/>
  <c r="AK219" i="3"/>
  <c r="AL219" i="3" s="1"/>
  <c r="AN219" i="3" s="1"/>
  <c r="AK220" i="3"/>
  <c r="AK221" i="3"/>
  <c r="AL221" i="3" s="1"/>
  <c r="AN221" i="3" s="1"/>
  <c r="AK222" i="3"/>
  <c r="AL222" i="3" s="1"/>
  <c r="AN222" i="3" s="1"/>
  <c r="AK223" i="3"/>
  <c r="AL223" i="3"/>
  <c r="AN223" i="3" s="1"/>
  <c r="AK224" i="3"/>
  <c r="AK225" i="3"/>
  <c r="AK226" i="3"/>
  <c r="AL226" i="3" s="1"/>
  <c r="AN226" i="3" s="1"/>
  <c r="AK227" i="3"/>
  <c r="AL227" i="3" s="1"/>
  <c r="AN227" i="3" s="1"/>
  <c r="AK228" i="3"/>
  <c r="AK229" i="3"/>
  <c r="AL229" i="3" s="1"/>
  <c r="AN229" i="3" s="1"/>
  <c r="AK230" i="3"/>
  <c r="AL230" i="3" s="1"/>
  <c r="AN230" i="3" s="1"/>
  <c r="AK231" i="3"/>
  <c r="AK232" i="3"/>
  <c r="AK233" i="3"/>
  <c r="AL233" i="3" s="1"/>
  <c r="AN233" i="3" s="1"/>
  <c r="AK234" i="3"/>
  <c r="AL234" i="3" s="1"/>
  <c r="AN234" i="3" s="1"/>
  <c r="AK235" i="3"/>
  <c r="AL235" i="3" s="1"/>
  <c r="AN235" i="3" s="1"/>
  <c r="AK236" i="3"/>
  <c r="AL236" i="3" s="1"/>
  <c r="AN236" i="3" s="1"/>
  <c r="AK237" i="3"/>
  <c r="AK238" i="3"/>
  <c r="AL238" i="3" s="1"/>
  <c r="AN238" i="3" s="1"/>
  <c r="AK239" i="3"/>
  <c r="AK240" i="3"/>
  <c r="AL240" i="3" s="1"/>
  <c r="AN240" i="3" s="1"/>
  <c r="AK241" i="3"/>
  <c r="AL241" i="3" s="1"/>
  <c r="AN241" i="3" s="1"/>
  <c r="AK242" i="3"/>
  <c r="AL242" i="3" s="1"/>
  <c r="AN242" i="3" s="1"/>
  <c r="AK243" i="3"/>
  <c r="AL243" i="3" s="1"/>
  <c r="AN243" i="3" s="1"/>
  <c r="AK244" i="3"/>
  <c r="AK245" i="3"/>
  <c r="AL245" i="3" s="1"/>
  <c r="AN245" i="3" s="1"/>
  <c r="AK246" i="3"/>
  <c r="AL246" i="3" s="1"/>
  <c r="AN246" i="3" s="1"/>
  <c r="AK247" i="3"/>
  <c r="AL247" i="3" s="1"/>
  <c r="AN247" i="3" s="1"/>
  <c r="AK248" i="3"/>
  <c r="AL248" i="3" s="1"/>
  <c r="AN248" i="3" s="1"/>
  <c r="AK249" i="3"/>
  <c r="AK250" i="3"/>
  <c r="AL250" i="3" s="1"/>
  <c r="AN250" i="3" s="1"/>
  <c r="AK251" i="3"/>
  <c r="AL251" i="3" s="1"/>
  <c r="AN251" i="3" s="1"/>
  <c r="AK252" i="3"/>
  <c r="AK253" i="3"/>
  <c r="AL253" i="3" s="1"/>
  <c r="AN253" i="3" s="1"/>
  <c r="AK254" i="3"/>
  <c r="AL254" i="3" s="1"/>
  <c r="AN254" i="3" s="1"/>
  <c r="AK255" i="3"/>
  <c r="AL255" i="3" s="1"/>
  <c r="AN255" i="3" s="1"/>
  <c r="AK256" i="3"/>
  <c r="AK257" i="3"/>
  <c r="AL257" i="3" s="1"/>
  <c r="AN257" i="3" s="1"/>
  <c r="AK258" i="3"/>
  <c r="AL258" i="3" s="1"/>
  <c r="AN258" i="3" s="1"/>
  <c r="AK259" i="3"/>
  <c r="AL259" i="3" s="1"/>
  <c r="AN259" i="3" s="1"/>
  <c r="AK260" i="3"/>
  <c r="AL260" i="3" s="1"/>
  <c r="AN260" i="3" s="1"/>
  <c r="AK261" i="3"/>
  <c r="AK262" i="3"/>
  <c r="AL262" i="3" s="1"/>
  <c r="AN262" i="3" s="1"/>
  <c r="AK263" i="3"/>
  <c r="AL263" i="3" s="1"/>
  <c r="AN263" i="3" s="1"/>
  <c r="AK264" i="3"/>
  <c r="AL264" i="3" s="1"/>
  <c r="AN264" i="3" s="1"/>
  <c r="AK265" i="3"/>
  <c r="AL265" i="3" s="1"/>
  <c r="AN265" i="3" s="1"/>
  <c r="AK266" i="3"/>
  <c r="AL266" i="3" s="1"/>
  <c r="AN266" i="3" s="1"/>
  <c r="AK267" i="3"/>
  <c r="AK268" i="3"/>
  <c r="AK269" i="3"/>
  <c r="AL269" i="3" s="1"/>
  <c r="AN269" i="3" s="1"/>
  <c r="AK270" i="3"/>
  <c r="AL270" i="3" s="1"/>
  <c r="AN270" i="3" s="1"/>
  <c r="AK271" i="3"/>
  <c r="AL271" i="3" s="1"/>
  <c r="AN271" i="3" s="1"/>
  <c r="AK272" i="3"/>
  <c r="AL272" i="3" s="1"/>
  <c r="AN272" i="3" s="1"/>
  <c r="AK273" i="3"/>
  <c r="AK274" i="3"/>
  <c r="AL274" i="3" s="1"/>
  <c r="AN274" i="3" s="1"/>
  <c r="AK275" i="3"/>
  <c r="AL275" i="3" s="1"/>
  <c r="AN275" i="3" s="1"/>
  <c r="AK276" i="3"/>
  <c r="AK277" i="3"/>
  <c r="AL277" i="3" s="1"/>
  <c r="AN277" i="3" s="1"/>
  <c r="AK278" i="3"/>
  <c r="AL278" i="3" s="1"/>
  <c r="AN278" i="3" s="1"/>
  <c r="AK279" i="3"/>
  <c r="AK280" i="3"/>
  <c r="AL280" i="3" s="1"/>
  <c r="AN280" i="3" s="1"/>
  <c r="AK281" i="3"/>
  <c r="AL281" i="3" s="1"/>
  <c r="AN281" i="3" s="1"/>
  <c r="AK282" i="3"/>
  <c r="AL282" i="3" s="1"/>
  <c r="AN282" i="3" s="1"/>
  <c r="AK283" i="3"/>
  <c r="AL283" i="3" s="1"/>
  <c r="AN283" i="3" s="1"/>
  <c r="AK284" i="3"/>
  <c r="AK285" i="3"/>
  <c r="AK286" i="3"/>
  <c r="AL286" i="3" s="1"/>
  <c r="AN286" i="3" s="1"/>
  <c r="AK287" i="3"/>
  <c r="AK288" i="3"/>
  <c r="AK289" i="3"/>
  <c r="AL289" i="3" s="1"/>
  <c r="AN289" i="3" s="1"/>
  <c r="AK290" i="3"/>
  <c r="AL290" i="3" s="1"/>
  <c r="AN290" i="3" s="1"/>
  <c r="AK291" i="3"/>
  <c r="AL291" i="3"/>
  <c r="AN291" i="3" s="1"/>
  <c r="AK292" i="3"/>
  <c r="AK293" i="3"/>
  <c r="AL293" i="3" s="1"/>
  <c r="AN293" i="3" s="1"/>
  <c r="AK294" i="3"/>
  <c r="AL294" i="3" s="1"/>
  <c r="AN294" i="3" s="1"/>
  <c r="AK295" i="3"/>
  <c r="AK296" i="3"/>
  <c r="AL296" i="3" s="1"/>
  <c r="AN296" i="3" s="1"/>
  <c r="AK297" i="3"/>
  <c r="AK298" i="3"/>
  <c r="AL298" i="3" s="1"/>
  <c r="AN298" i="3" s="1"/>
  <c r="AK299" i="3"/>
  <c r="AL299" i="3" s="1"/>
  <c r="AN299" i="3" s="1"/>
  <c r="AK300" i="3"/>
  <c r="AK301" i="3"/>
  <c r="AL301" i="3" s="1"/>
  <c r="AN301" i="3" s="1"/>
  <c r="AK302" i="3"/>
  <c r="AL302" i="3" s="1"/>
  <c r="AN302" i="3" s="1"/>
  <c r="AK303" i="3"/>
  <c r="AL303" i="3" s="1"/>
  <c r="AN303" i="3" s="1"/>
  <c r="AK304" i="3"/>
  <c r="AK305" i="3"/>
  <c r="AL305" i="3" s="1"/>
  <c r="AN305" i="3" s="1"/>
  <c r="AK306" i="3"/>
  <c r="AL306" i="3" s="1"/>
  <c r="AN306" i="3" s="1"/>
  <c r="AK307" i="3"/>
  <c r="AL307" i="3" s="1"/>
  <c r="AN307" i="3" s="1"/>
  <c r="AK308" i="3"/>
  <c r="AL308" i="3" s="1"/>
  <c r="AN308" i="3" s="1"/>
  <c r="AK309" i="3"/>
  <c r="AK310" i="3"/>
  <c r="AK311" i="3"/>
  <c r="AL311" i="3" s="1"/>
  <c r="AN311" i="3" s="1"/>
  <c r="AK312" i="3"/>
  <c r="AK313" i="3"/>
  <c r="AK314" i="3"/>
  <c r="AL314" i="3" s="1"/>
  <c r="AN314" i="3" s="1"/>
  <c r="AK315" i="3"/>
  <c r="AK316" i="3"/>
  <c r="AK317" i="3"/>
  <c r="AL317" i="3" s="1"/>
  <c r="AN317" i="3" s="1"/>
  <c r="AK318" i="3"/>
  <c r="AL318" i="3" s="1"/>
  <c r="AN318" i="3" s="1"/>
  <c r="AK319" i="3"/>
  <c r="AL319" i="3" s="1"/>
  <c r="AN319" i="3" s="1"/>
  <c r="AK320" i="3"/>
  <c r="AL320" i="3" s="1"/>
  <c r="AN320" i="3" s="1"/>
  <c r="AK321" i="3"/>
  <c r="AK322" i="3"/>
  <c r="AL322" i="3" s="1"/>
  <c r="AN322" i="3" s="1"/>
  <c r="AK323" i="3"/>
  <c r="AK324" i="3"/>
  <c r="AL324" i="3" s="1"/>
  <c r="AN324" i="3" s="1"/>
  <c r="AK325" i="3"/>
  <c r="AK326" i="3"/>
  <c r="AL326" i="3" s="1"/>
  <c r="AN326" i="3" s="1"/>
  <c r="AK327" i="3"/>
  <c r="AK328" i="3"/>
  <c r="AK329" i="3"/>
  <c r="AL329" i="3"/>
  <c r="AN329" i="3" s="1"/>
  <c r="AK330" i="3"/>
  <c r="AL330" i="3" s="1"/>
  <c r="AN330" i="3" s="1"/>
  <c r="AK331" i="3"/>
  <c r="AL331" i="3" s="1"/>
  <c r="AN331" i="3" s="1"/>
  <c r="AK332" i="3"/>
  <c r="AL332" i="3" s="1"/>
  <c r="AN332" i="3" s="1"/>
  <c r="AK333" i="3"/>
  <c r="AK334" i="3"/>
  <c r="AL334" i="3" s="1"/>
  <c r="AN334" i="3" s="1"/>
  <c r="AK335" i="3"/>
  <c r="AL335" i="3" s="1"/>
  <c r="AN335" i="3" s="1"/>
  <c r="AK336" i="3"/>
  <c r="AK337" i="3"/>
  <c r="AK338" i="3"/>
  <c r="AL338" i="3" s="1"/>
  <c r="AN338" i="3" s="1"/>
  <c r="AK339" i="3"/>
  <c r="AK340" i="3"/>
  <c r="AL340" i="3" s="1"/>
  <c r="AN340" i="3" s="1"/>
  <c r="AK341" i="3"/>
  <c r="AL341" i="3" s="1"/>
  <c r="AN341" i="3" s="1"/>
  <c r="AK342" i="3"/>
  <c r="AL342" i="3" s="1"/>
  <c r="AN342" i="3" s="1"/>
  <c r="AK343" i="3"/>
  <c r="AL343" i="3" s="1"/>
  <c r="AN343" i="3" s="1"/>
  <c r="AK344" i="3"/>
  <c r="AL344" i="3" s="1"/>
  <c r="AN344" i="3" s="1"/>
  <c r="AK345" i="3"/>
  <c r="AK346" i="3"/>
  <c r="AL346" i="3" s="1"/>
  <c r="AN346" i="3" s="1"/>
  <c r="AK347" i="3"/>
  <c r="AL347" i="3" s="1"/>
  <c r="AN347" i="3" s="1"/>
  <c r="AK348" i="3"/>
  <c r="AK349" i="3"/>
  <c r="AK350" i="3"/>
  <c r="AL350" i="3" s="1"/>
  <c r="AN350" i="3" s="1"/>
  <c r="AK351" i="3"/>
  <c r="AK352" i="3"/>
  <c r="AK353" i="3"/>
  <c r="AL353" i="3" s="1"/>
  <c r="AN353" i="3" s="1"/>
  <c r="AK354" i="3"/>
  <c r="AL354" i="3" s="1"/>
  <c r="AN354" i="3" s="1"/>
  <c r="AK355" i="3"/>
  <c r="AL355" i="3" s="1"/>
  <c r="AN355" i="3" s="1"/>
  <c r="AK356" i="3"/>
  <c r="AL356" i="3" s="1"/>
  <c r="AN356" i="3" s="1"/>
  <c r="AK357" i="3"/>
  <c r="AK358" i="3"/>
  <c r="AL358" i="3" s="1"/>
  <c r="AN358" i="3" s="1"/>
  <c r="AK359" i="3"/>
  <c r="AL359" i="3" s="1"/>
  <c r="AN359" i="3" s="1"/>
  <c r="AK360" i="3"/>
  <c r="AK361" i="3"/>
  <c r="AL361" i="3" s="1"/>
  <c r="AN361" i="3" s="1"/>
  <c r="AK362" i="3"/>
  <c r="AL362" i="3" s="1"/>
  <c r="AN362" i="3" s="1"/>
  <c r="AK363" i="3"/>
  <c r="AK364" i="3"/>
  <c r="AK365" i="3"/>
  <c r="AL365" i="3" s="1"/>
  <c r="AN365" i="3" s="1"/>
  <c r="AK366" i="3"/>
  <c r="AL366" i="3" s="1"/>
  <c r="AN366" i="3" s="1"/>
  <c r="AK367" i="3"/>
  <c r="AL367" i="3"/>
  <c r="AN367" i="3" s="1"/>
  <c r="AK368" i="3"/>
  <c r="AL368" i="3" s="1"/>
  <c r="AN368" i="3" s="1"/>
  <c r="AK369" i="3"/>
  <c r="AK370" i="3"/>
  <c r="AL370" i="3" s="1"/>
  <c r="AN370" i="3" s="1"/>
  <c r="AK371" i="3"/>
  <c r="AL371" i="3" s="1"/>
  <c r="AN371" i="3" s="1"/>
  <c r="AK372" i="3"/>
  <c r="AL372" i="3" s="1"/>
  <c r="AN372" i="3" s="1"/>
  <c r="AK373" i="3"/>
  <c r="AL373" i="3" s="1"/>
  <c r="AN373" i="3" s="1"/>
  <c r="AK374" i="3"/>
  <c r="AL374" i="3" s="1"/>
  <c r="AN374" i="3" s="1"/>
  <c r="AK375" i="3"/>
  <c r="AK376" i="3"/>
  <c r="AK377" i="3"/>
  <c r="AL377" i="3" s="1"/>
  <c r="AN377" i="3" s="1"/>
  <c r="AK378" i="3"/>
  <c r="AL378" i="3" s="1"/>
  <c r="AN378" i="3" s="1"/>
  <c r="AK379" i="3"/>
  <c r="AL379" i="3"/>
  <c r="AN379" i="3" s="1"/>
  <c r="AK380" i="3"/>
  <c r="AL380" i="3" s="1"/>
  <c r="AN380" i="3" s="1"/>
  <c r="AK381" i="3"/>
  <c r="AK382" i="3"/>
  <c r="AL382" i="3" s="1"/>
  <c r="AN382" i="3" s="1"/>
  <c r="AK383" i="3"/>
  <c r="AL383" i="3" s="1"/>
  <c r="AN383" i="3" s="1"/>
  <c r="AK384" i="3"/>
  <c r="AK385" i="3"/>
  <c r="AL385" i="3" s="1"/>
  <c r="AN385" i="3" s="1"/>
  <c r="AK386" i="3"/>
  <c r="AL386" i="3" s="1"/>
  <c r="AN386" i="3" s="1"/>
  <c r="AK387" i="3"/>
  <c r="AK388" i="3"/>
  <c r="AL388" i="3" s="1"/>
  <c r="AN388" i="3" s="1"/>
  <c r="AK389" i="3"/>
  <c r="AL389" i="3" s="1"/>
  <c r="AN389" i="3" s="1"/>
  <c r="AK390" i="3"/>
  <c r="AL390" i="3" s="1"/>
  <c r="AN390" i="3" s="1"/>
  <c r="AK391" i="3"/>
  <c r="AK392" i="3"/>
  <c r="AL392" i="3" s="1"/>
  <c r="AN392" i="3" s="1"/>
  <c r="AK393" i="3"/>
  <c r="AK394" i="3"/>
  <c r="AL394" i="3" s="1"/>
  <c r="AN394" i="3" s="1"/>
  <c r="AK395" i="3"/>
  <c r="AL395" i="3" s="1"/>
  <c r="AN395" i="3" s="1"/>
  <c r="AK396" i="3"/>
  <c r="AK397" i="3"/>
  <c r="AL397" i="3" s="1"/>
  <c r="AN397" i="3" s="1"/>
  <c r="AK398" i="3"/>
  <c r="AL398" i="3" s="1"/>
  <c r="AN398" i="3" s="1"/>
  <c r="AK399" i="3"/>
  <c r="AK400" i="3"/>
  <c r="AL400" i="3" s="1"/>
  <c r="AN400" i="3" s="1"/>
  <c r="AK401" i="3"/>
  <c r="AL401" i="3"/>
  <c r="AN401" i="3" s="1"/>
  <c r="AK402" i="3"/>
  <c r="AL402" i="3" s="1"/>
  <c r="AN402" i="3" s="1"/>
  <c r="AK403" i="3"/>
  <c r="AL403" i="3" s="1"/>
  <c r="AN403" i="3" s="1"/>
  <c r="AK404" i="3"/>
  <c r="AK405" i="3"/>
  <c r="AK406" i="3"/>
  <c r="AL406" i="3" s="1"/>
  <c r="AN406" i="3" s="1"/>
  <c r="AK407" i="3"/>
  <c r="AL407" i="3"/>
  <c r="AN407" i="3" s="1"/>
  <c r="AK408" i="3"/>
  <c r="AL408" i="3" s="1"/>
  <c r="AN408" i="3" s="1"/>
  <c r="AK409" i="3"/>
  <c r="AL409" i="3" s="1"/>
  <c r="AN409" i="3" s="1"/>
  <c r="AK410" i="3"/>
  <c r="AL410" i="3" s="1"/>
  <c r="AN410" i="3" s="1"/>
  <c r="AK411" i="3"/>
  <c r="AL411" i="3" s="1"/>
  <c r="AN411" i="3" s="1"/>
  <c r="AK412" i="3"/>
  <c r="AK413" i="3"/>
  <c r="AL413" i="3" s="1"/>
  <c r="AN413" i="3" s="1"/>
  <c r="AK414" i="3"/>
  <c r="AL414" i="3" s="1"/>
  <c r="AN414" i="3" s="1"/>
  <c r="AK415" i="3"/>
  <c r="AL415" i="3"/>
  <c r="AN415" i="3" s="1"/>
  <c r="AK416" i="3"/>
  <c r="AL416" i="3" s="1"/>
  <c r="AN416" i="3" s="1"/>
  <c r="AK417" i="3"/>
  <c r="AK418" i="3"/>
  <c r="AL418" i="3" s="1"/>
  <c r="AN418" i="3" s="1"/>
  <c r="AK419" i="3"/>
  <c r="AL419" i="3" s="1"/>
  <c r="AN419" i="3" s="1"/>
  <c r="AK420" i="3"/>
  <c r="AK421" i="3"/>
  <c r="AL421" i="3" s="1"/>
  <c r="AN421" i="3" s="1"/>
  <c r="AK422" i="3"/>
  <c r="AL422" i="3" s="1"/>
  <c r="AN422" i="3" s="1"/>
  <c r="AK423" i="3"/>
  <c r="AK424" i="3"/>
  <c r="AK425" i="3"/>
  <c r="AL425" i="3" s="1"/>
  <c r="AN425" i="3" s="1"/>
  <c r="AK426" i="3"/>
  <c r="AK427" i="3"/>
  <c r="AL427" i="3" s="1"/>
  <c r="AN427" i="3" s="1"/>
  <c r="AK428" i="3"/>
  <c r="AL428" i="3" s="1"/>
  <c r="AN428" i="3" s="1"/>
  <c r="AK429" i="3"/>
  <c r="AK430" i="3"/>
  <c r="AL430" i="3" s="1"/>
  <c r="AN430" i="3" s="1"/>
  <c r="AK431" i="3"/>
  <c r="AL431" i="3" s="1"/>
  <c r="AN431" i="3" s="1"/>
  <c r="AK432" i="3"/>
  <c r="AK433" i="3"/>
  <c r="AL433" i="3" s="1"/>
  <c r="AN433" i="3" s="1"/>
  <c r="AK434" i="3"/>
  <c r="AL434" i="3" s="1"/>
  <c r="AN434" i="3" s="1"/>
  <c r="AK435" i="3"/>
  <c r="AL435" i="3"/>
  <c r="AN435" i="3" s="1"/>
  <c r="AK436" i="3"/>
  <c r="AK437" i="3"/>
  <c r="AL437" i="3" s="1"/>
  <c r="AN437" i="3" s="1"/>
  <c r="AK438" i="3"/>
  <c r="AL438" i="3" s="1"/>
  <c r="AN438" i="3" s="1"/>
  <c r="AK439" i="3"/>
  <c r="AL439" i="3" s="1"/>
  <c r="AN439" i="3" s="1"/>
  <c r="AK440" i="3"/>
  <c r="AQ440" i="3"/>
  <c r="AK441" i="3"/>
  <c r="AK442" i="3"/>
  <c r="AL442" i="3" s="1"/>
  <c r="AN442" i="3" s="1"/>
  <c r="AK443" i="3"/>
  <c r="AL443" i="3" s="1"/>
  <c r="AN443" i="3" s="1"/>
  <c r="AK444" i="3"/>
  <c r="AK445" i="3"/>
  <c r="AL445" i="3" s="1"/>
  <c r="AN445" i="3" s="1"/>
  <c r="AK446" i="3"/>
  <c r="AL446" i="3" s="1"/>
  <c r="AN446" i="3" s="1"/>
  <c r="AK447" i="3"/>
  <c r="AK448" i="3"/>
  <c r="AK449" i="3"/>
  <c r="AL449" i="3" s="1"/>
  <c r="AN449" i="3" s="1"/>
  <c r="AK450" i="3"/>
  <c r="AL450" i="3"/>
  <c r="AN450" i="3" s="1"/>
  <c r="AK451" i="3"/>
  <c r="AL451" i="3" s="1"/>
  <c r="AN451" i="3" s="1"/>
  <c r="AK452" i="3"/>
  <c r="AL452" i="3" s="1"/>
  <c r="AN452" i="3" s="1"/>
  <c r="AK453" i="3"/>
  <c r="AK454" i="3"/>
  <c r="AL454" i="3" s="1"/>
  <c r="AN454" i="3" s="1"/>
  <c r="AK455" i="3"/>
  <c r="AL455" i="3" s="1"/>
  <c r="AN455" i="3" s="1"/>
  <c r="AK456" i="3"/>
  <c r="AL456" i="3" s="1"/>
  <c r="AN456" i="3" s="1"/>
  <c r="AK457" i="3"/>
  <c r="AL457" i="3" s="1"/>
  <c r="AN457" i="3" s="1"/>
  <c r="AK458" i="3"/>
  <c r="AL458" i="3"/>
  <c r="AN458" i="3" s="1"/>
  <c r="AK459" i="3"/>
  <c r="AK460" i="3"/>
  <c r="AK461" i="3"/>
  <c r="AL461" i="3" s="1"/>
  <c r="AN461" i="3" s="1"/>
  <c r="AK462" i="3"/>
  <c r="AL462" i="3" s="1"/>
  <c r="AN462" i="3" s="1"/>
  <c r="AK463" i="3"/>
  <c r="AL463" i="3" s="1"/>
  <c r="AN463" i="3" s="1"/>
  <c r="AK464" i="3"/>
  <c r="AL464" i="3" s="1"/>
  <c r="AN464" i="3" s="1"/>
  <c r="AK465" i="3"/>
  <c r="AQ465" i="3" s="1"/>
  <c r="AK466" i="3"/>
  <c r="AL466" i="3" s="1"/>
  <c r="AN466" i="3" s="1"/>
  <c r="AK467" i="3"/>
  <c r="AL467" i="3" s="1"/>
  <c r="AN467" i="3" s="1"/>
  <c r="AK18" i="3"/>
  <c r="K18" i="3" s="1"/>
  <c r="M24" i="3"/>
  <c r="M22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F105" i="3"/>
  <c r="AF106" i="3"/>
  <c r="AF107" i="3"/>
  <c r="AF108" i="3"/>
  <c r="AF109" i="3"/>
  <c r="AF110" i="3"/>
  <c r="AF111" i="3"/>
  <c r="AF112" i="3"/>
  <c r="AF113" i="3"/>
  <c r="AF114" i="3"/>
  <c r="AF115" i="3"/>
  <c r="AF116" i="3"/>
  <c r="AF117" i="3"/>
  <c r="AF118" i="3"/>
  <c r="AF119" i="3"/>
  <c r="AF120" i="3"/>
  <c r="AF121" i="3"/>
  <c r="AF122" i="3"/>
  <c r="AF123" i="3"/>
  <c r="AF124" i="3"/>
  <c r="AF125" i="3"/>
  <c r="AF126" i="3"/>
  <c r="AF127" i="3"/>
  <c r="AF128" i="3"/>
  <c r="AF129" i="3"/>
  <c r="AF130" i="3"/>
  <c r="AF131" i="3"/>
  <c r="AF132" i="3"/>
  <c r="AF133" i="3"/>
  <c r="AF134" i="3"/>
  <c r="AF135" i="3"/>
  <c r="AF136" i="3"/>
  <c r="AF137" i="3"/>
  <c r="AF138" i="3"/>
  <c r="AF139" i="3"/>
  <c r="AF140" i="3"/>
  <c r="AF141" i="3"/>
  <c r="AF142" i="3"/>
  <c r="AF143" i="3"/>
  <c r="AF144" i="3"/>
  <c r="AF145" i="3"/>
  <c r="AF146" i="3"/>
  <c r="AF147" i="3"/>
  <c r="AF148" i="3"/>
  <c r="AF149" i="3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AF171" i="3"/>
  <c r="AF172" i="3"/>
  <c r="AF173" i="3"/>
  <c r="AF174" i="3"/>
  <c r="AF175" i="3"/>
  <c r="AF176" i="3"/>
  <c r="AF177" i="3"/>
  <c r="AF178" i="3"/>
  <c r="AF179" i="3"/>
  <c r="AF180" i="3"/>
  <c r="AF181" i="3"/>
  <c r="AF182" i="3"/>
  <c r="AF183" i="3"/>
  <c r="AF184" i="3"/>
  <c r="AF185" i="3"/>
  <c r="AF186" i="3"/>
  <c r="AF187" i="3"/>
  <c r="AF188" i="3"/>
  <c r="AF189" i="3"/>
  <c r="AF190" i="3"/>
  <c r="AF191" i="3"/>
  <c r="AF192" i="3"/>
  <c r="AF193" i="3"/>
  <c r="AF194" i="3"/>
  <c r="AF195" i="3"/>
  <c r="AF196" i="3"/>
  <c r="AF197" i="3"/>
  <c r="AF198" i="3"/>
  <c r="AF199" i="3"/>
  <c r="AF200" i="3"/>
  <c r="AF201" i="3"/>
  <c r="AF202" i="3"/>
  <c r="AF203" i="3"/>
  <c r="AF204" i="3"/>
  <c r="AF205" i="3"/>
  <c r="AF206" i="3"/>
  <c r="AF207" i="3"/>
  <c r="AF208" i="3"/>
  <c r="AF209" i="3"/>
  <c r="AF210" i="3"/>
  <c r="AF211" i="3"/>
  <c r="AF212" i="3"/>
  <c r="AF213" i="3"/>
  <c r="AF214" i="3"/>
  <c r="AF215" i="3"/>
  <c r="AF216" i="3"/>
  <c r="AF217" i="3"/>
  <c r="AF218" i="3"/>
  <c r="AF219" i="3"/>
  <c r="AF220" i="3"/>
  <c r="AF221" i="3"/>
  <c r="AF222" i="3"/>
  <c r="AF223" i="3"/>
  <c r="AF224" i="3"/>
  <c r="AF225" i="3"/>
  <c r="AF226" i="3"/>
  <c r="AF227" i="3"/>
  <c r="AF228" i="3"/>
  <c r="AF229" i="3"/>
  <c r="AF230" i="3"/>
  <c r="AF231" i="3"/>
  <c r="AF232" i="3"/>
  <c r="AF233" i="3"/>
  <c r="AF234" i="3"/>
  <c r="AF235" i="3"/>
  <c r="AF236" i="3"/>
  <c r="AF237" i="3"/>
  <c r="AF238" i="3"/>
  <c r="AF239" i="3"/>
  <c r="AF240" i="3"/>
  <c r="AF241" i="3"/>
  <c r="AF242" i="3"/>
  <c r="AF243" i="3"/>
  <c r="AF244" i="3"/>
  <c r="AF245" i="3"/>
  <c r="AF246" i="3"/>
  <c r="AF247" i="3"/>
  <c r="AF248" i="3"/>
  <c r="AF249" i="3"/>
  <c r="AF250" i="3"/>
  <c r="AF251" i="3"/>
  <c r="AF252" i="3"/>
  <c r="AF253" i="3"/>
  <c r="AF254" i="3"/>
  <c r="AF255" i="3"/>
  <c r="AF256" i="3"/>
  <c r="AF257" i="3"/>
  <c r="AF258" i="3"/>
  <c r="AF259" i="3"/>
  <c r="AF260" i="3"/>
  <c r="AF261" i="3"/>
  <c r="AF262" i="3"/>
  <c r="AF263" i="3"/>
  <c r="AF264" i="3"/>
  <c r="AF265" i="3"/>
  <c r="AF266" i="3"/>
  <c r="AF267" i="3"/>
  <c r="AF268" i="3"/>
  <c r="AF269" i="3"/>
  <c r="AF270" i="3"/>
  <c r="AF271" i="3"/>
  <c r="AF272" i="3"/>
  <c r="AF273" i="3"/>
  <c r="AF274" i="3"/>
  <c r="AF275" i="3"/>
  <c r="AF276" i="3"/>
  <c r="AF277" i="3"/>
  <c r="AF278" i="3"/>
  <c r="AF279" i="3"/>
  <c r="AF280" i="3"/>
  <c r="AF281" i="3"/>
  <c r="AF282" i="3"/>
  <c r="AF283" i="3"/>
  <c r="AF284" i="3"/>
  <c r="AF285" i="3"/>
  <c r="AF286" i="3"/>
  <c r="AF287" i="3"/>
  <c r="AF288" i="3"/>
  <c r="AF289" i="3"/>
  <c r="AF290" i="3"/>
  <c r="AF291" i="3"/>
  <c r="AF292" i="3"/>
  <c r="AF293" i="3"/>
  <c r="AF294" i="3"/>
  <c r="AF295" i="3"/>
  <c r="AF296" i="3"/>
  <c r="AF297" i="3"/>
  <c r="AF298" i="3"/>
  <c r="AF299" i="3"/>
  <c r="AF300" i="3"/>
  <c r="AF301" i="3"/>
  <c r="AF302" i="3"/>
  <c r="AF303" i="3"/>
  <c r="AF304" i="3"/>
  <c r="AF305" i="3"/>
  <c r="AF306" i="3"/>
  <c r="AF307" i="3"/>
  <c r="AF308" i="3"/>
  <c r="AF309" i="3"/>
  <c r="AF310" i="3"/>
  <c r="AF311" i="3"/>
  <c r="AF312" i="3"/>
  <c r="AF313" i="3"/>
  <c r="AF314" i="3"/>
  <c r="AF315" i="3"/>
  <c r="AF316" i="3"/>
  <c r="AF317" i="3"/>
  <c r="AF318" i="3"/>
  <c r="AF319" i="3"/>
  <c r="AF320" i="3"/>
  <c r="AF321" i="3"/>
  <c r="AF322" i="3"/>
  <c r="AF323" i="3"/>
  <c r="AF324" i="3"/>
  <c r="AF325" i="3"/>
  <c r="AF326" i="3"/>
  <c r="AF327" i="3"/>
  <c r="AF328" i="3"/>
  <c r="AF329" i="3"/>
  <c r="AF330" i="3"/>
  <c r="AF331" i="3"/>
  <c r="AF332" i="3"/>
  <c r="AF333" i="3"/>
  <c r="AF334" i="3"/>
  <c r="AF335" i="3"/>
  <c r="AF336" i="3"/>
  <c r="AF337" i="3"/>
  <c r="AF338" i="3"/>
  <c r="AF339" i="3"/>
  <c r="AF340" i="3"/>
  <c r="AF341" i="3"/>
  <c r="AF342" i="3"/>
  <c r="AF343" i="3"/>
  <c r="AF344" i="3"/>
  <c r="AF345" i="3"/>
  <c r="AF346" i="3"/>
  <c r="AF347" i="3"/>
  <c r="AF348" i="3"/>
  <c r="AF349" i="3"/>
  <c r="AF350" i="3"/>
  <c r="AF351" i="3"/>
  <c r="AF352" i="3"/>
  <c r="AF353" i="3"/>
  <c r="AF354" i="3"/>
  <c r="AF355" i="3"/>
  <c r="AF356" i="3"/>
  <c r="AF357" i="3"/>
  <c r="AF358" i="3"/>
  <c r="AF359" i="3"/>
  <c r="AF360" i="3"/>
  <c r="AF361" i="3"/>
  <c r="AF362" i="3"/>
  <c r="AF363" i="3"/>
  <c r="AF364" i="3"/>
  <c r="AF365" i="3"/>
  <c r="AF366" i="3"/>
  <c r="AF367" i="3"/>
  <c r="AF368" i="3"/>
  <c r="AF369" i="3"/>
  <c r="AF370" i="3"/>
  <c r="AF371" i="3"/>
  <c r="AF372" i="3"/>
  <c r="AF373" i="3"/>
  <c r="AF374" i="3"/>
  <c r="AF375" i="3"/>
  <c r="AF376" i="3"/>
  <c r="AF377" i="3"/>
  <c r="AF378" i="3"/>
  <c r="AF379" i="3"/>
  <c r="AF380" i="3"/>
  <c r="AF381" i="3"/>
  <c r="AF382" i="3"/>
  <c r="AF383" i="3"/>
  <c r="AF384" i="3"/>
  <c r="AF385" i="3"/>
  <c r="AF386" i="3"/>
  <c r="AF387" i="3"/>
  <c r="AF388" i="3"/>
  <c r="AF389" i="3"/>
  <c r="AF390" i="3"/>
  <c r="AF391" i="3"/>
  <c r="AF392" i="3"/>
  <c r="AF393" i="3"/>
  <c r="AF394" i="3"/>
  <c r="AF395" i="3"/>
  <c r="AF396" i="3"/>
  <c r="AF397" i="3"/>
  <c r="AF398" i="3"/>
  <c r="AF399" i="3"/>
  <c r="AF400" i="3"/>
  <c r="AF401" i="3"/>
  <c r="AF402" i="3"/>
  <c r="AF403" i="3"/>
  <c r="AF404" i="3"/>
  <c r="AF405" i="3"/>
  <c r="AF406" i="3"/>
  <c r="AF407" i="3"/>
  <c r="AF408" i="3"/>
  <c r="AF409" i="3"/>
  <c r="AF410" i="3"/>
  <c r="AF411" i="3"/>
  <c r="AF412" i="3"/>
  <c r="AF413" i="3"/>
  <c r="AF414" i="3"/>
  <c r="AF415" i="3"/>
  <c r="AF416" i="3"/>
  <c r="AF417" i="3"/>
  <c r="AF418" i="3"/>
  <c r="AF419" i="3"/>
  <c r="AF420" i="3"/>
  <c r="AF421" i="3"/>
  <c r="AF422" i="3"/>
  <c r="AF423" i="3"/>
  <c r="AF424" i="3"/>
  <c r="AF425" i="3"/>
  <c r="AF426" i="3"/>
  <c r="AF427" i="3"/>
  <c r="AF428" i="3"/>
  <c r="AF429" i="3"/>
  <c r="AF430" i="3"/>
  <c r="AF431" i="3"/>
  <c r="AF432" i="3"/>
  <c r="AF433" i="3"/>
  <c r="AF434" i="3"/>
  <c r="AF435" i="3"/>
  <c r="AF436" i="3"/>
  <c r="AF437" i="3"/>
  <c r="AF438" i="3"/>
  <c r="AF439" i="3"/>
  <c r="AF440" i="3"/>
  <c r="AF441" i="3"/>
  <c r="AF442" i="3"/>
  <c r="AF443" i="3"/>
  <c r="AF444" i="3"/>
  <c r="AF445" i="3"/>
  <c r="AF446" i="3"/>
  <c r="AF447" i="3"/>
  <c r="AF448" i="3"/>
  <c r="AF449" i="3"/>
  <c r="AF450" i="3"/>
  <c r="AF451" i="3"/>
  <c r="AF452" i="3"/>
  <c r="AF453" i="3"/>
  <c r="AF454" i="3"/>
  <c r="AF455" i="3"/>
  <c r="AF456" i="3"/>
  <c r="AF457" i="3"/>
  <c r="AF458" i="3"/>
  <c r="AF459" i="3"/>
  <c r="AF460" i="3"/>
  <c r="AF461" i="3"/>
  <c r="AF462" i="3"/>
  <c r="AF463" i="3"/>
  <c r="AF464" i="3"/>
  <c r="AF465" i="3"/>
  <c r="AF466" i="3"/>
  <c r="AF467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M23" i="3"/>
  <c r="L3" i="13" s="1"/>
  <c r="AM19" i="3"/>
  <c r="A3" i="14"/>
  <c r="B9" i="14" s="1"/>
  <c r="D39" i="7"/>
  <c r="D23" i="7"/>
  <c r="BA210" i="3"/>
  <c r="BA213" i="3"/>
  <c r="BA216" i="3"/>
  <c r="BA219" i="3"/>
  <c r="BA222" i="3"/>
  <c r="BA225" i="3"/>
  <c r="BA228" i="3"/>
  <c r="BA231" i="3"/>
  <c r="BA234" i="3"/>
  <c r="BA237" i="3"/>
  <c r="BA240" i="3"/>
  <c r="BA243" i="3"/>
  <c r="BA246" i="3"/>
  <c r="BA249" i="3"/>
  <c r="BA252" i="3"/>
  <c r="BA255" i="3"/>
  <c r="BA258" i="3"/>
  <c r="BA261" i="3"/>
  <c r="BA264" i="3"/>
  <c r="BA267" i="3"/>
  <c r="BA270" i="3"/>
  <c r="BA273" i="3"/>
  <c r="BA276" i="3"/>
  <c r="BA279" i="3"/>
  <c r="BA282" i="3"/>
  <c r="BA285" i="3"/>
  <c r="BA288" i="3"/>
  <c r="BA291" i="3"/>
  <c r="BA294" i="3"/>
  <c r="BA297" i="3"/>
  <c r="BA300" i="3"/>
  <c r="BA303" i="3"/>
  <c r="BA306" i="3"/>
  <c r="BA309" i="3"/>
  <c r="BA312" i="3"/>
  <c r="BA315" i="3"/>
  <c r="BA318" i="3"/>
  <c r="BA321" i="3"/>
  <c r="BA324" i="3"/>
  <c r="BA327" i="3"/>
  <c r="BA330" i="3"/>
  <c r="BA333" i="3"/>
  <c r="BA336" i="3"/>
  <c r="BA339" i="3"/>
  <c r="BA342" i="3"/>
  <c r="BA345" i="3"/>
  <c r="BA348" i="3"/>
  <c r="BA351" i="3"/>
  <c r="BA354" i="3"/>
  <c r="BA357" i="3"/>
  <c r="BA360" i="3"/>
  <c r="BA363" i="3"/>
  <c r="BA366" i="3"/>
  <c r="BA369" i="3"/>
  <c r="BA372" i="3"/>
  <c r="BA375" i="3"/>
  <c r="BA378" i="3"/>
  <c r="BA381" i="3"/>
  <c r="BA384" i="3"/>
  <c r="BA387" i="3"/>
  <c r="BA390" i="3"/>
  <c r="BA393" i="3"/>
  <c r="BA396" i="3"/>
  <c r="BA399" i="3"/>
  <c r="BA402" i="3"/>
  <c r="BA405" i="3"/>
  <c r="BA411" i="3"/>
  <c r="BA414" i="3"/>
  <c r="BA417" i="3"/>
  <c r="BA420" i="3"/>
  <c r="BA423" i="3"/>
  <c r="BA426" i="3"/>
  <c r="BA429" i="3"/>
  <c r="BA432" i="3"/>
  <c r="BA435" i="3"/>
  <c r="BA438" i="3"/>
  <c r="BA441" i="3"/>
  <c r="BA444" i="3"/>
  <c r="BA447" i="3"/>
  <c r="BA450" i="3"/>
  <c r="BA453" i="3"/>
  <c r="BA456" i="3"/>
  <c r="BA459" i="3"/>
  <c r="BA462" i="3"/>
  <c r="BA465" i="3"/>
  <c r="K22" i="9"/>
  <c r="K23" i="9"/>
  <c r="K24" i="9"/>
  <c r="K25" i="9"/>
  <c r="K27" i="9"/>
  <c r="K29" i="9"/>
  <c r="K30" i="9"/>
  <c r="K31" i="9"/>
  <c r="K33" i="9"/>
  <c r="K34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5" i="9"/>
  <c r="K106" i="9"/>
  <c r="K107" i="9"/>
  <c r="K108" i="9"/>
  <c r="K109" i="9"/>
  <c r="K111" i="9"/>
  <c r="K112" i="9"/>
  <c r="K113" i="9"/>
  <c r="K114" i="9"/>
  <c r="K115" i="9"/>
  <c r="K117" i="9"/>
  <c r="K118" i="9"/>
  <c r="K119" i="9"/>
  <c r="K120" i="9"/>
  <c r="K121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20" i="9"/>
  <c r="K25" i="3"/>
  <c r="K26" i="3"/>
  <c r="K28" i="3"/>
  <c r="K29" i="3"/>
  <c r="K31" i="3"/>
  <c r="K32" i="3"/>
  <c r="K34" i="3"/>
  <c r="K35" i="3"/>
  <c r="K36" i="3"/>
  <c r="K37" i="3"/>
  <c r="K38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4" i="3"/>
  <c r="K65" i="3"/>
  <c r="K66" i="3"/>
  <c r="K67" i="3"/>
  <c r="K68" i="3"/>
  <c r="K69" i="3"/>
  <c r="K70" i="3"/>
  <c r="K71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7" i="3"/>
  <c r="K8" i="14"/>
  <c r="J8" i="14"/>
  <c r="I8" i="14"/>
  <c r="H8" i="14"/>
  <c r="G8" i="14"/>
  <c r="F8" i="14"/>
  <c r="E8" i="14" s="1"/>
  <c r="B151" i="16"/>
  <c r="B150" i="16"/>
  <c r="G150" i="16" s="1"/>
  <c r="B149" i="16"/>
  <c r="D149" i="16" s="1"/>
  <c r="B148" i="16"/>
  <c r="F148" i="16" s="1"/>
  <c r="B147" i="16"/>
  <c r="B146" i="16"/>
  <c r="B145" i="16"/>
  <c r="C145" i="16" s="1"/>
  <c r="E145" i="16" s="1"/>
  <c r="B144" i="16"/>
  <c r="D144" i="16" s="1"/>
  <c r="B143" i="16"/>
  <c r="B142" i="16"/>
  <c r="G142" i="16"/>
  <c r="B141" i="16"/>
  <c r="B140" i="16"/>
  <c r="G140" i="16" s="1"/>
  <c r="B139" i="16"/>
  <c r="B138" i="16"/>
  <c r="G138" i="16" s="1"/>
  <c r="B137" i="16"/>
  <c r="B136" i="16"/>
  <c r="D136" i="16" s="1"/>
  <c r="B135" i="16"/>
  <c r="B134" i="16"/>
  <c r="G134" i="16" s="1"/>
  <c r="B133" i="16"/>
  <c r="D133" i="16" s="1"/>
  <c r="B132" i="16"/>
  <c r="G132" i="16"/>
  <c r="B131" i="16"/>
  <c r="G131" i="16" s="1"/>
  <c r="B130" i="16"/>
  <c r="G130" i="16" s="1"/>
  <c r="B129" i="16"/>
  <c r="B128" i="16"/>
  <c r="G128" i="16" s="1"/>
  <c r="B127" i="16"/>
  <c r="B126" i="16"/>
  <c r="G126" i="16" s="1"/>
  <c r="B125" i="16"/>
  <c r="B124" i="16"/>
  <c r="B123" i="16"/>
  <c r="B122" i="16"/>
  <c r="G122" i="16" s="1"/>
  <c r="B121" i="16"/>
  <c r="B120" i="16"/>
  <c r="B119" i="16"/>
  <c r="H119" i="16" s="1"/>
  <c r="B118" i="16"/>
  <c r="B117" i="16"/>
  <c r="H117" i="16" s="1"/>
  <c r="B116" i="16"/>
  <c r="H116" i="16" s="1"/>
  <c r="B115" i="16"/>
  <c r="B114" i="16"/>
  <c r="B113" i="16"/>
  <c r="B112" i="16"/>
  <c r="H112" i="16" s="1"/>
  <c r="B111" i="16"/>
  <c r="H111" i="16" s="1"/>
  <c r="B110" i="16"/>
  <c r="B109" i="16"/>
  <c r="H109" i="16" s="1"/>
  <c r="B108" i="16"/>
  <c r="H108" i="16" s="1"/>
  <c r="B107" i="16"/>
  <c r="B106" i="16"/>
  <c r="B105" i="16"/>
  <c r="B104" i="16"/>
  <c r="H104" i="16" s="1"/>
  <c r="B103" i="16"/>
  <c r="H103" i="16" s="1"/>
  <c r="B102" i="16"/>
  <c r="H102" i="16" s="1"/>
  <c r="B101" i="16"/>
  <c r="H101" i="16" s="1"/>
  <c r="B100" i="16"/>
  <c r="B99" i="16"/>
  <c r="B98" i="16"/>
  <c r="G98" i="16" s="1"/>
  <c r="B97" i="16"/>
  <c r="B96" i="16"/>
  <c r="H96" i="16" s="1"/>
  <c r="B95" i="16"/>
  <c r="H95" i="16" s="1"/>
  <c r="B94" i="16"/>
  <c r="B93" i="16"/>
  <c r="H93" i="16" s="1"/>
  <c r="B92" i="16"/>
  <c r="B91" i="16"/>
  <c r="B90" i="16"/>
  <c r="B89" i="16"/>
  <c r="H89" i="16"/>
  <c r="B88" i="16"/>
  <c r="H88" i="16" s="1"/>
  <c r="B87" i="16"/>
  <c r="H87" i="16" s="1"/>
  <c r="B86" i="16"/>
  <c r="H86" i="16" s="1"/>
  <c r="B85" i="16"/>
  <c r="B84" i="16"/>
  <c r="H84" i="16" s="1"/>
  <c r="B83" i="16"/>
  <c r="B82" i="16"/>
  <c r="H82" i="16" s="1"/>
  <c r="B81" i="16"/>
  <c r="B80" i="16"/>
  <c r="H80" i="16" s="1"/>
  <c r="B79" i="16"/>
  <c r="H79" i="16" s="1"/>
  <c r="B78" i="16"/>
  <c r="B77" i="16"/>
  <c r="H77" i="16"/>
  <c r="B76" i="16"/>
  <c r="B75" i="16"/>
  <c r="H75" i="16" s="1"/>
  <c r="B74" i="16"/>
  <c r="H74" i="16" s="1"/>
  <c r="B73" i="16"/>
  <c r="B72" i="16"/>
  <c r="B71" i="16"/>
  <c r="H71" i="16" s="1"/>
  <c r="B70" i="16"/>
  <c r="B69" i="16"/>
  <c r="H69" i="16" s="1"/>
  <c r="B68" i="16"/>
  <c r="B67" i="16"/>
  <c r="H67" i="16" s="1"/>
  <c r="B66" i="16"/>
  <c r="H66" i="16" s="1"/>
  <c r="B65" i="16"/>
  <c r="B64" i="16"/>
  <c r="B63" i="16"/>
  <c r="B62" i="16"/>
  <c r="B61" i="16"/>
  <c r="H61" i="16" s="1"/>
  <c r="B60" i="16"/>
  <c r="B59" i="16"/>
  <c r="H59" i="16" s="1"/>
  <c r="B58" i="16"/>
  <c r="B57" i="16"/>
  <c r="H57" i="16" s="1"/>
  <c r="B56" i="16"/>
  <c r="B55" i="16"/>
  <c r="B54" i="16"/>
  <c r="H54" i="16" s="1"/>
  <c r="B53" i="16"/>
  <c r="H53" i="16" s="1"/>
  <c r="B52" i="16"/>
  <c r="H52" i="16" s="1"/>
  <c r="B51" i="16"/>
  <c r="B50" i="16"/>
  <c r="H50" i="16" s="1"/>
  <c r="B49" i="16"/>
  <c r="H49" i="16" s="1"/>
  <c r="B48" i="16"/>
  <c r="H48" i="16"/>
  <c r="B47" i="16"/>
  <c r="H47" i="16" s="1"/>
  <c r="B46" i="16"/>
  <c r="H46" i="16" s="1"/>
  <c r="B45" i="16"/>
  <c r="H45" i="16" s="1"/>
  <c r="B44" i="16"/>
  <c r="H44" i="16" s="1"/>
  <c r="B43" i="16"/>
  <c r="H43" i="16" s="1"/>
  <c r="B42" i="16"/>
  <c r="H42" i="16" s="1"/>
  <c r="B41" i="16"/>
  <c r="H41" i="16" s="1"/>
  <c r="B40" i="16"/>
  <c r="H40" i="16" s="1"/>
  <c r="B39" i="16"/>
  <c r="H39" i="16" s="1"/>
  <c r="B38" i="16"/>
  <c r="H38" i="16" s="1"/>
  <c r="B37" i="16"/>
  <c r="H37" i="16" s="1"/>
  <c r="B36" i="16"/>
  <c r="H36" i="16"/>
  <c r="B35" i="16"/>
  <c r="H35" i="16" s="1"/>
  <c r="B34" i="16"/>
  <c r="H34" i="16" s="1"/>
  <c r="B33" i="16"/>
  <c r="H33" i="16" s="1"/>
  <c r="B32" i="16"/>
  <c r="H32" i="16"/>
  <c r="B31" i="16"/>
  <c r="H31" i="16" s="1"/>
  <c r="B30" i="16"/>
  <c r="H30" i="16" s="1"/>
  <c r="B29" i="16"/>
  <c r="H29" i="16" s="1"/>
  <c r="B28" i="16"/>
  <c r="B27" i="16"/>
  <c r="H27" i="16" s="1"/>
  <c r="B26" i="16"/>
  <c r="H26" i="16" s="1"/>
  <c r="B25" i="16"/>
  <c r="H25" i="16" s="1"/>
  <c r="B24" i="16"/>
  <c r="H24" i="16" s="1"/>
  <c r="B23" i="16"/>
  <c r="H23" i="16" s="1"/>
  <c r="B22" i="16"/>
  <c r="B21" i="16"/>
  <c r="H21" i="16" s="1"/>
  <c r="B20" i="16"/>
  <c r="H20" i="16" s="1"/>
  <c r="B19" i="16"/>
  <c r="H19" i="16" s="1"/>
  <c r="B18" i="16"/>
  <c r="H18" i="16" s="1"/>
  <c r="B17" i="16"/>
  <c r="I17" i="16" s="1"/>
  <c r="B16" i="16"/>
  <c r="H16" i="16" s="1"/>
  <c r="B15" i="16"/>
  <c r="C15" i="16" s="1"/>
  <c r="E15" i="16" s="1"/>
  <c r="B14" i="16"/>
  <c r="H14" i="16" s="1"/>
  <c r="B13" i="16"/>
  <c r="H13" i="16" s="1"/>
  <c r="B12" i="16"/>
  <c r="H12" i="16" s="1"/>
  <c r="B11" i="16"/>
  <c r="G11" i="16" s="1"/>
  <c r="B10" i="16"/>
  <c r="I10" i="16" s="1"/>
  <c r="B9" i="16"/>
  <c r="H9" i="16" s="1"/>
  <c r="B8" i="16"/>
  <c r="F8" i="16" s="1"/>
  <c r="B7" i="16"/>
  <c r="F7" i="16" s="1"/>
  <c r="B6" i="16"/>
  <c r="H6" i="16" s="1"/>
  <c r="B5" i="16"/>
  <c r="H5" i="16" s="1"/>
  <c r="B151" i="13"/>
  <c r="H151" i="13" s="1"/>
  <c r="B150" i="13"/>
  <c r="B149" i="13"/>
  <c r="F149" i="13" s="1"/>
  <c r="B148" i="13"/>
  <c r="F148" i="13" s="1"/>
  <c r="B147" i="13"/>
  <c r="B146" i="13"/>
  <c r="B145" i="13"/>
  <c r="I145" i="13" s="1"/>
  <c r="B144" i="13"/>
  <c r="B143" i="13"/>
  <c r="J143" i="13" s="1"/>
  <c r="B142" i="13"/>
  <c r="D142" i="13" s="1"/>
  <c r="B141" i="13"/>
  <c r="D141" i="13" s="1"/>
  <c r="B140" i="13"/>
  <c r="B139" i="13"/>
  <c r="B138" i="13"/>
  <c r="B137" i="13"/>
  <c r="F137" i="13" s="1"/>
  <c r="B136" i="13"/>
  <c r="L136" i="13" s="1"/>
  <c r="B135" i="13"/>
  <c r="J135" i="13" s="1"/>
  <c r="B134" i="13"/>
  <c r="B133" i="13"/>
  <c r="I133" i="13" s="1"/>
  <c r="B131" i="13"/>
  <c r="J131" i="13" s="1"/>
  <c r="B130" i="13"/>
  <c r="B129" i="13"/>
  <c r="F129" i="13" s="1"/>
  <c r="B128" i="13"/>
  <c r="F128" i="13" s="1"/>
  <c r="B127" i="13"/>
  <c r="B126" i="13"/>
  <c r="B125" i="13"/>
  <c r="B124" i="13"/>
  <c r="D124" i="13" s="1"/>
  <c r="B123" i="13"/>
  <c r="B122" i="13"/>
  <c r="B121" i="13"/>
  <c r="B120" i="13"/>
  <c r="J120" i="13" s="1"/>
  <c r="B119" i="13"/>
  <c r="I119" i="13" s="1"/>
  <c r="B118" i="13"/>
  <c r="B117" i="13"/>
  <c r="F117" i="13" s="1"/>
  <c r="B116" i="13"/>
  <c r="K116" i="13" s="1"/>
  <c r="B115" i="13"/>
  <c r="L115" i="13" s="1"/>
  <c r="B114" i="13"/>
  <c r="B113" i="13"/>
  <c r="C113" i="13" s="1"/>
  <c r="E113" i="13" s="1"/>
  <c r="B112" i="13"/>
  <c r="K112" i="13" s="1"/>
  <c r="B111" i="13"/>
  <c r="K111" i="13" s="1"/>
  <c r="B110" i="13"/>
  <c r="B109" i="13"/>
  <c r="D109" i="13" s="1"/>
  <c r="B108" i="13"/>
  <c r="B107" i="13"/>
  <c r="B106" i="13"/>
  <c r="B105" i="13"/>
  <c r="B104" i="13"/>
  <c r="D104" i="13"/>
  <c r="B103" i="13"/>
  <c r="F103" i="13" s="1"/>
  <c r="B102" i="13"/>
  <c r="B101" i="13"/>
  <c r="B100" i="13"/>
  <c r="B99" i="13"/>
  <c r="B98" i="13"/>
  <c r="B97" i="13"/>
  <c r="B96" i="13"/>
  <c r="C96" i="13" s="1"/>
  <c r="E96" i="13" s="1"/>
  <c r="B95" i="13"/>
  <c r="G95" i="13"/>
  <c r="B94" i="13"/>
  <c r="I94" i="13" s="1"/>
  <c r="B93" i="13"/>
  <c r="C93" i="13" s="1"/>
  <c r="E93" i="13" s="1"/>
  <c r="B92" i="13"/>
  <c r="B91" i="13"/>
  <c r="I91" i="13" s="1"/>
  <c r="B90" i="13"/>
  <c r="B89" i="13"/>
  <c r="C89" i="13" s="1"/>
  <c r="E89" i="13" s="1"/>
  <c r="B88" i="13"/>
  <c r="I88" i="13" s="1"/>
  <c r="B87" i="13"/>
  <c r="K87" i="13" s="1"/>
  <c r="B86" i="13"/>
  <c r="B85" i="13"/>
  <c r="F85" i="13" s="1"/>
  <c r="B84" i="13"/>
  <c r="B83" i="13"/>
  <c r="B82" i="13"/>
  <c r="B81" i="13"/>
  <c r="I81" i="13" s="1"/>
  <c r="B80" i="13"/>
  <c r="I80" i="13" s="1"/>
  <c r="B79" i="13"/>
  <c r="G79" i="13" s="1"/>
  <c r="B78" i="13"/>
  <c r="B77" i="13"/>
  <c r="B76" i="13"/>
  <c r="D76" i="13" s="1"/>
  <c r="B75" i="13"/>
  <c r="I75" i="13" s="1"/>
  <c r="B74" i="13"/>
  <c r="B73" i="13"/>
  <c r="G73" i="13" s="1"/>
  <c r="B72" i="13"/>
  <c r="C72" i="13" s="1"/>
  <c r="E72" i="13" s="1"/>
  <c r="B71" i="13"/>
  <c r="B70" i="13"/>
  <c r="B69" i="13"/>
  <c r="F69" i="13" s="1"/>
  <c r="B68" i="13"/>
  <c r="G68" i="13" s="1"/>
  <c r="B67" i="13"/>
  <c r="B66" i="13"/>
  <c r="B65" i="13"/>
  <c r="B64" i="13"/>
  <c r="B63" i="13"/>
  <c r="G63" i="13" s="1"/>
  <c r="B62" i="13"/>
  <c r="B61" i="13"/>
  <c r="B60" i="13"/>
  <c r="G60" i="13" s="1"/>
  <c r="B59" i="13"/>
  <c r="B58" i="13"/>
  <c r="G58" i="13" s="1"/>
  <c r="B57" i="13"/>
  <c r="I57" i="13" s="1"/>
  <c r="B56" i="13"/>
  <c r="G56" i="13" s="1"/>
  <c r="B55" i="13"/>
  <c r="B54" i="13"/>
  <c r="B53" i="13"/>
  <c r="B52" i="13"/>
  <c r="B51" i="13"/>
  <c r="B50" i="13"/>
  <c r="B49" i="13"/>
  <c r="I49" i="13" s="1"/>
  <c r="B48" i="13"/>
  <c r="G48" i="13" s="1"/>
  <c r="B47" i="13"/>
  <c r="G47" i="13" s="1"/>
  <c r="B46" i="13"/>
  <c r="B45" i="13"/>
  <c r="B44" i="13"/>
  <c r="F44" i="13" s="1"/>
  <c r="B43" i="13"/>
  <c r="G43" i="13" s="1"/>
  <c r="B42" i="13"/>
  <c r="B41" i="13"/>
  <c r="B40" i="13"/>
  <c r="C40" i="13" s="1"/>
  <c r="E40" i="13" s="1"/>
  <c r="B39" i="13"/>
  <c r="B38" i="13"/>
  <c r="B37" i="13"/>
  <c r="B36" i="13"/>
  <c r="G36" i="13" s="1"/>
  <c r="B35" i="13"/>
  <c r="B34" i="13"/>
  <c r="B33" i="13"/>
  <c r="B32" i="13"/>
  <c r="G32" i="13" s="1"/>
  <c r="B31" i="13"/>
  <c r="H31" i="13" s="1"/>
  <c r="B30" i="13"/>
  <c r="B29" i="13"/>
  <c r="B28" i="13"/>
  <c r="G28" i="13" s="1"/>
  <c r="B27" i="13"/>
  <c r="G27" i="13" s="1"/>
  <c r="B26" i="13"/>
  <c r="B25" i="13"/>
  <c r="B24" i="13"/>
  <c r="H24" i="13" s="1"/>
  <c r="B23" i="13"/>
  <c r="B22" i="13"/>
  <c r="B21" i="13"/>
  <c r="B20" i="13"/>
  <c r="B19" i="13"/>
  <c r="G19" i="13" s="1"/>
  <c r="B18" i="13"/>
  <c r="B17" i="13"/>
  <c r="H17" i="13" s="1"/>
  <c r="F149" i="16"/>
  <c r="L132" i="13"/>
  <c r="F4" i="16"/>
  <c r="D132" i="13"/>
  <c r="C132" i="13"/>
  <c r="E132" i="13" s="1"/>
  <c r="J148" i="16"/>
  <c r="I132" i="13"/>
  <c r="F132" i="13"/>
  <c r="B16" i="13"/>
  <c r="G16" i="13" s="1"/>
  <c r="B15" i="13"/>
  <c r="G15" i="13" s="1"/>
  <c r="B14" i="13"/>
  <c r="B13" i="13"/>
  <c r="B12" i="13"/>
  <c r="H12" i="13" s="1"/>
  <c r="B11" i="13"/>
  <c r="B10" i="13"/>
  <c r="B9" i="13"/>
  <c r="B8" i="13"/>
  <c r="G8" i="13" s="1"/>
  <c r="B7" i="13"/>
  <c r="B6" i="13"/>
  <c r="G6" i="13" s="1"/>
  <c r="B5" i="13"/>
  <c r="B4" i="13"/>
  <c r="D42" i="11"/>
  <c r="D25" i="11"/>
  <c r="K19" i="9"/>
  <c r="M17" i="9"/>
  <c r="K17" i="9"/>
  <c r="M16" i="9"/>
  <c r="K16" i="9"/>
  <c r="M15" i="9"/>
  <c r="K15" i="9"/>
  <c r="BU10" i="9"/>
  <c r="J7" i="9"/>
  <c r="C7" i="9"/>
  <c r="J5" i="9"/>
  <c r="C5" i="9"/>
  <c r="J3" i="9"/>
  <c r="C3" i="9"/>
  <c r="AL52" i="3"/>
  <c r="AN52" i="3" s="1"/>
  <c r="AL61" i="3"/>
  <c r="AN61" i="3" s="1"/>
  <c r="AL87" i="3"/>
  <c r="AN87" i="3" s="1"/>
  <c r="AQ87" i="3" s="1"/>
  <c r="AL92" i="3"/>
  <c r="AN92" i="3" s="1"/>
  <c r="AL93" i="3"/>
  <c r="AN93" i="3" s="1"/>
  <c r="AL96" i="3"/>
  <c r="AN96" i="3" s="1"/>
  <c r="AL100" i="3"/>
  <c r="AN100" i="3" s="1"/>
  <c r="AL104" i="3"/>
  <c r="AN104" i="3" s="1"/>
  <c r="AL108" i="3"/>
  <c r="AN108" i="3" s="1"/>
  <c r="AL111" i="3"/>
  <c r="AN111" i="3" s="1"/>
  <c r="AL117" i="3"/>
  <c r="AN117" i="3" s="1"/>
  <c r="AL120" i="3"/>
  <c r="AN120" i="3" s="1"/>
  <c r="AL124" i="3"/>
  <c r="AN124" i="3" s="1"/>
  <c r="AL129" i="3"/>
  <c r="AN129" i="3" s="1"/>
  <c r="AL132" i="3"/>
  <c r="AN132" i="3" s="1"/>
  <c r="AL133" i="3"/>
  <c r="AN133" i="3" s="1"/>
  <c r="AL135" i="3"/>
  <c r="AN135" i="3" s="1"/>
  <c r="AL141" i="3"/>
  <c r="AN141" i="3" s="1"/>
  <c r="AL144" i="3"/>
  <c r="AN144" i="3" s="1"/>
  <c r="AL145" i="3"/>
  <c r="AN145" i="3" s="1"/>
  <c r="AL147" i="3"/>
  <c r="AN147" i="3" s="1"/>
  <c r="AL148" i="3"/>
  <c r="AN148" i="3" s="1"/>
  <c r="AL153" i="3"/>
  <c r="AN153" i="3" s="1"/>
  <c r="AL156" i="3"/>
  <c r="AN156" i="3" s="1"/>
  <c r="AL159" i="3"/>
  <c r="AN159" i="3" s="1"/>
  <c r="AL165" i="3"/>
  <c r="AN165" i="3" s="1"/>
  <c r="AL167" i="3"/>
  <c r="AN167" i="3" s="1"/>
  <c r="AL169" i="3"/>
  <c r="AN169" i="3" s="1"/>
  <c r="AL171" i="3"/>
  <c r="AN171" i="3" s="1"/>
  <c r="AL172" i="3"/>
  <c r="AN172" i="3" s="1"/>
  <c r="AL177" i="3"/>
  <c r="AN177" i="3" s="1"/>
  <c r="AL180" i="3"/>
  <c r="AN180" i="3" s="1"/>
  <c r="AL181" i="3"/>
  <c r="AN181" i="3" s="1"/>
  <c r="AL183" i="3"/>
  <c r="AN183" i="3"/>
  <c r="AL184" i="3"/>
  <c r="AN184" i="3" s="1"/>
  <c r="AL186" i="3"/>
  <c r="AN186" i="3" s="1"/>
  <c r="AL188" i="3"/>
  <c r="AN188" i="3" s="1"/>
  <c r="AL189" i="3"/>
  <c r="AN189" i="3"/>
  <c r="AL190" i="3"/>
  <c r="AN190" i="3" s="1"/>
  <c r="AL192" i="3"/>
  <c r="AN192" i="3" s="1"/>
  <c r="AL196" i="3"/>
  <c r="AN196" i="3" s="1"/>
  <c r="AL201" i="3"/>
  <c r="AN201" i="3" s="1"/>
  <c r="AL204" i="3"/>
  <c r="AN204" i="3" s="1"/>
  <c r="AL207" i="3"/>
  <c r="AN207" i="3" s="1"/>
  <c r="AL212" i="3"/>
  <c r="AN212" i="3" s="1"/>
  <c r="AL213" i="3"/>
  <c r="AN213" i="3" s="1"/>
  <c r="AL220" i="3"/>
  <c r="AN220" i="3" s="1"/>
  <c r="AL224" i="3"/>
  <c r="AN224" i="3" s="1"/>
  <c r="AL225" i="3"/>
  <c r="AN225" i="3" s="1"/>
  <c r="AL228" i="3"/>
  <c r="AN228" i="3" s="1"/>
  <c r="AL231" i="3"/>
  <c r="AN231" i="3" s="1"/>
  <c r="AL232" i="3"/>
  <c r="AN232" i="3" s="1"/>
  <c r="AL237" i="3"/>
  <c r="AN237" i="3" s="1"/>
  <c r="AL239" i="3"/>
  <c r="AN239" i="3" s="1"/>
  <c r="AL244" i="3"/>
  <c r="AN244" i="3" s="1"/>
  <c r="AL249" i="3"/>
  <c r="AN249" i="3" s="1"/>
  <c r="AL252" i="3"/>
  <c r="AN252" i="3" s="1"/>
  <c r="AL256" i="3"/>
  <c r="AN256" i="3" s="1"/>
  <c r="AL261" i="3"/>
  <c r="AN261" i="3" s="1"/>
  <c r="AL267" i="3"/>
  <c r="AN267" i="3" s="1"/>
  <c r="AL268" i="3"/>
  <c r="AN268" i="3" s="1"/>
  <c r="AL273" i="3"/>
  <c r="AN273" i="3" s="1"/>
  <c r="AL276" i="3"/>
  <c r="AN276" i="3" s="1"/>
  <c r="AL279" i="3"/>
  <c r="AN279" i="3" s="1"/>
  <c r="AL284" i="3"/>
  <c r="AN284" i="3" s="1"/>
  <c r="AL285" i="3"/>
  <c r="AN285" i="3" s="1"/>
  <c r="AL287" i="3"/>
  <c r="AN287" i="3" s="1"/>
  <c r="AL288" i="3"/>
  <c r="AN288" i="3" s="1"/>
  <c r="AL292" i="3"/>
  <c r="AN292" i="3" s="1"/>
  <c r="AL295" i="3"/>
  <c r="AN295" i="3" s="1"/>
  <c r="AL297" i="3"/>
  <c r="AN297" i="3" s="1"/>
  <c r="AL300" i="3"/>
  <c r="AN300" i="3" s="1"/>
  <c r="AL304" i="3"/>
  <c r="AN304" i="3" s="1"/>
  <c r="AL309" i="3"/>
  <c r="AN309" i="3" s="1"/>
  <c r="AL310" i="3"/>
  <c r="AN310" i="3" s="1"/>
  <c r="AL312" i="3"/>
  <c r="AN312" i="3" s="1"/>
  <c r="AL313" i="3"/>
  <c r="AN313" i="3" s="1"/>
  <c r="AL315" i="3"/>
  <c r="AN315" i="3" s="1"/>
  <c r="AL316" i="3"/>
  <c r="AN316" i="3" s="1"/>
  <c r="AL321" i="3"/>
  <c r="AN321" i="3" s="1"/>
  <c r="AL323" i="3"/>
  <c r="AN323" i="3" s="1"/>
  <c r="AL325" i="3"/>
  <c r="AN325" i="3" s="1"/>
  <c r="AL327" i="3"/>
  <c r="AN327" i="3" s="1"/>
  <c r="AL328" i="3"/>
  <c r="AN328" i="3" s="1"/>
  <c r="AL333" i="3"/>
  <c r="AN333" i="3" s="1"/>
  <c r="AL336" i="3"/>
  <c r="AN336" i="3" s="1"/>
  <c r="AL337" i="3"/>
  <c r="AN337" i="3" s="1"/>
  <c r="AL339" i="3"/>
  <c r="AN339" i="3" s="1"/>
  <c r="AL345" i="3"/>
  <c r="AN345" i="3" s="1"/>
  <c r="AL348" i="3"/>
  <c r="AN348" i="3" s="1"/>
  <c r="AL349" i="3"/>
  <c r="AN349" i="3" s="1"/>
  <c r="AL351" i="3"/>
  <c r="AN351" i="3" s="1"/>
  <c r="AL352" i="3"/>
  <c r="AN352" i="3" s="1"/>
  <c r="AL357" i="3"/>
  <c r="AN357" i="3" s="1"/>
  <c r="AL360" i="3"/>
  <c r="AN360" i="3" s="1"/>
  <c r="AL363" i="3"/>
  <c r="AN363" i="3" s="1"/>
  <c r="AL364" i="3"/>
  <c r="AN364" i="3" s="1"/>
  <c r="AL369" i="3"/>
  <c r="AN369" i="3" s="1"/>
  <c r="AL375" i="3"/>
  <c r="AN375" i="3" s="1"/>
  <c r="AL376" i="3"/>
  <c r="AN376" i="3" s="1"/>
  <c r="AL381" i="3"/>
  <c r="AN381" i="3" s="1"/>
  <c r="AL384" i="3"/>
  <c r="AN384" i="3" s="1"/>
  <c r="AL387" i="3"/>
  <c r="AN387" i="3" s="1"/>
  <c r="AL391" i="3"/>
  <c r="AN391" i="3" s="1"/>
  <c r="AL393" i="3"/>
  <c r="AN393" i="3" s="1"/>
  <c r="AL396" i="3"/>
  <c r="AN396" i="3" s="1"/>
  <c r="AL399" i="3"/>
  <c r="AN399" i="3" s="1"/>
  <c r="AL404" i="3"/>
  <c r="AN404" i="3" s="1"/>
  <c r="AL405" i="3"/>
  <c r="AN405" i="3" s="1"/>
  <c r="AL412" i="3"/>
  <c r="AN412" i="3" s="1"/>
  <c r="AL417" i="3"/>
  <c r="AN417" i="3" s="1"/>
  <c r="AL420" i="3"/>
  <c r="AN420" i="3" s="1"/>
  <c r="AL423" i="3"/>
  <c r="AN423" i="3" s="1"/>
  <c r="AL424" i="3"/>
  <c r="AN424" i="3" s="1"/>
  <c r="AL426" i="3"/>
  <c r="AN426" i="3" s="1"/>
  <c r="AL429" i="3"/>
  <c r="AN429" i="3" s="1"/>
  <c r="AL432" i="3"/>
  <c r="AN432" i="3" s="1"/>
  <c r="AL436" i="3"/>
  <c r="AN436" i="3" s="1"/>
  <c r="AL441" i="3"/>
  <c r="AN441" i="3" s="1"/>
  <c r="AL444" i="3"/>
  <c r="AN444" i="3" s="1"/>
  <c r="AL447" i="3"/>
  <c r="AN447" i="3" s="1"/>
  <c r="AL448" i="3"/>
  <c r="AN448" i="3" s="1"/>
  <c r="AL453" i="3"/>
  <c r="AN453" i="3" s="1"/>
  <c r="AL459" i="3"/>
  <c r="AN459" i="3" s="1"/>
  <c r="AL460" i="3"/>
  <c r="AN460" i="3" s="1"/>
  <c r="AJ19" i="3"/>
  <c r="AJ20" i="3"/>
  <c r="AJ21" i="3"/>
  <c r="AJ22" i="3"/>
  <c r="AJ23" i="3"/>
  <c r="AJ24" i="3"/>
  <c r="AQ24" i="3"/>
  <c r="AJ25" i="3"/>
  <c r="AJ26" i="3"/>
  <c r="AJ27" i="3"/>
  <c r="AJ28" i="3"/>
  <c r="AL28" i="3"/>
  <c r="AN28" i="3" s="1"/>
  <c r="AJ29" i="3"/>
  <c r="AJ30" i="3"/>
  <c r="AJ31" i="3"/>
  <c r="AJ32" i="3"/>
  <c r="AJ33" i="3"/>
  <c r="AJ34" i="3"/>
  <c r="AJ35" i="3"/>
  <c r="AJ36" i="3"/>
  <c r="AL36" i="3"/>
  <c r="AN36" i="3" s="1"/>
  <c r="AQ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L48" i="3"/>
  <c r="AN48" i="3" s="1"/>
  <c r="AQ48" i="3"/>
  <c r="AJ49" i="3"/>
  <c r="AJ50" i="3"/>
  <c r="AJ51" i="3"/>
  <c r="AL51" i="3"/>
  <c r="AN51" i="3" s="1"/>
  <c r="AQ51" i="3"/>
  <c r="AJ52" i="3"/>
  <c r="AJ53" i="3"/>
  <c r="AJ54" i="3"/>
  <c r="AJ55" i="3"/>
  <c r="AJ56" i="3"/>
  <c r="AJ57" i="3"/>
  <c r="AJ58" i="3"/>
  <c r="AJ59" i="3"/>
  <c r="AJ60" i="3"/>
  <c r="AL60" i="3"/>
  <c r="AN60" i="3" s="1"/>
  <c r="AJ61" i="3"/>
  <c r="AJ62" i="3"/>
  <c r="AJ63" i="3"/>
  <c r="AL63" i="3"/>
  <c r="AN63" i="3" s="1"/>
  <c r="AQ63" i="3"/>
  <c r="AJ64" i="3"/>
  <c r="AL64" i="3"/>
  <c r="AN64" i="3" s="1"/>
  <c r="AJ65" i="3"/>
  <c r="AJ66" i="3"/>
  <c r="AJ67" i="3"/>
  <c r="AJ68" i="3"/>
  <c r="AJ69" i="3"/>
  <c r="AL69" i="3"/>
  <c r="AN69" i="3" s="1"/>
  <c r="AQ69" i="3" s="1"/>
  <c r="AJ70" i="3"/>
  <c r="AJ71" i="3"/>
  <c r="AJ72" i="3"/>
  <c r="AJ73" i="3"/>
  <c r="AJ74" i="3"/>
  <c r="AJ75" i="3"/>
  <c r="AL75" i="3"/>
  <c r="AN75" i="3" s="1"/>
  <c r="AQ75" i="3" s="1"/>
  <c r="AJ76" i="3"/>
  <c r="AL76" i="3"/>
  <c r="AN76" i="3" s="1"/>
  <c r="AQ76" i="3" s="1"/>
  <c r="AJ77" i="3"/>
  <c r="AJ78" i="3"/>
  <c r="AJ79" i="3"/>
  <c r="AJ80" i="3"/>
  <c r="AJ81" i="3"/>
  <c r="AL81" i="3"/>
  <c r="AN81" i="3" s="1"/>
  <c r="AQ81" i="3" s="1"/>
  <c r="AJ82" i="3"/>
  <c r="AJ83" i="3"/>
  <c r="AJ84" i="3"/>
  <c r="AL84" i="3"/>
  <c r="AN84" i="3" s="1"/>
  <c r="AQ84" i="3" s="1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J177" i="3"/>
  <c r="AJ178" i="3"/>
  <c r="AJ179" i="3"/>
  <c r="AJ180" i="3"/>
  <c r="AJ181" i="3"/>
  <c r="AJ182" i="3"/>
  <c r="AJ183" i="3"/>
  <c r="AJ184" i="3"/>
  <c r="AJ185" i="3"/>
  <c r="AJ186" i="3"/>
  <c r="AJ187" i="3"/>
  <c r="AJ188" i="3"/>
  <c r="AJ189" i="3"/>
  <c r="AJ190" i="3"/>
  <c r="AJ191" i="3"/>
  <c r="AJ192" i="3"/>
  <c r="AJ193" i="3"/>
  <c r="AJ194" i="3"/>
  <c r="AJ195" i="3"/>
  <c r="AJ196" i="3"/>
  <c r="AJ197" i="3"/>
  <c r="AJ198" i="3"/>
  <c r="AJ199" i="3"/>
  <c r="AJ200" i="3"/>
  <c r="AJ201" i="3"/>
  <c r="AJ202" i="3"/>
  <c r="AJ203" i="3"/>
  <c r="AJ204" i="3"/>
  <c r="AJ205" i="3"/>
  <c r="AJ206" i="3"/>
  <c r="AJ207" i="3"/>
  <c r="AJ208" i="3"/>
  <c r="AJ209" i="3"/>
  <c r="AJ210" i="3"/>
  <c r="AJ211" i="3"/>
  <c r="AJ212" i="3"/>
  <c r="AJ213" i="3"/>
  <c r="AJ214" i="3"/>
  <c r="AJ215" i="3"/>
  <c r="AJ216" i="3"/>
  <c r="AJ217" i="3"/>
  <c r="AJ218" i="3"/>
  <c r="AJ219" i="3"/>
  <c r="AJ220" i="3"/>
  <c r="AJ221" i="3"/>
  <c r="AJ222" i="3"/>
  <c r="AJ223" i="3"/>
  <c r="AJ224" i="3"/>
  <c r="AJ225" i="3"/>
  <c r="AJ226" i="3"/>
  <c r="AJ227" i="3"/>
  <c r="AJ228" i="3"/>
  <c r="AJ229" i="3"/>
  <c r="AJ230" i="3"/>
  <c r="AJ231" i="3"/>
  <c r="AJ232" i="3"/>
  <c r="AJ233" i="3"/>
  <c r="AJ234" i="3"/>
  <c r="AJ235" i="3"/>
  <c r="AJ236" i="3"/>
  <c r="AJ237" i="3"/>
  <c r="AJ238" i="3"/>
  <c r="AJ239" i="3"/>
  <c r="AJ240" i="3"/>
  <c r="AJ241" i="3"/>
  <c r="AJ242" i="3"/>
  <c r="AJ243" i="3"/>
  <c r="AJ244" i="3"/>
  <c r="AJ245" i="3"/>
  <c r="AJ246" i="3"/>
  <c r="AJ247" i="3"/>
  <c r="AJ248" i="3"/>
  <c r="AJ249" i="3"/>
  <c r="AJ250" i="3"/>
  <c r="AJ251" i="3"/>
  <c r="AJ252" i="3"/>
  <c r="AJ253" i="3"/>
  <c r="AJ254" i="3"/>
  <c r="AJ255" i="3"/>
  <c r="AJ256" i="3"/>
  <c r="AJ257" i="3"/>
  <c r="AJ258" i="3"/>
  <c r="AJ259" i="3"/>
  <c r="AJ260" i="3"/>
  <c r="AJ261" i="3"/>
  <c r="AJ262" i="3"/>
  <c r="AJ263" i="3"/>
  <c r="AJ264" i="3"/>
  <c r="AJ265" i="3"/>
  <c r="AJ266" i="3"/>
  <c r="AJ267" i="3"/>
  <c r="AJ268" i="3"/>
  <c r="AJ269" i="3"/>
  <c r="AJ270" i="3"/>
  <c r="AJ271" i="3"/>
  <c r="AJ272" i="3"/>
  <c r="AJ273" i="3"/>
  <c r="AJ274" i="3"/>
  <c r="AJ275" i="3"/>
  <c r="AJ276" i="3"/>
  <c r="AJ277" i="3"/>
  <c r="AJ278" i="3"/>
  <c r="AJ279" i="3"/>
  <c r="AJ280" i="3"/>
  <c r="AJ281" i="3"/>
  <c r="AJ282" i="3"/>
  <c r="AJ283" i="3"/>
  <c r="AJ284" i="3"/>
  <c r="AJ285" i="3"/>
  <c r="AJ286" i="3"/>
  <c r="AJ287" i="3"/>
  <c r="AJ288" i="3"/>
  <c r="AJ289" i="3"/>
  <c r="AJ290" i="3"/>
  <c r="AJ291" i="3"/>
  <c r="AJ292" i="3"/>
  <c r="AJ293" i="3"/>
  <c r="AJ294" i="3"/>
  <c r="AJ295" i="3"/>
  <c r="AJ296" i="3"/>
  <c r="AJ297" i="3"/>
  <c r="AJ298" i="3"/>
  <c r="AJ299" i="3"/>
  <c r="AJ300" i="3"/>
  <c r="AJ301" i="3"/>
  <c r="AJ302" i="3"/>
  <c r="AJ303" i="3"/>
  <c r="AJ304" i="3"/>
  <c r="AJ305" i="3"/>
  <c r="AJ306" i="3"/>
  <c r="AJ307" i="3"/>
  <c r="AJ308" i="3"/>
  <c r="AJ309" i="3"/>
  <c r="AJ310" i="3"/>
  <c r="AJ311" i="3"/>
  <c r="AJ312" i="3"/>
  <c r="AJ313" i="3"/>
  <c r="AJ314" i="3"/>
  <c r="AJ315" i="3"/>
  <c r="AJ316" i="3"/>
  <c r="AJ317" i="3"/>
  <c r="AJ318" i="3"/>
  <c r="AJ319" i="3"/>
  <c r="AJ320" i="3"/>
  <c r="AJ321" i="3"/>
  <c r="AJ322" i="3"/>
  <c r="AJ323" i="3"/>
  <c r="AJ324" i="3"/>
  <c r="AJ325" i="3"/>
  <c r="AJ326" i="3"/>
  <c r="AJ327" i="3"/>
  <c r="AJ328" i="3"/>
  <c r="AJ329" i="3"/>
  <c r="AJ330" i="3"/>
  <c r="AJ331" i="3"/>
  <c r="AJ332" i="3"/>
  <c r="AJ333" i="3"/>
  <c r="AJ334" i="3"/>
  <c r="AJ335" i="3"/>
  <c r="AJ336" i="3"/>
  <c r="AJ337" i="3"/>
  <c r="AJ338" i="3"/>
  <c r="AJ339" i="3"/>
  <c r="AJ340" i="3"/>
  <c r="AJ341" i="3"/>
  <c r="AJ342" i="3"/>
  <c r="AJ343" i="3"/>
  <c r="AJ344" i="3"/>
  <c r="AJ345" i="3"/>
  <c r="AJ346" i="3"/>
  <c r="AJ347" i="3"/>
  <c r="AJ348" i="3"/>
  <c r="AJ349" i="3"/>
  <c r="AJ350" i="3"/>
  <c r="AJ351" i="3"/>
  <c r="AJ352" i="3"/>
  <c r="AJ353" i="3"/>
  <c r="AJ354" i="3"/>
  <c r="AJ355" i="3"/>
  <c r="AJ356" i="3"/>
  <c r="AJ357" i="3"/>
  <c r="AJ358" i="3"/>
  <c r="AJ359" i="3"/>
  <c r="AJ360" i="3"/>
  <c r="AJ361" i="3"/>
  <c r="AJ362" i="3"/>
  <c r="AJ363" i="3"/>
  <c r="AJ364" i="3"/>
  <c r="AJ365" i="3"/>
  <c r="AJ366" i="3"/>
  <c r="AJ367" i="3"/>
  <c r="AJ368" i="3"/>
  <c r="AJ369" i="3"/>
  <c r="AJ370" i="3"/>
  <c r="AJ371" i="3"/>
  <c r="AJ372" i="3"/>
  <c r="AJ373" i="3"/>
  <c r="AJ374" i="3"/>
  <c r="AJ375" i="3"/>
  <c r="AJ376" i="3"/>
  <c r="AJ377" i="3"/>
  <c r="AJ378" i="3"/>
  <c r="AJ379" i="3"/>
  <c r="AJ380" i="3"/>
  <c r="AJ381" i="3"/>
  <c r="AJ382" i="3"/>
  <c r="AJ383" i="3"/>
  <c r="AJ384" i="3"/>
  <c r="AJ385" i="3"/>
  <c r="AJ386" i="3"/>
  <c r="AJ387" i="3"/>
  <c r="AJ388" i="3"/>
  <c r="AJ389" i="3"/>
  <c r="AJ390" i="3"/>
  <c r="AJ391" i="3"/>
  <c r="AJ392" i="3"/>
  <c r="AJ393" i="3"/>
  <c r="AJ394" i="3"/>
  <c r="AJ395" i="3"/>
  <c r="AJ396" i="3"/>
  <c r="AJ397" i="3"/>
  <c r="AJ398" i="3"/>
  <c r="AJ399" i="3"/>
  <c r="AJ400" i="3"/>
  <c r="AJ401" i="3"/>
  <c r="AJ402" i="3"/>
  <c r="AJ403" i="3"/>
  <c r="AJ404" i="3"/>
  <c r="AJ405" i="3"/>
  <c r="AJ406" i="3"/>
  <c r="AJ407" i="3"/>
  <c r="AJ408" i="3"/>
  <c r="AJ409" i="3"/>
  <c r="AJ410" i="3"/>
  <c r="AJ411" i="3"/>
  <c r="AJ412" i="3"/>
  <c r="AJ413" i="3"/>
  <c r="AJ414" i="3"/>
  <c r="AJ415" i="3"/>
  <c r="AJ416" i="3"/>
  <c r="AJ417" i="3"/>
  <c r="AJ418" i="3"/>
  <c r="AJ419" i="3"/>
  <c r="AJ420" i="3"/>
  <c r="AJ421" i="3"/>
  <c r="AJ422" i="3"/>
  <c r="AJ423" i="3"/>
  <c r="AJ424" i="3"/>
  <c r="AJ425" i="3"/>
  <c r="AJ426" i="3"/>
  <c r="AJ427" i="3"/>
  <c r="AJ428" i="3"/>
  <c r="AJ429" i="3"/>
  <c r="AJ430" i="3"/>
  <c r="AJ431" i="3"/>
  <c r="AJ432" i="3"/>
  <c r="AJ433" i="3"/>
  <c r="AJ434" i="3"/>
  <c r="AJ435" i="3"/>
  <c r="AJ436" i="3"/>
  <c r="AJ437" i="3"/>
  <c r="AJ438" i="3"/>
  <c r="AJ439" i="3"/>
  <c r="AJ440" i="3"/>
  <c r="AJ441" i="3"/>
  <c r="AJ442" i="3"/>
  <c r="AJ443" i="3"/>
  <c r="AJ444" i="3"/>
  <c r="AJ445" i="3"/>
  <c r="AJ446" i="3"/>
  <c r="AJ447" i="3"/>
  <c r="AJ448" i="3"/>
  <c r="AJ449" i="3"/>
  <c r="AJ450" i="3"/>
  <c r="AJ451" i="3"/>
  <c r="AJ452" i="3"/>
  <c r="AJ453" i="3"/>
  <c r="AJ454" i="3"/>
  <c r="AJ455" i="3"/>
  <c r="AJ456" i="3"/>
  <c r="AJ457" i="3"/>
  <c r="AJ458" i="3"/>
  <c r="AJ459" i="3"/>
  <c r="AJ460" i="3"/>
  <c r="AJ461" i="3"/>
  <c r="AJ462" i="3"/>
  <c r="AJ463" i="3"/>
  <c r="AJ464" i="3"/>
  <c r="AJ465" i="3"/>
  <c r="AJ466" i="3"/>
  <c r="AJ467" i="3"/>
  <c r="AJ18" i="3"/>
  <c r="AQ64" i="3"/>
  <c r="AM64" i="3"/>
  <c r="AQ56" i="3"/>
  <c r="AM56" i="3"/>
  <c r="L14" i="13" s="1"/>
  <c r="AQ43" i="3"/>
  <c r="AM43" i="3"/>
  <c r="K10" i="13" s="1"/>
  <c r="K106" i="3"/>
  <c r="AL105" i="3"/>
  <c r="AN105" i="3" s="1"/>
  <c r="K105" i="3"/>
  <c r="K466" i="3"/>
  <c r="AL465" i="3"/>
  <c r="AN465" i="3" s="1"/>
  <c r="K465" i="3"/>
  <c r="K39" i="3"/>
  <c r="K24" i="3"/>
  <c r="K23" i="3"/>
  <c r="K22" i="3"/>
  <c r="K20" i="3"/>
  <c r="M15" i="3"/>
  <c r="M16" i="3"/>
  <c r="M17" i="3"/>
  <c r="K15" i="3"/>
  <c r="K16" i="3"/>
  <c r="K17" i="3"/>
  <c r="CJ10" i="3"/>
  <c r="AC27" i="3"/>
  <c r="AD27" i="3"/>
  <c r="AC30" i="3"/>
  <c r="AD30" i="3"/>
  <c r="AB33" i="3"/>
  <c r="AB36" i="3"/>
  <c r="AC36" i="3"/>
  <c r="AD36" i="3"/>
  <c r="AA39" i="3"/>
  <c r="AC39" i="3"/>
  <c r="AD39" i="3"/>
  <c r="AA42" i="3"/>
  <c r="AB42" i="3"/>
  <c r="AD42" i="3"/>
  <c r="AA45" i="3"/>
  <c r="AB45" i="3"/>
  <c r="AB48" i="3"/>
  <c r="AC48" i="3"/>
  <c r="AD48" i="3"/>
  <c r="AA51" i="3"/>
  <c r="AB51" i="3"/>
  <c r="AC51" i="3"/>
  <c r="AD51" i="3"/>
  <c r="AA54" i="3"/>
  <c r="AC54" i="3"/>
  <c r="AD54" i="3"/>
  <c r="AB57" i="3"/>
  <c r="AC57" i="3"/>
  <c r="AB60" i="3"/>
  <c r="AC60" i="3"/>
  <c r="AD60" i="3"/>
  <c r="AA63" i="3"/>
  <c r="AC63" i="3"/>
  <c r="AD63" i="3"/>
  <c r="AA66" i="3"/>
  <c r="AC66" i="3"/>
  <c r="AD66" i="3"/>
  <c r="AA69" i="3"/>
  <c r="AB69" i="3"/>
  <c r="AB72" i="3"/>
  <c r="AA75" i="3"/>
  <c r="AB75" i="3"/>
  <c r="AC75" i="3"/>
  <c r="AD75" i="3"/>
  <c r="AC78" i="3"/>
  <c r="AD78" i="3"/>
  <c r="AA81" i="3"/>
  <c r="AB81" i="3"/>
  <c r="AA84" i="3"/>
  <c r="AC84" i="3"/>
  <c r="AD84" i="3"/>
  <c r="AA87" i="3"/>
  <c r="AC87" i="3"/>
  <c r="AB90" i="3"/>
  <c r="AC90" i="3"/>
  <c r="AD90" i="3"/>
  <c r="AB93" i="3"/>
  <c r="AC93" i="3"/>
  <c r="AD93" i="3"/>
  <c r="AA96" i="3"/>
  <c r="AC96" i="3"/>
  <c r="AD96" i="3"/>
  <c r="AA99" i="3"/>
  <c r="AC99" i="3"/>
  <c r="AD99" i="3"/>
  <c r="AA102" i="3"/>
  <c r="AB102" i="3"/>
  <c r="AC102" i="3"/>
  <c r="AD102" i="3"/>
  <c r="AB105" i="3"/>
  <c r="AC105" i="3"/>
  <c r="AA108" i="3"/>
  <c r="AB108" i="3"/>
  <c r="AC108" i="3"/>
  <c r="AD108" i="3"/>
  <c r="AA111" i="3"/>
  <c r="AC111" i="3"/>
  <c r="AD111" i="3"/>
  <c r="AA114" i="3"/>
  <c r="AB114" i="3"/>
  <c r="AC114" i="3"/>
  <c r="AD114" i="3"/>
  <c r="AB117" i="3"/>
  <c r="AA120" i="3"/>
  <c r="AC120" i="3"/>
  <c r="AD120" i="3"/>
  <c r="AA123" i="3"/>
  <c r="AC123" i="3"/>
  <c r="AD123" i="3"/>
  <c r="AA126" i="3"/>
  <c r="AB126" i="3"/>
  <c r="AC126" i="3"/>
  <c r="AD126" i="3"/>
  <c r="AB129" i="3"/>
  <c r="AA132" i="3"/>
  <c r="AB132" i="3"/>
  <c r="AC132" i="3"/>
  <c r="AD132" i="3"/>
  <c r="AA135" i="3"/>
  <c r="AC135" i="3"/>
  <c r="AD135" i="3"/>
  <c r="AB138" i="3"/>
  <c r="AC138" i="3"/>
  <c r="AD138" i="3"/>
  <c r="AB141" i="3"/>
  <c r="AA144" i="3"/>
  <c r="AC144" i="3"/>
  <c r="AD144" i="3"/>
  <c r="AA147" i="3"/>
  <c r="AC147" i="3"/>
  <c r="AD147" i="3"/>
  <c r="AA150" i="3"/>
  <c r="AB150" i="3"/>
  <c r="AC150" i="3"/>
  <c r="AD150" i="3"/>
  <c r="AB153" i="3"/>
  <c r="AA156" i="3"/>
  <c r="AB156" i="3"/>
  <c r="AC156" i="3"/>
  <c r="AD156" i="3"/>
  <c r="AA159" i="3"/>
  <c r="AC159" i="3"/>
  <c r="AD159" i="3"/>
  <c r="AB162" i="3"/>
  <c r="AC162" i="3"/>
  <c r="AD162" i="3"/>
  <c r="AB165" i="3"/>
  <c r="AA168" i="3"/>
  <c r="AC168" i="3"/>
  <c r="AD168" i="3"/>
  <c r="AA171" i="3"/>
  <c r="AB171" i="3"/>
  <c r="AC171" i="3"/>
  <c r="AD171" i="3"/>
  <c r="AA174" i="3"/>
  <c r="AB174" i="3"/>
  <c r="AC174" i="3"/>
  <c r="AD174" i="3"/>
  <c r="AB177" i="3"/>
  <c r="AA180" i="3"/>
  <c r="AB180" i="3"/>
  <c r="AC180" i="3"/>
  <c r="AD180" i="3"/>
  <c r="AA183" i="3"/>
  <c r="AC183" i="3"/>
  <c r="AD183" i="3"/>
  <c r="AB186" i="3"/>
  <c r="AC186" i="3"/>
  <c r="AD186" i="3"/>
  <c r="AB189" i="3"/>
  <c r="AD189" i="3"/>
  <c r="AA192" i="3"/>
  <c r="AC192" i="3"/>
  <c r="AD192" i="3"/>
  <c r="AA195" i="3"/>
  <c r="AC195" i="3"/>
  <c r="AD195" i="3"/>
  <c r="AA198" i="3"/>
  <c r="AB198" i="3"/>
  <c r="AC198" i="3"/>
  <c r="AD198" i="3"/>
  <c r="AB201" i="3"/>
  <c r="AA204" i="3"/>
  <c r="AB204" i="3"/>
  <c r="AC204" i="3"/>
  <c r="AD204" i="3"/>
  <c r="AA207" i="3"/>
  <c r="AC207" i="3"/>
  <c r="AD207" i="3"/>
  <c r="AB210" i="3"/>
  <c r="AC210" i="3"/>
  <c r="AD210" i="3"/>
  <c r="AB213" i="3"/>
  <c r="AA216" i="3"/>
  <c r="AC216" i="3"/>
  <c r="AD216" i="3"/>
  <c r="AA219" i="3"/>
  <c r="AC219" i="3"/>
  <c r="AD219" i="3"/>
  <c r="AA222" i="3"/>
  <c r="AB222" i="3"/>
  <c r="AC222" i="3"/>
  <c r="AD222" i="3"/>
  <c r="AB225" i="3"/>
  <c r="AA228" i="3"/>
  <c r="AB228" i="3"/>
  <c r="AC228" i="3"/>
  <c r="AD228" i="3"/>
  <c r="AA231" i="3"/>
  <c r="AC231" i="3"/>
  <c r="AD231" i="3"/>
  <c r="AB234" i="3"/>
  <c r="AC234" i="3"/>
  <c r="AD234" i="3"/>
  <c r="AB237" i="3"/>
  <c r="AA240" i="3"/>
  <c r="AC240" i="3"/>
  <c r="AD240" i="3"/>
  <c r="AA243" i="3"/>
  <c r="AC243" i="3"/>
  <c r="AD243" i="3"/>
  <c r="AA246" i="3"/>
  <c r="AB246" i="3"/>
  <c r="AC246" i="3"/>
  <c r="AD246" i="3"/>
  <c r="AB249" i="3"/>
  <c r="AA252" i="3"/>
  <c r="AB252" i="3"/>
  <c r="AC252" i="3"/>
  <c r="AD252" i="3"/>
  <c r="AA255" i="3"/>
  <c r="AC255" i="3"/>
  <c r="AD255" i="3"/>
  <c r="AB258" i="3"/>
  <c r="AC258" i="3"/>
  <c r="AD258" i="3"/>
  <c r="AB261" i="3"/>
  <c r="AA264" i="3"/>
  <c r="AC264" i="3"/>
  <c r="AD264" i="3"/>
  <c r="AA267" i="3"/>
  <c r="AB267" i="3"/>
  <c r="AC267" i="3"/>
  <c r="AD267" i="3"/>
  <c r="AA270" i="3"/>
  <c r="AB270" i="3"/>
  <c r="AC270" i="3"/>
  <c r="AD270" i="3"/>
  <c r="AB273" i="3"/>
  <c r="AA276" i="3"/>
  <c r="AB276" i="3"/>
  <c r="AC276" i="3"/>
  <c r="AD276" i="3"/>
  <c r="AA279" i="3"/>
  <c r="AC279" i="3"/>
  <c r="AD279" i="3"/>
  <c r="AB282" i="3"/>
  <c r="AC282" i="3"/>
  <c r="AD282" i="3"/>
  <c r="AB285" i="3"/>
  <c r="AD285" i="3"/>
  <c r="AA288" i="3"/>
  <c r="AC288" i="3"/>
  <c r="AD288" i="3"/>
  <c r="AA291" i="3"/>
  <c r="AC291" i="3"/>
  <c r="AD291" i="3"/>
  <c r="AA294" i="3"/>
  <c r="AB294" i="3"/>
  <c r="AC294" i="3"/>
  <c r="AD294" i="3"/>
  <c r="AB297" i="3"/>
  <c r="AA300" i="3"/>
  <c r="AB300" i="3"/>
  <c r="AC300" i="3"/>
  <c r="AD300" i="3"/>
  <c r="AA303" i="3"/>
  <c r="AC303" i="3"/>
  <c r="AD303" i="3"/>
  <c r="AB306" i="3"/>
  <c r="AC306" i="3"/>
  <c r="AD306" i="3"/>
  <c r="AB309" i="3"/>
  <c r="AA312" i="3"/>
  <c r="AC312" i="3"/>
  <c r="AD312" i="3"/>
  <c r="AA315" i="3"/>
  <c r="AC315" i="3"/>
  <c r="AD315" i="3"/>
  <c r="AA318" i="3"/>
  <c r="AB318" i="3"/>
  <c r="AC318" i="3"/>
  <c r="AD318" i="3"/>
  <c r="AB321" i="3"/>
  <c r="AA324" i="3"/>
  <c r="AB324" i="3"/>
  <c r="AC324" i="3"/>
  <c r="AD324" i="3"/>
  <c r="AA327" i="3"/>
  <c r="AC327" i="3"/>
  <c r="AD327" i="3"/>
  <c r="AB330" i="3"/>
  <c r="AC330" i="3"/>
  <c r="AD330" i="3"/>
  <c r="AB333" i="3"/>
  <c r="AA336" i="3"/>
  <c r="AC336" i="3"/>
  <c r="AD336" i="3"/>
  <c r="AA339" i="3"/>
  <c r="AC339" i="3"/>
  <c r="AD339" i="3"/>
  <c r="AA342" i="3"/>
  <c r="AB342" i="3"/>
  <c r="AC342" i="3"/>
  <c r="AD342" i="3"/>
  <c r="AB345" i="3"/>
  <c r="AC345" i="3"/>
  <c r="AA348" i="3"/>
  <c r="AB348" i="3"/>
  <c r="AC348" i="3"/>
  <c r="AD348" i="3"/>
  <c r="AA351" i="3"/>
  <c r="AC351" i="3"/>
  <c r="AD351" i="3"/>
  <c r="AA354" i="3"/>
  <c r="AB354" i="3"/>
  <c r="AC354" i="3"/>
  <c r="AD354" i="3"/>
  <c r="AB357" i="3"/>
  <c r="AA360" i="3"/>
  <c r="AC360" i="3"/>
  <c r="AD360" i="3"/>
  <c r="AA363" i="3"/>
  <c r="AB363" i="3"/>
  <c r="AC363" i="3"/>
  <c r="AD363" i="3"/>
  <c r="AA366" i="3"/>
  <c r="AB366" i="3"/>
  <c r="AC366" i="3"/>
  <c r="AD366" i="3"/>
  <c r="AB369" i="3"/>
  <c r="AA372" i="3"/>
  <c r="AB372" i="3"/>
  <c r="AC372" i="3"/>
  <c r="AD372" i="3"/>
  <c r="AA375" i="3"/>
  <c r="AC375" i="3"/>
  <c r="AD375" i="3"/>
  <c r="AB378" i="3"/>
  <c r="AC378" i="3"/>
  <c r="AD378" i="3"/>
  <c r="AB381" i="3"/>
  <c r="AC381" i="3"/>
  <c r="AD381" i="3"/>
  <c r="AA384" i="3"/>
  <c r="AC384" i="3"/>
  <c r="AD384" i="3"/>
  <c r="AA387" i="3"/>
  <c r="AC387" i="3"/>
  <c r="AD387" i="3"/>
  <c r="AA390" i="3"/>
  <c r="AB390" i="3"/>
  <c r="AC390" i="3"/>
  <c r="AD390" i="3"/>
  <c r="AB393" i="3"/>
  <c r="AA396" i="3"/>
  <c r="AB396" i="3"/>
  <c r="AC396" i="3"/>
  <c r="AD396" i="3"/>
  <c r="AA399" i="3"/>
  <c r="AC399" i="3"/>
  <c r="AD399" i="3"/>
  <c r="AB402" i="3"/>
  <c r="AC402" i="3"/>
  <c r="AD402" i="3"/>
  <c r="AB405" i="3"/>
  <c r="AA408" i="3"/>
  <c r="AC408" i="3"/>
  <c r="AD408" i="3"/>
  <c r="AA411" i="3"/>
  <c r="AC411" i="3"/>
  <c r="AD411" i="3"/>
  <c r="AA414" i="3"/>
  <c r="AB414" i="3"/>
  <c r="AC414" i="3"/>
  <c r="AD414" i="3"/>
  <c r="AB417" i="3"/>
  <c r="AC417" i="3"/>
  <c r="AA420" i="3"/>
  <c r="AB420" i="3"/>
  <c r="AC420" i="3"/>
  <c r="AD420" i="3"/>
  <c r="AA423" i="3"/>
  <c r="AC423" i="3"/>
  <c r="AD423" i="3"/>
  <c r="AA426" i="3"/>
  <c r="AB426" i="3"/>
  <c r="AC426" i="3"/>
  <c r="AD426" i="3"/>
  <c r="AB429" i="3"/>
  <c r="AA432" i="3"/>
  <c r="AC432" i="3"/>
  <c r="AD432" i="3"/>
  <c r="AA435" i="3"/>
  <c r="AC435" i="3"/>
  <c r="AD435" i="3"/>
  <c r="AA438" i="3"/>
  <c r="AB438" i="3"/>
  <c r="AC438" i="3"/>
  <c r="AD438" i="3"/>
  <c r="AB441" i="3"/>
  <c r="AA444" i="3"/>
  <c r="AB444" i="3"/>
  <c r="AC444" i="3"/>
  <c r="AD444" i="3"/>
  <c r="AA447" i="3"/>
  <c r="AC447" i="3"/>
  <c r="AD447" i="3"/>
  <c r="AB450" i="3"/>
  <c r="AC450" i="3"/>
  <c r="AD450" i="3"/>
  <c r="AD453" i="3"/>
  <c r="AA456" i="3"/>
  <c r="AC456" i="3"/>
  <c r="AD456" i="3"/>
  <c r="AA459" i="3"/>
  <c r="AC459" i="3"/>
  <c r="AA462" i="3"/>
  <c r="AB462" i="3"/>
  <c r="AC462" i="3"/>
  <c r="AD462" i="3"/>
  <c r="AC24" i="3"/>
  <c r="AD24" i="3"/>
  <c r="AA453" i="3"/>
  <c r="AB453" i="3"/>
  <c r="AA30" i="3"/>
  <c r="AB27" i="3"/>
  <c r="AA27" i="3"/>
  <c r="AB21" i="3"/>
  <c r="AT69" i="9"/>
  <c r="AM87" i="3"/>
  <c r="J25" i="13" s="1"/>
  <c r="AM84" i="3"/>
  <c r="J24" i="13" s="1"/>
  <c r="AL78" i="3"/>
  <c r="AN78" i="3" s="1"/>
  <c r="AQ78" i="3" s="1"/>
  <c r="AM76" i="3"/>
  <c r="K21" i="13" s="1"/>
  <c r="AL72" i="3"/>
  <c r="AN72" i="3" s="1"/>
  <c r="AQ72" i="3" s="1"/>
  <c r="AL67" i="3"/>
  <c r="AN67" i="3" s="1"/>
  <c r="AQ67" i="3"/>
  <c r="AL66" i="3"/>
  <c r="AN66" i="3" s="1"/>
  <c r="AQ60" i="3"/>
  <c r="AM60" i="3"/>
  <c r="J16" i="13" s="1"/>
  <c r="AQ57" i="3"/>
  <c r="AL55" i="3"/>
  <c r="AN55" i="3" s="1"/>
  <c r="AL54" i="3"/>
  <c r="AN54" i="3" s="1"/>
  <c r="AM51" i="3"/>
  <c r="J13" i="13" s="1"/>
  <c r="AL49" i="3"/>
  <c r="AN49" i="3" s="1"/>
  <c r="AQ49" i="3"/>
  <c r="AL46" i="3"/>
  <c r="AL40" i="3"/>
  <c r="AN40" i="3" s="1"/>
  <c r="AL37" i="3"/>
  <c r="AN37" i="3" s="1"/>
  <c r="AQ37" i="3"/>
  <c r="AL34" i="3"/>
  <c r="AN34" i="3" s="1"/>
  <c r="AL30" i="3"/>
  <c r="AN30" i="3" s="1"/>
  <c r="AT60" i="9"/>
  <c r="D128" i="16"/>
  <c r="AM81" i="3"/>
  <c r="J23" i="13" s="1"/>
  <c r="AM78" i="3"/>
  <c r="J22" i="13" s="1"/>
  <c r="AM75" i="3"/>
  <c r="J21" i="13" s="1"/>
  <c r="K72" i="3"/>
  <c r="AM72" i="3"/>
  <c r="J20" i="13" s="1"/>
  <c r="AM70" i="3"/>
  <c r="K19" i="13" s="1"/>
  <c r="AM69" i="3"/>
  <c r="J19" i="13" s="1"/>
  <c r="AM67" i="3"/>
  <c r="K18" i="13" s="1"/>
  <c r="AM63" i="3"/>
  <c r="AM57" i="3"/>
  <c r="J15" i="13" s="1"/>
  <c r="AM49" i="3"/>
  <c r="AM48" i="3"/>
  <c r="AL45" i="3"/>
  <c r="AN45" i="3" s="1"/>
  <c r="AQ30" i="3"/>
  <c r="AM30" i="3"/>
  <c r="J6" i="13" s="1"/>
  <c r="K30" i="3"/>
  <c r="M30" i="3"/>
  <c r="AQ418" i="9"/>
  <c r="AX24" i="9"/>
  <c r="K21" i="3"/>
  <c r="AX30" i="3"/>
  <c r="B16" i="14"/>
  <c r="B15" i="14"/>
  <c r="AV27" i="9"/>
  <c r="AV18" i="9"/>
  <c r="AQ412" i="9"/>
  <c r="G60" i="16"/>
  <c r="H60" i="16"/>
  <c r="G55" i="16"/>
  <c r="H55" i="16"/>
  <c r="G73" i="16"/>
  <c r="H73" i="16"/>
  <c r="C85" i="16"/>
  <c r="E85" i="16" s="1"/>
  <c r="H85" i="16"/>
  <c r="G91" i="16"/>
  <c r="H91" i="16"/>
  <c r="G97" i="16"/>
  <c r="H97" i="16"/>
  <c r="H98" i="16"/>
  <c r="G115" i="16"/>
  <c r="H115" i="16"/>
  <c r="G121" i="16"/>
  <c r="H121" i="16"/>
  <c r="G72" i="16"/>
  <c r="H72" i="16"/>
  <c r="G90" i="16"/>
  <c r="H90" i="16"/>
  <c r="G114" i="16"/>
  <c r="H114" i="16"/>
  <c r="G120" i="16"/>
  <c r="H120" i="16"/>
  <c r="G56" i="16"/>
  <c r="H56" i="16"/>
  <c r="G62" i="16"/>
  <c r="H62" i="16"/>
  <c r="G68" i="16"/>
  <c r="H68" i="16"/>
  <c r="G92" i="16"/>
  <c r="H92" i="16"/>
  <c r="G110" i="16"/>
  <c r="H110" i="16"/>
  <c r="G63" i="16"/>
  <c r="H63" i="16"/>
  <c r="G99" i="16"/>
  <c r="H99" i="16"/>
  <c r="G105" i="16"/>
  <c r="H105" i="16"/>
  <c r="G22" i="16"/>
  <c r="H22" i="16"/>
  <c r="G64" i="16"/>
  <c r="H64" i="16"/>
  <c r="G106" i="16"/>
  <c r="H106" i="16"/>
  <c r="D28" i="16"/>
  <c r="H28" i="16"/>
  <c r="G58" i="16"/>
  <c r="H58" i="16"/>
  <c r="G70" i="16"/>
  <c r="H70" i="16"/>
  <c r="G76" i="16"/>
  <c r="H76" i="16"/>
  <c r="G94" i="16"/>
  <c r="H94" i="16"/>
  <c r="C100" i="16"/>
  <c r="E100" i="16" s="1"/>
  <c r="H100" i="16"/>
  <c r="G118" i="16"/>
  <c r="H118" i="16"/>
  <c r="F69" i="16"/>
  <c r="G65" i="16"/>
  <c r="H65" i="16"/>
  <c r="G83" i="16"/>
  <c r="H83" i="16"/>
  <c r="G107" i="16"/>
  <c r="H107" i="16"/>
  <c r="G113" i="16"/>
  <c r="H113" i="16"/>
  <c r="G51" i="16"/>
  <c r="H51" i="16"/>
  <c r="G81" i="16"/>
  <c r="H81" i="16"/>
  <c r="G78" i="16"/>
  <c r="H78" i="16"/>
  <c r="M440" i="9"/>
  <c r="M439" i="9"/>
  <c r="M438" i="9"/>
  <c r="M443" i="9"/>
  <c r="M437" i="9"/>
  <c r="M442" i="9"/>
  <c r="M441" i="9"/>
  <c r="AL20" i="9"/>
  <c r="AN20" i="9" s="1"/>
  <c r="AQ20" i="9" s="1"/>
  <c r="AL19" i="9"/>
  <c r="AN19" i="9" s="1"/>
  <c r="AQ19" i="9" s="1"/>
  <c r="M28" i="9"/>
  <c r="K104" i="9"/>
  <c r="AM36" i="9"/>
  <c r="J8" i="16" s="1"/>
  <c r="M36" i="9"/>
  <c r="AL38" i="9"/>
  <c r="AN38" i="9" s="1"/>
  <c r="AQ38" i="9" s="1"/>
  <c r="M38" i="9"/>
  <c r="AL42" i="9"/>
  <c r="AN42" i="9" s="1"/>
  <c r="AQ42" i="9" s="1"/>
  <c r="M42" i="9"/>
  <c r="AL44" i="9"/>
  <c r="AN44" i="9" s="1"/>
  <c r="AQ44" i="9" s="1"/>
  <c r="M44" i="9"/>
  <c r="AL46" i="9"/>
  <c r="AN46" i="9" s="1"/>
  <c r="AQ46" i="9" s="1"/>
  <c r="M46" i="9"/>
  <c r="AL48" i="9"/>
  <c r="AN48" i="9" s="1"/>
  <c r="AQ48" i="9" s="1"/>
  <c r="M48" i="9"/>
  <c r="AM50" i="9"/>
  <c r="L12" i="16" s="1"/>
  <c r="M50" i="9"/>
  <c r="AL52" i="9"/>
  <c r="AN52" i="9" s="1"/>
  <c r="AQ52" i="9" s="1"/>
  <c r="M52" i="9"/>
  <c r="AL54" i="9"/>
  <c r="AN54" i="9" s="1"/>
  <c r="AQ54" i="9" s="1"/>
  <c r="M54" i="9"/>
  <c r="AL56" i="9"/>
  <c r="AN56" i="9" s="1"/>
  <c r="AQ56" i="9" s="1"/>
  <c r="M56" i="9"/>
  <c r="M58" i="9"/>
  <c r="AL60" i="9"/>
  <c r="AN60" i="9" s="1"/>
  <c r="AQ60" i="9" s="1"/>
  <c r="M60" i="9"/>
  <c r="AL62" i="9"/>
  <c r="AN62" i="9" s="1"/>
  <c r="AQ62" i="9" s="1"/>
  <c r="M62" i="9"/>
  <c r="AL64" i="9"/>
  <c r="AN64" i="9" s="1"/>
  <c r="AQ64" i="9" s="1"/>
  <c r="AL66" i="9"/>
  <c r="AN66" i="9" s="1"/>
  <c r="AQ66" i="9" s="1"/>
  <c r="M66" i="9"/>
  <c r="AL68" i="9"/>
  <c r="AN68" i="9" s="1"/>
  <c r="AQ68" i="9" s="1"/>
  <c r="M68" i="9"/>
  <c r="AL70" i="9"/>
  <c r="AN70" i="9" s="1"/>
  <c r="AQ70" i="9" s="1"/>
  <c r="M70" i="9"/>
  <c r="AL72" i="9"/>
  <c r="AN72" i="9" s="1"/>
  <c r="AQ72" i="9" s="1"/>
  <c r="AM72" i="9"/>
  <c r="J20" i="16" s="1"/>
  <c r="M72" i="9"/>
  <c r="AL74" i="9"/>
  <c r="AN74" i="9" s="1"/>
  <c r="AQ74" i="9" s="1"/>
  <c r="M74" i="9"/>
  <c r="AL76" i="9"/>
  <c r="AN76" i="9" s="1"/>
  <c r="AQ76" i="9" s="1"/>
  <c r="AM76" i="9"/>
  <c r="K21" i="16" s="1"/>
  <c r="M76" i="9"/>
  <c r="AL78" i="9"/>
  <c r="AN78" i="9" s="1"/>
  <c r="AQ78" i="9" s="1"/>
  <c r="M78" i="9"/>
  <c r="AL80" i="9"/>
  <c r="AN80" i="9" s="1"/>
  <c r="AQ80" i="9" s="1"/>
  <c r="M80" i="9"/>
  <c r="AL82" i="9"/>
  <c r="AN82" i="9" s="1"/>
  <c r="AQ82" i="9" s="1"/>
  <c r="M82" i="9"/>
  <c r="AL84" i="9"/>
  <c r="AN84" i="9" s="1"/>
  <c r="AQ84" i="9" s="1"/>
  <c r="M84" i="9"/>
  <c r="AL86" i="9"/>
  <c r="AN86" i="9" s="1"/>
  <c r="AQ86" i="9" s="1"/>
  <c r="M86" i="9"/>
  <c r="AL88" i="9"/>
  <c r="AN88" i="9" s="1"/>
  <c r="AQ88" i="9" s="1"/>
  <c r="M88" i="9"/>
  <c r="AL90" i="9"/>
  <c r="AN90" i="9" s="1"/>
  <c r="AQ90" i="9" s="1"/>
  <c r="M90" i="9"/>
  <c r="AL92" i="9"/>
  <c r="AN92" i="9" s="1"/>
  <c r="AQ92" i="9" s="1"/>
  <c r="M92" i="9"/>
  <c r="AL94" i="9"/>
  <c r="AN94" i="9" s="1"/>
  <c r="AQ94" i="9" s="1"/>
  <c r="M94" i="9"/>
  <c r="AL96" i="9"/>
  <c r="AN96" i="9" s="1"/>
  <c r="AQ96" i="9" s="1"/>
  <c r="M96" i="9"/>
  <c r="AL98" i="9"/>
  <c r="AN98" i="9" s="1"/>
  <c r="AQ98" i="9" s="1"/>
  <c r="M98" i="9"/>
  <c r="AM125" i="9"/>
  <c r="M125" i="9"/>
  <c r="AL23" i="9"/>
  <c r="AN23" i="9" s="1"/>
  <c r="AQ23" i="9" s="1"/>
  <c r="AM23" i="9"/>
  <c r="AL25" i="9"/>
  <c r="AM25" i="9" s="1"/>
  <c r="K4" i="16" s="1"/>
  <c r="AM27" i="9"/>
  <c r="J5" i="16" s="1"/>
  <c r="AL29" i="9"/>
  <c r="AN29" i="9" s="1"/>
  <c r="AQ29" i="9" s="1"/>
  <c r="AL100" i="9"/>
  <c r="AN100" i="9" s="1"/>
  <c r="AQ100" i="9" s="1"/>
  <c r="M100" i="9"/>
  <c r="AL102" i="9"/>
  <c r="AN102" i="9" s="1"/>
  <c r="AQ102" i="9" s="1"/>
  <c r="M102" i="9"/>
  <c r="AL127" i="9"/>
  <c r="AN127" i="9" s="1"/>
  <c r="AQ127" i="9" s="1"/>
  <c r="M127" i="9"/>
  <c r="AL129" i="9"/>
  <c r="AN129" i="9" s="1"/>
  <c r="AQ129" i="9" s="1"/>
  <c r="M129" i="9"/>
  <c r="AL131" i="9"/>
  <c r="AN131" i="9" s="1"/>
  <c r="AQ131" i="9" s="1"/>
  <c r="AM131" i="9"/>
  <c r="L39" i="16"/>
  <c r="M131" i="9"/>
  <c r="AL133" i="9"/>
  <c r="AN133" i="9"/>
  <c r="AQ133" i="9" s="1"/>
  <c r="M133" i="9"/>
  <c r="AL135" i="9"/>
  <c r="AN135" i="9" s="1"/>
  <c r="AQ135" i="9" s="1"/>
  <c r="M135" i="9"/>
  <c r="AL137" i="9"/>
  <c r="AN137" i="9" s="1"/>
  <c r="AQ137" i="9" s="1"/>
  <c r="M137" i="9"/>
  <c r="AL139" i="9"/>
  <c r="AN139" i="9" s="1"/>
  <c r="AQ139" i="9" s="1"/>
  <c r="M139" i="9"/>
  <c r="AL141" i="9"/>
  <c r="AN141" i="9" s="1"/>
  <c r="AQ141" i="9" s="1"/>
  <c r="M141" i="9"/>
  <c r="AL143" i="9"/>
  <c r="AN143" i="9" s="1"/>
  <c r="AQ143" i="9" s="1"/>
  <c r="M143" i="9"/>
  <c r="AL145" i="9"/>
  <c r="AN145" i="9" s="1"/>
  <c r="AQ145" i="9" s="1"/>
  <c r="M145" i="9"/>
  <c r="AL147" i="9"/>
  <c r="AN147" i="9" s="1"/>
  <c r="AQ147" i="9" s="1"/>
  <c r="M147" i="9"/>
  <c r="AL149" i="9"/>
  <c r="AN149" i="9" s="1"/>
  <c r="AQ149" i="9" s="1"/>
  <c r="M149" i="9"/>
  <c r="AL151" i="9"/>
  <c r="AN151" i="9" s="1"/>
  <c r="AQ151" i="9" s="1"/>
  <c r="M151" i="9"/>
  <c r="AL153" i="9"/>
  <c r="AN153" i="9" s="1"/>
  <c r="AQ153" i="9" s="1"/>
  <c r="M153" i="9"/>
  <c r="AL155" i="9"/>
  <c r="AN155" i="9" s="1"/>
  <c r="AQ155" i="9" s="1"/>
  <c r="AM155" i="9"/>
  <c r="M155" i="9"/>
  <c r="AL157" i="9"/>
  <c r="AN157" i="9" s="1"/>
  <c r="AQ157" i="9" s="1"/>
  <c r="M157" i="9"/>
  <c r="AL159" i="9"/>
  <c r="AN159" i="9" s="1"/>
  <c r="AQ159" i="9" s="1"/>
  <c r="AM159" i="9"/>
  <c r="J49" i="16"/>
  <c r="M159" i="9"/>
  <c r="AL161" i="9"/>
  <c r="AN161" i="9" s="1"/>
  <c r="AQ161" i="9" s="1"/>
  <c r="M161" i="9"/>
  <c r="AL163" i="9"/>
  <c r="AN163" i="9" s="1"/>
  <c r="AQ163" i="9" s="1"/>
  <c r="M163" i="9"/>
  <c r="AL165" i="9"/>
  <c r="AN165" i="9" s="1"/>
  <c r="AQ165" i="9" s="1"/>
  <c r="M165" i="9"/>
  <c r="AL167" i="9"/>
  <c r="AN167" i="9" s="1"/>
  <c r="AQ167" i="9" s="1"/>
  <c r="AM167" i="9"/>
  <c r="M167" i="9"/>
  <c r="AL169" i="9"/>
  <c r="AN169" i="9" s="1"/>
  <c r="AQ169" i="9" s="1"/>
  <c r="M169" i="9"/>
  <c r="AL171" i="9"/>
  <c r="AN171" i="9" s="1"/>
  <c r="AQ171" i="9" s="1"/>
  <c r="M171" i="9"/>
  <c r="AL173" i="9"/>
  <c r="AN173" i="9" s="1"/>
  <c r="AQ173" i="9" s="1"/>
  <c r="M173" i="9"/>
  <c r="AL175" i="9"/>
  <c r="AN175" i="9" s="1"/>
  <c r="AQ175" i="9" s="1"/>
  <c r="AM175" i="9"/>
  <c r="K54" i="16"/>
  <c r="M175" i="9"/>
  <c r="AL177" i="9"/>
  <c r="AN177" i="9" s="1"/>
  <c r="AQ177" i="9" s="1"/>
  <c r="M177" i="9"/>
  <c r="AL179" i="9"/>
  <c r="AN179" i="9" s="1"/>
  <c r="AQ179" i="9" s="1"/>
  <c r="AM179" i="9"/>
  <c r="M179" i="9"/>
  <c r="AL181" i="9"/>
  <c r="AN181" i="9" s="1"/>
  <c r="AQ181" i="9" s="1"/>
  <c r="M181" i="9"/>
  <c r="AL183" i="9"/>
  <c r="AN183" i="9" s="1"/>
  <c r="AQ183" i="9" s="1"/>
  <c r="M183" i="9"/>
  <c r="AL185" i="9"/>
  <c r="AN185" i="9" s="1"/>
  <c r="AQ185" i="9" s="1"/>
  <c r="M185" i="9"/>
  <c r="M201" i="9"/>
  <c r="AL201" i="9"/>
  <c r="AN201" i="9" s="1"/>
  <c r="AQ201" i="9" s="1"/>
  <c r="AL203" i="9"/>
  <c r="AN203" i="9" s="1"/>
  <c r="AQ203" i="9" s="1"/>
  <c r="M203" i="9"/>
  <c r="AL205" i="9"/>
  <c r="AN205" i="9" s="1"/>
  <c r="AQ205" i="9" s="1"/>
  <c r="M205" i="9"/>
  <c r="AL207" i="9"/>
  <c r="AN207" i="9" s="1"/>
  <c r="AQ207" i="9" s="1"/>
  <c r="M207" i="9"/>
  <c r="AL209" i="9"/>
  <c r="AN209" i="9" s="1"/>
  <c r="AQ209" i="9" s="1"/>
  <c r="AM209" i="9"/>
  <c r="L65" i="16"/>
  <c r="M209" i="9"/>
  <c r="AL211" i="9"/>
  <c r="AN211" i="9" s="1"/>
  <c r="AQ211" i="9" s="1"/>
  <c r="M211" i="9"/>
  <c r="AL213" i="9"/>
  <c r="AN213" i="9" s="1"/>
  <c r="AQ213" i="9" s="1"/>
  <c r="M213" i="9"/>
  <c r="AL215" i="9"/>
  <c r="AN215" i="9" s="1"/>
  <c r="AQ215" i="9" s="1"/>
  <c r="M215" i="9"/>
  <c r="AL217" i="9"/>
  <c r="AN217" i="9" s="1"/>
  <c r="AQ217" i="9" s="1"/>
  <c r="AM217" i="9"/>
  <c r="M217" i="9"/>
  <c r="AL219" i="9"/>
  <c r="AN219" i="9" s="1"/>
  <c r="AQ219" i="9" s="1"/>
  <c r="M219" i="9"/>
  <c r="AL221" i="9"/>
  <c r="AN221" i="9" s="1"/>
  <c r="AQ221" i="9" s="1"/>
  <c r="M221" i="9"/>
  <c r="AL223" i="9"/>
  <c r="AN223" i="9" s="1"/>
  <c r="AQ223" i="9" s="1"/>
  <c r="M223" i="9"/>
  <c r="AL225" i="9"/>
  <c r="AN225" i="9" s="1"/>
  <c r="AQ225" i="9" s="1"/>
  <c r="AM225" i="9"/>
  <c r="M225" i="9"/>
  <c r="AL227" i="9"/>
  <c r="AN227" i="9" s="1"/>
  <c r="AQ227" i="9" s="1"/>
  <c r="M227" i="9"/>
  <c r="AL229" i="9"/>
  <c r="AN229" i="9" s="1"/>
  <c r="AQ229" i="9" s="1"/>
  <c r="M229" i="9"/>
  <c r="AL231" i="9"/>
  <c r="AN231" i="9" s="1"/>
  <c r="AQ231" i="9" s="1"/>
  <c r="M231" i="9"/>
  <c r="AL233" i="9"/>
  <c r="AN233" i="9" s="1"/>
  <c r="AQ233" i="9" s="1"/>
  <c r="AM233" i="9"/>
  <c r="L73" i="16"/>
  <c r="M233" i="9"/>
  <c r="AL235" i="9"/>
  <c r="AN235" i="9" s="1"/>
  <c r="AQ235" i="9" s="1"/>
  <c r="M235" i="9"/>
  <c r="AL237" i="9"/>
  <c r="AN237" i="9" s="1"/>
  <c r="AQ237" i="9" s="1"/>
  <c r="M237" i="9"/>
  <c r="AL239" i="9"/>
  <c r="AN239" i="9" s="1"/>
  <c r="AQ239" i="9" s="1"/>
  <c r="M239" i="9"/>
  <c r="AL241" i="9"/>
  <c r="AN241" i="9" s="1"/>
  <c r="AQ241" i="9" s="1"/>
  <c r="M241" i="9"/>
  <c r="AL243" i="9"/>
  <c r="AN243" i="9" s="1"/>
  <c r="AQ243" i="9" s="1"/>
  <c r="M243" i="9"/>
  <c r="AL245" i="9"/>
  <c r="AN245" i="9" s="1"/>
  <c r="AQ245" i="9" s="1"/>
  <c r="M245" i="9"/>
  <c r="AL247" i="9"/>
  <c r="AN247" i="9" s="1"/>
  <c r="AQ247" i="9" s="1"/>
  <c r="M247" i="9"/>
  <c r="AM31" i="9"/>
  <c r="K6" i="16" s="1"/>
  <c r="M31" i="9"/>
  <c r="AL33" i="9"/>
  <c r="AN33" i="9" s="1"/>
  <c r="AQ33" i="9" s="1"/>
  <c r="AL35" i="9"/>
  <c r="AN35" i="9" s="1"/>
  <c r="AQ35" i="9" s="1"/>
  <c r="M35" i="9"/>
  <c r="AM104" i="9"/>
  <c r="L30" i="16"/>
  <c r="M104" i="9"/>
  <c r="AL106" i="9"/>
  <c r="AN106" i="9" s="1"/>
  <c r="AQ106" i="9" s="1"/>
  <c r="M106" i="9"/>
  <c r="AL108" i="9"/>
  <c r="AN108" i="9" s="1"/>
  <c r="AQ108" i="9" s="1"/>
  <c r="M108" i="9"/>
  <c r="AL110" i="9"/>
  <c r="AN110" i="9" s="1"/>
  <c r="AQ110" i="9" s="1"/>
  <c r="M110" i="9"/>
  <c r="AL112" i="9"/>
  <c r="AN112" i="9" s="1"/>
  <c r="AQ112" i="9" s="1"/>
  <c r="M112" i="9"/>
  <c r="AL114" i="9"/>
  <c r="AN114" i="9" s="1"/>
  <c r="AQ114" i="9" s="1"/>
  <c r="M114" i="9"/>
  <c r="AL116" i="9"/>
  <c r="AN116" i="9"/>
  <c r="AM116" i="9"/>
  <c r="L34" i="16"/>
  <c r="M116" i="9"/>
  <c r="AL118" i="9"/>
  <c r="AN118" i="9" s="1"/>
  <c r="AQ118" i="9" s="1"/>
  <c r="M118" i="9"/>
  <c r="AL120" i="9"/>
  <c r="AN120" i="9" s="1"/>
  <c r="AQ120" i="9" s="1"/>
  <c r="M120" i="9"/>
  <c r="AL122" i="9"/>
  <c r="AN122" i="9" s="1"/>
  <c r="AQ122" i="9" s="1"/>
  <c r="M122" i="9"/>
  <c r="AL124" i="9"/>
  <c r="AN124" i="9"/>
  <c r="AQ124" i="9" s="1"/>
  <c r="AM124" i="9"/>
  <c r="M124" i="9"/>
  <c r="K35" i="9"/>
  <c r="M23" i="9"/>
  <c r="AL37" i="9"/>
  <c r="AN37" i="9" s="1"/>
  <c r="AQ37" i="9" s="1"/>
  <c r="M37" i="9"/>
  <c r="AL39" i="9"/>
  <c r="AN39" i="9" s="1"/>
  <c r="AQ39" i="9" s="1"/>
  <c r="M39" i="9"/>
  <c r="AL41" i="9"/>
  <c r="AN41" i="9" s="1"/>
  <c r="AQ41" i="9" s="1"/>
  <c r="AM41" i="9"/>
  <c r="L9" i="16" s="1"/>
  <c r="M41" i="9"/>
  <c r="AL43" i="9"/>
  <c r="AN43" i="9" s="1"/>
  <c r="AQ43" i="9" s="1"/>
  <c r="M43" i="9"/>
  <c r="AL45" i="9"/>
  <c r="AN45" i="9" s="1"/>
  <c r="AQ45" i="9" s="1"/>
  <c r="M45" i="9"/>
  <c r="AL47" i="9"/>
  <c r="AN47" i="9" s="1"/>
  <c r="AQ47" i="9" s="1"/>
  <c r="M47" i="9"/>
  <c r="AL49" i="9"/>
  <c r="AN49" i="9" s="1"/>
  <c r="AQ49" i="9" s="1"/>
  <c r="M49" i="9"/>
  <c r="AL51" i="9"/>
  <c r="AN51" i="9" s="1"/>
  <c r="AQ51" i="9" s="1"/>
  <c r="M51" i="9"/>
  <c r="AL53" i="9"/>
  <c r="AN53" i="9" s="1"/>
  <c r="AQ53" i="9" s="1"/>
  <c r="M53" i="9"/>
  <c r="AL55" i="9"/>
  <c r="AN55" i="9" s="1"/>
  <c r="AQ55" i="9" s="1"/>
  <c r="M55" i="9"/>
  <c r="AL57" i="9"/>
  <c r="AN57" i="9" s="1"/>
  <c r="AQ57" i="9" s="1"/>
  <c r="M57" i="9"/>
  <c r="AL59" i="9"/>
  <c r="AN59" i="9" s="1"/>
  <c r="AQ59" i="9" s="1"/>
  <c r="M59" i="9"/>
  <c r="AL61" i="9"/>
  <c r="AN61" i="9" s="1"/>
  <c r="AQ61" i="9" s="1"/>
  <c r="M61" i="9"/>
  <c r="AL63" i="9"/>
  <c r="AN63" i="9" s="1"/>
  <c r="AQ63" i="9" s="1"/>
  <c r="AL65" i="9"/>
  <c r="AN65" i="9" s="1"/>
  <c r="AQ65" i="9" s="1"/>
  <c r="M65" i="9"/>
  <c r="AL67" i="9"/>
  <c r="AN67" i="9" s="1"/>
  <c r="AQ67" i="9" s="1"/>
  <c r="M67" i="9"/>
  <c r="AL69" i="9"/>
  <c r="AN69" i="9" s="1"/>
  <c r="AQ69" i="9" s="1"/>
  <c r="M69" i="9"/>
  <c r="AM71" i="9"/>
  <c r="L19" i="16" s="1"/>
  <c r="M71" i="9"/>
  <c r="AL73" i="9"/>
  <c r="AN73" i="9" s="1"/>
  <c r="AQ73" i="9" s="1"/>
  <c r="M73" i="9"/>
  <c r="AL75" i="9"/>
  <c r="AN75" i="9" s="1"/>
  <c r="AQ75" i="9" s="1"/>
  <c r="M75" i="9"/>
  <c r="AL77" i="9"/>
  <c r="AN77" i="9" s="1"/>
  <c r="AQ77" i="9" s="1"/>
  <c r="M77" i="9"/>
  <c r="AL79" i="9"/>
  <c r="AN79" i="9" s="1"/>
  <c r="AQ79" i="9" s="1"/>
  <c r="M79" i="9"/>
  <c r="AL81" i="9"/>
  <c r="AN81" i="9" s="1"/>
  <c r="AQ81" i="9" s="1"/>
  <c r="M81" i="9"/>
  <c r="AL83" i="9"/>
  <c r="AN83" i="9" s="1"/>
  <c r="AQ83" i="9" s="1"/>
  <c r="M83" i="9"/>
  <c r="AL85" i="9"/>
  <c r="AN85" i="9" s="1"/>
  <c r="AQ85" i="9" s="1"/>
  <c r="M85" i="9"/>
  <c r="AL87" i="9"/>
  <c r="AN87" i="9" s="1"/>
  <c r="AQ87" i="9" s="1"/>
  <c r="M87" i="9"/>
  <c r="AL89" i="9"/>
  <c r="AN89" i="9" s="1"/>
  <c r="AQ89" i="9" s="1"/>
  <c r="M89" i="9"/>
  <c r="AL91" i="9"/>
  <c r="AN91" i="9" s="1"/>
  <c r="AQ91" i="9" s="1"/>
  <c r="M91" i="9"/>
  <c r="AL93" i="9"/>
  <c r="AN93" i="9" s="1"/>
  <c r="AQ93" i="9" s="1"/>
  <c r="M93" i="9"/>
  <c r="AL95" i="9"/>
  <c r="AN95" i="9" s="1"/>
  <c r="AQ95" i="9" s="1"/>
  <c r="M95" i="9"/>
  <c r="AL97" i="9"/>
  <c r="AN97" i="9" s="1"/>
  <c r="AQ97" i="9" s="1"/>
  <c r="M97" i="9"/>
  <c r="AL22" i="9"/>
  <c r="AN22" i="9" s="1"/>
  <c r="AQ22" i="9" s="1"/>
  <c r="AM22" i="9"/>
  <c r="AL24" i="9"/>
  <c r="AM24" i="9"/>
  <c r="J4" i="16" s="1"/>
  <c r="AL26" i="9"/>
  <c r="AM26" i="9"/>
  <c r="L4" i="16" s="1"/>
  <c r="AL28" i="9"/>
  <c r="AN28" i="9" s="1"/>
  <c r="AQ28" i="9" s="1"/>
  <c r="AL30" i="9"/>
  <c r="AN30" i="9" s="1"/>
  <c r="AQ30" i="9" s="1"/>
  <c r="M30" i="9"/>
  <c r="AM99" i="9"/>
  <c r="J29" i="16"/>
  <c r="M99" i="9"/>
  <c r="AL101" i="9"/>
  <c r="AN101" i="9" s="1"/>
  <c r="AQ101" i="9" s="1"/>
  <c r="M101" i="9"/>
  <c r="AL103" i="9"/>
  <c r="AN103" i="9" s="1"/>
  <c r="AQ103" i="9" s="1"/>
  <c r="AM103" i="9"/>
  <c r="K30" i="16"/>
  <c r="M103" i="9"/>
  <c r="AM126" i="9"/>
  <c r="J38" i="16"/>
  <c r="M126" i="9"/>
  <c r="AL128" i="9"/>
  <c r="AN128" i="9" s="1"/>
  <c r="AQ128" i="9" s="1"/>
  <c r="M128" i="9"/>
  <c r="AL130" i="9"/>
  <c r="AN130" i="9" s="1"/>
  <c r="AQ130" i="9" s="1"/>
  <c r="M130" i="9"/>
  <c r="AL132" i="9"/>
  <c r="AN132" i="9" s="1"/>
  <c r="AQ132" i="9" s="1"/>
  <c r="M132" i="9"/>
  <c r="AL134" i="9"/>
  <c r="AN134" i="9" s="1"/>
  <c r="AQ134" i="9" s="1"/>
  <c r="AM134" i="9"/>
  <c r="L40" i="16"/>
  <c r="M134" i="9"/>
  <c r="AL136" i="9"/>
  <c r="AN136" i="9" s="1"/>
  <c r="AQ136" i="9" s="1"/>
  <c r="M136" i="9"/>
  <c r="AL138" i="9"/>
  <c r="AN138" i="9" s="1"/>
  <c r="AQ138" i="9" s="1"/>
  <c r="M138" i="9"/>
  <c r="AL140" i="9"/>
  <c r="AN140" i="9"/>
  <c r="M140" i="9"/>
  <c r="AL142" i="9"/>
  <c r="AN142" i="9" s="1"/>
  <c r="AQ142" i="9" s="1"/>
  <c r="AM142" i="9"/>
  <c r="K43" i="16"/>
  <c r="M142" i="9"/>
  <c r="AL144" i="9"/>
  <c r="AN144" i="9" s="1"/>
  <c r="AQ144" i="9" s="1"/>
  <c r="M144" i="9"/>
  <c r="AL146" i="9"/>
  <c r="AN146" i="9" s="1"/>
  <c r="AQ146" i="9" s="1"/>
  <c r="M146" i="9"/>
  <c r="AL148" i="9"/>
  <c r="AN148" i="9" s="1"/>
  <c r="AQ148" i="9" s="1"/>
  <c r="M148" i="9"/>
  <c r="AL150" i="9"/>
  <c r="AN150" i="9" s="1"/>
  <c r="AQ150" i="9" s="1"/>
  <c r="AM150" i="9"/>
  <c r="M150" i="9"/>
  <c r="AL152" i="9"/>
  <c r="AN152" i="9" s="1"/>
  <c r="AQ152" i="9" s="1"/>
  <c r="M152" i="9"/>
  <c r="AL154" i="9"/>
  <c r="AN154" i="9" s="1"/>
  <c r="AQ154" i="9" s="1"/>
  <c r="M154" i="9"/>
  <c r="AL156" i="9"/>
  <c r="AN156" i="9" s="1"/>
  <c r="AQ156" i="9" s="1"/>
  <c r="M156" i="9"/>
  <c r="AL158" i="9"/>
  <c r="AN158" i="9" s="1"/>
  <c r="AQ158" i="9" s="1"/>
  <c r="AM158" i="9"/>
  <c r="L48" i="16"/>
  <c r="M158" i="9"/>
  <c r="AL160" i="9"/>
  <c r="AN160" i="9" s="1"/>
  <c r="AQ160" i="9" s="1"/>
  <c r="M160" i="9"/>
  <c r="AL162" i="9"/>
  <c r="AN162" i="9" s="1"/>
  <c r="AQ162" i="9" s="1"/>
  <c r="M162" i="9"/>
  <c r="AL164" i="9"/>
  <c r="AN164" i="9" s="1"/>
  <c r="AQ164" i="9" s="1"/>
  <c r="M164" i="9"/>
  <c r="AL166" i="9"/>
  <c r="AN166" i="9" s="1"/>
  <c r="AQ166" i="9" s="1"/>
  <c r="M166" i="9"/>
  <c r="AL168" i="9"/>
  <c r="AN168" i="9" s="1"/>
  <c r="AQ168" i="9" s="1"/>
  <c r="M168" i="9"/>
  <c r="AL170" i="9"/>
  <c r="AN170" i="9" s="1"/>
  <c r="AQ170" i="9" s="1"/>
  <c r="M170" i="9"/>
  <c r="AL172" i="9"/>
  <c r="AN172" i="9" s="1"/>
  <c r="AQ172" i="9" s="1"/>
  <c r="M172" i="9"/>
  <c r="AL174" i="9"/>
  <c r="AN174" i="9" s="1"/>
  <c r="AQ174" i="9" s="1"/>
  <c r="M174" i="9"/>
  <c r="AL176" i="9"/>
  <c r="AN176" i="9" s="1"/>
  <c r="AQ176" i="9" s="1"/>
  <c r="M176" i="9"/>
  <c r="AL178" i="9"/>
  <c r="AN178" i="9" s="1"/>
  <c r="AQ178" i="9" s="1"/>
  <c r="M178" i="9"/>
  <c r="AL180" i="9"/>
  <c r="AN180" i="9" s="1"/>
  <c r="AQ180" i="9" s="1"/>
  <c r="M180" i="9"/>
  <c r="AL182" i="9"/>
  <c r="AN182" i="9" s="1"/>
  <c r="AQ182" i="9" s="1"/>
  <c r="M182" i="9"/>
  <c r="AL184" i="9"/>
  <c r="AN184" i="9"/>
  <c r="AQ184" i="9" s="1"/>
  <c r="M184" i="9"/>
  <c r="AL186" i="9"/>
  <c r="AN186" i="9" s="1"/>
  <c r="AQ186" i="9" s="1"/>
  <c r="AM186" i="9"/>
  <c r="J58" i="16"/>
  <c r="M186" i="9"/>
  <c r="AL188" i="9"/>
  <c r="AN188" i="9" s="1"/>
  <c r="AQ188" i="9" s="1"/>
  <c r="M188" i="9"/>
  <c r="AL190" i="9"/>
  <c r="AN190" i="9" s="1"/>
  <c r="AQ190" i="9" s="1"/>
  <c r="AM190" i="9"/>
  <c r="M190" i="9"/>
  <c r="AL192" i="9"/>
  <c r="AN192" i="9" s="1"/>
  <c r="AQ192" i="9" s="1"/>
  <c r="M192" i="9"/>
  <c r="AL194" i="9"/>
  <c r="AN194" i="9" s="1"/>
  <c r="AQ194" i="9" s="1"/>
  <c r="M194" i="9"/>
  <c r="AL196" i="9"/>
  <c r="AN196" i="9" s="1"/>
  <c r="AQ196" i="9" s="1"/>
  <c r="M196" i="9"/>
  <c r="AL202" i="9"/>
  <c r="AN202" i="9" s="1"/>
  <c r="AQ202" i="9" s="1"/>
  <c r="M202" i="9"/>
  <c r="AL204" i="9"/>
  <c r="AN204" i="9" s="1"/>
  <c r="AQ204" i="9" s="1"/>
  <c r="M204" i="9"/>
  <c r="AL206" i="9"/>
  <c r="AN206" i="9" s="1"/>
  <c r="AQ206" i="9" s="1"/>
  <c r="M206" i="9"/>
  <c r="AL208" i="9"/>
  <c r="AN208" i="9"/>
  <c r="AQ208" i="9" s="1"/>
  <c r="M208" i="9"/>
  <c r="AL210" i="9"/>
  <c r="AN210" i="9" s="1"/>
  <c r="AQ210" i="9" s="1"/>
  <c r="AM210" i="9"/>
  <c r="J66" i="16"/>
  <c r="M210" i="9"/>
  <c r="AL212" i="9"/>
  <c r="AN212" i="9" s="1"/>
  <c r="AQ212" i="9" s="1"/>
  <c r="M212" i="9"/>
  <c r="AL214" i="9"/>
  <c r="AN214" i="9" s="1"/>
  <c r="AQ214" i="9" s="1"/>
  <c r="M214" i="9"/>
  <c r="AL216" i="9"/>
  <c r="AN216" i="9" s="1"/>
  <c r="AQ216" i="9" s="1"/>
  <c r="M216" i="9"/>
  <c r="AL218" i="9"/>
  <c r="AN218" i="9" s="1"/>
  <c r="AQ218" i="9" s="1"/>
  <c r="AM218" i="9"/>
  <c r="L68" i="16"/>
  <c r="M218" i="9"/>
  <c r="AL220" i="9"/>
  <c r="AN220" i="9" s="1"/>
  <c r="AQ220" i="9" s="1"/>
  <c r="M220" i="9"/>
  <c r="AL222" i="9"/>
  <c r="AN222" i="9" s="1"/>
  <c r="AQ222" i="9" s="1"/>
  <c r="M222" i="9"/>
  <c r="AL224" i="9"/>
  <c r="AN224" i="9" s="1"/>
  <c r="AQ224" i="9" s="1"/>
  <c r="M224" i="9"/>
  <c r="AL226" i="9"/>
  <c r="AN226" i="9" s="1"/>
  <c r="AQ226" i="9" s="1"/>
  <c r="AM226" i="9"/>
  <c r="M226" i="9"/>
  <c r="AL228" i="9"/>
  <c r="AN228" i="9" s="1"/>
  <c r="AQ228" i="9" s="1"/>
  <c r="M228" i="9"/>
  <c r="AL230" i="9"/>
  <c r="AN230" i="9" s="1"/>
  <c r="AQ230" i="9" s="1"/>
  <c r="M230" i="9"/>
  <c r="AL232" i="9"/>
  <c r="AN232" i="9" s="1"/>
  <c r="AQ232" i="9" s="1"/>
  <c r="M232" i="9"/>
  <c r="AL234" i="9"/>
  <c r="AN234" i="9" s="1"/>
  <c r="AQ234" i="9" s="1"/>
  <c r="AM234" i="9"/>
  <c r="J74" i="16"/>
  <c r="M234" i="9"/>
  <c r="AL236" i="9"/>
  <c r="AN236" i="9" s="1"/>
  <c r="AQ236" i="9" s="1"/>
  <c r="M236" i="9"/>
  <c r="AL238" i="9"/>
  <c r="AN238" i="9" s="1"/>
  <c r="AQ238" i="9" s="1"/>
  <c r="M238" i="9"/>
  <c r="AL240" i="9"/>
  <c r="M240" i="9"/>
  <c r="AL242" i="9"/>
  <c r="AN242" i="9" s="1"/>
  <c r="AQ242" i="9" s="1"/>
  <c r="M242" i="9"/>
  <c r="AL244" i="9"/>
  <c r="M244" i="9"/>
  <c r="AL246" i="9"/>
  <c r="AN246" i="9" s="1"/>
  <c r="AQ246" i="9" s="1"/>
  <c r="M246" i="9"/>
  <c r="AL248" i="9"/>
  <c r="M248" i="9"/>
  <c r="AL250" i="9"/>
  <c r="AN250" i="9" s="1"/>
  <c r="AQ250" i="9" s="1"/>
  <c r="M250" i="9"/>
  <c r="AL252" i="9"/>
  <c r="M252" i="9"/>
  <c r="AL254" i="9"/>
  <c r="AN254" i="9" s="1"/>
  <c r="AQ254" i="9" s="1"/>
  <c r="M254" i="9"/>
  <c r="AL256" i="9"/>
  <c r="M256" i="9"/>
  <c r="AL258" i="9"/>
  <c r="AN258" i="9" s="1"/>
  <c r="AQ258" i="9" s="1"/>
  <c r="M258" i="9"/>
  <c r="AL260" i="9"/>
  <c r="M260" i="9"/>
  <c r="AL262" i="9"/>
  <c r="AN262" i="9" s="1"/>
  <c r="AQ262" i="9" s="1"/>
  <c r="AM262" i="9"/>
  <c r="M262" i="9"/>
  <c r="AL264" i="9"/>
  <c r="M264" i="9"/>
  <c r="AL266" i="9"/>
  <c r="AN266" i="9" s="1"/>
  <c r="AQ266" i="9" s="1"/>
  <c r="AM266" i="9"/>
  <c r="M266" i="9"/>
  <c r="AL268" i="9"/>
  <c r="M268" i="9"/>
  <c r="AL270" i="9"/>
  <c r="AN270" i="9" s="1"/>
  <c r="AQ270" i="9" s="1"/>
  <c r="M270" i="9"/>
  <c r="AL272" i="9"/>
  <c r="M272" i="9"/>
  <c r="AL274" i="9"/>
  <c r="AN274" i="9" s="1"/>
  <c r="AQ274" i="9" s="1"/>
  <c r="M274" i="9"/>
  <c r="AL276" i="9"/>
  <c r="M276" i="9"/>
  <c r="AL278" i="9"/>
  <c r="AN278" i="9" s="1"/>
  <c r="AQ278" i="9" s="1"/>
  <c r="M278" i="9"/>
  <c r="AL280" i="9"/>
  <c r="M280" i="9"/>
  <c r="AL282" i="9"/>
  <c r="AN282" i="9" s="1"/>
  <c r="AQ282" i="9" s="1"/>
  <c r="AM282" i="9"/>
  <c r="J90" i="16"/>
  <c r="M282" i="9"/>
  <c r="AL284" i="9"/>
  <c r="M284" i="9"/>
  <c r="AL286" i="9"/>
  <c r="AN286" i="9" s="1"/>
  <c r="AQ286" i="9" s="1"/>
  <c r="M286" i="9"/>
  <c r="AL288" i="9"/>
  <c r="M288" i="9"/>
  <c r="AL290" i="9"/>
  <c r="AN290" i="9" s="1"/>
  <c r="AQ290" i="9" s="1"/>
  <c r="AM290" i="9"/>
  <c r="L92" i="16"/>
  <c r="M290" i="9"/>
  <c r="AL292" i="9"/>
  <c r="M292" i="9"/>
  <c r="AL294" i="9"/>
  <c r="AN294" i="9" s="1"/>
  <c r="AQ294" i="9" s="1"/>
  <c r="M294" i="9"/>
  <c r="AL296" i="9"/>
  <c r="M296" i="9"/>
  <c r="AL298" i="9"/>
  <c r="AN298" i="9" s="1"/>
  <c r="AQ298" i="9" s="1"/>
  <c r="AM298" i="9"/>
  <c r="K95" i="16"/>
  <c r="M298" i="9"/>
  <c r="AL300" i="9"/>
  <c r="M300" i="9"/>
  <c r="AL302" i="9"/>
  <c r="AN302" i="9"/>
  <c r="AQ302" i="9" s="1"/>
  <c r="M302" i="9"/>
  <c r="AL304" i="9"/>
  <c r="M304" i="9"/>
  <c r="AL306" i="9"/>
  <c r="AN306" i="9" s="1"/>
  <c r="AQ306" i="9" s="1"/>
  <c r="AM306" i="9"/>
  <c r="J98" i="16"/>
  <c r="M306" i="9"/>
  <c r="AL308" i="9"/>
  <c r="M308" i="9"/>
  <c r="AL310" i="9"/>
  <c r="AN310" i="9" s="1"/>
  <c r="AQ310" i="9" s="1"/>
  <c r="M310" i="9"/>
  <c r="AL312" i="9"/>
  <c r="M312" i="9"/>
  <c r="AL314" i="9"/>
  <c r="AN314" i="9" s="1"/>
  <c r="AQ314" i="9" s="1"/>
  <c r="M314" i="9"/>
  <c r="AL316" i="9"/>
  <c r="M316" i="9"/>
  <c r="AL318" i="9"/>
  <c r="AN318" i="9" s="1"/>
  <c r="AQ318" i="9" s="1"/>
  <c r="M318" i="9"/>
  <c r="AL320" i="9"/>
  <c r="M320" i="9"/>
  <c r="AL322" i="9"/>
  <c r="AN322" i="9" s="1"/>
  <c r="AQ322" i="9" s="1"/>
  <c r="M322" i="9"/>
  <c r="AL324" i="9"/>
  <c r="M324" i="9"/>
  <c r="AL326" i="9"/>
  <c r="AN326" i="9" s="1"/>
  <c r="AQ326" i="9" s="1"/>
  <c r="M326" i="9"/>
  <c r="AL328" i="9"/>
  <c r="M328" i="9"/>
  <c r="AL330" i="9"/>
  <c r="AN330" i="9" s="1"/>
  <c r="AQ330" i="9" s="1"/>
  <c r="M330" i="9"/>
  <c r="AL332" i="9"/>
  <c r="M332" i="9"/>
  <c r="AL334" i="9"/>
  <c r="AN334" i="9" s="1"/>
  <c r="AQ334" i="9" s="1"/>
  <c r="M334" i="9"/>
  <c r="AL336" i="9"/>
  <c r="M336" i="9"/>
  <c r="AL338" i="9"/>
  <c r="AN338" i="9" s="1"/>
  <c r="AQ338" i="9" s="1"/>
  <c r="M338" i="9"/>
  <c r="AL340" i="9"/>
  <c r="M340" i="9"/>
  <c r="AL342" i="9"/>
  <c r="AN342" i="9" s="1"/>
  <c r="AQ342" i="9" s="1"/>
  <c r="M342" i="9"/>
  <c r="AL344" i="9"/>
  <c r="M344" i="9"/>
  <c r="AL32" i="9"/>
  <c r="AN32" i="9" s="1"/>
  <c r="AQ32" i="9" s="1"/>
  <c r="M32" i="9"/>
  <c r="AL34" i="9"/>
  <c r="AN34" i="9" s="1"/>
  <c r="AQ34" i="9" s="1"/>
  <c r="M34" i="9"/>
  <c r="AL105" i="9"/>
  <c r="AN105" i="9" s="1"/>
  <c r="AQ105" i="9" s="1"/>
  <c r="AM105" i="9"/>
  <c r="M105" i="9"/>
  <c r="AL107" i="9"/>
  <c r="M107" i="9"/>
  <c r="AL109" i="9"/>
  <c r="AN109" i="9" s="1"/>
  <c r="AQ109" i="9" s="1"/>
  <c r="M109" i="9"/>
  <c r="AL111" i="9"/>
  <c r="M111" i="9"/>
  <c r="AL113" i="9"/>
  <c r="AN113" i="9" s="1"/>
  <c r="AQ113" i="9" s="1"/>
  <c r="M113" i="9"/>
  <c r="AL115" i="9"/>
  <c r="M115" i="9"/>
  <c r="AL117" i="9"/>
  <c r="AN117" i="9" s="1"/>
  <c r="AQ117" i="9" s="1"/>
  <c r="M117" i="9"/>
  <c r="AL119" i="9"/>
  <c r="M119" i="9"/>
  <c r="AL121" i="9"/>
  <c r="AN121" i="9" s="1"/>
  <c r="AQ121" i="9" s="1"/>
  <c r="AM121" i="9"/>
  <c r="K36" i="16"/>
  <c r="M121" i="9"/>
  <c r="AL123" i="9"/>
  <c r="M123" i="9"/>
  <c r="AL348" i="9"/>
  <c r="AN348" i="9" s="1"/>
  <c r="AQ348" i="9" s="1"/>
  <c r="AL350" i="9"/>
  <c r="AN350" i="9" s="1"/>
  <c r="AQ350" i="9" s="1"/>
  <c r="AM350" i="9"/>
  <c r="L112" i="16"/>
  <c r="AL352" i="9"/>
  <c r="AN352" i="9" s="1"/>
  <c r="AQ352" i="9" s="1"/>
  <c r="AL354" i="9"/>
  <c r="AN354" i="9" s="1"/>
  <c r="AQ354" i="9" s="1"/>
  <c r="AL356" i="9"/>
  <c r="AN356" i="9" s="1"/>
  <c r="AQ356" i="9" s="1"/>
  <c r="AL358" i="9"/>
  <c r="AN358" i="9" s="1"/>
  <c r="AQ358" i="9" s="1"/>
  <c r="AL360" i="9"/>
  <c r="AN360" i="9" s="1"/>
  <c r="AQ360" i="9" s="1"/>
  <c r="AL362" i="9"/>
  <c r="AN362" i="9" s="1"/>
  <c r="AQ362" i="9" s="1"/>
  <c r="AL364" i="9"/>
  <c r="AN364" i="9" s="1"/>
  <c r="AQ364" i="9" s="1"/>
  <c r="AL366" i="9"/>
  <c r="AN366" i="9" s="1"/>
  <c r="AQ366" i="9" s="1"/>
  <c r="AL368" i="9"/>
  <c r="AN368" i="9" s="1"/>
  <c r="AQ368" i="9" s="1"/>
  <c r="AL370" i="9"/>
  <c r="AN370" i="9" s="1"/>
  <c r="AQ370" i="9" s="1"/>
  <c r="AL372" i="9"/>
  <c r="AN372" i="9" s="1"/>
  <c r="AQ372" i="9" s="1"/>
  <c r="AL374" i="9"/>
  <c r="AN374" i="9" s="1"/>
  <c r="AQ374" i="9" s="1"/>
  <c r="AM374" i="9"/>
  <c r="AL376" i="9"/>
  <c r="AN376" i="9" s="1"/>
  <c r="AQ376" i="9" s="1"/>
  <c r="AL378" i="9"/>
  <c r="AN378" i="9" s="1"/>
  <c r="AQ378" i="9" s="1"/>
  <c r="AL380" i="9"/>
  <c r="AN380" i="9" s="1"/>
  <c r="AQ380" i="9" s="1"/>
  <c r="AL382" i="9"/>
  <c r="AN382" i="9" s="1"/>
  <c r="AQ382" i="9" s="1"/>
  <c r="AL384" i="9"/>
  <c r="AN384" i="9" s="1"/>
  <c r="AQ384" i="9" s="1"/>
  <c r="AL386" i="9"/>
  <c r="AN386" i="9" s="1"/>
  <c r="AQ386" i="9" s="1"/>
  <c r="AL388" i="9"/>
  <c r="AN388" i="9" s="1"/>
  <c r="AQ388" i="9" s="1"/>
  <c r="AM388" i="9"/>
  <c r="K125" i="16"/>
  <c r="AL390" i="9"/>
  <c r="AN390" i="9" s="1"/>
  <c r="AQ390" i="9" s="1"/>
  <c r="AL392" i="9"/>
  <c r="AN392" i="9" s="1"/>
  <c r="AQ392" i="9" s="1"/>
  <c r="AM392" i="9"/>
  <c r="L126" i="16"/>
  <c r="M432" i="9"/>
  <c r="M426" i="9"/>
  <c r="M420" i="9"/>
  <c r="M414" i="9"/>
  <c r="M408" i="9"/>
  <c r="M402" i="9"/>
  <c r="M396" i="9"/>
  <c r="M390" i="9"/>
  <c r="M384" i="9"/>
  <c r="M378" i="9"/>
  <c r="M372" i="9"/>
  <c r="M366" i="9"/>
  <c r="M360" i="9"/>
  <c r="M354" i="9"/>
  <c r="M348" i="9"/>
  <c r="AL187" i="9"/>
  <c r="AN187" i="9" s="1"/>
  <c r="AQ187" i="9" s="1"/>
  <c r="AM187" i="9"/>
  <c r="K58" i="16"/>
  <c r="AL189" i="9"/>
  <c r="AL191" i="9"/>
  <c r="AN191" i="9" s="1"/>
  <c r="AQ191" i="9" s="1"/>
  <c r="AL193" i="9"/>
  <c r="AN193" i="9" s="1"/>
  <c r="AQ193" i="9" s="1"/>
  <c r="AL195" i="9"/>
  <c r="AL197" i="9"/>
  <c r="AN197" i="9" s="1"/>
  <c r="AQ197" i="9" s="1"/>
  <c r="AL199" i="9"/>
  <c r="AN199" i="9" s="1"/>
  <c r="AQ199" i="9" s="1"/>
  <c r="AM199" i="9"/>
  <c r="K62" i="16"/>
  <c r="M431" i="9"/>
  <c r="M425" i="9"/>
  <c r="M419" i="9"/>
  <c r="M413" i="9"/>
  <c r="M407" i="9"/>
  <c r="M401" i="9"/>
  <c r="M395" i="9"/>
  <c r="M197" i="9"/>
  <c r="M191" i="9"/>
  <c r="AL249" i="9"/>
  <c r="AN249" i="9" s="1"/>
  <c r="AQ249" i="9" s="1"/>
  <c r="AM249" i="9"/>
  <c r="J79" i="16"/>
  <c r="AL251" i="9"/>
  <c r="AN251" i="9" s="1"/>
  <c r="AQ251" i="9" s="1"/>
  <c r="AL253" i="9"/>
  <c r="AN253" i="9" s="1"/>
  <c r="AQ253" i="9" s="1"/>
  <c r="AL255" i="9"/>
  <c r="AN255" i="9" s="1"/>
  <c r="AQ255" i="9" s="1"/>
  <c r="AL257" i="9"/>
  <c r="AN257" i="9" s="1"/>
  <c r="AQ257" i="9" s="1"/>
  <c r="AL259" i="9"/>
  <c r="AN259" i="9" s="1"/>
  <c r="AQ259" i="9" s="1"/>
  <c r="AL261" i="9"/>
  <c r="AN261" i="9" s="1"/>
  <c r="AQ261" i="9" s="1"/>
  <c r="AL263" i="9"/>
  <c r="AN263" i="9" s="1"/>
  <c r="AQ263" i="9" s="1"/>
  <c r="AL265" i="9"/>
  <c r="AN265" i="9" s="1"/>
  <c r="AQ265" i="9" s="1"/>
  <c r="AL267" i="9"/>
  <c r="AN267" i="9" s="1"/>
  <c r="AQ267" i="9" s="1"/>
  <c r="AM267" i="9"/>
  <c r="J85" i="16"/>
  <c r="AL269" i="9"/>
  <c r="AN269" i="9" s="1"/>
  <c r="AQ269" i="9" s="1"/>
  <c r="AL271" i="9"/>
  <c r="AN271" i="9" s="1"/>
  <c r="AQ271" i="9" s="1"/>
  <c r="AM271" i="9"/>
  <c r="K86" i="16"/>
  <c r="AL273" i="9"/>
  <c r="AN273" i="9" s="1"/>
  <c r="AQ273" i="9" s="1"/>
  <c r="AL275" i="9"/>
  <c r="AN275" i="9" s="1"/>
  <c r="AQ275" i="9" s="1"/>
  <c r="AL277" i="9"/>
  <c r="AN277" i="9" s="1"/>
  <c r="AQ277" i="9" s="1"/>
  <c r="AL279" i="9"/>
  <c r="AN279" i="9" s="1"/>
  <c r="AQ279" i="9" s="1"/>
  <c r="AM279" i="9"/>
  <c r="J89" i="16"/>
  <c r="AL281" i="9"/>
  <c r="AN281" i="9" s="1"/>
  <c r="AQ281" i="9" s="1"/>
  <c r="AL283" i="9"/>
  <c r="AN283" i="9" s="1"/>
  <c r="AQ283" i="9" s="1"/>
  <c r="AL285" i="9"/>
  <c r="AN285" i="9" s="1"/>
  <c r="AQ285" i="9" s="1"/>
  <c r="AL287" i="9"/>
  <c r="AN287" i="9" s="1"/>
  <c r="AQ287" i="9" s="1"/>
  <c r="AL289" i="9"/>
  <c r="AN289" i="9" s="1"/>
  <c r="AQ289" i="9" s="1"/>
  <c r="AL291" i="9"/>
  <c r="AN291" i="9" s="1"/>
  <c r="AQ291" i="9" s="1"/>
  <c r="AM291" i="9"/>
  <c r="J93" i="16"/>
  <c r="AL293" i="9"/>
  <c r="AN293" i="9" s="1"/>
  <c r="AQ293" i="9" s="1"/>
  <c r="AL295" i="9"/>
  <c r="AN295" i="9" s="1"/>
  <c r="AQ295" i="9" s="1"/>
  <c r="AL297" i="9"/>
  <c r="AN297" i="9" s="1"/>
  <c r="AQ297" i="9" s="1"/>
  <c r="AL299" i="9"/>
  <c r="AN299" i="9"/>
  <c r="AQ299" i="9" s="1"/>
  <c r="AL301" i="9"/>
  <c r="AN301" i="9" s="1"/>
  <c r="AQ301" i="9" s="1"/>
  <c r="AM301" i="9"/>
  <c r="K96" i="16"/>
  <c r="AL303" i="9"/>
  <c r="AN303" i="9" s="1"/>
  <c r="AQ303" i="9" s="1"/>
  <c r="AL305" i="9"/>
  <c r="AN305" i="9" s="1"/>
  <c r="AQ305" i="9" s="1"/>
  <c r="AL307" i="9"/>
  <c r="AN307" i="9" s="1"/>
  <c r="AQ307" i="9" s="1"/>
  <c r="AM307" i="9"/>
  <c r="K98" i="16"/>
  <c r="AL309" i="9"/>
  <c r="AN309" i="9" s="1"/>
  <c r="AQ309" i="9" s="1"/>
  <c r="AL311" i="9"/>
  <c r="AN311" i="9" s="1"/>
  <c r="AQ311" i="9" s="1"/>
  <c r="AL313" i="9"/>
  <c r="AN313" i="9" s="1"/>
  <c r="AQ313" i="9" s="1"/>
  <c r="AM313" i="9"/>
  <c r="K100" i="16"/>
  <c r="AL315" i="9"/>
  <c r="AN315" i="9" s="1"/>
  <c r="AQ315" i="9" s="1"/>
  <c r="AM315" i="9"/>
  <c r="J101" i="16"/>
  <c r="AL317" i="9"/>
  <c r="AN317" i="9" s="1"/>
  <c r="AQ317" i="9" s="1"/>
  <c r="AL319" i="9"/>
  <c r="AN319" i="9" s="1"/>
  <c r="AQ319" i="9" s="1"/>
  <c r="AL321" i="9"/>
  <c r="AN321" i="9" s="1"/>
  <c r="AQ321" i="9" s="1"/>
  <c r="AM321" i="9"/>
  <c r="J103" i="16"/>
  <c r="AL323" i="9"/>
  <c r="AN323" i="9" s="1"/>
  <c r="AQ323" i="9" s="1"/>
  <c r="AL325" i="9"/>
  <c r="AN325" i="9" s="1"/>
  <c r="AQ325" i="9" s="1"/>
  <c r="AM325" i="9"/>
  <c r="K104" i="16"/>
  <c r="AL327" i="9"/>
  <c r="AN327" i="9" s="1"/>
  <c r="AQ327" i="9" s="1"/>
  <c r="AL329" i="9"/>
  <c r="AN329" i="9" s="1"/>
  <c r="AQ329" i="9" s="1"/>
  <c r="AL331" i="9"/>
  <c r="AN331" i="9" s="1"/>
  <c r="AQ331" i="9" s="1"/>
  <c r="AL333" i="9"/>
  <c r="AN333" i="9" s="1"/>
  <c r="AQ333" i="9" s="1"/>
  <c r="AL335" i="9"/>
  <c r="AN335" i="9" s="1"/>
  <c r="AQ335" i="9" s="1"/>
  <c r="AL337" i="9"/>
  <c r="AN337" i="9" s="1"/>
  <c r="AQ337" i="9" s="1"/>
  <c r="AL339" i="9"/>
  <c r="AN339" i="9" s="1"/>
  <c r="AQ339" i="9" s="1"/>
  <c r="AL341" i="9"/>
  <c r="AN341" i="9" s="1"/>
  <c r="AQ341" i="9" s="1"/>
  <c r="AL343" i="9"/>
  <c r="AN343" i="9" s="1"/>
  <c r="AQ343" i="9" s="1"/>
  <c r="AL345" i="9"/>
  <c r="AN345" i="9" s="1"/>
  <c r="AQ345" i="9" s="1"/>
  <c r="AL347" i="9"/>
  <c r="AN347" i="9" s="1"/>
  <c r="AQ347" i="9" s="1"/>
  <c r="M436" i="9"/>
  <c r="M430" i="9"/>
  <c r="M424" i="9"/>
  <c r="M418" i="9"/>
  <c r="M412" i="9"/>
  <c r="M406" i="9"/>
  <c r="M400" i="9"/>
  <c r="M394" i="9"/>
  <c r="M388" i="9"/>
  <c r="M382" i="9"/>
  <c r="M376" i="9"/>
  <c r="M370" i="9"/>
  <c r="M364" i="9"/>
  <c r="M358" i="9"/>
  <c r="M352" i="9"/>
  <c r="AL349" i="9"/>
  <c r="AN349" i="9" s="1"/>
  <c r="AQ349" i="9" s="1"/>
  <c r="AL351" i="9"/>
  <c r="AL353" i="9"/>
  <c r="AN353" i="9" s="1"/>
  <c r="AQ353" i="9" s="1"/>
  <c r="AL355" i="9"/>
  <c r="AN355" i="9" s="1"/>
  <c r="AQ355" i="9" s="1"/>
  <c r="AM355" i="9"/>
  <c r="K114" i="16"/>
  <c r="AL357" i="9"/>
  <c r="AL359" i="9"/>
  <c r="AN359" i="9" s="1"/>
  <c r="AQ359" i="9" s="1"/>
  <c r="AL361" i="9"/>
  <c r="AN361" i="9" s="1"/>
  <c r="AQ361" i="9" s="1"/>
  <c r="AL363" i="9"/>
  <c r="AL365" i="9"/>
  <c r="AN365" i="9" s="1"/>
  <c r="AQ365" i="9" s="1"/>
  <c r="AL367" i="9"/>
  <c r="AN367" i="9" s="1"/>
  <c r="AQ367" i="9" s="1"/>
  <c r="AL369" i="9"/>
  <c r="AL371" i="9"/>
  <c r="AN371" i="9" s="1"/>
  <c r="AQ371" i="9" s="1"/>
  <c r="AM371" i="9"/>
  <c r="L119" i="16"/>
  <c r="AL373" i="9"/>
  <c r="AN373" i="9" s="1"/>
  <c r="AQ373" i="9" s="1"/>
  <c r="AL375" i="9"/>
  <c r="AN375" i="9" s="1"/>
  <c r="AQ375" i="9" s="1"/>
  <c r="AL377" i="9"/>
  <c r="AN377" i="9"/>
  <c r="AQ377" i="9" s="1"/>
  <c r="AL379" i="9"/>
  <c r="AN379" i="9" s="1"/>
  <c r="AQ379" i="9" s="1"/>
  <c r="AL381" i="9"/>
  <c r="AN381" i="9" s="1"/>
  <c r="AQ381" i="9" s="1"/>
  <c r="AL383" i="9"/>
  <c r="AN383" i="9" s="1"/>
  <c r="AQ383" i="9" s="1"/>
  <c r="AM383" i="9"/>
  <c r="L123" i="16"/>
  <c r="AL385" i="9"/>
  <c r="AN385" i="9" s="1"/>
  <c r="AQ385" i="9" s="1"/>
  <c r="AL387" i="9"/>
  <c r="AN387" i="9" s="1"/>
  <c r="AQ387" i="9" s="1"/>
  <c r="AL389" i="9"/>
  <c r="AN389" i="9" s="1"/>
  <c r="AQ389" i="9" s="1"/>
  <c r="AM389" i="9"/>
  <c r="L125" i="16"/>
  <c r="AL391" i="9"/>
  <c r="AN391" i="9" s="1"/>
  <c r="AQ391" i="9" s="1"/>
  <c r="AL411" i="9"/>
  <c r="AN411" i="9" s="1"/>
  <c r="AQ411" i="9" s="1"/>
  <c r="M435" i="9"/>
  <c r="M429" i="9"/>
  <c r="M423" i="9"/>
  <c r="M417" i="9"/>
  <c r="M405" i="9"/>
  <c r="M399" i="9"/>
  <c r="M393" i="9"/>
  <c r="M387" i="9"/>
  <c r="M381" i="9"/>
  <c r="M375" i="9"/>
  <c r="M369" i="9"/>
  <c r="M363" i="9"/>
  <c r="M357" i="9"/>
  <c r="M351" i="9"/>
  <c r="M345" i="9"/>
  <c r="M339" i="9"/>
  <c r="M333" i="9"/>
  <c r="M327" i="9"/>
  <c r="M321" i="9"/>
  <c r="M315" i="9"/>
  <c r="M309" i="9"/>
  <c r="M303" i="9"/>
  <c r="M297" i="9"/>
  <c r="M291" i="9"/>
  <c r="M285" i="9"/>
  <c r="M279" i="9"/>
  <c r="M273" i="9"/>
  <c r="M267" i="9"/>
  <c r="M261" i="9"/>
  <c r="M255" i="9"/>
  <c r="M249" i="9"/>
  <c r="M195" i="9"/>
  <c r="M189" i="9"/>
  <c r="AL198" i="9"/>
  <c r="AN198" i="9" s="1"/>
  <c r="AQ198" i="9" s="1"/>
  <c r="AL200" i="9"/>
  <c r="AN200" i="9" s="1"/>
  <c r="AQ200" i="9" s="1"/>
  <c r="M434" i="9"/>
  <c r="M428" i="9"/>
  <c r="M422" i="9"/>
  <c r="M416" i="9"/>
  <c r="M410" i="9"/>
  <c r="M404" i="9"/>
  <c r="M398" i="9"/>
  <c r="M392" i="9"/>
  <c r="M386" i="9"/>
  <c r="M380" i="9"/>
  <c r="M374" i="9"/>
  <c r="M368" i="9"/>
  <c r="M362" i="9"/>
  <c r="M356" i="9"/>
  <c r="M350" i="9"/>
  <c r="M200" i="9"/>
  <c r="AL346" i="9"/>
  <c r="AN346" i="9" s="1"/>
  <c r="AQ346" i="9" s="1"/>
  <c r="M433" i="9"/>
  <c r="M427" i="9"/>
  <c r="M421" i="9"/>
  <c r="M415" i="9"/>
  <c r="M409" i="9"/>
  <c r="M403" i="9"/>
  <c r="M397" i="9"/>
  <c r="M391" i="9"/>
  <c r="M385" i="9"/>
  <c r="M379" i="9"/>
  <c r="M373" i="9"/>
  <c r="M367" i="9"/>
  <c r="M361" i="9"/>
  <c r="M355" i="9"/>
  <c r="M349" i="9"/>
  <c r="M343" i="9"/>
  <c r="M337" i="9"/>
  <c r="M331" i="9"/>
  <c r="M325" i="9"/>
  <c r="M319" i="9"/>
  <c r="M313" i="9"/>
  <c r="M307" i="9"/>
  <c r="M301" i="9"/>
  <c r="M295" i="9"/>
  <c r="M289" i="9"/>
  <c r="M283" i="9"/>
  <c r="M277" i="9"/>
  <c r="M271" i="9"/>
  <c r="M265" i="9"/>
  <c r="M259" i="9"/>
  <c r="M253" i="9"/>
  <c r="M199" i="9"/>
  <c r="M193" i="9"/>
  <c r="M187" i="9"/>
  <c r="AL25" i="3"/>
  <c r="AN25" i="3" s="1"/>
  <c r="AL440" i="3"/>
  <c r="AN440" i="3" s="1"/>
  <c r="L64" i="13"/>
  <c r="C128" i="13"/>
  <c r="E128" i="13" s="1"/>
  <c r="L77" i="13"/>
  <c r="J67" i="13"/>
  <c r="AV27" i="3"/>
  <c r="AL41" i="3"/>
  <c r="AN41" i="3"/>
  <c r="F132" i="16"/>
  <c r="AQ422" i="9"/>
  <c r="AQ434" i="9"/>
  <c r="AQ440" i="9"/>
  <c r="AM36" i="3"/>
  <c r="J8" i="13" s="1"/>
  <c r="AV48" i="3"/>
  <c r="D120" i="16"/>
  <c r="AQ429" i="9"/>
  <c r="D80" i="13"/>
  <c r="AL42" i="3"/>
  <c r="AN42" i="3" s="1"/>
  <c r="AQ42" i="3"/>
  <c r="AQ45" i="3"/>
  <c r="AM45" i="3"/>
  <c r="J11" i="13" s="1"/>
  <c r="AL39" i="3"/>
  <c r="AL22" i="3"/>
  <c r="AL27" i="3"/>
  <c r="AN27" i="3" s="1"/>
  <c r="AQ27" i="3"/>
  <c r="AL33" i="3"/>
  <c r="AN33" i="3" s="1"/>
  <c r="AQ33" i="3"/>
  <c r="K33" i="3"/>
  <c r="M33" i="3"/>
  <c r="AM28" i="3"/>
  <c r="K5" i="13" s="1"/>
  <c r="AQ28" i="3"/>
  <c r="M28" i="3"/>
  <c r="AM25" i="3"/>
  <c r="K4" i="13" s="1"/>
  <c r="AL21" i="3"/>
  <c r="AN21" i="3" s="1"/>
  <c r="AQ21" i="3"/>
  <c r="AQ397" i="9"/>
  <c r="AQ445" i="9"/>
  <c r="AQ461" i="9"/>
  <c r="AQ126" i="9"/>
  <c r="AQ414" i="9"/>
  <c r="AQ430" i="9"/>
  <c r="AQ454" i="9"/>
  <c r="AQ401" i="9"/>
  <c r="AQ426" i="9"/>
  <c r="AQ396" i="9"/>
  <c r="AQ428" i="9"/>
  <c r="AQ460" i="9"/>
  <c r="M25" i="9"/>
  <c r="K86" i="3"/>
  <c r="G31" i="16"/>
  <c r="G67" i="16"/>
  <c r="D79" i="16"/>
  <c r="G79" i="16"/>
  <c r="D111" i="16"/>
  <c r="G111" i="16"/>
  <c r="I127" i="16"/>
  <c r="G127" i="16"/>
  <c r="H139" i="16"/>
  <c r="G139" i="16"/>
  <c r="G19" i="16"/>
  <c r="G35" i="16"/>
  <c r="G47" i="16"/>
  <c r="I59" i="16"/>
  <c r="G59" i="16"/>
  <c r="C119" i="16"/>
  <c r="E119" i="16" s="1"/>
  <c r="G119" i="16"/>
  <c r="D135" i="16"/>
  <c r="G135" i="16"/>
  <c r="D63" i="16"/>
  <c r="D55" i="16"/>
  <c r="G8" i="16"/>
  <c r="G12" i="16"/>
  <c r="F16" i="16"/>
  <c r="G16" i="16"/>
  <c r="G20" i="16"/>
  <c r="G24" i="16"/>
  <c r="G28" i="16"/>
  <c r="G32" i="16"/>
  <c r="G36" i="16"/>
  <c r="G40" i="16"/>
  <c r="G44" i="16"/>
  <c r="G48" i="16"/>
  <c r="G52" i="16"/>
  <c r="I80" i="16"/>
  <c r="G80" i="16"/>
  <c r="G84" i="16"/>
  <c r="G88" i="16"/>
  <c r="G96" i="16"/>
  <c r="G100" i="16"/>
  <c r="G104" i="16"/>
  <c r="G108" i="16"/>
  <c r="G112" i="16"/>
  <c r="G116" i="16"/>
  <c r="H124" i="16"/>
  <c r="G124" i="16"/>
  <c r="C136" i="16"/>
  <c r="E136" i="16" s="1"/>
  <c r="G136" i="16"/>
  <c r="H144" i="16"/>
  <c r="G144" i="16"/>
  <c r="H148" i="16"/>
  <c r="G148" i="16"/>
  <c r="G7" i="16"/>
  <c r="G23" i="16"/>
  <c r="G43" i="16"/>
  <c r="C75" i="16"/>
  <c r="E75" i="16" s="1"/>
  <c r="G75" i="16"/>
  <c r="D87" i="16"/>
  <c r="G87" i="16"/>
  <c r="G95" i="16"/>
  <c r="D103" i="16"/>
  <c r="G103" i="16"/>
  <c r="I143" i="16"/>
  <c r="G143" i="16"/>
  <c r="G5" i="16"/>
  <c r="G9" i="16"/>
  <c r="G13" i="16"/>
  <c r="G21" i="16"/>
  <c r="I25" i="16"/>
  <c r="G25" i="16"/>
  <c r="G29" i="16"/>
  <c r="G33" i="16"/>
  <c r="G37" i="16"/>
  <c r="D41" i="16"/>
  <c r="G41" i="16"/>
  <c r="G45" i="16"/>
  <c r="F49" i="16"/>
  <c r="G49" i="16"/>
  <c r="F53" i="16"/>
  <c r="G53" i="16"/>
  <c r="F57" i="16"/>
  <c r="G57" i="16"/>
  <c r="D61" i="16"/>
  <c r="G61" i="16"/>
  <c r="C69" i="16"/>
  <c r="E69" i="16" s="1"/>
  <c r="G69" i="16"/>
  <c r="G77" i="16"/>
  <c r="I85" i="16"/>
  <c r="G85" i="16"/>
  <c r="D89" i="16"/>
  <c r="G89" i="16"/>
  <c r="G93" i="16"/>
  <c r="F101" i="16"/>
  <c r="G101" i="16"/>
  <c r="F109" i="16"/>
  <c r="G109" i="16"/>
  <c r="F117" i="16"/>
  <c r="G117" i="16"/>
  <c r="H125" i="16"/>
  <c r="G125" i="16"/>
  <c r="H129" i="16"/>
  <c r="G129" i="16"/>
  <c r="H133" i="16"/>
  <c r="G133" i="16"/>
  <c r="H137" i="16"/>
  <c r="G137" i="16"/>
  <c r="D141" i="16"/>
  <c r="G141" i="16"/>
  <c r="H145" i="16"/>
  <c r="G145" i="16"/>
  <c r="C149" i="16"/>
  <c r="E149" i="16" s="1"/>
  <c r="G149" i="16"/>
  <c r="G27" i="16"/>
  <c r="G39" i="16"/>
  <c r="G71" i="16"/>
  <c r="G123" i="16"/>
  <c r="D147" i="16"/>
  <c r="G147" i="16"/>
  <c r="G6" i="16"/>
  <c r="G14" i="16"/>
  <c r="G18" i="16"/>
  <c r="G26" i="16"/>
  <c r="G30" i="16"/>
  <c r="G34" i="16"/>
  <c r="G38" i="16"/>
  <c r="G42" i="16"/>
  <c r="G46" i="16"/>
  <c r="G50" i="16"/>
  <c r="G54" i="16"/>
  <c r="G66" i="16"/>
  <c r="G74" i="16"/>
  <c r="G82" i="16"/>
  <c r="G86" i="16"/>
  <c r="G102" i="16"/>
  <c r="H146" i="16"/>
  <c r="G146" i="16"/>
  <c r="C151" i="16"/>
  <c r="E151" i="16" s="1"/>
  <c r="G151" i="16"/>
  <c r="AQ442" i="9"/>
  <c r="AQ446" i="9"/>
  <c r="AQ458" i="9"/>
  <c r="AQ466" i="9"/>
  <c r="AQ459" i="9"/>
  <c r="AQ467" i="9"/>
  <c r="AQ398" i="9"/>
  <c r="AQ415" i="9"/>
  <c r="AQ116" i="9"/>
  <c r="AQ464" i="9"/>
  <c r="AQ140" i="9"/>
  <c r="AQ408" i="9"/>
  <c r="AQ405" i="9"/>
  <c r="AQ409" i="9"/>
  <c r="AQ425" i="9"/>
  <c r="AQ433" i="9"/>
  <c r="AQ437" i="9"/>
  <c r="AQ441" i="9"/>
  <c r="AQ125" i="9"/>
  <c r="AQ393" i="9"/>
  <c r="AQ449" i="9"/>
  <c r="AQ453" i="9"/>
  <c r="AQ457" i="9"/>
  <c r="AQ465" i="9"/>
  <c r="M21" i="9"/>
  <c r="AL18" i="9"/>
  <c r="AN18" i="9" s="1"/>
  <c r="AQ18" i="9" s="1"/>
  <c r="M27" i="9"/>
  <c r="M26" i="9"/>
  <c r="M24" i="9"/>
  <c r="M20" i="3"/>
  <c r="M20" i="9"/>
  <c r="M19" i="9"/>
  <c r="AQ23" i="3"/>
  <c r="M23" i="3"/>
  <c r="M33" i="9"/>
  <c r="M29" i="9"/>
  <c r="I95" i="16"/>
  <c r="F119" i="16"/>
  <c r="K139" i="16"/>
  <c r="I119" i="16"/>
  <c r="J71" i="16"/>
  <c r="D35" i="16"/>
  <c r="D59" i="16"/>
  <c r="K133" i="16"/>
  <c r="I117" i="16"/>
  <c r="D117" i="16"/>
  <c r="F21" i="16"/>
  <c r="I13" i="16"/>
  <c r="C61" i="16"/>
  <c r="E61" i="16" s="1"/>
  <c r="I21" i="16"/>
  <c r="D109" i="16"/>
  <c r="F37" i="16"/>
  <c r="C133" i="16"/>
  <c r="E133" i="16" s="1"/>
  <c r="C45" i="16"/>
  <c r="E45" i="16" s="1"/>
  <c r="I45" i="16"/>
  <c r="C117" i="16"/>
  <c r="E117" i="16" s="1"/>
  <c r="I37" i="16"/>
  <c r="D45" i="16"/>
  <c r="AL31" i="3"/>
  <c r="AN31" i="3" s="1"/>
  <c r="AQ31" i="3"/>
  <c r="AQ41" i="3"/>
  <c r="AQ25" i="3"/>
  <c r="I93" i="13"/>
  <c r="I113" i="13"/>
  <c r="I85" i="13"/>
  <c r="I77" i="13"/>
  <c r="J77" i="13"/>
  <c r="M27" i="3"/>
  <c r="I28" i="13"/>
  <c r="D137" i="13"/>
  <c r="F112" i="13"/>
  <c r="C124" i="13"/>
  <c r="E124" i="13" s="1"/>
  <c r="D112" i="13"/>
  <c r="K104" i="13"/>
  <c r="I104" i="13"/>
  <c r="D133" i="13"/>
  <c r="D68" i="13"/>
  <c r="I116" i="13"/>
  <c r="I56" i="13"/>
  <c r="F24" i="13"/>
  <c r="I43" i="13"/>
  <c r="F136" i="13"/>
  <c r="C63" i="13"/>
  <c r="E63" i="13" s="1"/>
  <c r="K79" i="13"/>
  <c r="C95" i="13"/>
  <c r="E95" i="13" s="1"/>
  <c r="H83" i="13"/>
  <c r="G83" i="13"/>
  <c r="H123" i="13"/>
  <c r="G123" i="13"/>
  <c r="F25" i="16"/>
  <c r="I89" i="16"/>
  <c r="C89" i="16"/>
  <c r="E89" i="16" s="1"/>
  <c r="H10" i="13"/>
  <c r="G10" i="13"/>
  <c r="I76" i="13"/>
  <c r="I112" i="13"/>
  <c r="I72" i="13"/>
  <c r="C88" i="13"/>
  <c r="E88" i="13" s="1"/>
  <c r="F9" i="16"/>
  <c r="J133" i="13"/>
  <c r="H51" i="13"/>
  <c r="G51" i="13"/>
  <c r="H107" i="13"/>
  <c r="G107" i="13"/>
  <c r="C148" i="13"/>
  <c r="E148" i="13" s="1"/>
  <c r="G148" i="13"/>
  <c r="J148" i="13"/>
  <c r="I65" i="16"/>
  <c r="F105" i="16"/>
  <c r="I105" i="16"/>
  <c r="H11" i="13"/>
  <c r="G11" i="13"/>
  <c r="I68" i="13"/>
  <c r="D145" i="16"/>
  <c r="C68" i="13"/>
  <c r="E68" i="13" s="1"/>
  <c r="H18" i="13"/>
  <c r="G18" i="13"/>
  <c r="H26" i="13"/>
  <c r="G26" i="13"/>
  <c r="H34" i="13"/>
  <c r="G34" i="13"/>
  <c r="H42" i="13"/>
  <c r="G42" i="13"/>
  <c r="H50" i="13"/>
  <c r="G50" i="13"/>
  <c r="H66" i="13"/>
  <c r="G66" i="13"/>
  <c r="H74" i="13"/>
  <c r="G74" i="13"/>
  <c r="H82" i="13"/>
  <c r="G82" i="13"/>
  <c r="H90" i="13"/>
  <c r="G90" i="13"/>
  <c r="H98" i="13"/>
  <c r="G98" i="13"/>
  <c r="H106" i="13"/>
  <c r="G106" i="13"/>
  <c r="H114" i="13"/>
  <c r="G114" i="13"/>
  <c r="H122" i="13"/>
  <c r="G122" i="13"/>
  <c r="H130" i="13"/>
  <c r="G130" i="13"/>
  <c r="H139" i="13"/>
  <c r="G139" i="13"/>
  <c r="H147" i="13"/>
  <c r="G147" i="13"/>
  <c r="I147" i="13"/>
  <c r="D64" i="16"/>
  <c r="F72" i="16"/>
  <c r="L120" i="16"/>
  <c r="I120" i="16"/>
  <c r="H115" i="13"/>
  <c r="G115" i="13"/>
  <c r="C41" i="16"/>
  <c r="E41" i="16" s="1"/>
  <c r="H59" i="13"/>
  <c r="G59" i="13"/>
  <c r="K59" i="13"/>
  <c r="G20" i="13"/>
  <c r="C20" i="13"/>
  <c r="E20" i="13" s="1"/>
  <c r="G100" i="13"/>
  <c r="C100" i="13"/>
  <c r="E100" i="13" s="1"/>
  <c r="L100" i="13"/>
  <c r="H141" i="13"/>
  <c r="G141" i="13"/>
  <c r="H67" i="13"/>
  <c r="G67" i="13"/>
  <c r="I81" i="16"/>
  <c r="F121" i="16"/>
  <c r="D121" i="16"/>
  <c r="I33" i="16"/>
  <c r="F123" i="13"/>
  <c r="F65" i="16"/>
  <c r="G44" i="13"/>
  <c r="L44" i="13"/>
  <c r="G76" i="13"/>
  <c r="K76" i="13"/>
  <c r="F76" i="13"/>
  <c r="K108" i="13"/>
  <c r="G108" i="13"/>
  <c r="D108" i="13"/>
  <c r="F108" i="13"/>
  <c r="I19" i="13"/>
  <c r="C116" i="13"/>
  <c r="E116" i="13" s="1"/>
  <c r="C105" i="16"/>
  <c r="E105" i="16" s="1"/>
  <c r="J116" i="13"/>
  <c r="D33" i="16"/>
  <c r="H75" i="13"/>
  <c r="G75" i="13"/>
  <c r="H131" i="13"/>
  <c r="G131" i="13"/>
  <c r="C131" i="13"/>
  <c r="E131" i="13" s="1"/>
  <c r="F131" i="13"/>
  <c r="I131" i="13"/>
  <c r="I49" i="16"/>
  <c r="D97" i="16"/>
  <c r="I97" i="16"/>
  <c r="G92" i="13"/>
  <c r="I92" i="13"/>
  <c r="C92" i="13"/>
  <c r="E92" i="13" s="1"/>
  <c r="G124" i="13"/>
  <c r="F124" i="13"/>
  <c r="J124" i="13"/>
  <c r="I124" i="13"/>
  <c r="I108" i="13"/>
  <c r="F80" i="13"/>
  <c r="C108" i="13"/>
  <c r="E108" i="13" s="1"/>
  <c r="F48" i="16"/>
  <c r="C72" i="16"/>
  <c r="E72" i="16" s="1"/>
  <c r="J137" i="13"/>
  <c r="H35" i="13"/>
  <c r="G35" i="13"/>
  <c r="H99" i="13"/>
  <c r="G99" i="13"/>
  <c r="L140" i="13"/>
  <c r="G140" i="13"/>
  <c r="C140" i="13"/>
  <c r="E140" i="13" s="1"/>
  <c r="C57" i="16"/>
  <c r="E57" i="16" s="1"/>
  <c r="D57" i="16"/>
  <c r="F113" i="16"/>
  <c r="C121" i="16"/>
  <c r="E121" i="16" s="1"/>
  <c r="G52" i="13"/>
  <c r="C52" i="13"/>
  <c r="E52" i="13" s="1"/>
  <c r="G84" i="13"/>
  <c r="J84" i="13"/>
  <c r="I84" i="13"/>
  <c r="D116" i="13"/>
  <c r="G116" i="13"/>
  <c r="H149" i="13"/>
  <c r="G149" i="13"/>
  <c r="I149" i="13"/>
  <c r="I100" i="13"/>
  <c r="D131" i="13"/>
  <c r="I121" i="16"/>
  <c r="D92" i="13"/>
  <c r="K149" i="13"/>
  <c r="L108" i="13"/>
  <c r="H91" i="13"/>
  <c r="G91" i="13"/>
  <c r="H133" i="13"/>
  <c r="G133" i="13"/>
  <c r="D84" i="13"/>
  <c r="F92" i="13"/>
  <c r="I107" i="13"/>
  <c r="F83" i="13"/>
  <c r="D25" i="16"/>
  <c r="D105" i="16"/>
  <c r="C84" i="13"/>
  <c r="E84" i="13" s="1"/>
  <c r="J141" i="13"/>
  <c r="L68" i="13"/>
  <c r="C33" i="16"/>
  <c r="E33" i="16" s="1"/>
  <c r="G40" i="13"/>
  <c r="L40" i="13"/>
  <c r="G64" i="13"/>
  <c r="F64" i="13"/>
  <c r="D64" i="13"/>
  <c r="G72" i="13"/>
  <c r="D72" i="13"/>
  <c r="H80" i="13"/>
  <c r="G80" i="13"/>
  <c r="J80" i="13"/>
  <c r="C80" i="13"/>
  <c r="E80" i="13" s="1"/>
  <c r="K80" i="13"/>
  <c r="G88" i="13"/>
  <c r="J88" i="13"/>
  <c r="F88" i="13"/>
  <c r="G96" i="13"/>
  <c r="D96" i="13"/>
  <c r="F96" i="13"/>
  <c r="G104" i="13"/>
  <c r="C104" i="13"/>
  <c r="E104" i="13" s="1"/>
  <c r="J112" i="13"/>
  <c r="G112" i="13"/>
  <c r="C112" i="13"/>
  <c r="E112" i="13" s="1"/>
  <c r="C120" i="13"/>
  <c r="E120" i="13" s="1"/>
  <c r="G120" i="13"/>
  <c r="F120" i="13"/>
  <c r="I120" i="13"/>
  <c r="L128" i="13"/>
  <c r="G128" i="13"/>
  <c r="D128" i="13"/>
  <c r="H137" i="13"/>
  <c r="G137" i="13"/>
  <c r="H145" i="13"/>
  <c r="G145" i="13"/>
  <c r="H14" i="13"/>
  <c r="G14" i="13"/>
  <c r="H23" i="13"/>
  <c r="G23" i="13"/>
  <c r="H39" i="13"/>
  <c r="G39" i="13"/>
  <c r="H55" i="13"/>
  <c r="G55" i="13"/>
  <c r="H71" i="13"/>
  <c r="G71" i="13"/>
  <c r="H87" i="13"/>
  <c r="G87" i="13"/>
  <c r="H103" i="13"/>
  <c r="G103" i="13"/>
  <c r="H111" i="13"/>
  <c r="G111" i="13"/>
  <c r="H119" i="13"/>
  <c r="G119" i="13"/>
  <c r="F127" i="13"/>
  <c r="G127" i="13"/>
  <c r="K136" i="13"/>
  <c r="G136" i="13"/>
  <c r="D144" i="13"/>
  <c r="G144" i="13"/>
  <c r="AQ427" i="9"/>
  <c r="AQ443" i="9"/>
  <c r="J149" i="16"/>
  <c r="J141" i="16"/>
  <c r="J133" i="16"/>
  <c r="G17" i="13"/>
  <c r="H25" i="13"/>
  <c r="G25" i="13"/>
  <c r="H33" i="13"/>
  <c r="G33" i="13"/>
  <c r="H41" i="13"/>
  <c r="G41" i="13"/>
  <c r="H49" i="13"/>
  <c r="G49" i="13"/>
  <c r="H57" i="13"/>
  <c r="G57" i="13"/>
  <c r="H65" i="13"/>
  <c r="G65" i="13"/>
  <c r="H81" i="13"/>
  <c r="G81" i="13"/>
  <c r="H89" i="13"/>
  <c r="G89" i="13"/>
  <c r="H97" i="13"/>
  <c r="G97" i="13"/>
  <c r="H105" i="13"/>
  <c r="G105" i="13"/>
  <c r="H113" i="13"/>
  <c r="G113" i="13"/>
  <c r="H121" i="13"/>
  <c r="G121" i="13"/>
  <c r="H129" i="13"/>
  <c r="G129" i="13"/>
  <c r="H138" i="13"/>
  <c r="G138" i="13"/>
  <c r="H146" i="13"/>
  <c r="G146" i="13"/>
  <c r="AQ423" i="9"/>
  <c r="AQ431" i="9"/>
  <c r="AQ463" i="9"/>
  <c r="L147" i="16"/>
  <c r="L139" i="16"/>
  <c r="L131" i="16"/>
  <c r="F105" i="13"/>
  <c r="D79" i="13"/>
  <c r="D69" i="16"/>
  <c r="D101" i="16"/>
  <c r="C37" i="16"/>
  <c r="E37" i="16" s="1"/>
  <c r="H21" i="13"/>
  <c r="G21" i="13"/>
  <c r="H29" i="13"/>
  <c r="G29" i="13"/>
  <c r="H37" i="13"/>
  <c r="G37" i="13"/>
  <c r="H45" i="13"/>
  <c r="G45" i="13"/>
  <c r="H53" i="13"/>
  <c r="G53" i="13"/>
  <c r="H61" i="13"/>
  <c r="G61" i="13"/>
  <c r="H69" i="13"/>
  <c r="G69" i="13"/>
  <c r="H77" i="13"/>
  <c r="G77" i="13"/>
  <c r="H85" i="13"/>
  <c r="G85" i="13"/>
  <c r="H93" i="13"/>
  <c r="G93" i="13"/>
  <c r="H101" i="13"/>
  <c r="G101" i="13"/>
  <c r="H109" i="13"/>
  <c r="G109" i="13"/>
  <c r="H117" i="13"/>
  <c r="G117" i="13"/>
  <c r="H125" i="13"/>
  <c r="G125" i="13"/>
  <c r="H134" i="13"/>
  <c r="G134" i="13"/>
  <c r="H142" i="13"/>
  <c r="G142" i="13"/>
  <c r="H150" i="13"/>
  <c r="G150" i="13"/>
  <c r="H13" i="13"/>
  <c r="G13" i="13"/>
  <c r="D89" i="13"/>
  <c r="F71" i="13"/>
  <c r="I103" i="16"/>
  <c r="I101" i="16"/>
  <c r="D21" i="16"/>
  <c r="C13" i="16"/>
  <c r="E13" i="16" s="1"/>
  <c r="F61" i="16"/>
  <c r="H22" i="13"/>
  <c r="G22" i="13"/>
  <c r="H30" i="13"/>
  <c r="G30" i="13"/>
  <c r="H38" i="13"/>
  <c r="G38" i="13"/>
  <c r="H46" i="13"/>
  <c r="G46" i="13"/>
  <c r="H54" i="13"/>
  <c r="G54" i="13"/>
  <c r="H62" i="13"/>
  <c r="G62" i="13"/>
  <c r="H70" i="13"/>
  <c r="G70" i="13"/>
  <c r="H78" i="13"/>
  <c r="G78" i="13"/>
  <c r="H86" i="13"/>
  <c r="G86" i="13"/>
  <c r="H94" i="13"/>
  <c r="G94" i="13"/>
  <c r="H102" i="13"/>
  <c r="G102" i="13"/>
  <c r="H110" i="13"/>
  <c r="G110" i="13"/>
  <c r="H118" i="13"/>
  <c r="G118" i="13"/>
  <c r="H126" i="13"/>
  <c r="G126" i="13"/>
  <c r="H135" i="13"/>
  <c r="G135" i="13"/>
  <c r="H143" i="13"/>
  <c r="G143" i="13"/>
  <c r="AV24" i="3"/>
  <c r="AT27" i="9"/>
  <c r="AT24" i="9"/>
  <c r="AL21" i="9"/>
  <c r="AN21" i="9" s="1"/>
  <c r="AQ21" i="9" s="1"/>
  <c r="AM21" i="9"/>
  <c r="J3" i="16" s="1"/>
  <c r="AX24" i="3"/>
  <c r="AM24" i="3"/>
  <c r="J4" i="13" s="1"/>
  <c r="AX21" i="3"/>
  <c r="H7" i="13"/>
  <c r="G7" i="13"/>
  <c r="H4" i="13"/>
  <c r="G4" i="13"/>
  <c r="H5" i="13"/>
  <c r="G5" i="13"/>
  <c r="H9" i="13"/>
  <c r="G9" i="13"/>
  <c r="M440" i="3"/>
  <c r="AM20" i="3"/>
  <c r="AQ19" i="3"/>
  <c r="M19" i="3"/>
  <c r="K19" i="3"/>
  <c r="AV42" i="3"/>
  <c r="AV30" i="9"/>
  <c r="AV30" i="3"/>
  <c r="AT21" i="3"/>
  <c r="AT24" i="3"/>
  <c r="AT18" i="9"/>
  <c r="K21" i="9"/>
  <c r="K149" i="16"/>
  <c r="I149" i="16"/>
  <c r="I133" i="16"/>
  <c r="I109" i="16"/>
  <c r="D88" i="16"/>
  <c r="I144" i="16"/>
  <c r="I41" i="16"/>
  <c r="D52" i="16"/>
  <c r="C113" i="16"/>
  <c r="E113" i="16" s="1"/>
  <c r="C49" i="16"/>
  <c r="E49" i="16" s="1"/>
  <c r="F29" i="16"/>
  <c r="C29" i="16"/>
  <c r="E29" i="16" s="1"/>
  <c r="D13" i="16"/>
  <c r="F33" i="16"/>
  <c r="K151" i="16"/>
  <c r="K147" i="16"/>
  <c r="L144" i="16"/>
  <c r="L140" i="16"/>
  <c r="L132" i="16"/>
  <c r="K131" i="16"/>
  <c r="D16" i="16"/>
  <c r="J151" i="16"/>
  <c r="L149" i="16"/>
  <c r="K148" i="16"/>
  <c r="K144" i="16"/>
  <c r="K140" i="16"/>
  <c r="L137" i="16"/>
  <c r="K136" i="16"/>
  <c r="L133" i="16"/>
  <c r="J131" i="16"/>
  <c r="L37" i="16"/>
  <c r="F22" i="16"/>
  <c r="H126" i="16"/>
  <c r="D134" i="16"/>
  <c r="H134" i="16"/>
  <c r="C138" i="16"/>
  <c r="E138" i="16" s="1"/>
  <c r="H138" i="16"/>
  <c r="H150" i="16"/>
  <c r="H123" i="16"/>
  <c r="H127" i="16"/>
  <c r="H131" i="16"/>
  <c r="H135" i="16"/>
  <c r="H143" i="16"/>
  <c r="H147" i="16"/>
  <c r="H151" i="16"/>
  <c r="D22" i="16"/>
  <c r="H128" i="16"/>
  <c r="H132" i="16"/>
  <c r="H136" i="16"/>
  <c r="H140" i="16"/>
  <c r="C46" i="16"/>
  <c r="E46" i="16" s="1"/>
  <c r="H122" i="16"/>
  <c r="J130" i="16"/>
  <c r="H130" i="16"/>
  <c r="D142" i="16"/>
  <c r="H142" i="16"/>
  <c r="J150" i="16"/>
  <c r="C150" i="16"/>
  <c r="E150" i="16" s="1"/>
  <c r="F138" i="16"/>
  <c r="I136" i="16"/>
  <c r="I128" i="16"/>
  <c r="D75" i="16"/>
  <c r="I27" i="16"/>
  <c r="I19" i="16"/>
  <c r="D40" i="16"/>
  <c r="I16" i="16"/>
  <c r="D150" i="16"/>
  <c r="F84" i="16"/>
  <c r="C143" i="16"/>
  <c r="E143" i="16" s="1"/>
  <c r="F114" i="16"/>
  <c r="F136" i="16"/>
  <c r="H141" i="16"/>
  <c r="H149" i="16"/>
  <c r="K142" i="16"/>
  <c r="K150" i="16"/>
  <c r="I150" i="16"/>
  <c r="I118" i="16"/>
  <c r="L130" i="16"/>
  <c r="F142" i="16"/>
  <c r="F150" i="16"/>
  <c r="C26" i="16"/>
  <c r="E26" i="16" s="1"/>
  <c r="F106" i="16"/>
  <c r="I58" i="16"/>
  <c r="I114" i="16"/>
  <c r="D114" i="16"/>
  <c r="L150" i="16"/>
  <c r="K141" i="16"/>
  <c r="J140" i="16"/>
  <c r="K137" i="16"/>
  <c r="L134" i="16"/>
  <c r="J132" i="16"/>
  <c r="J128" i="16"/>
  <c r="K37" i="16"/>
  <c r="F32" i="16"/>
  <c r="F36" i="16"/>
  <c r="F40" i="16"/>
  <c r="I44" i="16"/>
  <c r="C48" i="16"/>
  <c r="E48" i="16" s="1"/>
  <c r="I64" i="16"/>
  <c r="I84" i="16"/>
  <c r="F96" i="16"/>
  <c r="F100" i="16"/>
  <c r="D104" i="16"/>
  <c r="I112" i="16"/>
  <c r="F124" i="16"/>
  <c r="C144" i="16"/>
  <c r="E144" i="16" s="1"/>
  <c r="I148" i="16"/>
  <c r="D37" i="16"/>
  <c r="D65" i="16"/>
  <c r="C93" i="16"/>
  <c r="E93" i="16" s="1"/>
  <c r="I113" i="16"/>
  <c r="C125" i="16"/>
  <c r="E125" i="16" s="1"/>
  <c r="J129" i="16"/>
  <c r="F133" i="16"/>
  <c r="L145" i="16"/>
  <c r="D46" i="16"/>
  <c r="C66" i="16"/>
  <c r="E66" i="16" s="1"/>
  <c r="C102" i="16"/>
  <c r="E102" i="16" s="1"/>
  <c r="C126" i="16"/>
  <c r="E126" i="16" s="1"/>
  <c r="F130" i="16"/>
  <c r="C134" i="16"/>
  <c r="E134" i="16" s="1"/>
  <c r="D138" i="16"/>
  <c r="K146" i="16"/>
  <c r="D15" i="16"/>
  <c r="D43" i="16"/>
  <c r="I67" i="16"/>
  <c r="D71" i="16"/>
  <c r="D139" i="16"/>
  <c r="L25" i="13"/>
  <c r="H20" i="13"/>
  <c r="D24" i="13"/>
  <c r="J28" i="13"/>
  <c r="H28" i="13"/>
  <c r="L32" i="13"/>
  <c r="H32" i="13"/>
  <c r="F36" i="13"/>
  <c r="H36" i="13"/>
  <c r="K40" i="13"/>
  <c r="H40" i="13"/>
  <c r="K44" i="13"/>
  <c r="H44" i="13"/>
  <c r="J48" i="13"/>
  <c r="H48" i="13"/>
  <c r="K52" i="13"/>
  <c r="H52" i="13"/>
  <c r="C56" i="13"/>
  <c r="E56" i="13" s="1"/>
  <c r="H56" i="13"/>
  <c r="C60" i="13"/>
  <c r="E60" i="13" s="1"/>
  <c r="H60" i="13"/>
  <c r="H64" i="13"/>
  <c r="F68" i="13"/>
  <c r="H68" i="13"/>
  <c r="K72" i="13"/>
  <c r="H72" i="13"/>
  <c r="L76" i="13"/>
  <c r="H76" i="13"/>
  <c r="K84" i="13"/>
  <c r="H84" i="13"/>
  <c r="D88" i="13"/>
  <c r="H88" i="13"/>
  <c r="J92" i="13"/>
  <c r="H92" i="13"/>
  <c r="L96" i="13"/>
  <c r="H96" i="13"/>
  <c r="D100" i="13"/>
  <c r="H100" i="13"/>
  <c r="L104" i="13"/>
  <c r="H104" i="13"/>
  <c r="C15" i="13"/>
  <c r="E15" i="13" s="1"/>
  <c r="H15" i="13"/>
  <c r="F73" i="13"/>
  <c r="H73" i="13"/>
  <c r="H16" i="13"/>
  <c r="C58" i="13"/>
  <c r="E58" i="13" s="1"/>
  <c r="H58" i="13"/>
  <c r="F19" i="13"/>
  <c r="H19" i="13"/>
  <c r="L27" i="13"/>
  <c r="H27" i="13"/>
  <c r="H43" i="13"/>
  <c r="I47" i="13"/>
  <c r="H47" i="13"/>
  <c r="L63" i="13"/>
  <c r="H63" i="13"/>
  <c r="I79" i="13"/>
  <c r="H79" i="13"/>
  <c r="J95" i="13"/>
  <c r="H95" i="13"/>
  <c r="I6" i="13"/>
  <c r="H6" i="13"/>
  <c r="L8" i="13"/>
  <c r="H8" i="13"/>
  <c r="I5" i="16"/>
  <c r="D5" i="16"/>
  <c r="C19" i="16"/>
  <c r="E19" i="16" s="1"/>
  <c r="I40" i="13"/>
  <c r="D37" i="13"/>
  <c r="F60" i="13"/>
  <c r="I44" i="13"/>
  <c r="D60" i="13"/>
  <c r="D52" i="13"/>
  <c r="F48" i="13"/>
  <c r="D40" i="13"/>
  <c r="D28" i="13"/>
  <c r="C28" i="13"/>
  <c r="E28" i="13" s="1"/>
  <c r="C44" i="13"/>
  <c r="E44" i="13" s="1"/>
  <c r="C48" i="13"/>
  <c r="E48" i="13" s="1"/>
  <c r="C32" i="13"/>
  <c r="E32" i="13" s="1"/>
  <c r="L36" i="13"/>
  <c r="I60" i="13"/>
  <c r="I36" i="13"/>
  <c r="I48" i="13"/>
  <c r="F32" i="13"/>
  <c r="D44" i="13"/>
  <c r="D36" i="13"/>
  <c r="C36" i="13"/>
  <c r="E36" i="13" s="1"/>
  <c r="J60" i="13"/>
  <c r="J56" i="13"/>
  <c r="I52" i="13"/>
  <c r="F28" i="13"/>
  <c r="F56" i="13"/>
  <c r="D48" i="13"/>
  <c r="D32" i="13"/>
  <c r="K48" i="13"/>
  <c r="K18" i="9"/>
  <c r="AQ395" i="9"/>
  <c r="AQ455" i="9"/>
  <c r="F143" i="13"/>
  <c r="J139" i="13"/>
  <c r="I37" i="13"/>
  <c r="F74" i="13"/>
  <c r="F121" i="13"/>
  <c r="F97" i="13"/>
  <c r="D81" i="13"/>
  <c r="D41" i="13"/>
  <c r="D93" i="13"/>
  <c r="D61" i="13"/>
  <c r="C110" i="13"/>
  <c r="E110" i="13" s="1"/>
  <c r="K117" i="13"/>
  <c r="I102" i="13"/>
  <c r="I121" i="13"/>
  <c r="I97" i="13"/>
  <c r="I65" i="13"/>
  <c r="D25" i="13"/>
  <c r="D125" i="13"/>
  <c r="D85" i="13"/>
  <c r="F53" i="13"/>
  <c r="C101" i="13"/>
  <c r="E101" i="13" s="1"/>
  <c r="C121" i="13"/>
  <c r="E121" i="13" s="1"/>
  <c r="I53" i="13"/>
  <c r="L109" i="13"/>
  <c r="I29" i="13"/>
  <c r="I27" i="13"/>
  <c r="F65" i="13"/>
  <c r="F41" i="13"/>
  <c r="D29" i="13"/>
  <c r="K55" i="13"/>
  <c r="L57" i="13"/>
  <c r="K29" i="13"/>
  <c r="I3" i="16"/>
  <c r="F6" i="16"/>
  <c r="I18" i="16"/>
  <c r="F18" i="16"/>
  <c r="D26" i="16"/>
  <c r="F30" i="16"/>
  <c r="D58" i="16"/>
  <c r="F62" i="16"/>
  <c r="D62" i="16"/>
  <c r="F70" i="16"/>
  <c r="D70" i="16"/>
  <c r="I70" i="16"/>
  <c r="F78" i="16"/>
  <c r="D94" i="16"/>
  <c r="C98" i="16"/>
  <c r="E98" i="16" s="1"/>
  <c r="D106" i="16"/>
  <c r="D27" i="16"/>
  <c r="F27" i="16"/>
  <c r="I31" i="16"/>
  <c r="C31" i="16"/>
  <c r="E31" i="16" s="1"/>
  <c r="L51" i="16"/>
  <c r="L55" i="16"/>
  <c r="K59" i="16"/>
  <c r="I75" i="16"/>
  <c r="F75" i="16"/>
  <c r="F79" i="16"/>
  <c r="C79" i="16"/>
  <c r="E79" i="16" s="1"/>
  <c r="F91" i="16"/>
  <c r="D91" i="16"/>
  <c r="I91" i="16"/>
  <c r="I99" i="16"/>
  <c r="F103" i="16"/>
  <c r="C103" i="16"/>
  <c r="E103" i="16" s="1"/>
  <c r="I107" i="16"/>
  <c r="F111" i="16"/>
  <c r="I111" i="16"/>
  <c r="C111" i="16"/>
  <c r="E111" i="16" s="1"/>
  <c r="C115" i="16"/>
  <c r="E115" i="16" s="1"/>
  <c r="D119" i="16"/>
  <c r="F123" i="16"/>
  <c r="C123" i="16"/>
  <c r="E123" i="16" s="1"/>
  <c r="J127" i="16"/>
  <c r="C127" i="16"/>
  <c r="E127" i="16" s="1"/>
  <c r="D127" i="16"/>
  <c r="L127" i="16"/>
  <c r="K127" i="16"/>
  <c r="D131" i="16"/>
  <c r="F131" i="16"/>
  <c r="I135" i="16"/>
  <c r="K143" i="16"/>
  <c r="J143" i="16"/>
  <c r="D143" i="16"/>
  <c r="C147" i="16"/>
  <c r="E147" i="16" s="1"/>
  <c r="F147" i="16"/>
  <c r="L151" i="16"/>
  <c r="D151" i="16"/>
  <c r="D95" i="16"/>
  <c r="D82" i="16"/>
  <c r="D51" i="16"/>
  <c r="D47" i="16"/>
  <c r="F143" i="16"/>
  <c r="F47" i="16"/>
  <c r="I38" i="16"/>
  <c r="C107" i="16"/>
  <c r="E107" i="16" s="1"/>
  <c r="C34" i="16"/>
  <c r="E34" i="16" s="1"/>
  <c r="J147" i="16"/>
  <c r="F127" i="16"/>
  <c r="C68" i="16"/>
  <c r="E68" i="16" s="1"/>
  <c r="K68" i="16"/>
  <c r="C120" i="16"/>
  <c r="E120" i="16" s="1"/>
  <c r="C140" i="16"/>
  <c r="E140" i="16" s="1"/>
  <c r="F140" i="16"/>
  <c r="I12" i="16"/>
  <c r="I24" i="16"/>
  <c r="D24" i="16"/>
  <c r="I56" i="16"/>
  <c r="K128" i="16"/>
  <c r="L128" i="16"/>
  <c r="D132" i="16"/>
  <c r="J136" i="16"/>
  <c r="L148" i="16"/>
  <c r="K132" i="16"/>
  <c r="J144" i="16"/>
  <c r="L136" i="16"/>
  <c r="I68" i="16"/>
  <c r="I96" i="16"/>
  <c r="F88" i="16"/>
  <c r="C116" i="16"/>
  <c r="E116" i="16" s="1"/>
  <c r="C114" i="16"/>
  <c r="E114" i="16" s="1"/>
  <c r="K138" i="16"/>
  <c r="I6" i="16"/>
  <c r="C38" i="16"/>
  <c r="E38" i="16" s="1"/>
  <c r="D34" i="16"/>
  <c r="F26" i="16"/>
  <c r="C64" i="16"/>
  <c r="E64" i="16" s="1"/>
  <c r="F64" i="16"/>
  <c r="D72" i="16"/>
  <c r="I76" i="16"/>
  <c r="D84" i="16"/>
  <c r="C84" i="16"/>
  <c r="E84" i="16" s="1"/>
  <c r="F92" i="16"/>
  <c r="C92" i="16"/>
  <c r="E92" i="16" s="1"/>
  <c r="F108" i="16"/>
  <c r="I108" i="16"/>
  <c r="D6" i="16"/>
  <c r="F38" i="16"/>
  <c r="C82" i="16"/>
  <c r="E82" i="16" s="1"/>
  <c r="I46" i="16"/>
  <c r="C28" i="16"/>
  <c r="E28" i="16" s="1"/>
  <c r="D36" i="16"/>
  <c r="I40" i="16"/>
  <c r="F44" i="16"/>
  <c r="D44" i="16"/>
  <c r="C52" i="16"/>
  <c r="E52" i="16" s="1"/>
  <c r="F52" i="16"/>
  <c r="I52" i="16"/>
  <c r="I60" i="16"/>
  <c r="F68" i="16"/>
  <c r="C88" i="16"/>
  <c r="E88" i="16" s="1"/>
  <c r="D100" i="16"/>
  <c r="C104" i="16"/>
  <c r="E104" i="16" s="1"/>
  <c r="F104" i="16"/>
  <c r="I94" i="16"/>
  <c r="I82" i="16"/>
  <c r="I88" i="16"/>
  <c r="I104" i="16"/>
  <c r="I72" i="16"/>
  <c r="D76" i="16"/>
  <c r="D68" i="16"/>
  <c r="I22" i="16"/>
  <c r="D60" i="16"/>
  <c r="I36" i="16"/>
  <c r="D56" i="16"/>
  <c r="I48" i="16"/>
  <c r="F56" i="16"/>
  <c r="C56" i="16"/>
  <c r="E56" i="16" s="1"/>
  <c r="I78" i="16"/>
  <c r="C22" i="16"/>
  <c r="E22" i="16" s="1"/>
  <c r="I9" i="16"/>
  <c r="D9" i="16"/>
  <c r="F13" i="16"/>
  <c r="C21" i="16"/>
  <c r="E21" i="16" s="1"/>
  <c r="C25" i="16"/>
  <c r="E25" i="16" s="1"/>
  <c r="I29" i="16"/>
  <c r="D29" i="16"/>
  <c r="F41" i="16"/>
  <c r="F45" i="16"/>
  <c r="D49" i="16"/>
  <c r="D53" i="16"/>
  <c r="I53" i="16"/>
  <c r="C53" i="16"/>
  <c r="E53" i="16" s="1"/>
  <c r="I57" i="16"/>
  <c r="I61" i="16"/>
  <c r="D73" i="16"/>
  <c r="F73" i="16"/>
  <c r="D81" i="16"/>
  <c r="C81" i="16"/>
  <c r="E81" i="16" s="1"/>
  <c r="F85" i="16"/>
  <c r="D85" i="16"/>
  <c r="C97" i="16"/>
  <c r="E97" i="16" s="1"/>
  <c r="F97" i="16"/>
  <c r="C109" i="16"/>
  <c r="E109" i="16" s="1"/>
  <c r="C10" i="16"/>
  <c r="E10" i="16" s="1"/>
  <c r="F14" i="16"/>
  <c r="I14" i="16"/>
  <c r="D14" i="16"/>
  <c r="D18" i="16"/>
  <c r="I26" i="16"/>
  <c r="I30" i="16"/>
  <c r="D30" i="16"/>
  <c r="I34" i="16"/>
  <c r="F34" i="16"/>
  <c r="D38" i="16"/>
  <c r="D42" i="16"/>
  <c r="I42" i="16"/>
  <c r="F42" i="16"/>
  <c r="C42" i="16"/>
  <c r="E42" i="16" s="1"/>
  <c r="J46" i="16"/>
  <c r="F46" i="16"/>
  <c r="I62" i="16"/>
  <c r="C78" i="16"/>
  <c r="E78" i="16" s="1"/>
  <c r="F82" i="16"/>
  <c r="C94" i="16"/>
  <c r="E94" i="16" s="1"/>
  <c r="F94" i="16"/>
  <c r="I98" i="16"/>
  <c r="F98" i="16"/>
  <c r="I106" i="16"/>
  <c r="C106" i="16"/>
  <c r="E106" i="16" s="1"/>
  <c r="D112" i="16"/>
  <c r="C130" i="16"/>
  <c r="E130" i="16" s="1"/>
  <c r="D130" i="16"/>
  <c r="D122" i="16"/>
  <c r="D126" i="16"/>
  <c r="I126" i="16"/>
  <c r="F126" i="16"/>
  <c r="K130" i="16"/>
  <c r="I130" i="16"/>
  <c r="I146" i="16"/>
  <c r="J145" i="16"/>
  <c r="D137" i="16"/>
  <c r="C137" i="16"/>
  <c r="E137" i="16" s="1"/>
  <c r="F137" i="16"/>
  <c r="L141" i="16"/>
  <c r="L138" i="16"/>
  <c r="J137" i="16"/>
  <c r="I145" i="16"/>
  <c r="C142" i="16"/>
  <c r="E142" i="16" s="1"/>
  <c r="C141" i="16"/>
  <c r="E141" i="16" s="1"/>
  <c r="F145" i="16"/>
  <c r="L142" i="16"/>
  <c r="K134" i="16"/>
  <c r="J142" i="16"/>
  <c r="J134" i="16"/>
  <c r="I142" i="16"/>
  <c r="I134" i="16"/>
  <c r="I141" i="16"/>
  <c r="I137" i="16"/>
  <c r="F141" i="16"/>
  <c r="F134" i="16"/>
  <c r="I138" i="16"/>
  <c r="J138" i="16"/>
  <c r="F146" i="16"/>
  <c r="D146" i="16"/>
  <c r="L146" i="16"/>
  <c r="C146" i="16"/>
  <c r="E146" i="16" s="1"/>
  <c r="J146" i="16"/>
  <c r="I15" i="16"/>
  <c r="C39" i="16"/>
  <c r="E39" i="16" s="1"/>
  <c r="F39" i="16"/>
  <c r="I51" i="16"/>
  <c r="F51" i="16"/>
  <c r="F55" i="16"/>
  <c r="I63" i="16"/>
  <c r="F63" i="16"/>
  <c r="C67" i="16"/>
  <c r="E67" i="16" s="1"/>
  <c r="F67" i="16"/>
  <c r="I79" i="16"/>
  <c r="I87" i="16"/>
  <c r="F87" i="16"/>
  <c r="C87" i="16"/>
  <c r="E87" i="16" s="1"/>
  <c r="C91" i="16"/>
  <c r="E91" i="16" s="1"/>
  <c r="F95" i="16"/>
  <c r="C95" i="16"/>
  <c r="E95" i="16" s="1"/>
  <c r="D123" i="16"/>
  <c r="C131" i="16"/>
  <c r="E131" i="16" s="1"/>
  <c r="F28" i="16"/>
  <c r="F76" i="16"/>
  <c r="C60" i="16"/>
  <c r="E60" i="16" s="1"/>
  <c r="L84" i="16"/>
  <c r="D92" i="16"/>
  <c r="I131" i="16"/>
  <c r="I123" i="16"/>
  <c r="I100" i="16"/>
  <c r="C40" i="16"/>
  <c r="E40" i="16" s="1"/>
  <c r="C63" i="16"/>
  <c r="E63" i="16" s="1"/>
  <c r="I66" i="16"/>
  <c r="F24" i="16"/>
  <c r="C70" i="16"/>
  <c r="E70" i="16" s="1"/>
  <c r="C36" i="16"/>
  <c r="E36" i="16" s="1"/>
  <c r="I147" i="16"/>
  <c r="D98" i="16"/>
  <c r="D140" i="16"/>
  <c r="C24" i="16"/>
  <c r="E24" i="16" s="1"/>
  <c r="F66" i="16"/>
  <c r="C132" i="16"/>
  <c r="E132" i="16" s="1"/>
  <c r="C44" i="16"/>
  <c r="E44" i="16" s="1"/>
  <c r="D78" i="16"/>
  <c r="I132" i="16"/>
  <c r="I140" i="16"/>
  <c r="L143" i="16"/>
  <c r="D113" i="16"/>
  <c r="D48" i="16"/>
  <c r="I28" i="16"/>
  <c r="D66" i="16"/>
  <c r="F31" i="16"/>
  <c r="C55" i="16"/>
  <c r="E55" i="16" s="1"/>
  <c r="C124" i="16"/>
  <c r="E124" i="16" s="1"/>
  <c r="C59" i="16"/>
  <c r="E59" i="16" s="1"/>
  <c r="I116" i="16"/>
  <c r="C101" i="16"/>
  <c r="E101" i="16" s="1"/>
  <c r="F120" i="16"/>
  <c r="F81" i="16"/>
  <c r="I69" i="16"/>
  <c r="F116" i="16"/>
  <c r="C135" i="16"/>
  <c r="E135" i="16" s="1"/>
  <c r="I55" i="16"/>
  <c r="J135" i="16"/>
  <c r="I7" i="16"/>
  <c r="C51" i="16"/>
  <c r="E51" i="16" s="1"/>
  <c r="K145" i="16"/>
  <c r="C148" i="16"/>
  <c r="E148" i="16" s="1"/>
  <c r="C65" i="16"/>
  <c r="E65" i="16" s="1"/>
  <c r="D108" i="16"/>
  <c r="D148" i="16"/>
  <c r="I11" i="16"/>
  <c r="I73" i="16"/>
  <c r="C62" i="16"/>
  <c r="E62" i="16" s="1"/>
  <c r="F128" i="16"/>
  <c r="F89" i="16"/>
  <c r="J31" i="16"/>
  <c r="F59" i="16"/>
  <c r="D31" i="16"/>
  <c r="F19" i="16"/>
  <c r="C128" i="16"/>
  <c r="E128" i="16" s="1"/>
  <c r="C73" i="16"/>
  <c r="E73" i="16" s="1"/>
  <c r="C108" i="16"/>
  <c r="E108" i="16" s="1"/>
  <c r="I124" i="16"/>
  <c r="D116" i="16"/>
  <c r="D139" i="13"/>
  <c r="I46" i="13"/>
  <c r="F106" i="13"/>
  <c r="F42" i="13"/>
  <c r="I143" i="13"/>
  <c r="D135" i="13"/>
  <c r="C135" i="13"/>
  <c r="E135" i="13" s="1"/>
  <c r="C98" i="13"/>
  <c r="E98" i="13" s="1"/>
  <c r="C139" i="13"/>
  <c r="E139" i="13" s="1"/>
  <c r="L126" i="13"/>
  <c r="L135" i="13"/>
  <c r="K147" i="13"/>
  <c r="L139" i="13"/>
  <c r="L143" i="13"/>
  <c r="D147" i="13"/>
  <c r="D90" i="13"/>
  <c r="I34" i="13"/>
  <c r="D126" i="13"/>
  <c r="D143" i="13"/>
  <c r="F135" i="13"/>
  <c r="F147" i="13"/>
  <c r="F139" i="13"/>
  <c r="G151" i="13"/>
  <c r="L70" i="13"/>
  <c r="L147" i="13"/>
  <c r="C147" i="13"/>
  <c r="E147" i="13" s="1"/>
  <c r="I12" i="13"/>
  <c r="I101" i="13"/>
  <c r="F116" i="13"/>
  <c r="F100" i="13"/>
  <c r="F84" i="13"/>
  <c r="F52" i="13"/>
  <c r="I139" i="13"/>
  <c r="D122" i="13"/>
  <c r="I66" i="13"/>
  <c r="I141" i="13"/>
  <c r="D145" i="13"/>
  <c r="I129" i="13"/>
  <c r="D113" i="13"/>
  <c r="F89" i="13"/>
  <c r="D73" i="13"/>
  <c r="D57" i="13"/>
  <c r="I25" i="13"/>
  <c r="I69" i="13"/>
  <c r="I128" i="13"/>
  <c r="D120" i="13"/>
  <c r="F104" i="13"/>
  <c r="I96" i="13"/>
  <c r="F72" i="13"/>
  <c r="I64" i="13"/>
  <c r="D56" i="13"/>
  <c r="F40" i="13"/>
  <c r="I32" i="13"/>
  <c r="I125" i="13"/>
  <c r="D151" i="13"/>
  <c r="I135" i="13"/>
  <c r="I109" i="13"/>
  <c r="D149" i="13"/>
  <c r="F133" i="13"/>
  <c r="D101" i="13"/>
  <c r="D69" i="13"/>
  <c r="D45" i="13"/>
  <c r="C143" i="13"/>
  <c r="E143" i="13" s="1"/>
  <c r="C53" i="13"/>
  <c r="E53" i="13" s="1"/>
  <c r="C125" i="13"/>
  <c r="E125" i="13" s="1"/>
  <c r="C97" i="13"/>
  <c r="E97" i="13" s="1"/>
  <c r="C76" i="13"/>
  <c r="E76" i="13" s="1"/>
  <c r="C137" i="13"/>
  <c r="E137" i="13" s="1"/>
  <c r="C24" i="13"/>
  <c r="E24" i="13" s="1"/>
  <c r="C64" i="13"/>
  <c r="E64" i="13" s="1"/>
  <c r="K150" i="13"/>
  <c r="K135" i="13"/>
  <c r="L141" i="13"/>
  <c r="L117" i="13"/>
  <c r="K53" i="13"/>
  <c r="J52" i="13"/>
  <c r="J147" i="13"/>
  <c r="K139" i="13"/>
  <c r="K143" i="13"/>
  <c r="J105" i="13"/>
  <c r="L72" i="13"/>
  <c r="F8" i="13"/>
  <c r="F33" i="13"/>
  <c r="I17" i="13"/>
  <c r="F21" i="13"/>
  <c r="C5" i="13"/>
  <c r="E5" i="13" s="1"/>
  <c r="F27" i="13"/>
  <c r="D54" i="13"/>
  <c r="I123" i="13"/>
  <c r="I59" i="13"/>
  <c r="I98" i="13"/>
  <c r="D58" i="13"/>
  <c r="D70" i="13"/>
  <c r="D121" i="13"/>
  <c r="D105" i="13"/>
  <c r="I89" i="13"/>
  <c r="F57" i="13"/>
  <c r="D49" i="13"/>
  <c r="I33" i="13"/>
  <c r="D17" i="13"/>
  <c r="I61" i="13"/>
  <c r="D111" i="13"/>
  <c r="F39" i="13"/>
  <c r="D117" i="13"/>
  <c r="F101" i="13"/>
  <c r="D77" i="13"/>
  <c r="D53" i="13"/>
  <c r="F37" i="13"/>
  <c r="I86" i="13"/>
  <c r="C127" i="13"/>
  <c r="E127" i="13" s="1"/>
  <c r="C37" i="13"/>
  <c r="E37" i="13" s="1"/>
  <c r="C78" i="13"/>
  <c r="E78" i="13" s="1"/>
  <c r="C45" i="13"/>
  <c r="E45" i="13" s="1"/>
  <c r="F51" i="13"/>
  <c r="C17" i="13"/>
  <c r="E17" i="13" s="1"/>
  <c r="L39" i="13"/>
  <c r="J101" i="13"/>
  <c r="L45" i="13"/>
  <c r="J99" i="13"/>
  <c r="J98" i="13"/>
  <c r="K33" i="13"/>
  <c r="D21" i="13"/>
  <c r="I130" i="13"/>
  <c r="D26" i="13"/>
  <c r="F62" i="13"/>
  <c r="I55" i="13"/>
  <c r="D30" i="13"/>
  <c r="D38" i="13"/>
  <c r="C31" i="13"/>
  <c r="E31" i="13" s="1"/>
  <c r="C50" i="13"/>
  <c r="E50" i="13" s="1"/>
  <c r="F107" i="13"/>
  <c r="C82" i="13"/>
  <c r="E82" i="13" s="1"/>
  <c r="C66" i="13"/>
  <c r="E66" i="13" s="1"/>
  <c r="K110" i="13"/>
  <c r="K119" i="13"/>
  <c r="K91" i="13"/>
  <c r="L51" i="13"/>
  <c r="I87" i="13"/>
  <c r="D47" i="13"/>
  <c r="C22" i="13"/>
  <c r="E22" i="13" s="1"/>
  <c r="C75" i="13"/>
  <c r="E75" i="13" s="1"/>
  <c r="J94" i="13"/>
  <c r="J103" i="13"/>
  <c r="L71" i="13"/>
  <c r="K123" i="13"/>
  <c r="L83" i="13"/>
  <c r="K35" i="13"/>
  <c r="L95" i="13"/>
  <c r="C11" i="13"/>
  <c r="E11" i="13" s="1"/>
  <c r="F91" i="13"/>
  <c r="D19" i="13"/>
  <c r="F35" i="13"/>
  <c r="D123" i="13"/>
  <c r="D107" i="13"/>
  <c r="D91" i="13"/>
  <c r="D75" i="13"/>
  <c r="D59" i="13"/>
  <c r="D43" i="13"/>
  <c r="D27" i="13"/>
  <c r="I23" i="13"/>
  <c r="I127" i="13"/>
  <c r="D119" i="13"/>
  <c r="F111" i="13"/>
  <c r="I95" i="13"/>
  <c r="D87" i="13"/>
  <c r="F79" i="13"/>
  <c r="I63" i="13"/>
  <c r="D55" i="13"/>
  <c r="F47" i="13"/>
  <c r="C119" i="13"/>
  <c r="E119" i="13" s="1"/>
  <c r="C87" i="13"/>
  <c r="E87" i="13" s="1"/>
  <c r="C55" i="13"/>
  <c r="E55" i="13" s="1"/>
  <c r="C115" i="13"/>
  <c r="E115" i="13" s="1"/>
  <c r="C99" i="13"/>
  <c r="E99" i="13" s="1"/>
  <c r="C67" i="13"/>
  <c r="E67" i="13" s="1"/>
  <c r="C43" i="13"/>
  <c r="E43" i="13" s="1"/>
  <c r="C35" i="13"/>
  <c r="E35" i="13" s="1"/>
  <c r="C19" i="13"/>
  <c r="E19" i="13" s="1"/>
  <c r="L87" i="13"/>
  <c r="K85" i="13"/>
  <c r="L53" i="13"/>
  <c r="K103" i="13"/>
  <c r="L55" i="13"/>
  <c r="L119" i="13"/>
  <c r="L123" i="13"/>
  <c r="J107" i="13"/>
  <c r="K99" i="13"/>
  <c r="L91" i="13"/>
  <c r="J75" i="13"/>
  <c r="K67" i="13"/>
  <c r="L59" i="13"/>
  <c r="J43" i="13"/>
  <c r="L35" i="13"/>
  <c r="L79" i="13"/>
  <c r="K97" i="13"/>
  <c r="K127" i="13"/>
  <c r="J47" i="13"/>
  <c r="L111" i="13"/>
  <c r="F99" i="13"/>
  <c r="I115" i="13"/>
  <c r="I99" i="13"/>
  <c r="I83" i="13"/>
  <c r="I67" i="13"/>
  <c r="I51" i="13"/>
  <c r="I35" i="13"/>
  <c r="F59" i="13"/>
  <c r="D23" i="13"/>
  <c r="F67" i="13"/>
  <c r="D127" i="13"/>
  <c r="F119" i="13"/>
  <c r="I103" i="13"/>
  <c r="D95" i="13"/>
  <c r="F87" i="13"/>
  <c r="I71" i="13"/>
  <c r="D63" i="13"/>
  <c r="F55" i="13"/>
  <c r="I39" i="13"/>
  <c r="C111" i="13"/>
  <c r="E111" i="13" s="1"/>
  <c r="C79" i="13"/>
  <c r="E79" i="13" s="1"/>
  <c r="C47" i="13"/>
  <c r="E47" i="13" s="1"/>
  <c r="F115" i="13"/>
  <c r="C91" i="13"/>
  <c r="E91" i="13" s="1"/>
  <c r="C59" i="13"/>
  <c r="E59" i="13" s="1"/>
  <c r="F43" i="13"/>
  <c r="J39" i="13"/>
  <c r="L103" i="13"/>
  <c r="J71" i="13"/>
  <c r="K31" i="13"/>
  <c r="J115" i="13"/>
  <c r="K107" i="13"/>
  <c r="L99" i="13"/>
  <c r="J83" i="13"/>
  <c r="K75" i="13"/>
  <c r="L67" i="13"/>
  <c r="J51" i="13"/>
  <c r="K43" i="13"/>
  <c r="K27" i="13"/>
  <c r="L127" i="13"/>
  <c r="K47" i="13"/>
  <c r="K63" i="13"/>
  <c r="D115" i="13"/>
  <c r="D99" i="13"/>
  <c r="D83" i="13"/>
  <c r="D67" i="13"/>
  <c r="D51" i="13"/>
  <c r="D35" i="13"/>
  <c r="I111" i="13"/>
  <c r="D103" i="13"/>
  <c r="F95" i="13"/>
  <c r="D71" i="13"/>
  <c r="F63" i="13"/>
  <c r="D39" i="13"/>
  <c r="F75" i="13"/>
  <c r="C103" i="13"/>
  <c r="E103" i="13" s="1"/>
  <c r="C71" i="13"/>
  <c r="E71" i="13" s="1"/>
  <c r="C39" i="13"/>
  <c r="E39" i="13" s="1"/>
  <c r="C123" i="13"/>
  <c r="E123" i="13" s="1"/>
  <c r="C107" i="13"/>
  <c r="E107" i="13" s="1"/>
  <c r="C83" i="13"/>
  <c r="E83" i="13" s="1"/>
  <c r="C51" i="13"/>
  <c r="E51" i="13" s="1"/>
  <c r="C27" i="13"/>
  <c r="E27" i="13" s="1"/>
  <c r="J87" i="13"/>
  <c r="K39" i="13"/>
  <c r="J55" i="13"/>
  <c r="J119" i="13"/>
  <c r="K71" i="13"/>
  <c r="J123" i="13"/>
  <c r="K115" i="13"/>
  <c r="L107" i="13"/>
  <c r="J91" i="13"/>
  <c r="K83" i="13"/>
  <c r="L75" i="13"/>
  <c r="J59" i="13"/>
  <c r="K51" i="13"/>
  <c r="J35" i="13"/>
  <c r="J111" i="13"/>
  <c r="F4" i="13"/>
  <c r="C16" i="13"/>
  <c r="E16" i="13" s="1"/>
  <c r="J73" i="13"/>
  <c r="I16" i="13"/>
  <c r="K58" i="13"/>
  <c r="C4" i="13"/>
  <c r="E4" i="13" s="1"/>
  <c r="F5" i="13"/>
  <c r="D16" i="13"/>
  <c r="J27" i="13"/>
  <c r="L43" i="13"/>
  <c r="L47" i="13"/>
  <c r="J63" i="13"/>
  <c r="J79" i="13"/>
  <c r="K95" i="13"/>
  <c r="H127" i="13"/>
  <c r="J127" i="13"/>
  <c r="D15" i="13"/>
  <c r="F11" i="13"/>
  <c r="F54" i="13"/>
  <c r="I110" i="13"/>
  <c r="D46" i="13"/>
  <c r="I146" i="13"/>
  <c r="D130" i="13"/>
  <c r="F114" i="13"/>
  <c r="I106" i="13"/>
  <c r="D98" i="13"/>
  <c r="F82" i="13"/>
  <c r="I74" i="13"/>
  <c r="D66" i="13"/>
  <c r="F50" i="13"/>
  <c r="I42" i="13"/>
  <c r="D34" i="13"/>
  <c r="F18" i="13"/>
  <c r="D102" i="13"/>
  <c r="F70" i="13"/>
  <c r="F126" i="13"/>
  <c r="I78" i="13"/>
  <c r="D94" i="13"/>
  <c r="F30" i="13"/>
  <c r="I118" i="13"/>
  <c r="D86" i="13"/>
  <c r="F38" i="13"/>
  <c r="C26" i="13"/>
  <c r="E26" i="13" s="1"/>
  <c r="C134" i="13"/>
  <c r="E134" i="13" s="1"/>
  <c r="C102" i="13"/>
  <c r="E102" i="13" s="1"/>
  <c r="C70" i="13"/>
  <c r="E70" i="13" s="1"/>
  <c r="C18" i="13"/>
  <c r="E18" i="13" s="1"/>
  <c r="C46" i="13"/>
  <c r="E46" i="13" s="1"/>
  <c r="C90" i="13"/>
  <c r="E90" i="13" s="1"/>
  <c r="C38" i="13"/>
  <c r="E38" i="13" s="1"/>
  <c r="L142" i="13"/>
  <c r="J118" i="13"/>
  <c r="L110" i="13"/>
  <c r="L94" i="13"/>
  <c r="J54" i="13"/>
  <c r="K93" i="13"/>
  <c r="J69" i="13"/>
  <c r="J37" i="13"/>
  <c r="J130" i="13"/>
  <c r="K90" i="13"/>
  <c r="L42" i="13"/>
  <c r="L121" i="13"/>
  <c r="K65" i="13"/>
  <c r="F15" i="13"/>
  <c r="I11" i="13"/>
  <c r="F134" i="13"/>
  <c r="D110" i="13"/>
  <c r="F46" i="13"/>
  <c r="D138" i="13"/>
  <c r="F122" i="13"/>
  <c r="I114" i="13"/>
  <c r="D106" i="13"/>
  <c r="F90" i="13"/>
  <c r="I82" i="13"/>
  <c r="D74" i="13"/>
  <c r="F58" i="13"/>
  <c r="I50" i="13"/>
  <c r="D42" i="13"/>
  <c r="F26" i="13"/>
  <c r="I18" i="13"/>
  <c r="F102" i="13"/>
  <c r="I22" i="13"/>
  <c r="I62" i="13"/>
  <c r="D78" i="13"/>
  <c r="F94" i="13"/>
  <c r="D118" i="13"/>
  <c r="F86" i="13"/>
  <c r="C114" i="13"/>
  <c r="E114" i="13" s="1"/>
  <c r="C126" i="13"/>
  <c r="E126" i="13" s="1"/>
  <c r="C94" i="13"/>
  <c r="E94" i="13" s="1"/>
  <c r="C62" i="13"/>
  <c r="E62" i="13" s="1"/>
  <c r="C42" i="13"/>
  <c r="E42" i="13" s="1"/>
  <c r="C30" i="13"/>
  <c r="E30" i="13" s="1"/>
  <c r="C130" i="13"/>
  <c r="E130" i="13" s="1"/>
  <c r="J126" i="13"/>
  <c r="K118" i="13"/>
  <c r="K102" i="13"/>
  <c r="J86" i="13"/>
  <c r="K46" i="13"/>
  <c r="K122" i="13"/>
  <c r="L74" i="13"/>
  <c r="J34" i="13"/>
  <c r="I54" i="13"/>
  <c r="F110" i="13"/>
  <c r="F130" i="13"/>
  <c r="I122" i="13"/>
  <c r="D114" i="13"/>
  <c r="F98" i="13"/>
  <c r="I90" i="13"/>
  <c r="D82" i="13"/>
  <c r="F66" i="13"/>
  <c r="I58" i="13"/>
  <c r="D50" i="13"/>
  <c r="F34" i="13"/>
  <c r="I26" i="13"/>
  <c r="D18" i="13"/>
  <c r="I70" i="13"/>
  <c r="I126" i="13"/>
  <c r="D62" i="13"/>
  <c r="F78" i="13"/>
  <c r="I30" i="13"/>
  <c r="F118" i="13"/>
  <c r="I38" i="13"/>
  <c r="C122" i="13"/>
  <c r="E122" i="13" s="1"/>
  <c r="C54" i="13"/>
  <c r="E54" i="13" s="1"/>
  <c r="C118" i="13"/>
  <c r="E118" i="13" s="1"/>
  <c r="C86" i="13"/>
  <c r="E86" i="13" s="1"/>
  <c r="C106" i="13"/>
  <c r="E106" i="13" s="1"/>
  <c r="K126" i="13"/>
  <c r="J110" i="13"/>
  <c r="L102" i="13"/>
  <c r="K78" i="13"/>
  <c r="L38" i="13"/>
  <c r="L106" i="13"/>
  <c r="J66" i="13"/>
  <c r="K26" i="13"/>
  <c r="L131" i="13"/>
  <c r="I148" i="13"/>
  <c r="F144" i="13"/>
  <c r="I136" i="13"/>
  <c r="D140" i="13"/>
  <c r="C138" i="13"/>
  <c r="E138" i="13" s="1"/>
  <c r="K148" i="13"/>
  <c r="J144" i="13"/>
  <c r="D148" i="13"/>
  <c r="F140" i="13"/>
  <c r="I144" i="13"/>
  <c r="D136" i="13"/>
  <c r="C136" i="13"/>
  <c r="E136" i="13" s="1"/>
  <c r="C144" i="13"/>
  <c r="E144" i="13" s="1"/>
  <c r="K140" i="13"/>
  <c r="K144" i="13"/>
  <c r="I140" i="13"/>
  <c r="D146" i="13"/>
  <c r="F142" i="13"/>
  <c r="F150" i="13"/>
  <c r="C146" i="13"/>
  <c r="E146" i="13" s="1"/>
  <c r="L150" i="13"/>
  <c r="J134" i="13"/>
  <c r="L138" i="13"/>
  <c r="I134" i="13"/>
  <c r="F138" i="13"/>
  <c r="J142" i="13"/>
  <c r="K134" i="13"/>
  <c r="D134" i="13"/>
  <c r="F146" i="13"/>
  <c r="I138" i="13"/>
  <c r="I142" i="13"/>
  <c r="C142" i="13"/>
  <c r="E142" i="13" s="1"/>
  <c r="K142" i="13"/>
  <c r="L134" i="13"/>
  <c r="L15" i="13"/>
  <c r="C34" i="13"/>
  <c r="E34" i="13" s="1"/>
  <c r="K86" i="13"/>
  <c r="L78" i="13"/>
  <c r="J62" i="13"/>
  <c r="K54" i="13"/>
  <c r="L46" i="13"/>
  <c r="J30" i="13"/>
  <c r="L146" i="13"/>
  <c r="J138" i="13"/>
  <c r="K130" i="13"/>
  <c r="L114" i="13"/>
  <c r="J106" i="13"/>
  <c r="K98" i="13"/>
  <c r="L82" i="13"/>
  <c r="J74" i="13"/>
  <c r="K66" i="13"/>
  <c r="L50" i="13"/>
  <c r="J42" i="13"/>
  <c r="K34" i="13"/>
  <c r="C74" i="13"/>
  <c r="E74" i="13" s="1"/>
  <c r="L118" i="13"/>
  <c r="J102" i="13"/>
  <c r="K94" i="13"/>
  <c r="L86" i="13"/>
  <c r="J70" i="13"/>
  <c r="K62" i="13"/>
  <c r="L54" i="13"/>
  <c r="J38" i="13"/>
  <c r="K30" i="13"/>
  <c r="J146" i="13"/>
  <c r="K138" i="13"/>
  <c r="L122" i="13"/>
  <c r="J114" i="13"/>
  <c r="K106" i="13"/>
  <c r="L90" i="13"/>
  <c r="J82" i="13"/>
  <c r="K74" i="13"/>
  <c r="L58" i="13"/>
  <c r="J50" i="13"/>
  <c r="K42" i="13"/>
  <c r="L26" i="13"/>
  <c r="L28" i="13"/>
  <c r="K32" i="13"/>
  <c r="K36" i="13"/>
  <c r="J40" i="13"/>
  <c r="J44" i="13"/>
  <c r="L52" i="13"/>
  <c r="L56" i="13"/>
  <c r="L60" i="13"/>
  <c r="K64" i="13"/>
  <c r="K68" i="13"/>
  <c r="J72" i="13"/>
  <c r="J76" i="13"/>
  <c r="L80" i="13"/>
  <c r="L84" i="13"/>
  <c r="L88" i="13"/>
  <c r="L92" i="13"/>
  <c r="K96" i="13"/>
  <c r="K100" i="13"/>
  <c r="J104" i="13"/>
  <c r="J108" i="13"/>
  <c r="H108" i="13"/>
  <c r="L112" i="13"/>
  <c r="H112" i="13"/>
  <c r="L116" i="13"/>
  <c r="H116" i="13"/>
  <c r="L120" i="13"/>
  <c r="H120" i="13"/>
  <c r="L124" i="13"/>
  <c r="H124" i="13"/>
  <c r="K128" i="13"/>
  <c r="H128" i="13"/>
  <c r="K132" i="13"/>
  <c r="H132" i="13"/>
  <c r="J136" i="13"/>
  <c r="H136" i="13"/>
  <c r="J140" i="13"/>
  <c r="H140" i="13"/>
  <c r="L144" i="13"/>
  <c r="H144" i="13"/>
  <c r="L148" i="13"/>
  <c r="H148" i="13"/>
  <c r="J78" i="13"/>
  <c r="K70" i="13"/>
  <c r="L62" i="13"/>
  <c r="J46" i="13"/>
  <c r="K38" i="13"/>
  <c r="L30" i="13"/>
  <c r="K146" i="13"/>
  <c r="L130" i="13"/>
  <c r="J122" i="13"/>
  <c r="K114" i="13"/>
  <c r="L98" i="13"/>
  <c r="J90" i="13"/>
  <c r="K82" i="13"/>
  <c r="L66" i="13"/>
  <c r="J58" i="13"/>
  <c r="K50" i="13"/>
  <c r="L34" i="13"/>
  <c r="J26" i="13"/>
  <c r="K131" i="13"/>
  <c r="F25" i="13"/>
  <c r="I24" i="13"/>
  <c r="C23" i="13"/>
  <c r="E23" i="13" s="1"/>
  <c r="D22" i="13"/>
  <c r="F22" i="13"/>
  <c r="F23" i="13"/>
  <c r="D20" i="13"/>
  <c r="F20" i="13"/>
  <c r="I20" i="13"/>
  <c r="I13" i="13"/>
  <c r="D13" i="13"/>
  <c r="F13" i="13"/>
  <c r="C13" i="13"/>
  <c r="E13" i="13" s="1"/>
  <c r="I9" i="13"/>
  <c r="D9" i="13"/>
  <c r="C9" i="13"/>
  <c r="E9" i="13" s="1"/>
  <c r="F9" i="13"/>
  <c r="D8" i="13"/>
  <c r="I7" i="13"/>
  <c r="C7" i="13"/>
  <c r="E7" i="13" s="1"/>
  <c r="D5" i="13"/>
  <c r="F3" i="13"/>
  <c r="D3" i="13"/>
  <c r="I5" i="13"/>
  <c r="I150" i="13"/>
  <c r="C150" i="13"/>
  <c r="E150" i="13" s="1"/>
  <c r="D150" i="13"/>
  <c r="J150" i="13"/>
  <c r="AE294" i="3"/>
  <c r="D4" i="13"/>
  <c r="I4" i="13"/>
  <c r="I86" i="16"/>
  <c r="F5" i="16"/>
  <c r="C71" i="16"/>
  <c r="E71" i="16" s="1"/>
  <c r="F71" i="16"/>
  <c r="K71" i="16"/>
  <c r="C83" i="16"/>
  <c r="E83" i="16" s="1"/>
  <c r="F83" i="16"/>
  <c r="K83" i="16"/>
  <c r="I83" i="16"/>
  <c r="D99" i="16"/>
  <c r="C99" i="16"/>
  <c r="E99" i="16" s="1"/>
  <c r="F99" i="16"/>
  <c r="C110" i="16"/>
  <c r="E110" i="16" s="1"/>
  <c r="D110" i="16"/>
  <c r="F110" i="16"/>
  <c r="F118" i="16"/>
  <c r="C118" i="16"/>
  <c r="E118" i="16" s="1"/>
  <c r="D118" i="16"/>
  <c r="F122" i="16"/>
  <c r="I122" i="16"/>
  <c r="C122" i="16"/>
  <c r="E122" i="16" s="1"/>
  <c r="D8" i="16"/>
  <c r="F6" i="13"/>
  <c r="F10" i="13"/>
  <c r="C74" i="16"/>
  <c r="E74" i="16" s="1"/>
  <c r="D14" i="13"/>
  <c r="D7" i="13"/>
  <c r="D11" i="13"/>
  <c r="I10" i="13"/>
  <c r="C14" i="13"/>
  <c r="E14" i="13" s="1"/>
  <c r="C10" i="13"/>
  <c r="E10" i="13" s="1"/>
  <c r="I125" i="16"/>
  <c r="F129" i="16"/>
  <c r="D83" i="16"/>
  <c r="C21" i="13"/>
  <c r="E21" i="13" s="1"/>
  <c r="C25" i="13"/>
  <c r="E25" i="13" s="1"/>
  <c r="J29" i="13"/>
  <c r="L29" i="13"/>
  <c r="C29" i="13"/>
  <c r="E29" i="13" s="1"/>
  <c r="J33" i="13"/>
  <c r="C33" i="13"/>
  <c r="E33" i="13" s="1"/>
  <c r="L33" i="13"/>
  <c r="L37" i="13"/>
  <c r="K37" i="13"/>
  <c r="L41" i="13"/>
  <c r="K41" i="13"/>
  <c r="C41" i="13"/>
  <c r="E41" i="13" s="1"/>
  <c r="K45" i="13"/>
  <c r="L49" i="13"/>
  <c r="K49" i="13"/>
  <c r="J49" i="13"/>
  <c r="J53" i="13"/>
  <c r="K57" i="13"/>
  <c r="J57" i="13"/>
  <c r="J61" i="13"/>
  <c r="L61" i="13"/>
  <c r="J65" i="13"/>
  <c r="C65" i="13"/>
  <c r="E65" i="13" s="1"/>
  <c r="L65" i="13"/>
  <c r="L69" i="13"/>
  <c r="C69" i="13"/>
  <c r="E69" i="13" s="1"/>
  <c r="K69" i="13"/>
  <c r="L73" i="13"/>
  <c r="K73" i="13"/>
  <c r="C73" i="13"/>
  <c r="E73" i="13" s="1"/>
  <c r="K77" i="13"/>
  <c r="C77" i="13"/>
  <c r="E77" i="13" s="1"/>
  <c r="L81" i="13"/>
  <c r="K81" i="13"/>
  <c r="J81" i="13"/>
  <c r="J85" i="13"/>
  <c r="C85" i="13"/>
  <c r="E85" i="13" s="1"/>
  <c r="K89" i="13"/>
  <c r="J89" i="13"/>
  <c r="J93" i="13"/>
  <c r="L93" i="13"/>
  <c r="J97" i="13"/>
  <c r="L97" i="13"/>
  <c r="L101" i="13"/>
  <c r="K101" i="13"/>
  <c r="L105" i="13"/>
  <c r="K105" i="13"/>
  <c r="C105" i="13"/>
  <c r="E105" i="13" s="1"/>
  <c r="K109" i="13"/>
  <c r="C109" i="13"/>
  <c r="E109" i="13" s="1"/>
  <c r="L113" i="13"/>
  <c r="K113" i="13"/>
  <c r="J113" i="13"/>
  <c r="I117" i="13"/>
  <c r="J117" i="13"/>
  <c r="C117" i="13"/>
  <c r="E117" i="13" s="1"/>
  <c r="K121" i="13"/>
  <c r="J121" i="13"/>
  <c r="J125" i="13"/>
  <c r="L125" i="13"/>
  <c r="J129" i="13"/>
  <c r="C129" i="13"/>
  <c r="E129" i="13" s="1"/>
  <c r="L129" i="13"/>
  <c r="L133" i="13"/>
  <c r="K133" i="13"/>
  <c r="L137" i="13"/>
  <c r="K137" i="13"/>
  <c r="K141" i="13"/>
  <c r="C141" i="13"/>
  <c r="E141" i="13" s="1"/>
  <c r="L145" i="13"/>
  <c r="K145" i="13"/>
  <c r="J145" i="13"/>
  <c r="J149" i="13"/>
  <c r="C149" i="13"/>
  <c r="E149" i="13" s="1"/>
  <c r="C30" i="16"/>
  <c r="E30" i="16" s="1"/>
  <c r="F50" i="16"/>
  <c r="C50" i="16"/>
  <c r="E50" i="16" s="1"/>
  <c r="I50" i="16"/>
  <c r="D54" i="16"/>
  <c r="F54" i="16"/>
  <c r="I54" i="16"/>
  <c r="C54" i="16"/>
  <c r="E54" i="16" s="1"/>
  <c r="F58" i="16"/>
  <c r="C58" i="16"/>
  <c r="E58" i="16" s="1"/>
  <c r="C80" i="16"/>
  <c r="E80" i="16" s="1"/>
  <c r="D80" i="16"/>
  <c r="F80" i="16"/>
  <c r="C96" i="16"/>
  <c r="E96" i="16" s="1"/>
  <c r="D96" i="16"/>
  <c r="D107" i="16"/>
  <c r="F115" i="16"/>
  <c r="I115" i="16"/>
  <c r="D115" i="16"/>
  <c r="F151" i="16"/>
  <c r="C12" i="16"/>
  <c r="E12" i="16" s="1"/>
  <c r="F12" i="16"/>
  <c r="D12" i="16"/>
  <c r="C20" i="16"/>
  <c r="E20" i="16" s="1"/>
  <c r="D20" i="16"/>
  <c r="F20" i="16"/>
  <c r="I20" i="16"/>
  <c r="C32" i="16"/>
  <c r="E32" i="16" s="1"/>
  <c r="I32" i="16"/>
  <c r="I74" i="16"/>
  <c r="F74" i="16"/>
  <c r="C86" i="16"/>
  <c r="E86" i="16" s="1"/>
  <c r="F86" i="16"/>
  <c r="D86" i="16"/>
  <c r="I90" i="16"/>
  <c r="F90" i="16"/>
  <c r="C90" i="16"/>
  <c r="E90" i="16" s="1"/>
  <c r="D90" i="16"/>
  <c r="I102" i="16"/>
  <c r="K129" i="16"/>
  <c r="C129" i="16"/>
  <c r="E129" i="16" s="1"/>
  <c r="D129" i="16"/>
  <c r="I129" i="16"/>
  <c r="L129" i="16"/>
  <c r="D6" i="13"/>
  <c r="I14" i="13"/>
  <c r="D125" i="16"/>
  <c r="C6" i="13"/>
  <c r="E6" i="13" s="1"/>
  <c r="F14" i="13"/>
  <c r="I15" i="13"/>
  <c r="F7" i="13"/>
  <c r="D10" i="13"/>
  <c r="F16" i="13"/>
  <c r="I8" i="13"/>
  <c r="C8" i="13"/>
  <c r="E8" i="13" s="1"/>
  <c r="C12" i="13"/>
  <c r="E12" i="13" s="1"/>
  <c r="I21" i="13"/>
  <c r="F145" i="13"/>
  <c r="I137" i="13"/>
  <c r="D129" i="13"/>
  <c r="F113" i="13"/>
  <c r="I105" i="13"/>
  <c r="D97" i="13"/>
  <c r="F81" i="13"/>
  <c r="I73" i="13"/>
  <c r="D65" i="13"/>
  <c r="F49" i="13"/>
  <c r="I41" i="13"/>
  <c r="D33" i="13"/>
  <c r="F17" i="13"/>
  <c r="I45" i="13"/>
  <c r="F141" i="13"/>
  <c r="F125" i="13"/>
  <c r="F109" i="13"/>
  <c r="F93" i="13"/>
  <c r="F77" i="13"/>
  <c r="F61" i="13"/>
  <c r="F45" i="13"/>
  <c r="F29" i="13"/>
  <c r="I151" i="16"/>
  <c r="I110" i="16"/>
  <c r="D102" i="16"/>
  <c r="I71" i="16"/>
  <c r="D74" i="16"/>
  <c r="D32" i="16"/>
  <c r="D67" i="16"/>
  <c r="I8" i="16"/>
  <c r="C145" i="13"/>
  <c r="E145" i="13" s="1"/>
  <c r="C133" i="13"/>
  <c r="E133" i="13" s="1"/>
  <c r="C61" i="13"/>
  <c r="E61" i="13" s="1"/>
  <c r="C57" i="13"/>
  <c r="E57" i="13" s="1"/>
  <c r="C81" i="13"/>
  <c r="E81" i="13" s="1"/>
  <c r="C49" i="13"/>
  <c r="E49" i="13" s="1"/>
  <c r="F102" i="16"/>
  <c r="C8" i="16"/>
  <c r="E8" i="16" s="1"/>
  <c r="D50" i="16"/>
  <c r="F107" i="16"/>
  <c r="L149" i="13"/>
  <c r="K125" i="13"/>
  <c r="J109" i="13"/>
  <c r="L85" i="13"/>
  <c r="K61" i="13"/>
  <c r="J45" i="13"/>
  <c r="K129" i="13"/>
  <c r="L89" i="13"/>
  <c r="J41" i="13"/>
  <c r="F125" i="16"/>
  <c r="D23" i="16"/>
  <c r="I23" i="16"/>
  <c r="C23" i="16"/>
  <c r="E23" i="16" s="1"/>
  <c r="F23" i="16"/>
  <c r="C27" i="16"/>
  <c r="E27" i="16" s="1"/>
  <c r="I35" i="16"/>
  <c r="C35" i="16"/>
  <c r="E35" i="16" s="1"/>
  <c r="F35" i="16"/>
  <c r="I39" i="16"/>
  <c r="D39" i="16"/>
  <c r="C43" i="16"/>
  <c r="E43" i="16" s="1"/>
  <c r="F43" i="16"/>
  <c r="I43" i="16"/>
  <c r="C47" i="16"/>
  <c r="E47" i="16" s="1"/>
  <c r="L47" i="16"/>
  <c r="I47" i="16"/>
  <c r="C77" i="16"/>
  <c r="E77" i="16" s="1"/>
  <c r="F77" i="16"/>
  <c r="D77" i="16"/>
  <c r="I77" i="16"/>
  <c r="F93" i="16"/>
  <c r="D93" i="16"/>
  <c r="I93" i="16"/>
  <c r="C112" i="16"/>
  <c r="E112" i="16" s="1"/>
  <c r="F112" i="16"/>
  <c r="F135" i="16"/>
  <c r="K135" i="16"/>
  <c r="L135" i="16"/>
  <c r="J139" i="16"/>
  <c r="C139" i="16"/>
  <c r="E139" i="16" s="1"/>
  <c r="I139" i="16"/>
  <c r="F139" i="16"/>
  <c r="J132" i="13"/>
  <c r="K124" i="13"/>
  <c r="J100" i="13"/>
  <c r="K92" i="13"/>
  <c r="J68" i="13"/>
  <c r="K60" i="13"/>
  <c r="J36" i="13"/>
  <c r="K28" i="13"/>
  <c r="J128" i="13"/>
  <c r="K120" i="13"/>
  <c r="J96" i="13"/>
  <c r="K88" i="13"/>
  <c r="J64" i="13"/>
  <c r="K56" i="13"/>
  <c r="L48" i="13"/>
  <c r="J32" i="13"/>
  <c r="F144" i="16"/>
  <c r="F60" i="16"/>
  <c r="C76" i="16"/>
  <c r="E76" i="16" s="1"/>
  <c r="I92" i="16"/>
  <c r="D124" i="16"/>
  <c r="AM37" i="3"/>
  <c r="K8" i="13" s="1"/>
  <c r="AM54" i="9"/>
  <c r="J14" i="16" s="1"/>
  <c r="AM45" i="9"/>
  <c r="J11" i="16" s="1"/>
  <c r="AQ66" i="3"/>
  <c r="AM66" i="3"/>
  <c r="J18" i="13" s="1"/>
  <c r="AQ55" i="3"/>
  <c r="AM55" i="3"/>
  <c r="K14" i="13" s="1"/>
  <c r="AQ54" i="3"/>
  <c r="AM54" i="3"/>
  <c r="J14" i="13" s="1"/>
  <c r="AN46" i="3"/>
  <c r="AQ46" i="3"/>
  <c r="AM46" i="3"/>
  <c r="K11" i="13" s="1"/>
  <c r="AQ40" i="3"/>
  <c r="AM40" i="3"/>
  <c r="K9" i="13" s="1"/>
  <c r="AQ34" i="3"/>
  <c r="AM34" i="3"/>
  <c r="K7" i="13" s="1"/>
  <c r="AM46" i="9"/>
  <c r="AM42" i="9"/>
  <c r="D8" i="14"/>
  <c r="D16" i="14"/>
  <c r="D15" i="14"/>
  <c r="AM33" i="9"/>
  <c r="J7" i="16" s="1"/>
  <c r="AN26" i="9"/>
  <c r="AQ26" i="9" s="1"/>
  <c r="AM20" i="9"/>
  <c r="L2" i="16" s="1"/>
  <c r="AM19" i="9"/>
  <c r="AM143" i="9"/>
  <c r="L43" i="16"/>
  <c r="AM96" i="9"/>
  <c r="J28" i="16"/>
  <c r="AM58" i="9"/>
  <c r="K15" i="16" s="1"/>
  <c r="AM353" i="9"/>
  <c r="L113" i="16"/>
  <c r="AM339" i="9"/>
  <c r="J109" i="16"/>
  <c r="AM289" i="9"/>
  <c r="K92" i="16"/>
  <c r="AM265" i="9"/>
  <c r="K84" i="16"/>
  <c r="AM255" i="9"/>
  <c r="J81" i="16"/>
  <c r="AM364" i="9"/>
  <c r="K117" i="16"/>
  <c r="AM356" i="9"/>
  <c r="L114" i="16"/>
  <c r="AM109" i="9"/>
  <c r="K32" i="16"/>
  <c r="AM322" i="9"/>
  <c r="K103" i="16"/>
  <c r="AM286" i="9"/>
  <c r="K91" i="16"/>
  <c r="AM250" i="9"/>
  <c r="K79" i="16"/>
  <c r="AM214" i="9"/>
  <c r="K67" i="16"/>
  <c r="AM174" i="9"/>
  <c r="J54" i="16"/>
  <c r="AM138" i="9"/>
  <c r="J42" i="16"/>
  <c r="AM28" i="9"/>
  <c r="K5" i="16" s="1"/>
  <c r="AM87" i="9"/>
  <c r="J25" i="16"/>
  <c r="AM49" i="9"/>
  <c r="K12" i="16" s="1"/>
  <c r="AM213" i="9"/>
  <c r="J67" i="16"/>
  <c r="AM183" i="9"/>
  <c r="J57" i="16"/>
  <c r="AM127" i="9"/>
  <c r="K38" i="16"/>
  <c r="AM62" i="9"/>
  <c r="L16" i="16" s="1"/>
  <c r="AM38" i="9"/>
  <c r="L8" i="16" s="1"/>
  <c r="AM337" i="9"/>
  <c r="K108" i="16"/>
  <c r="AM327" i="9"/>
  <c r="J105" i="16"/>
  <c r="AM303" i="9"/>
  <c r="J97" i="16"/>
  <c r="AM253" i="9"/>
  <c r="K80" i="16"/>
  <c r="AM370" i="9"/>
  <c r="K119" i="16"/>
  <c r="AM362" i="9"/>
  <c r="L116" i="16"/>
  <c r="AM342" i="9"/>
  <c r="J110" i="16"/>
  <c r="AM310" i="9"/>
  <c r="K99" i="16"/>
  <c r="AM274" i="9"/>
  <c r="K87" i="16"/>
  <c r="AM238" i="9"/>
  <c r="K75" i="16"/>
  <c r="AM202" i="9"/>
  <c r="K63" i="16"/>
  <c r="AM162" i="9"/>
  <c r="J50" i="16"/>
  <c r="AM75" i="9"/>
  <c r="J21" i="16" s="1"/>
  <c r="AM108" i="9"/>
  <c r="J32" i="16"/>
  <c r="AM237" i="9"/>
  <c r="J75" i="16"/>
  <c r="AM151" i="9"/>
  <c r="K46" i="16"/>
  <c r="AM135" i="9"/>
  <c r="J41" i="16"/>
  <c r="AM88" i="9"/>
  <c r="K25" i="16"/>
  <c r="AM377" i="9"/>
  <c r="L121" i="16"/>
  <c r="AM343" i="9"/>
  <c r="K110" i="16"/>
  <c r="AM285" i="9"/>
  <c r="J91" i="16"/>
  <c r="AM277" i="9"/>
  <c r="K88" i="16"/>
  <c r="AM386" i="9"/>
  <c r="L124" i="16"/>
  <c r="AM376" i="9"/>
  <c r="K121" i="16"/>
  <c r="AM352" i="9"/>
  <c r="K113" i="16"/>
  <c r="AM330" i="9"/>
  <c r="J106" i="16"/>
  <c r="AM314" i="9"/>
  <c r="L100" i="16"/>
  <c r="AM258" i="9"/>
  <c r="J82" i="16"/>
  <c r="AM242" i="9"/>
  <c r="L76" i="16"/>
  <c r="AM182" i="9"/>
  <c r="L56" i="16"/>
  <c r="AM166" i="9"/>
  <c r="K51" i="16"/>
  <c r="AM95" i="9"/>
  <c r="L27" i="16"/>
  <c r="AM79" i="9"/>
  <c r="K22" i="16"/>
  <c r="AM57" i="9"/>
  <c r="AM112" i="9"/>
  <c r="K33" i="16"/>
  <c r="AM241" i="9"/>
  <c r="K76" i="16"/>
  <c r="AN24" i="9"/>
  <c r="AQ24" i="9" s="1"/>
  <c r="AM80" i="9"/>
  <c r="L22" i="16"/>
  <c r="AM333" i="9"/>
  <c r="J107" i="16"/>
  <c r="AM319" i="9"/>
  <c r="K102" i="16"/>
  <c r="AM297" i="9"/>
  <c r="J95" i="16"/>
  <c r="AM283" i="9"/>
  <c r="K90" i="16"/>
  <c r="AM261" i="9"/>
  <c r="J83" i="16"/>
  <c r="AM382" i="9"/>
  <c r="K123" i="16"/>
  <c r="AM368" i="9"/>
  <c r="L118" i="16"/>
  <c r="AM338" i="9"/>
  <c r="L108" i="16"/>
  <c r="AM318" i="9"/>
  <c r="J102" i="16"/>
  <c r="AM294" i="9"/>
  <c r="J94" i="16"/>
  <c r="AM270" i="9"/>
  <c r="J86" i="16"/>
  <c r="AM246" i="9"/>
  <c r="J78" i="16"/>
  <c r="AM222" i="9"/>
  <c r="J70" i="16"/>
  <c r="AM194" i="9"/>
  <c r="L60" i="16"/>
  <c r="AM170" i="9"/>
  <c r="L52" i="16"/>
  <c r="AM146" i="9"/>
  <c r="L44" i="16"/>
  <c r="AM83" i="9"/>
  <c r="L23" i="16"/>
  <c r="AM53" i="9"/>
  <c r="L13" i="16" s="1"/>
  <c r="AM120" i="9"/>
  <c r="J36" i="16"/>
  <c r="AM245" i="9"/>
  <c r="L77" i="16"/>
  <c r="AM221" i="9"/>
  <c r="L69" i="16"/>
  <c r="AM163" i="9"/>
  <c r="K50" i="16"/>
  <c r="AM139" i="9"/>
  <c r="K42" i="16"/>
  <c r="AM84" i="9"/>
  <c r="J24" i="16"/>
  <c r="AM64" i="9"/>
  <c r="AM60" i="9"/>
  <c r="J16" i="16" s="1"/>
  <c r="AM56" i="9"/>
  <c r="L14" i="16" s="1"/>
  <c r="AM52" i="9"/>
  <c r="K13" i="16" s="1"/>
  <c r="AM48" i="9"/>
  <c r="J12" i="16" s="1"/>
  <c r="AM44" i="9"/>
  <c r="AM40" i="9"/>
  <c r="K9" i="16" s="1"/>
  <c r="AM367" i="9"/>
  <c r="K118" i="16"/>
  <c r="AM349" i="9"/>
  <c r="K112" i="16"/>
  <c r="AM345" i="9"/>
  <c r="J111" i="16"/>
  <c r="AM331" i="9"/>
  <c r="K106" i="16"/>
  <c r="AM309" i="9"/>
  <c r="J99" i="16"/>
  <c r="AM295" i="9"/>
  <c r="K94" i="16"/>
  <c r="AM273" i="9"/>
  <c r="J87" i="16"/>
  <c r="AM259" i="9"/>
  <c r="K82" i="16"/>
  <c r="AM191" i="9"/>
  <c r="L59" i="16"/>
  <c r="AM380" i="9"/>
  <c r="L122" i="16"/>
  <c r="AM358" i="9"/>
  <c r="K115" i="16"/>
  <c r="AM117" i="9"/>
  <c r="J35" i="16"/>
  <c r="AM326" i="9"/>
  <c r="L104" i="16"/>
  <c r="AM302" i="9"/>
  <c r="L96" i="16"/>
  <c r="AM278" i="9"/>
  <c r="L88" i="16"/>
  <c r="AM254" i="9"/>
  <c r="L80" i="16"/>
  <c r="AM230" i="9"/>
  <c r="L72" i="16"/>
  <c r="AM206" i="9"/>
  <c r="L64" i="16"/>
  <c r="AM178" i="9"/>
  <c r="K55" i="16"/>
  <c r="AM154" i="9"/>
  <c r="K47" i="16"/>
  <c r="AM130" i="9"/>
  <c r="K39" i="16"/>
  <c r="AM91" i="9"/>
  <c r="K26" i="16"/>
  <c r="AM67" i="9"/>
  <c r="K18" i="16" s="1"/>
  <c r="AM61" i="9"/>
  <c r="K16" i="16" s="1"/>
  <c r="AM37" i="9"/>
  <c r="K8" i="16" s="1"/>
  <c r="AM229" i="9"/>
  <c r="K72" i="16"/>
  <c r="AM205" i="9"/>
  <c r="K64" i="16"/>
  <c r="AM171" i="9"/>
  <c r="J53" i="16"/>
  <c r="AM147" i="9"/>
  <c r="J45" i="16"/>
  <c r="AM100" i="9"/>
  <c r="K29" i="16"/>
  <c r="AM92" i="9"/>
  <c r="L26" i="16"/>
  <c r="AM68" i="9"/>
  <c r="L18" i="16" s="1"/>
  <c r="AN363" i="9"/>
  <c r="AQ363" i="9" s="1"/>
  <c r="AM363" i="9"/>
  <c r="J117" i="16"/>
  <c r="AN119" i="9"/>
  <c r="AQ119" i="9" s="1"/>
  <c r="AM119" i="9"/>
  <c r="L35" i="16"/>
  <c r="AN340" i="9"/>
  <c r="AQ340" i="9" s="1"/>
  <c r="AM340" i="9"/>
  <c r="K109" i="16"/>
  <c r="AN316" i="9"/>
  <c r="AQ316" i="9" s="1"/>
  <c r="AM316" i="9"/>
  <c r="K101" i="16"/>
  <c r="AN292" i="9"/>
  <c r="AQ292" i="9" s="1"/>
  <c r="AM292" i="9"/>
  <c r="K93" i="16"/>
  <c r="AN268" i="9"/>
  <c r="AQ268" i="9" s="1"/>
  <c r="AM268" i="9"/>
  <c r="K85" i="16"/>
  <c r="AN244" i="9"/>
  <c r="AQ244" i="9" s="1"/>
  <c r="AM244" i="9"/>
  <c r="K77" i="16"/>
  <c r="AM346" i="9"/>
  <c r="K111" i="16"/>
  <c r="AM200" i="9"/>
  <c r="L62" i="16"/>
  <c r="AM387" i="9"/>
  <c r="J125" i="16"/>
  <c r="AM381" i="9"/>
  <c r="J123" i="16"/>
  <c r="AM375" i="9"/>
  <c r="J121" i="16"/>
  <c r="AN369" i="9"/>
  <c r="AQ369" i="9" s="1"/>
  <c r="AM369" i="9"/>
  <c r="J119" i="16"/>
  <c r="AM361" i="9"/>
  <c r="K116" i="16"/>
  <c r="AM197" i="9"/>
  <c r="L61" i="16"/>
  <c r="AN123" i="9"/>
  <c r="AQ123" i="9" s="1"/>
  <c r="AM123" i="9"/>
  <c r="J37" i="16"/>
  <c r="AM113" i="9"/>
  <c r="L33" i="16"/>
  <c r="AN344" i="9"/>
  <c r="AQ344" i="9" s="1"/>
  <c r="AM344" i="9"/>
  <c r="L110" i="16"/>
  <c r="AM334" i="9"/>
  <c r="K107" i="16"/>
  <c r="AN320" i="9"/>
  <c r="AQ320" i="9" s="1"/>
  <c r="AM320" i="9"/>
  <c r="L102" i="16"/>
  <c r="AN296" i="9"/>
  <c r="AQ296" i="9" s="1"/>
  <c r="AM296" i="9"/>
  <c r="L94" i="16"/>
  <c r="AN272" i="9"/>
  <c r="AQ272" i="9" s="1"/>
  <c r="AM272" i="9"/>
  <c r="L86" i="16"/>
  <c r="AN248" i="9"/>
  <c r="AQ248" i="9" s="1"/>
  <c r="AM248" i="9"/>
  <c r="L78" i="16"/>
  <c r="AN189" i="9"/>
  <c r="AQ189" i="9" s="1"/>
  <c r="AM189" i="9"/>
  <c r="J59" i="16"/>
  <c r="AM34" i="9"/>
  <c r="AN324" i="9"/>
  <c r="AQ324" i="9" s="1"/>
  <c r="AM324" i="9"/>
  <c r="J104" i="16"/>
  <c r="AN300" i="9"/>
  <c r="AQ300" i="9" s="1"/>
  <c r="AM300" i="9"/>
  <c r="J96" i="16"/>
  <c r="AN276" i="9"/>
  <c r="AQ276" i="9" s="1"/>
  <c r="AM276" i="9"/>
  <c r="J88" i="16"/>
  <c r="AN252" i="9"/>
  <c r="AQ252" i="9" s="1"/>
  <c r="AM252" i="9"/>
  <c r="J80" i="16"/>
  <c r="AM198" i="9"/>
  <c r="J62" i="16"/>
  <c r="AM391" i="9"/>
  <c r="K126" i="16"/>
  <c r="AM385" i="9"/>
  <c r="K124" i="16"/>
  <c r="AM379" i="9"/>
  <c r="K122" i="16"/>
  <c r="AM373" i="9"/>
  <c r="K120" i="16"/>
  <c r="AM359" i="9"/>
  <c r="L115" i="16"/>
  <c r="AN195" i="9"/>
  <c r="AQ195" i="9" s="1"/>
  <c r="AM195" i="9"/>
  <c r="J61" i="16"/>
  <c r="AN107" i="9"/>
  <c r="AQ107" i="9" s="1"/>
  <c r="AM107" i="9"/>
  <c r="L31" i="16"/>
  <c r="AN328" i="9"/>
  <c r="AQ328" i="9" s="1"/>
  <c r="AM328" i="9"/>
  <c r="K105" i="16"/>
  <c r="AN304" i="9"/>
  <c r="AQ304" i="9" s="1"/>
  <c r="AM304" i="9"/>
  <c r="K97" i="16"/>
  <c r="AN280" i="9"/>
  <c r="AQ280" i="9" s="1"/>
  <c r="AM280" i="9"/>
  <c r="K89" i="16"/>
  <c r="AN256" i="9"/>
  <c r="AQ256" i="9" s="1"/>
  <c r="AM256" i="9"/>
  <c r="K81" i="16"/>
  <c r="AM365" i="9"/>
  <c r="L117" i="16"/>
  <c r="AN351" i="9"/>
  <c r="AQ351" i="9" s="1"/>
  <c r="AM351" i="9"/>
  <c r="J113" i="16"/>
  <c r="AM347" i="9"/>
  <c r="L111" i="16"/>
  <c r="AM341" i="9"/>
  <c r="L109" i="16"/>
  <c r="AM335" i="9"/>
  <c r="L107" i="16"/>
  <c r="AM329" i="9"/>
  <c r="L105" i="16"/>
  <c r="AM323" i="9"/>
  <c r="L103" i="16"/>
  <c r="AM317" i="9"/>
  <c r="L101" i="16"/>
  <c r="AM311" i="9"/>
  <c r="L99" i="16"/>
  <c r="AM305" i="9"/>
  <c r="L97" i="16"/>
  <c r="AM299" i="9"/>
  <c r="L95" i="16"/>
  <c r="AM293" i="9"/>
  <c r="L93" i="16"/>
  <c r="AM287" i="9"/>
  <c r="L91" i="16"/>
  <c r="AM281" i="9"/>
  <c r="L89" i="16"/>
  <c r="AM275" i="9"/>
  <c r="L87" i="16"/>
  <c r="AM269" i="9"/>
  <c r="L85" i="16"/>
  <c r="AM263" i="9"/>
  <c r="L83" i="16"/>
  <c r="AM257" i="9"/>
  <c r="L81" i="16"/>
  <c r="AM251" i="9"/>
  <c r="L79" i="16"/>
  <c r="AM193" i="9"/>
  <c r="K60" i="16"/>
  <c r="AM390" i="9"/>
  <c r="J126" i="16"/>
  <c r="AM384" i="9"/>
  <c r="J124" i="16"/>
  <c r="AM378" i="9"/>
  <c r="J122" i="16"/>
  <c r="AM372" i="9"/>
  <c r="J120" i="16"/>
  <c r="AM366" i="9"/>
  <c r="J118" i="16"/>
  <c r="AM360" i="9"/>
  <c r="J116" i="16"/>
  <c r="AM354" i="9"/>
  <c r="J114" i="16"/>
  <c r="AM348" i="9"/>
  <c r="J112" i="16"/>
  <c r="AN111" i="9"/>
  <c r="AQ111" i="9" s="1"/>
  <c r="AM111" i="9"/>
  <c r="J33" i="16"/>
  <c r="AM32" i="9"/>
  <c r="L6" i="16" s="1"/>
  <c r="AN332" i="9"/>
  <c r="AQ332" i="9" s="1"/>
  <c r="AM332" i="9"/>
  <c r="L106" i="16"/>
  <c r="AN308" i="9"/>
  <c r="AQ308" i="9" s="1"/>
  <c r="AM308" i="9"/>
  <c r="L98" i="16"/>
  <c r="AN284" i="9"/>
  <c r="AQ284" i="9" s="1"/>
  <c r="AM284" i="9"/>
  <c r="L90" i="16"/>
  <c r="AN260" i="9"/>
  <c r="AQ260" i="9" s="1"/>
  <c r="AM260" i="9"/>
  <c r="L82" i="16"/>
  <c r="AN357" i="9"/>
  <c r="AQ357" i="9" s="1"/>
  <c r="AM357" i="9"/>
  <c r="J115" i="16"/>
  <c r="AN115" i="9"/>
  <c r="AQ115" i="9" s="1"/>
  <c r="AM115" i="9"/>
  <c r="K34" i="16"/>
  <c r="AN336" i="9"/>
  <c r="AQ336" i="9" s="1"/>
  <c r="AM336" i="9"/>
  <c r="J108" i="16"/>
  <c r="AN312" i="9"/>
  <c r="AQ312" i="9" s="1"/>
  <c r="AM312" i="9"/>
  <c r="J100" i="16"/>
  <c r="AN288" i="9"/>
  <c r="AQ288" i="9" s="1"/>
  <c r="AM288" i="9"/>
  <c r="J92" i="16"/>
  <c r="AN264" i="9"/>
  <c r="AQ264" i="9" s="1"/>
  <c r="AM264" i="9"/>
  <c r="J84" i="16"/>
  <c r="AN240" i="9"/>
  <c r="AQ240" i="9" s="1"/>
  <c r="AM240" i="9"/>
  <c r="J76" i="16"/>
  <c r="AM236" i="9"/>
  <c r="L74" i="16"/>
  <c r="AM232" i="9"/>
  <c r="K73" i="16"/>
  <c r="AM228" i="9"/>
  <c r="J72" i="16"/>
  <c r="AM224" i="9"/>
  <c r="L70" i="16"/>
  <c r="AM220" i="9"/>
  <c r="K69" i="16"/>
  <c r="AM216" i="9"/>
  <c r="J68" i="16"/>
  <c r="AM212" i="9"/>
  <c r="L66" i="16"/>
  <c r="AM208" i="9"/>
  <c r="K65" i="16"/>
  <c r="AM204" i="9"/>
  <c r="J64" i="16"/>
  <c r="AM196" i="9"/>
  <c r="K61" i="16"/>
  <c r="AM192" i="9"/>
  <c r="J60" i="16"/>
  <c r="AM188" i="9"/>
  <c r="L58" i="16"/>
  <c r="AM184" i="9"/>
  <c r="K57" i="16"/>
  <c r="AM180" i="9"/>
  <c r="J56" i="16"/>
  <c r="AM176" i="9"/>
  <c r="L54" i="16"/>
  <c r="AM172" i="9"/>
  <c r="K53" i="16"/>
  <c r="AM168" i="9"/>
  <c r="J52" i="16"/>
  <c r="AM164" i="9"/>
  <c r="L50" i="16"/>
  <c r="AM160" i="9"/>
  <c r="K49" i="16"/>
  <c r="AM156" i="9"/>
  <c r="J48" i="16"/>
  <c r="AM152" i="9"/>
  <c r="L46" i="16"/>
  <c r="AM148" i="9"/>
  <c r="K45" i="16"/>
  <c r="AM144" i="9"/>
  <c r="J44" i="16"/>
  <c r="AM140" i="9"/>
  <c r="L42" i="16"/>
  <c r="AM136" i="9"/>
  <c r="K41" i="16"/>
  <c r="AM132" i="9"/>
  <c r="J40" i="16"/>
  <c r="AM128" i="9"/>
  <c r="L38" i="16"/>
  <c r="AM97" i="9"/>
  <c r="K28" i="16"/>
  <c r="AM93" i="9"/>
  <c r="J27" i="16"/>
  <c r="AM89" i="9"/>
  <c r="L25" i="16"/>
  <c r="AM85" i="9"/>
  <c r="K24" i="16"/>
  <c r="AM81" i="9"/>
  <c r="J23" i="16"/>
  <c r="AM77" i="9"/>
  <c r="L21" i="16" s="1"/>
  <c r="AM73" i="9"/>
  <c r="K20" i="16" s="1"/>
  <c r="AM69" i="9"/>
  <c r="J19" i="16" s="1"/>
  <c r="AM65" i="9"/>
  <c r="AM201" i="9"/>
  <c r="J63" i="16"/>
  <c r="AM98" i="9"/>
  <c r="L28" i="16"/>
  <c r="AM94" i="9"/>
  <c r="K27" i="16"/>
  <c r="AM90" i="9"/>
  <c r="J26" i="16"/>
  <c r="AM86" i="9"/>
  <c r="L24" i="16"/>
  <c r="AM82" i="9"/>
  <c r="K23" i="16"/>
  <c r="AM78" i="9"/>
  <c r="J22" i="16"/>
  <c r="AM74" i="9"/>
  <c r="L20" i="16" s="1"/>
  <c r="AM70" i="9"/>
  <c r="K19" i="16" s="1"/>
  <c r="AM66" i="9"/>
  <c r="J18" i="16" s="1"/>
  <c r="AM30" i="9"/>
  <c r="J6" i="16" s="1"/>
  <c r="AM35" i="9"/>
  <c r="AM29" i="9"/>
  <c r="L5" i="16" s="1"/>
  <c r="AM101" i="9"/>
  <c r="L29" i="16"/>
  <c r="AM63" i="9"/>
  <c r="J17" i="16" s="1"/>
  <c r="AM59" i="9"/>
  <c r="L15" i="16" s="1"/>
  <c r="AM55" i="9"/>
  <c r="K14" i="16" s="1"/>
  <c r="AM51" i="9"/>
  <c r="J13" i="16" s="1"/>
  <c r="AM47" i="9"/>
  <c r="AM43" i="9"/>
  <c r="AM39" i="9"/>
  <c r="J9" i="16" s="1"/>
  <c r="AM122" i="9"/>
  <c r="L36" i="16"/>
  <c r="AM118" i="9"/>
  <c r="K35" i="16"/>
  <c r="AM114" i="9"/>
  <c r="J34" i="16"/>
  <c r="AM110" i="9"/>
  <c r="L32" i="16"/>
  <c r="AM106" i="9"/>
  <c r="K31" i="16"/>
  <c r="AM247" i="9"/>
  <c r="K78" i="16"/>
  <c r="AM243" i="9"/>
  <c r="J77" i="16"/>
  <c r="AM239" i="9"/>
  <c r="L75" i="16"/>
  <c r="AM235" i="9"/>
  <c r="K74" i="16"/>
  <c r="AM231" i="9"/>
  <c r="J73" i="16"/>
  <c r="AM227" i="9"/>
  <c r="L71" i="16"/>
  <c r="AM223" i="9"/>
  <c r="K70" i="16"/>
  <c r="AM219" i="9"/>
  <c r="J69" i="16"/>
  <c r="AM215" i="9"/>
  <c r="L67" i="16"/>
  <c r="AM211" i="9"/>
  <c r="K66" i="16"/>
  <c r="AM207" i="9"/>
  <c r="J65" i="16"/>
  <c r="AM203" i="9"/>
  <c r="L63" i="16"/>
  <c r="AM185" i="9"/>
  <c r="L57" i="16"/>
  <c r="AM181" i="9"/>
  <c r="K56" i="16"/>
  <c r="AM177" i="9"/>
  <c r="J55" i="16"/>
  <c r="AM173" i="9"/>
  <c r="L53" i="16"/>
  <c r="AM169" i="9"/>
  <c r="K52" i="16"/>
  <c r="AM165" i="9"/>
  <c r="J51" i="16"/>
  <c r="AM161" i="9"/>
  <c r="L49" i="16"/>
  <c r="AM157" i="9"/>
  <c r="K48" i="16"/>
  <c r="AM153" i="9"/>
  <c r="J47" i="16"/>
  <c r="AM149" i="9"/>
  <c r="L45" i="16"/>
  <c r="AM145" i="9"/>
  <c r="K44" i="16"/>
  <c r="AM141" i="9"/>
  <c r="J43" i="16"/>
  <c r="AM137" i="9"/>
  <c r="L41" i="16"/>
  <c r="AM133" i="9"/>
  <c r="K40" i="16"/>
  <c r="AM129" i="9"/>
  <c r="J39" i="16"/>
  <c r="AM102" i="9"/>
  <c r="J30" i="16"/>
  <c r="AM42" i="3"/>
  <c r="J10" i="13" s="1"/>
  <c r="AN39" i="3"/>
  <c r="AQ39" i="3"/>
  <c r="AM39" i="3"/>
  <c r="J9" i="13" s="1"/>
  <c r="AN22" i="3"/>
  <c r="AQ22" i="3"/>
  <c r="AM22" i="3"/>
  <c r="K3" i="13" s="1"/>
  <c r="AM21" i="3"/>
  <c r="J3" i="13" s="1"/>
  <c r="AM27" i="3"/>
  <c r="J5" i="13" s="1"/>
  <c r="AM33" i="3"/>
  <c r="J7" i="13" s="1"/>
  <c r="AM31" i="3"/>
  <c r="K6" i="13" s="1"/>
  <c r="AM18" i="9"/>
  <c r="AM18" i="3"/>
  <c r="Z18" i="3"/>
  <c r="AR18" i="3"/>
  <c r="AS18" i="3" s="1"/>
  <c r="B2" i="13"/>
  <c r="H2" i="13" s="1"/>
  <c r="AG18" i="3"/>
  <c r="AR19" i="3"/>
  <c r="AS19" i="3" s="1"/>
  <c r="E19" i="3"/>
  <c r="AD18" i="3" s="1"/>
  <c r="D18" i="3"/>
  <c r="E18" i="3"/>
  <c r="AR20" i="3"/>
  <c r="AS20" i="3" s="1"/>
  <c r="I2" i="13"/>
  <c r="D108" i="10"/>
  <c r="D48" i="10"/>
  <c r="D28" i="4"/>
  <c r="D88" i="10"/>
  <c r="D68" i="10"/>
  <c r="D8" i="10"/>
  <c r="M18" i="3" l="1"/>
  <c r="D88" i="4"/>
  <c r="D48" i="4"/>
  <c r="D3" i="14"/>
  <c r="B3" i="14"/>
  <c r="D9" i="14" s="1"/>
  <c r="C3" i="14"/>
  <c r="J151" i="13"/>
  <c r="L151" i="13"/>
  <c r="K151" i="13"/>
  <c r="F151" i="13"/>
  <c r="I151" i="13"/>
  <c r="C151" i="13"/>
  <c r="E151" i="13" s="1"/>
  <c r="AL18" i="3"/>
  <c r="AN18" i="3" s="1"/>
  <c r="AQ18" i="3" s="1"/>
  <c r="I4" i="16"/>
  <c r="G4" i="16"/>
  <c r="H15" i="16"/>
  <c r="L7" i="13"/>
  <c r="L24" i="13"/>
  <c r="K20" i="13"/>
  <c r="L13" i="13"/>
  <c r="L9" i="13"/>
  <c r="D2" i="13"/>
  <c r="J2" i="16"/>
  <c r="C2" i="16"/>
  <c r="E2" i="16" s="1"/>
  <c r="D2" i="16"/>
  <c r="K2" i="16"/>
  <c r="H3" i="16"/>
  <c r="F2" i="16"/>
  <c r="H2" i="16"/>
  <c r="BD42" i="3"/>
  <c r="BF42" i="3" s="1"/>
  <c r="AE243" i="9"/>
  <c r="AE291" i="9"/>
  <c r="AE279" i="9"/>
  <c r="AE411" i="9"/>
  <c r="AE315" i="9"/>
  <c r="AE207" i="9"/>
  <c r="AE387" i="9"/>
  <c r="AE459" i="9"/>
  <c r="AE435" i="9"/>
  <c r="AE426" i="3"/>
  <c r="AE267" i="3"/>
  <c r="AE357" i="3"/>
  <c r="AE285" i="3"/>
  <c r="AE165" i="3"/>
  <c r="AE387" i="3"/>
  <c r="AE219" i="3"/>
  <c r="AE234" i="3"/>
  <c r="AE51" i="3"/>
  <c r="AE63" i="3"/>
  <c r="AE453" i="3"/>
  <c r="AE240" i="3"/>
  <c r="AE390" i="3"/>
  <c r="AE384" i="3"/>
  <c r="AE198" i="3"/>
  <c r="AE162" i="3"/>
  <c r="AE102" i="3"/>
  <c r="AE60" i="3"/>
  <c r="AE396" i="3"/>
  <c r="AE372" i="3"/>
  <c r="AE300" i="3"/>
  <c r="AE204" i="3"/>
  <c r="AE108" i="3"/>
  <c r="BD33" i="3"/>
  <c r="BF33" i="3" s="1"/>
  <c r="BD19" i="3"/>
  <c r="BF19" i="3" s="1"/>
  <c r="BD20" i="3"/>
  <c r="BF20" i="3" s="1"/>
  <c r="BD54" i="3"/>
  <c r="BF54" i="3" s="1"/>
  <c r="BD41" i="3"/>
  <c r="BF41" i="3" s="1"/>
  <c r="BD27" i="3"/>
  <c r="BF27" i="3" s="1"/>
  <c r="BD28" i="3"/>
  <c r="BF28" i="3" s="1"/>
  <c r="BD46" i="3"/>
  <c r="BF46" i="3" s="1"/>
  <c r="BD18" i="3"/>
  <c r="BF18" i="3" s="1"/>
  <c r="BD31" i="3"/>
  <c r="BF31" i="3" s="1"/>
  <c r="BD32" i="3"/>
  <c r="BF32" i="3" s="1"/>
  <c r="BD47" i="3"/>
  <c r="BF47" i="3" s="1"/>
  <c r="BD22" i="3"/>
  <c r="BF22" i="3" s="1"/>
  <c r="BD35" i="3"/>
  <c r="BF35" i="3" s="1"/>
  <c r="BD36" i="3"/>
  <c r="BF36" i="3" s="1"/>
  <c r="BD40" i="3"/>
  <c r="BF40" i="3" s="1"/>
  <c r="BD26" i="3"/>
  <c r="BF26" i="3" s="1"/>
  <c r="BD39" i="3"/>
  <c r="BF39" i="3" s="1"/>
  <c r="BD57" i="3"/>
  <c r="BF57" i="3" s="1"/>
  <c r="BD21" i="3"/>
  <c r="BF21" i="3" s="1"/>
  <c r="BD25" i="3"/>
  <c r="BF25" i="3" s="1"/>
  <c r="BD30" i="3"/>
  <c r="BF30" i="3" s="1"/>
  <c r="BD43" i="3"/>
  <c r="BF43" i="3" s="1"/>
  <c r="BD52" i="3"/>
  <c r="BF52" i="3" s="1"/>
  <c r="BD51" i="3"/>
  <c r="BF51" i="3" s="1"/>
  <c r="BD29" i="3"/>
  <c r="BF29" i="3" s="1"/>
  <c r="BD34" i="3"/>
  <c r="BF34" i="3" s="1"/>
  <c r="BD55" i="3"/>
  <c r="BF55" i="3" s="1"/>
  <c r="BD38" i="3"/>
  <c r="BF38" i="3" s="1"/>
  <c r="BD20" i="9"/>
  <c r="BF20" i="9" s="1"/>
  <c r="BD50" i="9"/>
  <c r="BF50" i="9" s="1"/>
  <c r="BD48" i="9"/>
  <c r="BF48" i="9" s="1"/>
  <c r="AH9" i="9"/>
  <c r="BD27" i="9"/>
  <c r="BF27" i="9" s="1"/>
  <c r="BD33" i="9"/>
  <c r="BF33" i="9" s="1"/>
  <c r="AN25" i="9"/>
  <c r="AQ25" i="9" s="1"/>
  <c r="BD23" i="9"/>
  <c r="BF23" i="9" s="1"/>
  <c r="BD55" i="9"/>
  <c r="BF55" i="9" s="1"/>
  <c r="BD29" i="9"/>
  <c r="BF29" i="9" s="1"/>
  <c r="BD56" i="9"/>
  <c r="BF56" i="9" s="1"/>
  <c r="BD54" i="9"/>
  <c r="BF54" i="9" s="1"/>
  <c r="BD31" i="9"/>
  <c r="BF31" i="9" s="1"/>
  <c r="BD24" i="9"/>
  <c r="BF24" i="9" s="1"/>
  <c r="BD37" i="9"/>
  <c r="BF37" i="9" s="1"/>
  <c r="BD52" i="9"/>
  <c r="BF52" i="9" s="1"/>
  <c r="BD22" i="9"/>
  <c r="BF22" i="9" s="1"/>
  <c r="BD35" i="9"/>
  <c r="BF35" i="9" s="1"/>
  <c r="BD28" i="9"/>
  <c r="BF28" i="9" s="1"/>
  <c r="BD41" i="9"/>
  <c r="BF41" i="9" s="1"/>
  <c r="BD44" i="9"/>
  <c r="BF44" i="9" s="1"/>
  <c r="BD46" i="9"/>
  <c r="BF46" i="9" s="1"/>
  <c r="BD26" i="9"/>
  <c r="BF26" i="9" s="1"/>
  <c r="BD39" i="9"/>
  <c r="BF39" i="9" s="1"/>
  <c r="BD32" i="9"/>
  <c r="BF32" i="9" s="1"/>
  <c r="BD45" i="9"/>
  <c r="BF45" i="9" s="1"/>
  <c r="BD40" i="9"/>
  <c r="BF40" i="9" s="1"/>
  <c r="BD38" i="9"/>
  <c r="BF38" i="9" s="1"/>
  <c r="BD30" i="9"/>
  <c r="BF30" i="9" s="1"/>
  <c r="BD43" i="9"/>
  <c r="BF43" i="9" s="1"/>
  <c r="BD36" i="9"/>
  <c r="BF36" i="9" s="1"/>
  <c r="BD49" i="9"/>
  <c r="BF49" i="9" s="1"/>
  <c r="BD18" i="9"/>
  <c r="BF18" i="9" s="1"/>
  <c r="BD34" i="9"/>
  <c r="BF34" i="9" s="1"/>
  <c r="BD47" i="9"/>
  <c r="BF47" i="9" s="1"/>
  <c r="BD21" i="9"/>
  <c r="BF21" i="9" s="1"/>
  <c r="BD53" i="9"/>
  <c r="BF53" i="9" s="1"/>
  <c r="BD42" i="9"/>
  <c r="BF42" i="9" s="1"/>
  <c r="BD19" i="9"/>
  <c r="BF19" i="9" s="1"/>
  <c r="BD51" i="9"/>
  <c r="BF51" i="9" s="1"/>
  <c r="BD25" i="9"/>
  <c r="BF25" i="9" s="1"/>
  <c r="BD57" i="9"/>
  <c r="BF57" i="9" s="1"/>
  <c r="AT66" i="9"/>
  <c r="AV36" i="9"/>
  <c r="L17" i="16"/>
  <c r="H17" i="16"/>
  <c r="D17" i="16"/>
  <c r="C17" i="16"/>
  <c r="E17" i="16" s="1"/>
  <c r="G17" i="16"/>
  <c r="K17" i="16"/>
  <c r="F17" i="16"/>
  <c r="F15" i="16"/>
  <c r="G15" i="16"/>
  <c r="J15" i="16"/>
  <c r="AT21" i="9"/>
  <c r="AT54" i="9"/>
  <c r="AT51" i="9"/>
  <c r="F11" i="16"/>
  <c r="D11" i="16"/>
  <c r="H11" i="16"/>
  <c r="L11" i="16"/>
  <c r="K11" i="16"/>
  <c r="AV42" i="9"/>
  <c r="J10" i="16"/>
  <c r="AV60" i="9"/>
  <c r="L10" i="16"/>
  <c r="H10" i="16"/>
  <c r="AV21" i="9"/>
  <c r="AV45" i="9"/>
  <c r="F10" i="16"/>
  <c r="AV33" i="9"/>
  <c r="G10" i="16"/>
  <c r="K10" i="16"/>
  <c r="D10" i="16"/>
  <c r="AT33" i="9"/>
  <c r="H8" i="16"/>
  <c r="D7" i="16"/>
  <c r="H7" i="16"/>
  <c r="K7" i="16"/>
  <c r="L7" i="16"/>
  <c r="AJ27" i="2"/>
  <c r="BM14" i="9"/>
  <c r="BC9" i="9" s="1"/>
  <c r="AJ26" i="2"/>
  <c r="AJ24" i="2"/>
  <c r="L3" i="16"/>
  <c r="G3" i="16"/>
  <c r="C3" i="16"/>
  <c r="E3" i="16" s="1"/>
  <c r="K3" i="16"/>
  <c r="AJ25" i="2"/>
  <c r="AJ27" i="17"/>
  <c r="AJ23" i="17"/>
  <c r="AJ25" i="17"/>
  <c r="AJ23" i="2"/>
  <c r="AJ24" i="17"/>
  <c r="AJ26" i="17"/>
  <c r="AE435" i="3"/>
  <c r="AE429" i="3"/>
  <c r="AE243" i="3"/>
  <c r="AE237" i="3"/>
  <c r="AE147" i="3"/>
  <c r="AE141" i="3"/>
  <c r="AE171" i="3"/>
  <c r="AE339" i="3"/>
  <c r="AE366" i="3"/>
  <c r="AE39" i="3"/>
  <c r="AE195" i="9"/>
  <c r="AE147" i="9"/>
  <c r="AE45" i="9"/>
  <c r="AE363" i="9"/>
  <c r="AE339" i="9"/>
  <c r="AE255" i="9"/>
  <c r="AE231" i="9"/>
  <c r="AE423" i="9"/>
  <c r="AE399" i="9"/>
  <c r="AE267" i="9"/>
  <c r="AE219" i="9"/>
  <c r="AE171" i="9"/>
  <c r="AE123" i="9"/>
  <c r="AE111" i="9"/>
  <c r="AE99" i="9"/>
  <c r="AE75" i="9"/>
  <c r="AE183" i="9"/>
  <c r="AE159" i="9"/>
  <c r="AE375" i="9"/>
  <c r="AE327" i="9"/>
  <c r="AE135" i="9"/>
  <c r="AE87" i="9"/>
  <c r="AE51" i="9"/>
  <c r="AE378" i="3"/>
  <c r="AE333" i="3"/>
  <c r="AE288" i="3"/>
  <c r="AE282" i="3"/>
  <c r="AE192" i="3"/>
  <c r="AE186" i="3"/>
  <c r="AE444" i="9"/>
  <c r="AE405" i="9"/>
  <c r="AE366" i="9"/>
  <c r="AE309" i="9"/>
  <c r="AE270" i="9"/>
  <c r="AE252" i="9"/>
  <c r="AE213" i="9"/>
  <c r="AE174" i="9"/>
  <c r="AE156" i="9"/>
  <c r="AE117" i="9"/>
  <c r="AE78" i="9"/>
  <c r="AE447" i="9"/>
  <c r="AE303" i="9"/>
  <c r="AE441" i="9"/>
  <c r="AE402" i="9"/>
  <c r="AE384" i="9"/>
  <c r="AE345" i="9"/>
  <c r="AE306" i="9"/>
  <c r="AE288" i="9"/>
  <c r="AE249" i="9"/>
  <c r="AE210" i="9"/>
  <c r="AE192" i="9"/>
  <c r="AE153" i="9"/>
  <c r="AE114" i="9"/>
  <c r="AE96" i="9"/>
  <c r="AE414" i="3"/>
  <c r="AE318" i="3"/>
  <c r="AE312" i="3"/>
  <c r="AE306" i="3"/>
  <c r="AE216" i="3"/>
  <c r="AE210" i="3"/>
  <c r="AE126" i="3"/>
  <c r="AE114" i="3"/>
  <c r="AE438" i="9"/>
  <c r="AE420" i="9"/>
  <c r="AE381" i="9"/>
  <c r="AE342" i="9"/>
  <c r="AE324" i="9"/>
  <c r="AE285" i="9"/>
  <c r="AE246" i="9"/>
  <c r="AE228" i="9"/>
  <c r="AE189" i="9"/>
  <c r="AE150" i="9"/>
  <c r="AE132" i="9"/>
  <c r="AE93" i="9"/>
  <c r="AE57" i="9"/>
  <c r="AE456" i="3"/>
  <c r="AE420" i="3"/>
  <c r="AE363" i="3"/>
  <c r="AE324" i="3"/>
  <c r="AE261" i="3"/>
  <c r="AE132" i="3"/>
  <c r="AE417" i="9"/>
  <c r="AE378" i="9"/>
  <c r="AE321" i="9"/>
  <c r="AE186" i="9"/>
  <c r="AE72" i="9"/>
  <c r="AE54" i="9"/>
  <c r="AE48" i="9"/>
  <c r="AE441" i="3"/>
  <c r="AE417" i="3"/>
  <c r="AE393" i="3"/>
  <c r="AE369" i="3"/>
  <c r="AE345" i="3"/>
  <c r="AE321" i="3"/>
  <c r="AE297" i="3"/>
  <c r="AE273" i="3"/>
  <c r="AE249" i="3"/>
  <c r="AE225" i="3"/>
  <c r="AE201" i="3"/>
  <c r="AE177" i="3"/>
  <c r="AE153" i="3"/>
  <c r="AE129" i="3"/>
  <c r="AE24" i="3"/>
  <c r="AE447" i="3"/>
  <c r="AE423" i="3"/>
  <c r="AE399" i="3"/>
  <c r="AE375" i="3"/>
  <c r="AE351" i="3"/>
  <c r="AE327" i="3"/>
  <c r="AE303" i="3"/>
  <c r="AE279" i="3"/>
  <c r="AE255" i="3"/>
  <c r="AE231" i="3"/>
  <c r="AE207" i="3"/>
  <c r="AE183" i="3"/>
  <c r="AE159" i="3"/>
  <c r="AE135" i="3"/>
  <c r="AE111" i="3"/>
  <c r="AE30" i="3"/>
  <c r="AE69" i="3"/>
  <c r="AE57" i="3"/>
  <c r="AE45" i="3"/>
  <c r="AE33" i="3"/>
  <c r="AE462" i="3"/>
  <c r="AE438" i="3"/>
  <c r="AE432" i="3"/>
  <c r="AE342" i="3"/>
  <c r="AE336" i="3"/>
  <c r="AE330" i="3"/>
  <c r="AE246" i="3"/>
  <c r="AE150" i="3"/>
  <c r="AE144" i="3"/>
  <c r="AE138" i="3"/>
  <c r="AE93" i="3"/>
  <c r="AE351" i="9"/>
  <c r="AE42" i="9"/>
  <c r="AE453" i="9"/>
  <c r="AE396" i="9"/>
  <c r="AE357" i="9"/>
  <c r="AE300" i="9"/>
  <c r="AE261" i="9"/>
  <c r="AE222" i="9"/>
  <c r="AE204" i="9"/>
  <c r="AE165" i="9"/>
  <c r="AE126" i="9"/>
  <c r="AE108" i="9"/>
  <c r="AE69" i="9"/>
  <c r="AE444" i="3"/>
  <c r="AE381" i="3"/>
  <c r="AE291" i="3"/>
  <c r="AE252" i="3"/>
  <c r="AE195" i="3"/>
  <c r="AE189" i="3"/>
  <c r="AE156" i="3"/>
  <c r="AE18" i="9"/>
  <c r="AE450" i="9"/>
  <c r="AE432" i="9"/>
  <c r="AE393" i="9"/>
  <c r="AE354" i="9"/>
  <c r="AE336" i="9"/>
  <c r="AE297" i="9"/>
  <c r="AE258" i="9"/>
  <c r="AE162" i="9"/>
  <c r="AE105" i="9"/>
  <c r="AE66" i="9"/>
  <c r="AE63" i="9"/>
  <c r="AE21" i="9"/>
  <c r="AE450" i="3"/>
  <c r="AE360" i="3"/>
  <c r="AE354" i="3"/>
  <c r="AE270" i="3"/>
  <c r="AE258" i="3"/>
  <c r="AE174" i="3"/>
  <c r="AE168" i="3"/>
  <c r="AE429" i="9"/>
  <c r="AE390" i="9"/>
  <c r="AE333" i="9"/>
  <c r="AE294" i="9"/>
  <c r="AE276" i="9"/>
  <c r="AE237" i="9"/>
  <c r="AE198" i="9"/>
  <c r="AE180" i="9"/>
  <c r="AE141" i="9"/>
  <c r="AE102" i="9"/>
  <c r="AE84" i="9"/>
  <c r="AE60" i="9"/>
  <c r="AE21" i="3"/>
  <c r="AE411" i="3"/>
  <c r="AE405" i="3"/>
  <c r="AE315" i="3"/>
  <c r="AE309" i="3"/>
  <c r="AE276" i="3"/>
  <c r="AE213" i="3"/>
  <c r="AE180" i="3"/>
  <c r="AE123" i="3"/>
  <c r="AE117" i="3"/>
  <c r="AE426" i="9"/>
  <c r="AE369" i="9"/>
  <c r="AE330" i="9"/>
  <c r="AE234" i="9"/>
  <c r="AE138" i="9"/>
  <c r="AE120" i="9"/>
  <c r="AE81" i="9"/>
  <c r="AE33" i="9"/>
  <c r="AE456" i="9"/>
  <c r="AE360" i="9"/>
  <c r="AE264" i="9"/>
  <c r="AE225" i="9"/>
  <c r="AE168" i="9"/>
  <c r="AE129" i="9"/>
  <c r="AE30" i="9"/>
  <c r="AE414" i="9"/>
  <c r="AE318" i="9"/>
  <c r="AE24" i="9"/>
  <c r="AE240" i="9"/>
  <c r="AE201" i="9"/>
  <c r="AE144" i="9"/>
  <c r="Y9" i="9"/>
  <c r="AE372" i="9"/>
  <c r="AE408" i="9"/>
  <c r="AE312" i="9"/>
  <c r="AE273" i="9"/>
  <c r="AE216" i="9"/>
  <c r="AE177" i="9"/>
  <c r="AE36" i="9"/>
  <c r="AE462" i="9"/>
  <c r="D19" i="16"/>
  <c r="C6" i="16"/>
  <c r="E6" i="16" s="1"/>
  <c r="C14" i="16"/>
  <c r="E14" i="16" s="1"/>
  <c r="C18" i="16"/>
  <c r="E18" i="16" s="1"/>
  <c r="C4" i="16"/>
  <c r="E4" i="16" s="1"/>
  <c r="C11" i="16"/>
  <c r="E11" i="16" s="1"/>
  <c r="D3" i="16"/>
  <c r="C16" i="16"/>
  <c r="E16" i="16" s="1"/>
  <c r="C7" i="16"/>
  <c r="E7" i="16" s="1"/>
  <c r="AE465" i="9"/>
  <c r="AE81" i="3"/>
  <c r="AE105" i="3"/>
  <c r="AE99" i="3"/>
  <c r="AE78" i="3"/>
  <c r="AE42" i="3"/>
  <c r="AE27" i="3"/>
  <c r="AE465" i="3"/>
  <c r="AE459" i="3"/>
  <c r="AE87" i="3"/>
  <c r="AE408" i="3"/>
  <c r="AE402" i="3"/>
  <c r="AE348" i="3"/>
  <c r="AE264" i="3"/>
  <c r="AE228" i="3"/>
  <c r="AE222" i="3"/>
  <c r="AE120" i="3"/>
  <c r="AE54" i="3"/>
  <c r="AE75" i="3"/>
  <c r="AE36" i="3"/>
  <c r="AH9" i="3"/>
  <c r="BD50" i="3"/>
  <c r="BF50" i="3" s="1"/>
  <c r="BD45" i="3"/>
  <c r="BF45" i="3" s="1"/>
  <c r="BD56" i="3"/>
  <c r="BF56" i="3" s="1"/>
  <c r="BD53" i="3"/>
  <c r="BF53" i="3" s="1"/>
  <c r="BD44" i="3"/>
  <c r="BF44" i="3" s="1"/>
  <c r="BD48" i="3"/>
  <c r="BF48" i="3" s="1"/>
  <c r="C15" i="14"/>
  <c r="AA39" i="9"/>
  <c r="AE39" i="9" s="1"/>
  <c r="C9" i="16"/>
  <c r="E9" i="16" s="1"/>
  <c r="C16" i="14"/>
  <c r="C8" i="14"/>
  <c r="AA27" i="9"/>
  <c r="AE27" i="9" s="1"/>
  <c r="C5" i="16"/>
  <c r="E5" i="16" s="1"/>
  <c r="AE282" i="9"/>
  <c r="AE90" i="9"/>
  <c r="AE348" i="9"/>
  <c r="B8" i="14"/>
  <c r="L31" i="13"/>
  <c r="J31" i="13"/>
  <c r="I31" i="13"/>
  <c r="D31" i="13"/>
  <c r="G31" i="13"/>
  <c r="F31" i="13"/>
  <c r="AE96" i="3"/>
  <c r="AE90" i="3"/>
  <c r="K25" i="13"/>
  <c r="L23" i="13"/>
  <c r="K23" i="13"/>
  <c r="L22" i="13"/>
  <c r="K22" i="13"/>
  <c r="L21" i="13"/>
  <c r="AE72" i="3"/>
  <c r="L20" i="13"/>
  <c r="L19" i="13"/>
  <c r="AE66" i="3"/>
  <c r="L18" i="13"/>
  <c r="K17" i="13"/>
  <c r="J17" i="13"/>
  <c r="L17" i="13"/>
  <c r="L16" i="13"/>
  <c r="K16" i="13"/>
  <c r="K15" i="13"/>
  <c r="AV39" i="3"/>
  <c r="K13" i="13"/>
  <c r="AV18" i="3"/>
  <c r="AV33" i="3"/>
  <c r="AV45" i="3"/>
  <c r="AV81" i="3"/>
  <c r="L12" i="13"/>
  <c r="G12" i="13"/>
  <c r="J12" i="13"/>
  <c r="F12" i="13"/>
  <c r="D12" i="13"/>
  <c r="K12" i="13"/>
  <c r="AE48" i="3"/>
  <c r="L11" i="13"/>
  <c r="L10" i="13"/>
  <c r="L6" i="13"/>
  <c r="L5" i="13"/>
  <c r="AF25" i="2"/>
  <c r="L4" i="13"/>
  <c r="G3" i="13"/>
  <c r="H3" i="13"/>
  <c r="C3" i="13"/>
  <c r="E3" i="13" s="1"/>
  <c r="G2" i="13"/>
  <c r="J2" i="13"/>
  <c r="C2" i="13"/>
  <c r="E2" i="13" s="1"/>
  <c r="AB18" i="3"/>
  <c r="K2" i="13"/>
  <c r="F2" i="13"/>
  <c r="L2" i="13"/>
  <c r="Y9" i="3"/>
  <c r="AC18" i="3"/>
  <c r="AF25" i="17"/>
  <c r="AF23" i="17"/>
  <c r="BM21" i="3"/>
  <c r="BM26" i="3"/>
  <c r="BM34" i="3"/>
  <c r="BM35" i="3"/>
  <c r="BM36" i="3"/>
  <c r="BM20" i="3"/>
  <c r="BM27" i="3"/>
  <c r="BM40" i="3"/>
  <c r="AE84" i="3"/>
  <c r="BM28" i="3"/>
  <c r="AT27" i="3"/>
  <c r="BM18" i="3"/>
  <c r="BM32" i="3"/>
  <c r="BM39" i="3"/>
  <c r="AF26" i="2"/>
  <c r="BM33" i="3"/>
  <c r="BM38" i="3"/>
  <c r="BM19" i="3"/>
  <c r="BM31" i="3"/>
  <c r="BM22" i="3"/>
  <c r="AF26" i="17"/>
  <c r="AF24" i="2"/>
  <c r="AT75" i="3"/>
  <c r="K24" i="13"/>
  <c r="AF23" i="2"/>
  <c r="AT78" i="3"/>
  <c r="AF27" i="17"/>
  <c r="AT39" i="3"/>
  <c r="G24" i="13"/>
  <c r="AF27" i="2"/>
  <c r="AF24" i="17"/>
  <c r="AT42" i="3"/>
  <c r="AG9" i="9"/>
  <c r="AF9" i="3"/>
  <c r="C9" i="14" l="1"/>
  <c r="E3" i="14"/>
  <c r="AF3" i="17"/>
  <c r="AJ3" i="2"/>
  <c r="BB9" i="9"/>
  <c r="AJ3" i="17"/>
  <c r="AJ20" i="2"/>
  <c r="AJ12" i="17"/>
  <c r="AJ13" i="2"/>
  <c r="AL14" i="2"/>
  <c r="AL20" i="2"/>
  <c r="AL11" i="2"/>
  <c r="AL13" i="17"/>
  <c r="AL7" i="2"/>
  <c r="AJ9" i="17"/>
  <c r="AJ9" i="2"/>
  <c r="AL12" i="2"/>
  <c r="AJ11" i="2"/>
  <c r="AL5" i="17"/>
  <c r="AL19" i="17"/>
  <c r="AJ16" i="2"/>
  <c r="AL13" i="2"/>
  <c r="AL10" i="17"/>
  <c r="AJ6" i="17"/>
  <c r="AJ20" i="17"/>
  <c r="AJ4" i="17"/>
  <c r="AJ8" i="17"/>
  <c r="AJ19" i="2"/>
  <c r="AL18" i="17"/>
  <c r="AL9" i="17"/>
  <c r="AL15" i="17"/>
  <c r="AJ4" i="2"/>
  <c r="AJ14" i="17"/>
  <c r="AJ16" i="17"/>
  <c r="AJ19" i="17"/>
  <c r="AL10" i="2"/>
  <c r="AL8" i="17"/>
  <c r="AJ18" i="2"/>
  <c r="AJ14" i="2"/>
  <c r="AJ12" i="2"/>
  <c r="AL16" i="2"/>
  <c r="AL17" i="17"/>
  <c r="AL15" i="2"/>
  <c r="AL7" i="17"/>
  <c r="AL14" i="17"/>
  <c r="AL4" i="2"/>
  <c r="AJ7" i="2"/>
  <c r="AJ15" i="2"/>
  <c r="AJ13" i="17"/>
  <c r="AL9" i="2"/>
  <c r="AL18" i="2"/>
  <c r="AL8" i="2"/>
  <c r="AL20" i="17"/>
  <c r="AL11" i="17"/>
  <c r="AJ10" i="17"/>
  <c r="AL3" i="2"/>
  <c r="AL3" i="17"/>
  <c r="AL5" i="2"/>
  <c r="AL4" i="17"/>
  <c r="AJ10" i="2"/>
  <c r="AJ17" i="17"/>
  <c r="AL12" i="17"/>
  <c r="AJ6" i="2"/>
  <c r="AL19" i="2"/>
  <c r="AJ18" i="17"/>
  <c r="AL16" i="17"/>
  <c r="AL6" i="2"/>
  <c r="AJ5" i="2"/>
  <c r="AL6" i="17"/>
  <c r="AJ11" i="17"/>
  <c r="AJ8" i="2"/>
  <c r="AJ15" i="17"/>
  <c r="AJ17" i="2"/>
  <c r="AJ7" i="17"/>
  <c r="AL17" i="2"/>
  <c r="AJ5" i="17"/>
  <c r="Z9" i="9"/>
  <c r="C9" i="9" s="1"/>
  <c r="AE18" i="3"/>
  <c r="BB9" i="3"/>
  <c r="AH14" i="17"/>
  <c r="AH8" i="17"/>
  <c r="AH14" i="2"/>
  <c r="AH7" i="2"/>
  <c r="AH7" i="17"/>
  <c r="AH5" i="17"/>
  <c r="AH13" i="2"/>
  <c r="AH16" i="17"/>
  <c r="AH12" i="17"/>
  <c r="AH16" i="2"/>
  <c r="AH9" i="2"/>
  <c r="AH11" i="17"/>
  <c r="AH4" i="2"/>
  <c r="AH19" i="17"/>
  <c r="AH10" i="17"/>
  <c r="AH18" i="17"/>
  <c r="AH11" i="2"/>
  <c r="AH4" i="17"/>
  <c r="AH18" i="2"/>
  <c r="AH9" i="17"/>
  <c r="AH20" i="17"/>
  <c r="AH8" i="2"/>
  <c r="AH5" i="2"/>
  <c r="AH6" i="17"/>
  <c r="AH20" i="2"/>
  <c r="AH13" i="17"/>
  <c r="AH15" i="17"/>
  <c r="AH19" i="2"/>
  <c r="AH15" i="2"/>
  <c r="AH12" i="2"/>
  <c r="AH17" i="17"/>
  <c r="AH6" i="2"/>
  <c r="AH3" i="2"/>
  <c r="AH3" i="17"/>
  <c r="AH17" i="2"/>
  <c r="AH10" i="2"/>
  <c r="AF19" i="17"/>
  <c r="AF3" i="2"/>
  <c r="Z9" i="3"/>
  <c r="BM14" i="3"/>
  <c r="BC9" i="3" s="1"/>
  <c r="AF15" i="2"/>
  <c r="AF11" i="17"/>
  <c r="AF4" i="17"/>
  <c r="AF10" i="2"/>
  <c r="AF18" i="2"/>
  <c r="AF14" i="17"/>
  <c r="AF12" i="2"/>
  <c r="AF7" i="2"/>
  <c r="AF18" i="17"/>
  <c r="AF17" i="17"/>
  <c r="AF7" i="17"/>
  <c r="AF12" i="17"/>
  <c r="AF20" i="17"/>
  <c r="AF6" i="17"/>
  <c r="AF8" i="17"/>
  <c r="AF5" i="2"/>
  <c r="AF4" i="2"/>
  <c r="AF13" i="17"/>
  <c r="AF16" i="2"/>
  <c r="AF16" i="17"/>
  <c r="AF13" i="2"/>
  <c r="AF11" i="2"/>
  <c r="AF8" i="2"/>
  <c r="AF9" i="17"/>
  <c r="AF15" i="17"/>
  <c r="AF9" i="2"/>
  <c r="AF10" i="17"/>
  <c r="AF19" i="2"/>
  <c r="AF20" i="2"/>
  <c r="AF5" i="17"/>
  <c r="AF17" i="2"/>
  <c r="AF6" i="2"/>
  <c r="AF14" i="2"/>
  <c r="C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九州学連</author>
  </authors>
  <commentList>
    <comment ref="D10" authorId="0" shapeId="0" xr:uid="{00000000-0006-0000-0000-000001000000}">
      <text>
        <r>
          <rPr>
            <b/>
            <sz val="9"/>
            <color rgb="FF000000"/>
            <rFont val="ＭＳ Ｐゴシック"/>
            <family val="2"/>
            <charset val="128"/>
          </rPr>
          <t>リストから大学名を選択してください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九州学連</author>
    <author>九州学生陸上競技連盟常任幹事</author>
  </authors>
  <commentList>
    <comment ref="B18" authorId="0" shapeId="0" xr:uid="{00000000-0006-0000-0100-000001000000}">
      <text>
        <r>
          <rPr>
            <b/>
            <sz val="11"/>
            <color rgb="FF000000"/>
            <rFont val="ＭＳ Ｐゴシック"/>
            <family val="2"/>
            <charset val="128"/>
          </rPr>
          <t>2022</t>
        </r>
        <r>
          <rPr>
            <b/>
            <sz val="11"/>
            <color rgb="FF000000"/>
            <rFont val="ＭＳ Ｐゴシック"/>
            <family val="2"/>
            <charset val="128"/>
          </rPr>
          <t>年度登録番号を入力してください。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1"/>
            <color rgb="FF000000"/>
            <rFont val="ＭＳ Ｐゴシック"/>
            <family val="2"/>
            <charset val="128"/>
          </rPr>
          <t>登録が完了している場合は、氏名・ﾌﾘｶﾞﾅ・学年・登録陸協は自動的に表示されます。</t>
        </r>
      </text>
    </comment>
    <comment ref="G18" authorId="0" shapeId="0" xr:uid="{00000000-0006-0000-0100-000002000000}">
      <text>
        <r>
          <rPr>
            <b/>
            <sz val="11"/>
            <color rgb="FF000000"/>
            <rFont val="ＭＳ Ｐゴシック"/>
            <family val="2"/>
            <charset val="128"/>
          </rPr>
          <t>リストから種目を選択してください。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
</t>
        </r>
      </text>
    </comment>
    <comment ref="H18" authorId="1" shapeId="0" xr:uid="{1F9622B6-88B9-47A3-AFAA-B4F3426DABB8}">
      <text>
        <r>
          <rPr>
            <b/>
            <sz val="9"/>
            <color rgb="FF000000"/>
            <rFont val="メイリオ"/>
            <family val="2"/>
            <charset val="128"/>
          </rPr>
          <t>オープン参加の場合は、選択肢の中から○を選択してください。</t>
        </r>
        <r>
          <rPr>
            <sz val="9"/>
            <color rgb="FF000000"/>
            <rFont val="メイリオ"/>
            <family val="2"/>
            <charset val="128"/>
          </rPr>
          <t xml:space="preserve">
</t>
        </r>
        <r>
          <rPr>
            <sz val="9"/>
            <color rgb="FF000000"/>
            <rFont val="メイリオ"/>
            <family val="2"/>
            <charset val="128"/>
          </rPr>
          <t xml:space="preserve">
</t>
        </r>
      </text>
    </comment>
    <comment ref="N18" authorId="0" shapeId="0" xr:uid="{00000000-0006-0000-0100-000003000000}">
      <text>
        <r>
          <rPr>
            <b/>
            <sz val="11"/>
            <color rgb="FF000000"/>
            <rFont val="ＭＳ Ｐゴシック"/>
            <family val="2"/>
            <charset val="128"/>
          </rPr>
          <t>例にならって最高記録を入力してください。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1"/>
            <color rgb="FF000000"/>
            <rFont val="ＭＳ Ｐゴシック"/>
            <family val="2"/>
            <charset val="128"/>
          </rPr>
          <t>混成競技は最高記録を空白にしてください。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九州学連</author>
  </authors>
  <commentList>
    <comment ref="D10" authorId="0" shapeId="0" xr:uid="{00000000-0006-0000-0200-000001000000}">
      <text>
        <r>
          <rPr>
            <b/>
            <sz val="11"/>
            <color rgb="FF000000"/>
            <rFont val="ＭＳ Ｐゴシック"/>
            <family val="2"/>
            <charset val="128"/>
          </rPr>
          <t>最高記録は</t>
        </r>
        <r>
          <rPr>
            <b/>
            <sz val="11"/>
            <color rgb="FF000000"/>
            <rFont val="ＭＳ Ｐゴシック"/>
            <family val="2"/>
            <charset val="128"/>
          </rPr>
          <t>5</t>
        </r>
        <r>
          <rPr>
            <b/>
            <sz val="11"/>
            <color rgb="FF000000"/>
            <rFont val="ＭＳ Ｐゴシック"/>
            <family val="2"/>
            <charset val="128"/>
          </rPr>
          <t>桁で入力してください。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1"/>
            <color rgb="FF000000"/>
            <rFont val="ＭＳ Ｐゴシック"/>
            <family val="2"/>
            <charset val="128"/>
          </rPr>
          <t>例：　　</t>
        </r>
        <r>
          <rPr>
            <b/>
            <sz val="11"/>
            <color rgb="FF000000"/>
            <rFont val="ＭＳ Ｐゴシック"/>
            <family val="2"/>
            <charset val="128"/>
          </rPr>
          <t>48</t>
        </r>
        <r>
          <rPr>
            <b/>
            <sz val="11"/>
            <color rgb="FF000000"/>
            <rFont val="ＭＳ Ｐゴシック"/>
            <family val="2"/>
            <charset val="128"/>
          </rPr>
          <t>．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21→04821
</t>
        </r>
        <r>
          <rPr>
            <b/>
            <sz val="11"/>
            <color rgb="FF000000"/>
            <rFont val="ＭＳ Ｐゴシック"/>
            <family val="2"/>
            <charset val="128"/>
          </rPr>
          <t>　　　</t>
        </r>
        <r>
          <rPr>
            <b/>
            <sz val="11"/>
            <color rgb="FF000000"/>
            <rFont val="ＭＳ Ｐゴシック"/>
            <family val="2"/>
            <charset val="128"/>
          </rPr>
          <t>3</t>
        </r>
        <r>
          <rPr>
            <b/>
            <sz val="11"/>
            <color rgb="FF000000"/>
            <rFont val="ＭＳ Ｐゴシック"/>
            <family val="2"/>
            <charset val="128"/>
          </rPr>
          <t>：</t>
        </r>
        <r>
          <rPr>
            <b/>
            <sz val="11"/>
            <color rgb="FF000000"/>
            <rFont val="ＭＳ Ｐゴシック"/>
            <family val="2"/>
            <charset val="128"/>
          </rPr>
          <t>21</t>
        </r>
        <r>
          <rPr>
            <b/>
            <sz val="11"/>
            <color rgb="FF000000"/>
            <rFont val="ＭＳ Ｐゴシック"/>
            <family val="2"/>
            <charset val="128"/>
          </rPr>
          <t>．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33→32133
</t>
        </r>
        <r>
          <rPr>
            <b/>
            <sz val="11"/>
            <color rgb="FF000000"/>
            <rFont val="ＭＳ Ｐゴシック"/>
            <family val="2"/>
            <charset val="128"/>
          </rPr>
          <t>　　　記録なし</t>
        </r>
        <r>
          <rPr>
            <b/>
            <sz val="11"/>
            <color rgb="FF000000"/>
            <rFont val="ＭＳ Ｐゴシック"/>
            <family val="2"/>
            <charset val="128"/>
          </rPr>
          <t>→00000</t>
        </r>
      </text>
    </comment>
    <comment ref="C15" authorId="0" shapeId="0" xr:uid="{00000000-0006-0000-0200-000002000000}">
      <text>
        <r>
          <rPr>
            <b/>
            <sz val="9"/>
            <color rgb="FF000000"/>
            <rFont val="ＭＳ Ｐゴシック"/>
            <family val="2"/>
            <charset val="128"/>
          </rPr>
          <t>リストから出場選手を選択してください。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出場する選手は必ず様式</t>
        </r>
        <r>
          <rPr>
            <b/>
            <sz val="9"/>
            <color rgb="FF000000"/>
            <rFont val="ＭＳ Ｐゴシック"/>
            <family val="2"/>
            <charset val="128"/>
          </rPr>
          <t>Ⅰ</t>
        </r>
        <r>
          <rPr>
            <b/>
            <sz val="9"/>
            <color rgb="FF000000"/>
            <rFont val="ＭＳ Ｐゴシック"/>
            <family val="2"/>
            <charset val="128"/>
          </rPr>
          <t>のリレー欄に○をつけて下さい。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九州学連</author>
  </authors>
  <commentList>
    <comment ref="D12" authorId="0" shapeId="0" xr:uid="{00000000-0006-0000-0300-000002000000}">
      <text>
        <r>
          <rPr>
            <b/>
            <sz val="11"/>
            <color rgb="FF000000"/>
            <rFont val="ＭＳ Ｐゴシック"/>
            <family val="2"/>
            <charset val="128"/>
          </rPr>
          <t>最高記録を入力してください。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1"/>
            <color rgb="FF000000"/>
            <rFont val="ＭＳ Ｐゴシック"/>
            <family val="2"/>
            <charset val="128"/>
          </rPr>
          <t>入力の際に分、秒、</t>
        </r>
        <r>
          <rPr>
            <b/>
            <sz val="11"/>
            <color rgb="FF000000"/>
            <rFont val="ＭＳ Ｐゴシック"/>
            <family val="2"/>
            <charset val="128"/>
          </rPr>
          <t>m</t>
        </r>
        <r>
          <rPr>
            <b/>
            <sz val="11"/>
            <color rgb="FF000000"/>
            <rFont val="ＭＳ Ｐゴシック"/>
            <family val="2"/>
            <charset val="128"/>
          </rPr>
          <t>、コンマなどは必要ありません。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1"/>
            <color rgb="FF000000"/>
            <rFont val="ＭＳ Ｐゴシック"/>
            <family val="2"/>
            <charset val="128"/>
          </rPr>
          <t>【例】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1"/>
            <color rgb="FF000000"/>
            <rFont val="ＭＳ Ｐゴシック"/>
            <family val="2"/>
            <charset val="128"/>
          </rPr>
          <t>10</t>
        </r>
        <r>
          <rPr>
            <b/>
            <sz val="11"/>
            <color rgb="FF000000"/>
            <rFont val="ＭＳ Ｐゴシック"/>
            <family val="2"/>
            <charset val="128"/>
          </rPr>
          <t>秒</t>
        </r>
        <r>
          <rPr>
            <b/>
            <sz val="11"/>
            <color rgb="FF000000"/>
            <rFont val="ＭＳ Ｐゴシック"/>
            <family val="2"/>
            <charset val="128"/>
          </rPr>
          <t>21</t>
        </r>
        <r>
          <rPr>
            <b/>
            <sz val="11"/>
            <color rgb="FF000000"/>
            <rFont val="ＭＳ Ｐゴシック"/>
            <family val="2"/>
            <charset val="128"/>
          </rPr>
          <t>　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   →</t>
        </r>
        <r>
          <rPr>
            <b/>
            <sz val="11"/>
            <color rgb="FF000000"/>
            <rFont val="ＭＳ Ｐゴシック"/>
            <family val="2"/>
            <charset val="128"/>
          </rPr>
          <t>　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1021
</t>
        </r>
        <r>
          <rPr>
            <b/>
            <sz val="11"/>
            <color rgb="FF000000"/>
            <rFont val="ＭＳ Ｐゴシック"/>
            <family val="2"/>
            <charset val="128"/>
          </rPr>
          <t>1</t>
        </r>
        <r>
          <rPr>
            <b/>
            <sz val="11"/>
            <color rgb="FF000000"/>
            <rFont val="ＭＳ Ｐゴシック"/>
            <family val="2"/>
            <charset val="128"/>
          </rPr>
          <t>分</t>
        </r>
        <r>
          <rPr>
            <b/>
            <sz val="11"/>
            <color rgb="FF000000"/>
            <rFont val="ＭＳ Ｐゴシック"/>
            <family val="2"/>
            <charset val="128"/>
          </rPr>
          <t>03</t>
        </r>
        <r>
          <rPr>
            <b/>
            <sz val="11"/>
            <color rgb="FF000000"/>
            <rFont val="ＭＳ Ｐゴシック"/>
            <family val="2"/>
            <charset val="128"/>
          </rPr>
          <t>秒</t>
        </r>
        <r>
          <rPr>
            <b/>
            <sz val="11"/>
            <color rgb="FF000000"/>
            <rFont val="ＭＳ Ｐゴシック"/>
            <family val="2"/>
            <charset val="128"/>
          </rPr>
          <t>21</t>
        </r>
        <r>
          <rPr>
            <b/>
            <sz val="11"/>
            <color rgb="FF000000"/>
            <rFont val="ＭＳ Ｐゴシック"/>
            <family val="2"/>
            <charset val="128"/>
          </rPr>
          <t>　</t>
        </r>
        <r>
          <rPr>
            <b/>
            <sz val="11"/>
            <color rgb="FF000000"/>
            <rFont val="ＭＳ Ｐゴシック"/>
            <family val="2"/>
            <charset val="128"/>
          </rPr>
          <t>→</t>
        </r>
        <r>
          <rPr>
            <b/>
            <sz val="11"/>
            <color rgb="FF000000"/>
            <rFont val="ＭＳ Ｐゴシック"/>
            <family val="2"/>
            <charset val="128"/>
          </rPr>
          <t>　</t>
        </r>
        <r>
          <rPr>
            <b/>
            <sz val="11"/>
            <color rgb="FF000000"/>
            <rFont val="ＭＳ Ｐゴシック"/>
            <family val="2"/>
            <charset val="128"/>
          </rPr>
          <t>10321  ※6321</t>
        </r>
        <r>
          <rPr>
            <b/>
            <sz val="11"/>
            <color rgb="FF000000"/>
            <rFont val="ＭＳ Ｐゴシック"/>
            <family val="2"/>
            <charset val="128"/>
          </rPr>
          <t>と入力しないでください。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1"/>
            <color rgb="FF000000"/>
            <rFont val="ＭＳ Ｐゴシック"/>
            <family val="2"/>
            <charset val="128"/>
          </rPr>
          <t>31</t>
        </r>
        <r>
          <rPr>
            <b/>
            <sz val="11"/>
            <color rgb="FF000000"/>
            <rFont val="ＭＳ Ｐゴシック"/>
            <family val="2"/>
            <charset val="128"/>
          </rPr>
          <t>分</t>
        </r>
        <r>
          <rPr>
            <b/>
            <sz val="11"/>
            <color rgb="FF000000"/>
            <rFont val="ＭＳ Ｐゴシック"/>
            <family val="2"/>
            <charset val="128"/>
          </rPr>
          <t>21</t>
        </r>
        <r>
          <rPr>
            <b/>
            <sz val="11"/>
            <color rgb="FF000000"/>
            <rFont val="ＭＳ Ｐゴシック"/>
            <family val="2"/>
            <charset val="128"/>
          </rPr>
          <t>秒</t>
        </r>
        <r>
          <rPr>
            <b/>
            <sz val="11"/>
            <color rgb="FF000000"/>
            <rFont val="ＭＳ Ｐゴシック"/>
            <family val="2"/>
            <charset val="128"/>
          </rPr>
          <t>33 →</t>
        </r>
        <r>
          <rPr>
            <b/>
            <sz val="11"/>
            <color rgb="FF000000"/>
            <rFont val="ＭＳ Ｐゴシック"/>
            <family val="2"/>
            <charset val="128"/>
          </rPr>
          <t>　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312133
</t>
        </r>
        <r>
          <rPr>
            <b/>
            <sz val="11"/>
            <color rgb="FF000000"/>
            <rFont val="ＭＳ Ｐゴシック"/>
            <family val="2"/>
            <charset val="128"/>
          </rPr>
          <t>7m66       →</t>
        </r>
        <r>
          <rPr>
            <b/>
            <sz val="11"/>
            <color rgb="FF000000"/>
            <rFont val="ＭＳ Ｐゴシック"/>
            <family val="2"/>
            <charset val="128"/>
          </rPr>
          <t>　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766
</t>
        </r>
        <r>
          <rPr>
            <b/>
            <sz val="11"/>
            <color rgb="FF000000"/>
            <rFont val="ＭＳ Ｐゴシック"/>
            <family val="2"/>
            <charset val="128"/>
          </rPr>
          <t>18m53      →</t>
        </r>
        <r>
          <rPr>
            <b/>
            <sz val="11"/>
            <color rgb="FF000000"/>
            <rFont val="ＭＳ Ｐゴシック"/>
            <family val="2"/>
            <charset val="128"/>
          </rPr>
          <t>　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1853
</t>
        </r>
        <r>
          <rPr>
            <b/>
            <sz val="11"/>
            <color rgb="FF000000"/>
            <rFont val="ＭＳ Ｐゴシック"/>
            <family val="2"/>
            <charset val="128"/>
          </rPr>
          <t>7120</t>
        </r>
        <r>
          <rPr>
            <b/>
            <sz val="11"/>
            <color rgb="FF000000"/>
            <rFont val="ＭＳ Ｐゴシック"/>
            <family val="2"/>
            <charset val="128"/>
          </rPr>
          <t>点　　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 →</t>
        </r>
        <r>
          <rPr>
            <b/>
            <sz val="11"/>
            <color rgb="FF000000"/>
            <rFont val="ＭＳ Ｐゴシック"/>
            <family val="2"/>
            <charset val="128"/>
          </rPr>
          <t>　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7120
</t>
        </r>
        <r>
          <rPr>
            <b/>
            <sz val="11"/>
            <color rgb="FF000000"/>
            <rFont val="ＭＳ Ｐゴシック"/>
            <family val="2"/>
            <charset val="128"/>
          </rPr>
          <t>10</t>
        </r>
        <r>
          <rPr>
            <b/>
            <sz val="11"/>
            <color rgb="FF000000"/>
            <rFont val="ＭＳ Ｐゴシック"/>
            <family val="2"/>
            <charset val="128"/>
          </rPr>
          <t>秒</t>
        </r>
        <r>
          <rPr>
            <b/>
            <sz val="11"/>
            <color rgb="FF000000"/>
            <rFont val="ＭＳ Ｐゴシック"/>
            <family val="2"/>
            <charset val="128"/>
          </rPr>
          <t>3(</t>
        </r>
        <r>
          <rPr>
            <b/>
            <sz val="11"/>
            <color rgb="FF000000"/>
            <rFont val="ＭＳ Ｐゴシック"/>
            <family val="2"/>
            <charset val="128"/>
          </rPr>
          <t>手動</t>
        </r>
        <r>
          <rPr>
            <b/>
            <sz val="11"/>
            <color rgb="FF000000"/>
            <rFont val="ＭＳ Ｐゴシック"/>
            <family val="2"/>
            <charset val="128"/>
          </rPr>
          <t>)→</t>
        </r>
        <r>
          <rPr>
            <b/>
            <sz val="11"/>
            <color rgb="FF000000"/>
            <rFont val="ＭＳ Ｐゴシック"/>
            <family val="2"/>
            <charset val="128"/>
          </rPr>
          <t>　</t>
        </r>
        <r>
          <rPr>
            <b/>
            <sz val="11"/>
            <color rgb="FF000000"/>
            <rFont val="ＭＳ Ｐゴシック"/>
            <family val="2"/>
            <charset val="128"/>
          </rPr>
          <t>103+   ※</t>
        </r>
        <r>
          <rPr>
            <b/>
            <sz val="11"/>
            <color rgb="FF000000"/>
            <rFont val="ＭＳ Ｐゴシック"/>
            <family val="2"/>
            <charset val="128"/>
          </rPr>
          <t>手動の場合下一桁に</t>
        </r>
        <r>
          <rPr>
            <b/>
            <sz val="11"/>
            <color rgb="FF000000"/>
            <rFont val="ＭＳ Ｐゴシック"/>
            <family val="2"/>
            <charset val="128"/>
          </rPr>
          <t>"+"</t>
        </r>
        <r>
          <rPr>
            <b/>
            <sz val="11"/>
            <color rgb="FF000000"/>
            <rFont val="ＭＳ Ｐゴシック"/>
            <family val="2"/>
            <charset val="128"/>
          </rPr>
          <t>を入力してください。</t>
        </r>
      </text>
    </comment>
    <comment ref="AJ16" authorId="0" shapeId="0" xr:uid="{00000000-0006-0000-0300-000001000000}">
      <text>
        <r>
          <rPr>
            <b/>
            <sz val="9"/>
            <color rgb="FF000000"/>
            <rFont val="ＭＳ Ｐゴシック"/>
            <family val="2"/>
            <charset val="128"/>
          </rPr>
          <t>出場する選手をリストから選択してください。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qutf.yamamoriku@gmail.com</author>
    <author>九州学連</author>
    <author>Microsoft Office User</author>
    <author>三宅翔太</author>
  </authors>
  <commentList>
    <comment ref="B18" authorId="0" shapeId="0" xr:uid="{7180B2D7-0BCE-7543-886F-F48410A3B2A8}">
      <text>
        <r>
          <rPr>
            <b/>
            <sz val="11"/>
            <color rgb="FF000000"/>
            <rFont val="Yu Gothic"/>
            <family val="3"/>
            <charset val="128"/>
          </rPr>
          <t>2022</t>
        </r>
        <r>
          <rPr>
            <b/>
            <sz val="11"/>
            <color rgb="FF000000"/>
            <rFont val="Yu Gothic"/>
            <family val="3"/>
            <charset val="128"/>
          </rPr>
          <t>年度登録番号を入力してください。</t>
        </r>
        <r>
          <rPr>
            <sz val="11"/>
            <color rgb="FF000000"/>
            <rFont val="Yu Gothic"/>
            <family val="3"/>
            <charset val="128"/>
          </rPr>
          <t xml:space="preserve">
</t>
        </r>
        <r>
          <rPr>
            <b/>
            <sz val="11"/>
            <color rgb="FF000000"/>
            <rFont val="Yu Gothic"/>
            <family val="3"/>
            <charset val="128"/>
          </rPr>
          <t>登録が完了している場合は、氏名・ﾌﾘｶﾞﾅ・学年・登録陸協は自動的に表示されます。</t>
        </r>
        <r>
          <rPr>
            <sz val="11"/>
            <color rgb="FF000000"/>
            <rFont val="Yu Gothic"/>
            <family val="3"/>
            <charset val="128"/>
          </rPr>
          <t xml:space="preserve">
</t>
        </r>
      </text>
    </comment>
    <comment ref="G18" authorId="1" shapeId="0" xr:uid="{00000000-0006-0000-0400-000002000000}">
      <text>
        <r>
          <rPr>
            <b/>
            <sz val="11"/>
            <color rgb="FF000000"/>
            <rFont val="ＭＳ Ｐゴシック"/>
            <family val="2"/>
            <charset val="128"/>
          </rPr>
          <t>リストから種目を選択してください。</t>
        </r>
      </text>
    </comment>
    <comment ref="H18" authorId="2" shapeId="0" xr:uid="{E1E272BC-0492-A84D-B334-AE40A4F545B5}">
      <text>
        <r>
          <rPr>
            <b/>
            <sz val="10"/>
            <color rgb="FF000000"/>
            <rFont val="Yu Gothic UI"/>
            <family val="3"/>
            <charset val="128"/>
          </rPr>
          <t>オープン参加の場合は、選択肢から○を選択してください。</t>
        </r>
      </text>
    </comment>
    <comment ref="N18" authorId="3" shapeId="0" xr:uid="{00000000-0006-0000-0400-000003000000}">
      <text>
        <r>
          <rPr>
            <b/>
            <sz val="11"/>
            <color rgb="FF000000"/>
            <rFont val="ＭＳ Ｐゴシック"/>
            <family val="2"/>
            <charset val="128"/>
          </rPr>
          <t>例にならって最高記録を入力してください。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1"/>
            <color rgb="FF000000"/>
            <rFont val="ＭＳ Ｐゴシック"/>
            <family val="2"/>
            <charset val="128"/>
          </rPr>
          <t>＊混成競技は最高記録を空白にしてください。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九州学連</author>
  </authors>
  <commentList>
    <comment ref="D10" authorId="0" shapeId="0" xr:uid="{00000000-0006-0000-0500-000001000000}">
      <text>
        <r>
          <rPr>
            <b/>
            <sz val="11"/>
            <color rgb="FF000000"/>
            <rFont val="ＭＳ Ｐゴシック"/>
            <family val="2"/>
            <charset val="128"/>
          </rPr>
          <t>最高記録は</t>
        </r>
        <r>
          <rPr>
            <b/>
            <sz val="11"/>
            <color rgb="FF000000"/>
            <rFont val="ＭＳ Ｐゴシック"/>
            <family val="2"/>
            <charset val="128"/>
          </rPr>
          <t>5</t>
        </r>
        <r>
          <rPr>
            <b/>
            <sz val="11"/>
            <color rgb="FF000000"/>
            <rFont val="ＭＳ Ｐゴシック"/>
            <family val="2"/>
            <charset val="128"/>
          </rPr>
          <t>桁で入力してください。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1"/>
            <color rgb="FF000000"/>
            <rFont val="ＭＳ Ｐゴシック"/>
            <family val="2"/>
            <charset val="128"/>
          </rPr>
          <t>例：　　</t>
        </r>
        <r>
          <rPr>
            <b/>
            <sz val="11"/>
            <color rgb="FF000000"/>
            <rFont val="ＭＳ Ｐゴシック"/>
            <family val="2"/>
            <charset val="128"/>
          </rPr>
          <t>48</t>
        </r>
        <r>
          <rPr>
            <b/>
            <sz val="11"/>
            <color rgb="FF000000"/>
            <rFont val="ＭＳ Ｐゴシック"/>
            <family val="2"/>
            <charset val="128"/>
          </rPr>
          <t>．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21→04821
</t>
        </r>
        <r>
          <rPr>
            <b/>
            <sz val="11"/>
            <color rgb="FF000000"/>
            <rFont val="ＭＳ Ｐゴシック"/>
            <family val="2"/>
            <charset val="128"/>
          </rPr>
          <t>　　　</t>
        </r>
        <r>
          <rPr>
            <b/>
            <sz val="11"/>
            <color rgb="FF000000"/>
            <rFont val="ＭＳ Ｐゴシック"/>
            <family val="2"/>
            <charset val="128"/>
          </rPr>
          <t>3</t>
        </r>
        <r>
          <rPr>
            <b/>
            <sz val="11"/>
            <color rgb="FF000000"/>
            <rFont val="ＭＳ Ｐゴシック"/>
            <family val="2"/>
            <charset val="128"/>
          </rPr>
          <t>：</t>
        </r>
        <r>
          <rPr>
            <b/>
            <sz val="11"/>
            <color rgb="FF000000"/>
            <rFont val="ＭＳ Ｐゴシック"/>
            <family val="2"/>
            <charset val="128"/>
          </rPr>
          <t>21</t>
        </r>
        <r>
          <rPr>
            <b/>
            <sz val="11"/>
            <color rgb="FF000000"/>
            <rFont val="ＭＳ Ｐゴシック"/>
            <family val="2"/>
            <charset val="128"/>
          </rPr>
          <t>．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33→32133
</t>
        </r>
        <r>
          <rPr>
            <b/>
            <sz val="11"/>
            <color rgb="FF000000"/>
            <rFont val="ＭＳ Ｐゴシック"/>
            <family val="2"/>
            <charset val="128"/>
          </rPr>
          <t>　　　記録なし</t>
        </r>
        <r>
          <rPr>
            <b/>
            <sz val="11"/>
            <color rgb="FF000000"/>
            <rFont val="ＭＳ Ｐゴシック"/>
            <family val="2"/>
            <charset val="128"/>
          </rPr>
          <t>→00000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九州学連</author>
  </authors>
  <commentList>
    <comment ref="D13" authorId="0" shapeId="0" xr:uid="{00000000-0006-0000-0600-000001000000}">
      <text>
        <r>
          <rPr>
            <b/>
            <sz val="11"/>
            <color rgb="FF000000"/>
            <rFont val="ＭＳ Ｐゴシック"/>
            <family val="2"/>
            <charset val="128"/>
          </rPr>
          <t>最高記録を入力してください。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1"/>
            <color rgb="FF000000"/>
            <rFont val="ＭＳ Ｐゴシック"/>
            <family val="2"/>
            <charset val="128"/>
          </rPr>
          <t>入力の際に分、秒、</t>
        </r>
        <r>
          <rPr>
            <b/>
            <sz val="11"/>
            <color rgb="FF000000"/>
            <rFont val="ＭＳ Ｐゴシック"/>
            <family val="2"/>
            <charset val="128"/>
          </rPr>
          <t>m</t>
        </r>
        <r>
          <rPr>
            <b/>
            <sz val="11"/>
            <color rgb="FF000000"/>
            <rFont val="ＭＳ Ｐゴシック"/>
            <family val="2"/>
            <charset val="128"/>
          </rPr>
          <t>、コンマなどは必要ありません。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1"/>
            <color rgb="FF000000"/>
            <rFont val="ＭＳ Ｐゴシック"/>
            <family val="2"/>
            <charset val="128"/>
          </rPr>
          <t>【例】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1"/>
            <color rgb="FF000000"/>
            <rFont val="ＭＳ Ｐゴシック"/>
            <family val="2"/>
            <charset val="128"/>
          </rPr>
          <t>10</t>
        </r>
        <r>
          <rPr>
            <b/>
            <sz val="11"/>
            <color rgb="FF000000"/>
            <rFont val="ＭＳ Ｐゴシック"/>
            <family val="2"/>
            <charset val="128"/>
          </rPr>
          <t>秒</t>
        </r>
        <r>
          <rPr>
            <b/>
            <sz val="11"/>
            <color rgb="FF000000"/>
            <rFont val="ＭＳ Ｐゴシック"/>
            <family val="2"/>
            <charset val="128"/>
          </rPr>
          <t>21</t>
        </r>
        <r>
          <rPr>
            <b/>
            <sz val="11"/>
            <color rgb="FF000000"/>
            <rFont val="ＭＳ Ｐゴシック"/>
            <family val="2"/>
            <charset val="128"/>
          </rPr>
          <t>　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   →</t>
        </r>
        <r>
          <rPr>
            <b/>
            <sz val="11"/>
            <color rgb="FF000000"/>
            <rFont val="ＭＳ Ｐゴシック"/>
            <family val="2"/>
            <charset val="128"/>
          </rPr>
          <t>　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1021
</t>
        </r>
        <r>
          <rPr>
            <b/>
            <sz val="11"/>
            <color rgb="FF000000"/>
            <rFont val="ＭＳ Ｐゴシック"/>
            <family val="2"/>
            <charset val="128"/>
          </rPr>
          <t>1</t>
        </r>
        <r>
          <rPr>
            <b/>
            <sz val="11"/>
            <color rgb="FF000000"/>
            <rFont val="ＭＳ Ｐゴシック"/>
            <family val="2"/>
            <charset val="128"/>
          </rPr>
          <t>分</t>
        </r>
        <r>
          <rPr>
            <b/>
            <sz val="11"/>
            <color rgb="FF000000"/>
            <rFont val="ＭＳ Ｐゴシック"/>
            <family val="2"/>
            <charset val="128"/>
          </rPr>
          <t>03</t>
        </r>
        <r>
          <rPr>
            <b/>
            <sz val="11"/>
            <color rgb="FF000000"/>
            <rFont val="ＭＳ Ｐゴシック"/>
            <family val="2"/>
            <charset val="128"/>
          </rPr>
          <t>秒</t>
        </r>
        <r>
          <rPr>
            <b/>
            <sz val="11"/>
            <color rgb="FF000000"/>
            <rFont val="ＭＳ Ｐゴシック"/>
            <family val="2"/>
            <charset val="128"/>
          </rPr>
          <t>21</t>
        </r>
        <r>
          <rPr>
            <b/>
            <sz val="11"/>
            <color rgb="FF000000"/>
            <rFont val="ＭＳ Ｐゴシック"/>
            <family val="2"/>
            <charset val="128"/>
          </rPr>
          <t>　</t>
        </r>
        <r>
          <rPr>
            <b/>
            <sz val="11"/>
            <color rgb="FF000000"/>
            <rFont val="ＭＳ Ｐゴシック"/>
            <family val="2"/>
            <charset val="128"/>
          </rPr>
          <t>→</t>
        </r>
        <r>
          <rPr>
            <b/>
            <sz val="11"/>
            <color rgb="FF000000"/>
            <rFont val="ＭＳ Ｐゴシック"/>
            <family val="2"/>
            <charset val="128"/>
          </rPr>
          <t>　</t>
        </r>
        <r>
          <rPr>
            <b/>
            <sz val="11"/>
            <color rgb="FF000000"/>
            <rFont val="ＭＳ Ｐゴシック"/>
            <family val="2"/>
            <charset val="128"/>
          </rPr>
          <t>10321  ※6321</t>
        </r>
        <r>
          <rPr>
            <b/>
            <sz val="11"/>
            <color rgb="FF000000"/>
            <rFont val="ＭＳ Ｐゴシック"/>
            <family val="2"/>
            <charset val="128"/>
          </rPr>
          <t>と入力しないでください。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1"/>
            <color rgb="FF000000"/>
            <rFont val="ＭＳ Ｐゴシック"/>
            <family val="2"/>
            <charset val="128"/>
          </rPr>
          <t>31</t>
        </r>
        <r>
          <rPr>
            <b/>
            <sz val="11"/>
            <color rgb="FF000000"/>
            <rFont val="ＭＳ Ｐゴシック"/>
            <family val="2"/>
            <charset val="128"/>
          </rPr>
          <t>分</t>
        </r>
        <r>
          <rPr>
            <b/>
            <sz val="11"/>
            <color rgb="FF000000"/>
            <rFont val="ＭＳ Ｐゴシック"/>
            <family val="2"/>
            <charset val="128"/>
          </rPr>
          <t>21</t>
        </r>
        <r>
          <rPr>
            <b/>
            <sz val="11"/>
            <color rgb="FF000000"/>
            <rFont val="ＭＳ Ｐゴシック"/>
            <family val="2"/>
            <charset val="128"/>
          </rPr>
          <t>秒</t>
        </r>
        <r>
          <rPr>
            <b/>
            <sz val="11"/>
            <color rgb="FF000000"/>
            <rFont val="ＭＳ Ｐゴシック"/>
            <family val="2"/>
            <charset val="128"/>
          </rPr>
          <t>33 →</t>
        </r>
        <r>
          <rPr>
            <b/>
            <sz val="11"/>
            <color rgb="FF000000"/>
            <rFont val="ＭＳ Ｐゴシック"/>
            <family val="2"/>
            <charset val="128"/>
          </rPr>
          <t>　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312133
</t>
        </r>
        <r>
          <rPr>
            <b/>
            <sz val="11"/>
            <color rgb="FF000000"/>
            <rFont val="ＭＳ Ｐゴシック"/>
            <family val="2"/>
            <charset val="128"/>
          </rPr>
          <t>7m66       →</t>
        </r>
        <r>
          <rPr>
            <b/>
            <sz val="11"/>
            <color rgb="FF000000"/>
            <rFont val="ＭＳ Ｐゴシック"/>
            <family val="2"/>
            <charset val="128"/>
          </rPr>
          <t>　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766
</t>
        </r>
        <r>
          <rPr>
            <b/>
            <sz val="11"/>
            <color rgb="FF000000"/>
            <rFont val="ＭＳ Ｐゴシック"/>
            <family val="2"/>
            <charset val="128"/>
          </rPr>
          <t>18m53      →</t>
        </r>
        <r>
          <rPr>
            <b/>
            <sz val="11"/>
            <color rgb="FF000000"/>
            <rFont val="ＭＳ Ｐゴシック"/>
            <family val="2"/>
            <charset val="128"/>
          </rPr>
          <t>　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1853
</t>
        </r>
        <r>
          <rPr>
            <b/>
            <sz val="11"/>
            <color rgb="FF000000"/>
            <rFont val="ＭＳ Ｐゴシック"/>
            <family val="2"/>
            <charset val="128"/>
          </rPr>
          <t>7120</t>
        </r>
        <r>
          <rPr>
            <b/>
            <sz val="11"/>
            <color rgb="FF000000"/>
            <rFont val="ＭＳ Ｐゴシック"/>
            <family val="2"/>
            <charset val="128"/>
          </rPr>
          <t>点　　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 →</t>
        </r>
        <r>
          <rPr>
            <b/>
            <sz val="11"/>
            <color rgb="FF000000"/>
            <rFont val="ＭＳ Ｐゴシック"/>
            <family val="2"/>
            <charset val="128"/>
          </rPr>
          <t>　</t>
        </r>
        <r>
          <rPr>
            <b/>
            <sz val="11"/>
            <color rgb="FF000000"/>
            <rFont val="ＭＳ Ｐゴシック"/>
            <family val="2"/>
            <charset val="128"/>
          </rPr>
          <t xml:space="preserve">7120
</t>
        </r>
        <r>
          <rPr>
            <b/>
            <sz val="11"/>
            <color rgb="FF000000"/>
            <rFont val="ＭＳ Ｐゴシック"/>
            <family val="2"/>
            <charset val="128"/>
          </rPr>
          <t>10</t>
        </r>
        <r>
          <rPr>
            <b/>
            <sz val="11"/>
            <color rgb="FF000000"/>
            <rFont val="ＭＳ Ｐゴシック"/>
            <family val="2"/>
            <charset val="128"/>
          </rPr>
          <t>秒</t>
        </r>
        <r>
          <rPr>
            <b/>
            <sz val="11"/>
            <color rgb="FF000000"/>
            <rFont val="ＭＳ Ｐゴシック"/>
            <family val="2"/>
            <charset val="128"/>
          </rPr>
          <t>3(</t>
        </r>
        <r>
          <rPr>
            <b/>
            <sz val="11"/>
            <color rgb="FF000000"/>
            <rFont val="ＭＳ Ｐゴシック"/>
            <family val="2"/>
            <charset val="128"/>
          </rPr>
          <t>手動</t>
        </r>
        <r>
          <rPr>
            <b/>
            <sz val="11"/>
            <color rgb="FF000000"/>
            <rFont val="ＭＳ Ｐゴシック"/>
            <family val="2"/>
            <charset val="128"/>
          </rPr>
          <t>)→</t>
        </r>
        <r>
          <rPr>
            <b/>
            <sz val="11"/>
            <color rgb="FF000000"/>
            <rFont val="ＭＳ Ｐゴシック"/>
            <family val="2"/>
            <charset val="128"/>
          </rPr>
          <t>　</t>
        </r>
        <r>
          <rPr>
            <b/>
            <sz val="11"/>
            <color rgb="FF000000"/>
            <rFont val="ＭＳ Ｐゴシック"/>
            <family val="2"/>
            <charset val="128"/>
          </rPr>
          <t>103+   ※</t>
        </r>
        <r>
          <rPr>
            <b/>
            <sz val="11"/>
            <color rgb="FF000000"/>
            <rFont val="ＭＳ Ｐゴシック"/>
            <family val="2"/>
            <charset val="128"/>
          </rPr>
          <t>手動の場合下一桁に</t>
        </r>
        <r>
          <rPr>
            <b/>
            <sz val="11"/>
            <color rgb="FF000000"/>
            <rFont val="ＭＳ Ｐゴシック"/>
            <family val="2"/>
            <charset val="128"/>
          </rPr>
          <t>"+"</t>
        </r>
        <r>
          <rPr>
            <b/>
            <sz val="11"/>
            <color rgb="FF000000"/>
            <rFont val="ＭＳ Ｐゴシック"/>
            <family val="2"/>
            <charset val="128"/>
          </rPr>
          <t>を入力してください。</t>
        </r>
      </text>
    </comment>
  </commentList>
</comments>
</file>

<file path=xl/sharedStrings.xml><?xml version="1.0" encoding="utf-8"?>
<sst xmlns="http://schemas.openxmlformats.org/spreadsheetml/2006/main" count="12462" uniqueCount="3817">
  <si>
    <t>大学名</t>
    <rPh sb="0" eb="3">
      <t>ダイガクメイ</t>
    </rPh>
    <phoneticPr fontId="1"/>
  </si>
  <si>
    <t>登録情報</t>
    <rPh sb="0" eb="2">
      <t>トウロク</t>
    </rPh>
    <rPh sb="2" eb="4">
      <t>ジョウホウ</t>
    </rPh>
    <phoneticPr fontId="1"/>
  </si>
  <si>
    <t>加盟校情報</t>
    <rPh sb="0" eb="3">
      <t>カメイコウ</t>
    </rPh>
    <rPh sb="3" eb="5">
      <t>ジョウホウ</t>
    </rPh>
    <phoneticPr fontId="1"/>
  </si>
  <si>
    <t>種目情報</t>
    <rPh sb="0" eb="2">
      <t>シュモク</t>
    </rPh>
    <rPh sb="2" eb="4">
      <t>ジョウホウ</t>
    </rPh>
    <phoneticPr fontId="1"/>
  </si>
  <si>
    <t>参加料</t>
    <rPh sb="0" eb="3">
      <t>サンカリョウ</t>
    </rPh>
    <phoneticPr fontId="1"/>
  </si>
  <si>
    <t>部長名</t>
    <rPh sb="0" eb="2">
      <t>ブチョウ</t>
    </rPh>
    <rPh sb="2" eb="3">
      <t>メイ</t>
    </rPh>
    <phoneticPr fontId="1"/>
  </si>
  <si>
    <t>監督名</t>
    <rPh sb="0" eb="2">
      <t>カントク</t>
    </rPh>
    <rPh sb="2" eb="3">
      <t>メイ</t>
    </rPh>
    <phoneticPr fontId="1"/>
  </si>
  <si>
    <t>申込責任者氏名</t>
    <rPh sb="0" eb="2">
      <t>モウシコミ</t>
    </rPh>
    <rPh sb="2" eb="5">
      <t>セキニンシャ</t>
    </rPh>
    <rPh sb="5" eb="6">
      <t>ウジ</t>
    </rPh>
    <rPh sb="6" eb="7">
      <t>メイ</t>
    </rPh>
    <phoneticPr fontId="1"/>
  </si>
  <si>
    <t>電話番号</t>
    <rPh sb="0" eb="2">
      <t>デンワ</t>
    </rPh>
    <rPh sb="2" eb="4">
      <t>バンゴウ</t>
    </rPh>
    <phoneticPr fontId="1"/>
  </si>
  <si>
    <t>緊急連絡先</t>
    <rPh sb="0" eb="2">
      <t>キンキュウ</t>
    </rPh>
    <rPh sb="2" eb="5">
      <t>レンラクサキ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</si>
  <si>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</si>
  <si>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</si>
  <si>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印</t>
    <rPh sb="0" eb="1">
      <t>イン</t>
    </rPh>
    <phoneticPr fontId="1"/>
  </si>
  <si>
    <t>大学名</t>
    <rPh sb="0" eb="2">
      <t>ダイガク</t>
    </rPh>
    <rPh sb="2" eb="3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</si>
  <si>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</si>
  <si>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No.</t>
    <phoneticPr fontId="1"/>
  </si>
  <si>
    <t>登録番号</t>
    <rPh sb="0" eb="2">
      <t>トウロク</t>
    </rPh>
    <rPh sb="2" eb="4">
      <t>バンゴウ</t>
    </rPh>
    <phoneticPr fontId="1"/>
  </si>
  <si>
    <t>氏名</t>
    <rPh sb="0" eb="2">
      <t>シメイ</t>
    </rPh>
    <phoneticPr fontId="1"/>
  </si>
  <si>
    <t>ﾌﾘｶﾞﾅ</t>
    <phoneticPr fontId="1"/>
  </si>
  <si>
    <t>学年/登録陸協</t>
    <rPh sb="0" eb="2">
      <t>ガクネン</t>
    </rPh>
    <rPh sb="3" eb="5">
      <t>トウロク</t>
    </rPh>
    <rPh sb="5" eb="7">
      <t>リクキョウ</t>
    </rPh>
    <phoneticPr fontId="1"/>
  </si>
  <si>
    <t>出場種目</t>
    <rPh sb="0" eb="2">
      <t>シュツジョウ</t>
    </rPh>
    <rPh sb="2" eb="4">
      <t>シュモク</t>
    </rPh>
    <phoneticPr fontId="1"/>
  </si>
  <si>
    <t>最高記録</t>
    <rPh sb="0" eb="2">
      <t>サイコウ</t>
    </rPh>
    <rPh sb="2" eb="4">
      <t>キロク</t>
    </rPh>
    <phoneticPr fontId="1"/>
  </si>
  <si>
    <t>年月日</t>
    <rPh sb="0" eb="3">
      <t>ネンガッピ</t>
    </rPh>
    <phoneticPr fontId="1"/>
  </si>
  <si>
    <t>大会名</t>
    <rPh sb="0" eb="2">
      <t>タイカイ</t>
    </rPh>
    <rPh sb="2" eb="3">
      <t>メイ</t>
    </rPh>
    <phoneticPr fontId="1"/>
  </si>
  <si>
    <t>出場資格</t>
    <rPh sb="0" eb="2">
      <t>シュツジョウ</t>
    </rPh>
    <rPh sb="2" eb="4">
      <t>シカク</t>
    </rPh>
    <phoneticPr fontId="1"/>
  </si>
  <si>
    <t>リレー</t>
    <phoneticPr fontId="1"/>
  </si>
  <si>
    <t>4×100mR</t>
    <phoneticPr fontId="1"/>
  </si>
  <si>
    <t>4×400mR</t>
    <phoneticPr fontId="1"/>
  </si>
  <si>
    <t>登録番号</t>
    <rPh sb="0" eb="2">
      <t>トウロク</t>
    </rPh>
    <rPh sb="2" eb="4">
      <t>バンゴウ</t>
    </rPh>
    <phoneticPr fontId="10"/>
  </si>
  <si>
    <t>氏名</t>
    <rPh sb="0" eb="2">
      <t>シメイ</t>
    </rPh>
    <phoneticPr fontId="10"/>
  </si>
  <si>
    <t>カナ氏名</t>
    <rPh sb="2" eb="4">
      <t>シメイ</t>
    </rPh>
    <phoneticPr fontId="10"/>
  </si>
  <si>
    <t>登録陸協</t>
    <rPh sb="0" eb="2">
      <t>トウロク</t>
    </rPh>
    <rPh sb="2" eb="4">
      <t>リッキョウ</t>
    </rPh>
    <phoneticPr fontId="11"/>
  </si>
  <si>
    <t>県コード</t>
    <rPh sb="0" eb="1">
      <t>ケン</t>
    </rPh>
    <phoneticPr fontId="10"/>
  </si>
  <si>
    <t>団体名</t>
    <rPh sb="0" eb="3">
      <t>ダンタイメイ</t>
    </rPh>
    <phoneticPr fontId="1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</si>
  <si>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</si>
  <si>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</si>
  <si>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③</t>
    <phoneticPr fontId="1"/>
  </si>
  <si>
    <t>100m</t>
    <phoneticPr fontId="1"/>
  </si>
  <si>
    <t>200m</t>
    <phoneticPr fontId="1"/>
  </si>
  <si>
    <t>400m</t>
    <phoneticPr fontId="1"/>
  </si>
  <si>
    <t>1500m</t>
    <phoneticPr fontId="1"/>
  </si>
  <si>
    <t>10000m</t>
    <phoneticPr fontId="1"/>
  </si>
  <si>
    <t>走高跳</t>
    <rPh sb="0" eb="3">
      <t>ハシリタカトビ</t>
    </rPh>
    <phoneticPr fontId="1"/>
  </si>
  <si>
    <t>棒高跳</t>
    <rPh sb="0" eb="3">
      <t>ボウタカトビ</t>
    </rPh>
    <phoneticPr fontId="1"/>
  </si>
  <si>
    <t>走幅跳</t>
    <rPh sb="0" eb="3">
      <t>ソウハバトビ</t>
    </rPh>
    <phoneticPr fontId="1"/>
  </si>
  <si>
    <t>三段跳</t>
    <rPh sb="0" eb="3">
      <t>サンダントビ</t>
    </rPh>
    <phoneticPr fontId="1"/>
  </si>
  <si>
    <t>砲丸投</t>
    <rPh sb="0" eb="3">
      <t>ホウガンナゲ</t>
    </rPh>
    <phoneticPr fontId="1"/>
  </si>
  <si>
    <t>円盤投</t>
    <rPh sb="0" eb="3">
      <t>エンバンナ</t>
    </rPh>
    <phoneticPr fontId="1"/>
  </si>
  <si>
    <t>ハンマー投</t>
    <rPh sb="4" eb="5">
      <t>トウ</t>
    </rPh>
    <phoneticPr fontId="1"/>
  </si>
  <si>
    <t>やり投</t>
    <rPh sb="2" eb="3">
      <t>トウ</t>
    </rPh>
    <phoneticPr fontId="1"/>
  </si>
  <si>
    <t>十種競技</t>
    <rPh sb="0" eb="2">
      <t>ジュッシュ</t>
    </rPh>
    <rPh sb="2" eb="4">
      <t>キョウギ</t>
    </rPh>
    <phoneticPr fontId="1"/>
  </si>
  <si>
    <t>100mH</t>
    <phoneticPr fontId="1"/>
  </si>
  <si>
    <t>種目①</t>
    <rPh sb="0" eb="2">
      <t>シュモク</t>
    </rPh>
    <phoneticPr fontId="1"/>
  </si>
  <si>
    <t>種目②</t>
    <rPh sb="0" eb="2">
      <t>シュモク</t>
    </rPh>
    <phoneticPr fontId="1"/>
  </si>
  <si>
    <t>種目③</t>
    <rPh sb="0" eb="2">
      <t>シュモク</t>
    </rPh>
    <phoneticPr fontId="1"/>
  </si>
  <si>
    <t>①</t>
    <phoneticPr fontId="1"/>
  </si>
  <si>
    <t>②</t>
    <phoneticPr fontId="1"/>
  </si>
  <si>
    <t>※備考:</t>
    <rPh sb="1" eb="3">
      <t>ビコウ</t>
    </rPh>
    <phoneticPr fontId="1"/>
  </si>
  <si>
    <t>○</t>
    <phoneticPr fontId="1"/>
  </si>
  <si>
    <t>ﾌﾘｶﾞﾅ</t>
    <phoneticPr fontId="1"/>
  </si>
  <si>
    <t>登録選手</t>
    <rPh sb="0" eb="2">
      <t>トウロク</t>
    </rPh>
    <rPh sb="2" eb="4">
      <t>センシュ</t>
    </rPh>
    <phoneticPr fontId="1"/>
  </si>
  <si>
    <t>No.</t>
    <phoneticPr fontId="1"/>
  </si>
  <si>
    <t>名前</t>
    <rPh sb="0" eb="2">
      <t>ナマエ</t>
    </rPh>
    <phoneticPr fontId="1"/>
  </si>
  <si>
    <t>ﾌﾘｶﾞﾅ</t>
    <phoneticPr fontId="1"/>
  </si>
  <si>
    <t>登録陸協</t>
    <rPh sb="0" eb="2">
      <t>トウロク</t>
    </rPh>
    <rPh sb="2" eb="4">
      <t>リクキョウ</t>
    </rPh>
    <phoneticPr fontId="1"/>
  </si>
  <si>
    <t>※備考：</t>
    <rPh sb="1" eb="3">
      <t>ビコウ</t>
    </rPh>
    <phoneticPr fontId="1"/>
  </si>
  <si>
    <t>期日</t>
    <rPh sb="0" eb="2">
      <t>キジツ</t>
    </rPh>
    <phoneticPr fontId="1"/>
  </si>
  <si>
    <t>他大学の選手が登録されています</t>
    <rPh sb="0" eb="3">
      <t>タダイガク</t>
    </rPh>
    <rPh sb="4" eb="6">
      <t>センシュ</t>
    </rPh>
    <rPh sb="7" eb="9">
      <t>トウロク</t>
    </rPh>
    <phoneticPr fontId="1"/>
  </si>
  <si>
    <t>エラー
チェック</t>
    <phoneticPr fontId="1"/>
  </si>
  <si>
    <t>チェック内容</t>
    <rPh sb="4" eb="6">
      <t>ナイヨウ</t>
    </rPh>
    <phoneticPr fontId="1"/>
  </si>
  <si>
    <t>大学と選手の一致確認</t>
    <rPh sb="0" eb="2">
      <t>ダイガク</t>
    </rPh>
    <rPh sb="3" eb="5">
      <t>センシュ</t>
    </rPh>
    <rPh sb="6" eb="8">
      <t>イッチ</t>
    </rPh>
    <rPh sb="8" eb="10">
      <t>カクニン</t>
    </rPh>
    <phoneticPr fontId="1"/>
  </si>
  <si>
    <t>基礎データ判定</t>
    <rPh sb="0" eb="2">
      <t>キソ</t>
    </rPh>
    <rPh sb="5" eb="7">
      <t>ハンテイ</t>
    </rPh>
    <phoneticPr fontId="1"/>
  </si>
  <si>
    <t>ﾌﾘｶﾞﾅ</t>
    <phoneticPr fontId="1"/>
  </si>
  <si>
    <t>登録番号・氏名・ﾌﾘｶﾞﾅ・学年・登録陸協のいずれかに不備があります</t>
    <rPh sb="0" eb="2">
      <t>トウロク</t>
    </rPh>
    <rPh sb="2" eb="4">
      <t>バンゴウ</t>
    </rPh>
    <rPh sb="5" eb="7">
      <t>シメイ</t>
    </rPh>
    <rPh sb="14" eb="16">
      <t>ガクネン</t>
    </rPh>
    <rPh sb="17" eb="19">
      <t>トウロク</t>
    </rPh>
    <rPh sb="19" eb="21">
      <t>リクキョウ</t>
    </rPh>
    <rPh sb="27" eb="29">
      <t>フビ</t>
    </rPh>
    <phoneticPr fontId="1"/>
  </si>
  <si>
    <t>合計</t>
    <rPh sb="0" eb="2">
      <t>ゴウケイ</t>
    </rPh>
    <phoneticPr fontId="1"/>
  </si>
  <si>
    <t>例</t>
    <rPh sb="0" eb="1">
      <t>レイ</t>
    </rPh>
    <phoneticPr fontId="1"/>
  </si>
  <si>
    <t>第1回学連競技会</t>
    <rPh sb="0" eb="1">
      <t>ダイ</t>
    </rPh>
    <rPh sb="2" eb="3">
      <t>カイ</t>
    </rPh>
    <rPh sb="3" eb="5">
      <t>ガクレン</t>
    </rPh>
    <rPh sb="5" eb="8">
      <t>キョウギカイ</t>
    </rPh>
    <phoneticPr fontId="1"/>
  </si>
  <si>
    <t>○</t>
  </si>
  <si>
    <t>学連　太郎</t>
    <rPh sb="0" eb="2">
      <t>ガクレン</t>
    </rPh>
    <rPh sb="3" eb="5">
      <t>タロウ</t>
    </rPh>
    <phoneticPr fontId="1"/>
  </si>
  <si>
    <t>ｶﾞｸﾚﾝ ﾀﾛｳ</t>
    <phoneticPr fontId="1"/>
  </si>
  <si>
    <t>種目コード</t>
    <rPh sb="0" eb="2">
      <t>シュモク</t>
    </rPh>
    <phoneticPr fontId="1"/>
  </si>
  <si>
    <t>結合</t>
    <rPh sb="0" eb="2">
      <t>ケツゴウ</t>
    </rPh>
    <phoneticPr fontId="1"/>
  </si>
  <si>
    <t>様式Ⅱ確認用(4×100)</t>
    <rPh sb="0" eb="2">
      <t>ヨウシキ</t>
    </rPh>
    <rPh sb="3" eb="6">
      <t>カクニンヨウ</t>
    </rPh>
    <phoneticPr fontId="1"/>
  </si>
  <si>
    <t>様式Ⅱ確認用（4×400）</t>
    <rPh sb="0" eb="2">
      <t>ヨウシキ</t>
    </rPh>
    <rPh sb="3" eb="6">
      <t>カクニンヨウ</t>
    </rPh>
    <phoneticPr fontId="1"/>
  </si>
  <si>
    <t>小数以下変換</t>
    <rPh sb="0" eb="2">
      <t>ショウスウ</t>
    </rPh>
    <rPh sb="2" eb="4">
      <t>イカ</t>
    </rPh>
    <rPh sb="4" eb="6">
      <t>ヘンカン</t>
    </rPh>
    <phoneticPr fontId="1"/>
  </si>
  <si>
    <t>最高記録結合</t>
    <rPh sb="0" eb="2">
      <t>サイコウ</t>
    </rPh>
    <rPh sb="2" eb="4">
      <t>キロク</t>
    </rPh>
    <rPh sb="4" eb="6">
      <t>ケツゴウ</t>
    </rPh>
    <phoneticPr fontId="1"/>
  </si>
  <si>
    <t>トラック・フィールド判定</t>
    <rPh sb="10" eb="12">
      <t>ハンテイ</t>
    </rPh>
    <phoneticPr fontId="1"/>
  </si>
  <si>
    <t>学連　花子</t>
    <rPh sb="0" eb="2">
      <t>ガクレン</t>
    </rPh>
    <rPh sb="3" eb="5">
      <t>ハナコ</t>
    </rPh>
    <phoneticPr fontId="1"/>
  </si>
  <si>
    <t>400mH</t>
  </si>
  <si>
    <t>ｶﾞｸﾚﾝ ﾊﾅｺ</t>
    <phoneticPr fontId="1"/>
  </si>
  <si>
    <t>02</t>
    <phoneticPr fontId="1"/>
  </si>
  <si>
    <t>14</t>
    <phoneticPr fontId="1"/>
  </si>
  <si>
    <t>05</t>
    <phoneticPr fontId="1"/>
  </si>
  <si>
    <t>大学名　ﾌﾘｶﾞﾅ</t>
    <rPh sb="0" eb="3">
      <t>ダイガクメイ</t>
    </rPh>
    <phoneticPr fontId="1"/>
  </si>
  <si>
    <t>部長名　ﾌﾘｶﾞﾅ</t>
    <rPh sb="0" eb="2">
      <t>ブチョウ</t>
    </rPh>
    <rPh sb="2" eb="3">
      <t>メイ</t>
    </rPh>
    <phoneticPr fontId="1"/>
  </si>
  <si>
    <t>監督名　ﾌﾘｶﾞﾅ</t>
    <rPh sb="0" eb="2">
      <t>カントク</t>
    </rPh>
    <rPh sb="2" eb="3">
      <t>メイ</t>
    </rPh>
    <phoneticPr fontId="1"/>
  </si>
  <si>
    <t>申込責任者氏名　ﾌﾘｶﾞﾅ</t>
    <rPh sb="0" eb="2">
      <t>モウシコミ</t>
    </rPh>
    <rPh sb="2" eb="5">
      <t>セキニンシャ</t>
    </rPh>
    <rPh sb="5" eb="7">
      <t>シメイ</t>
    </rPh>
    <phoneticPr fontId="1"/>
  </si>
  <si>
    <t>内訳</t>
    <rPh sb="0" eb="2">
      <t>ウチワケ</t>
    </rPh>
    <phoneticPr fontId="1"/>
  </si>
  <si>
    <t>400m</t>
    <phoneticPr fontId="1"/>
  </si>
  <si>
    <t>円盤投</t>
    <rPh sb="0" eb="3">
      <t>エンバンナゲ</t>
    </rPh>
    <phoneticPr fontId="1"/>
  </si>
  <si>
    <t>1500m</t>
    <phoneticPr fontId="1"/>
  </si>
  <si>
    <t>ﾌﾘｶﾞﾅ</t>
    <phoneticPr fontId="1"/>
  </si>
  <si>
    <t>1500m</t>
    <phoneticPr fontId="1"/>
  </si>
  <si>
    <t>ﾌﾘｶﾞﾅ</t>
    <phoneticPr fontId="1"/>
  </si>
  <si>
    <t>走幅跳</t>
    <rPh sb="0" eb="1">
      <t>ハシ</t>
    </rPh>
    <rPh sb="1" eb="3">
      <t>ハバトビ</t>
    </rPh>
    <phoneticPr fontId="1"/>
  </si>
  <si>
    <t>1500m</t>
    <phoneticPr fontId="1"/>
  </si>
  <si>
    <t>ﾌﾘｶﾞﾅ</t>
    <phoneticPr fontId="1"/>
  </si>
  <si>
    <t>800m</t>
    <phoneticPr fontId="1"/>
  </si>
  <si>
    <t>200m</t>
    <phoneticPr fontId="1"/>
  </si>
  <si>
    <t>100mH</t>
    <phoneticPr fontId="1"/>
  </si>
  <si>
    <t>800m</t>
    <phoneticPr fontId="1"/>
  </si>
  <si>
    <t>800m</t>
    <phoneticPr fontId="1"/>
  </si>
  <si>
    <t>様式Ⅲ確認用</t>
    <rPh sb="0" eb="2">
      <t>ヨウシキ</t>
    </rPh>
    <rPh sb="3" eb="6">
      <t>カクニンヨウ</t>
    </rPh>
    <phoneticPr fontId="1"/>
  </si>
  <si>
    <t>DB</t>
    <phoneticPr fontId="1"/>
  </si>
  <si>
    <t>N1</t>
    <phoneticPr fontId="1"/>
  </si>
  <si>
    <t>N2</t>
    <phoneticPr fontId="1"/>
  </si>
  <si>
    <t>SX</t>
    <phoneticPr fontId="1"/>
  </si>
  <si>
    <t>MC</t>
    <phoneticPr fontId="1"/>
  </si>
  <si>
    <t>KC</t>
    <phoneticPr fontId="1"/>
  </si>
  <si>
    <t>ZK</t>
    <phoneticPr fontId="1"/>
  </si>
  <si>
    <t>S1</t>
    <phoneticPr fontId="1"/>
  </si>
  <si>
    <t>S2</t>
    <phoneticPr fontId="1"/>
  </si>
  <si>
    <t>S3</t>
    <phoneticPr fontId="1"/>
  </si>
  <si>
    <t>DB</t>
    <phoneticPr fontId="1"/>
  </si>
  <si>
    <t>N1</t>
    <phoneticPr fontId="1"/>
  </si>
  <si>
    <t>N2</t>
    <phoneticPr fontId="1"/>
  </si>
  <si>
    <t>N3</t>
    <phoneticPr fontId="1"/>
  </si>
  <si>
    <t>KC</t>
    <phoneticPr fontId="1"/>
  </si>
  <si>
    <t>所属</t>
    <rPh sb="0" eb="2">
      <t>ショゾク</t>
    </rPh>
    <phoneticPr fontId="1"/>
  </si>
  <si>
    <t>リレー（男子）</t>
    <rPh sb="4" eb="6">
      <t>ダンシ</t>
    </rPh>
    <phoneticPr fontId="1"/>
  </si>
  <si>
    <t>N1</t>
    <phoneticPr fontId="1"/>
  </si>
  <si>
    <t>TM</t>
    <phoneticPr fontId="1"/>
  </si>
  <si>
    <t>S2</t>
    <phoneticPr fontId="1"/>
  </si>
  <si>
    <t>S3</t>
    <phoneticPr fontId="1"/>
  </si>
  <si>
    <t>S4</t>
    <phoneticPr fontId="1"/>
  </si>
  <si>
    <t>S5</t>
    <phoneticPr fontId="1"/>
  </si>
  <si>
    <t>S6</t>
    <phoneticPr fontId="1"/>
  </si>
  <si>
    <t>リレー（女子）</t>
    <rPh sb="4" eb="6">
      <t>ジョシ</t>
    </rPh>
    <phoneticPr fontId="1"/>
  </si>
  <si>
    <t>DB</t>
    <phoneticPr fontId="1"/>
  </si>
  <si>
    <t>N2</t>
    <phoneticPr fontId="1"/>
  </si>
  <si>
    <t>TM</t>
    <phoneticPr fontId="1"/>
  </si>
  <si>
    <t>S1</t>
    <phoneticPr fontId="1"/>
  </si>
  <si>
    <t>S4</t>
    <phoneticPr fontId="1"/>
  </si>
  <si>
    <t>S5</t>
    <phoneticPr fontId="1"/>
  </si>
  <si>
    <t>必要</t>
    <rPh sb="0" eb="2">
      <t>ヒツヨウ</t>
    </rPh>
    <phoneticPr fontId="1"/>
  </si>
  <si>
    <t>不必要</t>
    <rPh sb="0" eb="3">
      <t>フヒツヨウ</t>
    </rPh>
    <phoneticPr fontId="1"/>
  </si>
  <si>
    <t>登録番号</t>
    <rPh sb="0" eb="2">
      <t>トウロク</t>
    </rPh>
    <rPh sb="2" eb="4">
      <t>バンゴウ</t>
    </rPh>
    <phoneticPr fontId="1"/>
  </si>
  <si>
    <t>100m</t>
    <phoneticPr fontId="1"/>
  </si>
  <si>
    <t>110mH</t>
    <phoneticPr fontId="1"/>
  </si>
  <si>
    <t>100m</t>
    <phoneticPr fontId="1"/>
  </si>
  <si>
    <t>110mH</t>
    <phoneticPr fontId="1"/>
  </si>
  <si>
    <t/>
  </si>
  <si>
    <t>欠番</t>
    <rPh sb="0" eb="2">
      <t>ケツバン</t>
    </rPh>
    <phoneticPr fontId="1"/>
  </si>
  <si>
    <t>5000m</t>
    <phoneticPr fontId="1"/>
  </si>
  <si>
    <t>400mH</t>
    <phoneticPr fontId="1"/>
  </si>
  <si>
    <t>大学名前　判定</t>
    <rPh sb="0" eb="2">
      <t>ダイガク</t>
    </rPh>
    <rPh sb="2" eb="4">
      <t>ナマエ</t>
    </rPh>
    <rPh sb="5" eb="7">
      <t>ハンテイ</t>
    </rPh>
    <phoneticPr fontId="1"/>
  </si>
  <si>
    <t>標準突破判定</t>
    <rPh sb="0" eb="2">
      <t>ヒョウジュン</t>
    </rPh>
    <rPh sb="2" eb="4">
      <t>トッパ</t>
    </rPh>
    <rPh sb="4" eb="6">
      <t>ハンテイ</t>
    </rPh>
    <phoneticPr fontId="1"/>
  </si>
  <si>
    <t>標準記録</t>
    <rPh sb="0" eb="2">
      <t>ヒョウジュン</t>
    </rPh>
    <rPh sb="2" eb="4">
      <t>キロク</t>
    </rPh>
    <phoneticPr fontId="1"/>
  </si>
  <si>
    <t>種目かぶり</t>
    <rPh sb="0" eb="2">
      <t>シュモク</t>
    </rPh>
    <phoneticPr fontId="1"/>
  </si>
  <si>
    <t>出場種目に重複があります</t>
    <rPh sb="0" eb="2">
      <t>シュツジョウ</t>
    </rPh>
    <rPh sb="2" eb="4">
      <t>シュモク</t>
    </rPh>
    <rPh sb="5" eb="7">
      <t>ジュウフク</t>
    </rPh>
    <phoneticPr fontId="1"/>
  </si>
  <si>
    <t>入力判定</t>
    <rPh sb="0" eb="2">
      <t>ニュウリョク</t>
    </rPh>
    <rPh sb="2" eb="4">
      <t>ハンテイ</t>
    </rPh>
    <phoneticPr fontId="1"/>
  </si>
  <si>
    <t>mat変換</t>
    <rPh sb="3" eb="5">
      <t>ヘンカン</t>
    </rPh>
    <phoneticPr fontId="1"/>
  </si>
  <si>
    <t>標準突破判定</t>
    <rPh sb="0" eb="2">
      <t>ヒョウジュン</t>
    </rPh>
    <rPh sb="2" eb="4">
      <t>トッパ</t>
    </rPh>
    <rPh sb="4" eb="6">
      <t>ハンテイ</t>
    </rPh>
    <phoneticPr fontId="1"/>
  </si>
  <si>
    <t>種目入力判定</t>
    <rPh sb="0" eb="2">
      <t>シュモク</t>
    </rPh>
    <rPh sb="2" eb="4">
      <t>ニュウリョク</t>
    </rPh>
    <rPh sb="4" eb="6">
      <t>ハンテイ</t>
    </rPh>
    <phoneticPr fontId="1"/>
  </si>
  <si>
    <t>記録入力判定</t>
    <rPh sb="0" eb="2">
      <t>キロク</t>
    </rPh>
    <rPh sb="2" eb="4">
      <t>ニュウリョク</t>
    </rPh>
    <rPh sb="4" eb="6">
      <t>ハンテイ</t>
    </rPh>
    <phoneticPr fontId="1"/>
  </si>
  <si>
    <t>60秒検査</t>
    <rPh sb="2" eb="3">
      <t>ビョウ</t>
    </rPh>
    <rPh sb="3" eb="5">
      <t>ケンサ</t>
    </rPh>
    <phoneticPr fontId="1"/>
  </si>
  <si>
    <t>最高記録の入力方法に誤りがあります(例:64秒→1分04秒)</t>
  </si>
  <si>
    <t>ｼﾞｭﾆｱ判定</t>
    <rPh sb="5" eb="7">
      <t>ハンテイ</t>
    </rPh>
    <phoneticPr fontId="1"/>
  </si>
  <si>
    <t>生年月日</t>
    <rPh sb="0" eb="2">
      <t>セイネン</t>
    </rPh>
    <rPh sb="2" eb="4">
      <t>ガッピ</t>
    </rPh>
    <phoneticPr fontId="1"/>
  </si>
  <si>
    <t>判定</t>
    <rPh sb="0" eb="2">
      <t>ハンテイ</t>
    </rPh>
    <phoneticPr fontId="1"/>
  </si>
  <si>
    <t>男子四継</t>
    <rPh sb="0" eb="2">
      <t>ダンシ</t>
    </rPh>
    <rPh sb="2" eb="3">
      <t>ヨン</t>
    </rPh>
    <rPh sb="3" eb="4">
      <t>ケイ</t>
    </rPh>
    <phoneticPr fontId="1"/>
  </si>
  <si>
    <t>男子マイル</t>
    <rPh sb="0" eb="2">
      <t>ダンシ</t>
    </rPh>
    <phoneticPr fontId="1"/>
  </si>
  <si>
    <t>女子四継</t>
    <rPh sb="0" eb="2">
      <t>ジョシ</t>
    </rPh>
    <rPh sb="2" eb="3">
      <t>ヨン</t>
    </rPh>
    <rPh sb="3" eb="4">
      <t>ケイ</t>
    </rPh>
    <phoneticPr fontId="1"/>
  </si>
  <si>
    <t>女子マイル</t>
    <rPh sb="0" eb="2">
      <t>ジョシ</t>
    </rPh>
    <phoneticPr fontId="1"/>
  </si>
  <si>
    <t>男子混成</t>
    <rPh sb="0" eb="2">
      <t>ダンシ</t>
    </rPh>
    <rPh sb="2" eb="4">
      <t>コンセイ</t>
    </rPh>
    <phoneticPr fontId="1"/>
  </si>
  <si>
    <t>女子混成</t>
    <rPh sb="0" eb="2">
      <t>ジョシ</t>
    </rPh>
    <rPh sb="2" eb="4">
      <t>コンセイ</t>
    </rPh>
    <phoneticPr fontId="1"/>
  </si>
  <si>
    <t>標準を突破していない選手がいます</t>
    <rPh sb="0" eb="2">
      <t>ヒョウジュン</t>
    </rPh>
    <rPh sb="3" eb="5">
      <t>トッパ</t>
    </rPh>
    <rPh sb="10" eb="12">
      <t>センシュ</t>
    </rPh>
    <phoneticPr fontId="1"/>
  </si>
  <si>
    <t>ジュニア種目の参加資格を満たしていない選手がいます</t>
    <rPh sb="4" eb="6">
      <t>シュモク</t>
    </rPh>
    <rPh sb="7" eb="9">
      <t>サンカ</t>
    </rPh>
    <rPh sb="9" eb="11">
      <t>シカク</t>
    </rPh>
    <rPh sb="12" eb="13">
      <t>ミ</t>
    </rPh>
    <rPh sb="19" eb="21">
      <t>センシュ</t>
    </rPh>
    <phoneticPr fontId="1"/>
  </si>
  <si>
    <t>女子選手が登録されています。</t>
    <rPh sb="0" eb="2">
      <t>ジョシ</t>
    </rPh>
    <rPh sb="2" eb="4">
      <t>センシュ</t>
    </rPh>
    <rPh sb="5" eb="7">
      <t>トウロク</t>
    </rPh>
    <phoneticPr fontId="1"/>
  </si>
  <si>
    <t>男女判定</t>
    <rPh sb="0" eb="2">
      <t>ダンジョ</t>
    </rPh>
    <rPh sb="2" eb="4">
      <t>ハンテイ</t>
    </rPh>
    <phoneticPr fontId="1"/>
  </si>
  <si>
    <t>男子選手が登録されています。</t>
    <rPh sb="0" eb="2">
      <t>ダンシ</t>
    </rPh>
    <rPh sb="2" eb="4">
      <t>センシュ</t>
    </rPh>
    <rPh sb="5" eb="7">
      <t>トウロク</t>
    </rPh>
    <phoneticPr fontId="1"/>
  </si>
  <si>
    <t>4</t>
  </si>
  <si>
    <t>3</t>
  </si>
  <si>
    <t>鹿児島県</t>
  </si>
  <si>
    <t>2</t>
  </si>
  <si>
    <t>ﾅｶﾞｻﾜ ﾊﾙｷ</t>
  </si>
  <si>
    <t>6</t>
  </si>
  <si>
    <t>5</t>
  </si>
  <si>
    <t>M2</t>
  </si>
  <si>
    <t>1</t>
  </si>
  <si>
    <t>010115</t>
  </si>
  <si>
    <t>001130</t>
  </si>
  <si>
    <t>001118</t>
  </si>
  <si>
    <t>000508</t>
  </si>
  <si>
    <t>大阪府</t>
  </si>
  <si>
    <t>愛知県</t>
  </si>
  <si>
    <t>神奈川県</t>
  </si>
  <si>
    <t>M1</t>
  </si>
  <si>
    <t>静岡県</t>
  </si>
  <si>
    <t>兵庫県</t>
  </si>
  <si>
    <t>000907</t>
  </si>
  <si>
    <t>000705</t>
  </si>
  <si>
    <t>000916</t>
  </si>
  <si>
    <t>000827</t>
  </si>
  <si>
    <t>東京都</t>
  </si>
  <si>
    <t>青森県</t>
  </si>
  <si>
    <t>02</t>
  </si>
  <si>
    <t>北海道</t>
  </si>
  <si>
    <t>01</t>
  </si>
  <si>
    <t>001031</t>
  </si>
  <si>
    <t>000913</t>
  </si>
  <si>
    <t>010317</t>
  </si>
  <si>
    <t>000926</t>
  </si>
  <si>
    <t>000613</t>
  </si>
  <si>
    <t>富山県</t>
  </si>
  <si>
    <t>001214</t>
  </si>
  <si>
    <t>000519</t>
  </si>
  <si>
    <t>000419</t>
  </si>
  <si>
    <t>山梨県</t>
  </si>
  <si>
    <t>茨城県</t>
  </si>
  <si>
    <t>08</t>
  </si>
  <si>
    <t>新潟県</t>
  </si>
  <si>
    <t>010204</t>
  </si>
  <si>
    <t>001024</t>
  </si>
  <si>
    <t>000410</t>
  </si>
  <si>
    <t>000415</t>
  </si>
  <si>
    <t>001116</t>
  </si>
  <si>
    <t>000530</t>
  </si>
  <si>
    <t>000510</t>
  </si>
  <si>
    <t>001006</t>
  </si>
  <si>
    <t>001219</t>
  </si>
  <si>
    <t>000509</t>
  </si>
  <si>
    <t>010226</t>
  </si>
  <si>
    <t>000517</t>
  </si>
  <si>
    <t>000406</t>
  </si>
  <si>
    <t>000629</t>
  </si>
  <si>
    <t>000802</t>
  </si>
  <si>
    <t>001010</t>
  </si>
  <si>
    <t>000903</t>
  </si>
  <si>
    <t>000922</t>
  </si>
  <si>
    <t>001222</t>
  </si>
  <si>
    <t>001018</t>
  </si>
  <si>
    <t>001104</t>
  </si>
  <si>
    <t>010318</t>
  </si>
  <si>
    <t>010122</t>
  </si>
  <si>
    <t>000909</t>
  </si>
  <si>
    <t>001211</t>
  </si>
  <si>
    <t>001109</t>
  </si>
  <si>
    <t>001003</t>
  </si>
  <si>
    <t>001012</t>
  </si>
  <si>
    <t>010210</t>
  </si>
  <si>
    <t>010323</t>
  </si>
  <si>
    <t>001119</t>
  </si>
  <si>
    <t>000414</t>
  </si>
  <si>
    <t>000518</t>
  </si>
  <si>
    <t>010220</t>
  </si>
  <si>
    <t>001117</t>
  </si>
  <si>
    <t>3000nSC</t>
    <phoneticPr fontId="1"/>
  </si>
  <si>
    <t>※備考欄：</t>
    <rPh sb="1" eb="3">
      <t>ビコウ</t>
    </rPh>
    <rPh sb="3" eb="4">
      <t>ラn</t>
    </rPh>
    <phoneticPr fontId="1"/>
  </si>
  <si>
    <t>※備考欄</t>
    <rPh sb="1" eb="4">
      <t>ビコウ</t>
    </rPh>
    <phoneticPr fontId="1"/>
  </si>
  <si>
    <t>19/4/7</t>
    <phoneticPr fontId="1"/>
  </si>
  <si>
    <t>19/5/20</t>
    <phoneticPr fontId="1"/>
  </si>
  <si>
    <t>19/5/19</t>
    <phoneticPr fontId="1"/>
  </si>
  <si>
    <t>19/4/6</t>
    <phoneticPr fontId="1"/>
  </si>
  <si>
    <t>010321</t>
  </si>
  <si>
    <t>000606</t>
  </si>
  <si>
    <t>※備考：</t>
    <phoneticPr fontId="1"/>
  </si>
  <si>
    <t>※備考欄</t>
    <rPh sb="0" eb="3">
      <t>※</t>
    </rPh>
    <phoneticPr fontId="1"/>
  </si>
  <si>
    <t>第91回九州学生陸上競技対校選手権大会　男子4×100mR②</t>
    <phoneticPr fontId="1"/>
  </si>
  <si>
    <t>第91回九州学生陸上競技対校選手権大会　男子4×100mR③</t>
    <phoneticPr fontId="1"/>
  </si>
  <si>
    <t>第91回九州学生陸上競技対校選手権大会　男子4×400mR③</t>
    <phoneticPr fontId="1"/>
  </si>
  <si>
    <t>第91回九州学生陸上競技対校選手権大会　男子4×400mR②</t>
    <phoneticPr fontId="1"/>
  </si>
  <si>
    <t>第91回九州学生陸上競技対校選手権大会　女子4×100mR③</t>
    <phoneticPr fontId="1"/>
  </si>
  <si>
    <t>第91回九州学生陸上競技対校選手権大会　女子4×400mR②</t>
    <phoneticPr fontId="1"/>
  </si>
  <si>
    <t>第91回九州学生陸上競技対校選手権大会　女子4×400mR③</t>
    <phoneticPr fontId="1"/>
  </si>
  <si>
    <t>020213</t>
  </si>
  <si>
    <t>010624</t>
  </si>
  <si>
    <t>010402</t>
  </si>
  <si>
    <t>010510</t>
  </si>
  <si>
    <t>010511</t>
  </si>
  <si>
    <t>010704</t>
  </si>
  <si>
    <t>020211</t>
  </si>
  <si>
    <t>011020</t>
  </si>
  <si>
    <t>010620</t>
  </si>
  <si>
    <t>ｻｻｷ ﾕｳﾀ</t>
  </si>
  <si>
    <t>011004</t>
  </si>
  <si>
    <t>010803</t>
  </si>
  <si>
    <t>011123</t>
  </si>
  <si>
    <t>010502</t>
  </si>
  <si>
    <t>010427</t>
  </si>
  <si>
    <t>010501</t>
  </si>
  <si>
    <t>020109</t>
  </si>
  <si>
    <t>011016</t>
  </si>
  <si>
    <t>011028</t>
  </si>
  <si>
    <t>020409</t>
  </si>
  <si>
    <t>020626</t>
  </si>
  <si>
    <t>020425</t>
  </si>
  <si>
    <t>010626</t>
  </si>
  <si>
    <t>010413</t>
  </si>
  <si>
    <t>011113</t>
  </si>
  <si>
    <t>010902</t>
  </si>
  <si>
    <t>010830</t>
  </si>
  <si>
    <t>010921</t>
  </si>
  <si>
    <t>010918</t>
  </si>
  <si>
    <t>020126</t>
  </si>
  <si>
    <t>011117</t>
  </si>
  <si>
    <t>010731</t>
  </si>
  <si>
    <t>011003</t>
  </si>
  <si>
    <t>010612</t>
  </si>
  <si>
    <t>010904</t>
  </si>
  <si>
    <t>011006</t>
  </si>
  <si>
    <t>011101</t>
  </si>
  <si>
    <t>020131</t>
  </si>
  <si>
    <t>021026</t>
  </si>
  <si>
    <t>030212</t>
  </si>
  <si>
    <t>020620</t>
  </si>
  <si>
    <t>020412</t>
  </si>
  <si>
    <t>021104</t>
  </si>
  <si>
    <t>大学略名</t>
    <rPh sb="0" eb="2">
      <t xml:space="preserve">ダイガク </t>
    </rPh>
    <rPh sb="2" eb="4">
      <t xml:space="preserve">リャクメイ </t>
    </rPh>
    <phoneticPr fontId="1"/>
  </si>
  <si>
    <t>020203</t>
  </si>
  <si>
    <t>010629</t>
  </si>
  <si>
    <t>010811</t>
  </si>
  <si>
    <t>011002</t>
  </si>
  <si>
    <t>010730</t>
  </si>
  <si>
    <t>011021</t>
  </si>
  <si>
    <t>010529</t>
  </si>
  <si>
    <t>011017</t>
  </si>
  <si>
    <t>010605</t>
  </si>
  <si>
    <t>010520</t>
  </si>
  <si>
    <t>010530</t>
  </si>
  <si>
    <t>021202</t>
  </si>
  <si>
    <t>020918</t>
  </si>
  <si>
    <t>020402</t>
  </si>
  <si>
    <t>030228</t>
  </si>
  <si>
    <t>021007</t>
  </si>
  <si>
    <t>千葉県</t>
  </si>
  <si>
    <t>大学名</t>
    <rPh sb="0" eb="3">
      <t xml:space="preserve">ダイガクメイ </t>
    </rPh>
    <phoneticPr fontId="1"/>
  </si>
  <si>
    <t>ﾀﾞｲｶﾞｸﾒｲ</t>
    <phoneticPr fontId="1"/>
  </si>
  <si>
    <t>団体コード</t>
    <rPh sb="0" eb="2">
      <t xml:space="preserve">ダンタイコード </t>
    </rPh>
    <phoneticPr fontId="1"/>
  </si>
  <si>
    <t>010725</t>
  </si>
  <si>
    <t>010412</t>
  </si>
  <si>
    <t>010828</t>
  </si>
  <si>
    <t>020212</t>
  </si>
  <si>
    <t>010827</t>
  </si>
  <si>
    <t>011102</t>
  </si>
  <si>
    <t>010522</t>
  </si>
  <si>
    <t>021118</t>
  </si>
  <si>
    <t>021127</t>
  </si>
  <si>
    <t>020828</t>
  </si>
  <si>
    <t>020905</t>
  </si>
  <si>
    <t>020920</t>
  </si>
  <si>
    <t>011012</t>
  </si>
  <si>
    <t>010628</t>
  </si>
  <si>
    <t>10000mW</t>
    <phoneticPr fontId="1"/>
  </si>
  <si>
    <t>OP</t>
    <phoneticPr fontId="1"/>
  </si>
  <si>
    <t>種目ごとの人数</t>
    <rPh sb="0" eb="2">
      <t xml:space="preserve">シュモクゴトノニンズウ </t>
    </rPh>
    <phoneticPr fontId="1"/>
  </si>
  <si>
    <t>種目+OP</t>
    <rPh sb="0" eb="2">
      <t xml:space="preserve">シュモク </t>
    </rPh>
    <phoneticPr fontId="1"/>
  </si>
  <si>
    <t>最大~人</t>
    <rPh sb="0" eb="2">
      <t xml:space="preserve">サイダイ </t>
    </rPh>
    <rPh sb="3" eb="4">
      <t xml:space="preserve">ニン </t>
    </rPh>
    <phoneticPr fontId="1"/>
  </si>
  <si>
    <t>エラーチェック</t>
    <phoneticPr fontId="1"/>
  </si>
  <si>
    <t>種目ごとの人数チェック</t>
    <rPh sb="0" eb="1">
      <t xml:space="preserve">シュモクゴトノミンズウチェック </t>
    </rPh>
    <rPh sb="5" eb="7">
      <t xml:space="preserve">ニンズウチェック </t>
    </rPh>
    <phoneticPr fontId="1"/>
  </si>
  <si>
    <t>１種目あたりの出場人数が、規定を超過しています。</t>
    <rPh sb="1" eb="3">
      <t xml:space="preserve">シュモク </t>
    </rPh>
    <rPh sb="7" eb="11">
      <t xml:space="preserve">シュツジョウニンズウガ </t>
    </rPh>
    <rPh sb="13" eb="15">
      <t xml:space="preserve">キテイヲ </t>
    </rPh>
    <rPh sb="16" eb="18">
      <t xml:space="preserve">チョウカシテイマス </t>
    </rPh>
    <phoneticPr fontId="1"/>
  </si>
  <si>
    <t>種目ごとの人数</t>
    <rPh sb="0" eb="2">
      <t xml:space="preserve">シュモクゴトノ </t>
    </rPh>
    <rPh sb="5" eb="7">
      <t xml:space="preserve">ニンズウ </t>
    </rPh>
    <phoneticPr fontId="1"/>
  </si>
  <si>
    <t>OP判定</t>
    <rPh sb="2" eb="4">
      <t xml:space="preserve">ハンテイ </t>
    </rPh>
    <phoneticPr fontId="1"/>
  </si>
  <si>
    <t>判定</t>
    <rPh sb="0" eb="2">
      <t xml:space="preserve">ハンテイ </t>
    </rPh>
    <phoneticPr fontId="1"/>
  </si>
  <si>
    <t>列変換</t>
    <rPh sb="0" eb="3">
      <t xml:space="preserve">レツヘンカン </t>
    </rPh>
    <phoneticPr fontId="1"/>
  </si>
  <si>
    <t>種目ごとの人数チェック</t>
    <rPh sb="0" eb="1">
      <t xml:space="preserve">シュモクゴトノ </t>
    </rPh>
    <rPh sb="5" eb="7">
      <t xml:space="preserve">ニンズウチェック </t>
    </rPh>
    <phoneticPr fontId="1"/>
  </si>
  <si>
    <t>1500m</t>
  </si>
  <si>
    <t>100m</t>
  </si>
  <si>
    <t>200m</t>
  </si>
  <si>
    <t>400m</t>
  </si>
  <si>
    <t>OP判断</t>
    <rPh sb="2" eb="4">
      <t xml:space="preserve">ハンダン </t>
    </rPh>
    <phoneticPr fontId="1"/>
  </si>
  <si>
    <t>800m</t>
  </si>
  <si>
    <t>5000m</t>
  </si>
  <si>
    <t>10000m</t>
  </si>
  <si>
    <t>男子</t>
    <rPh sb="0" eb="2">
      <t xml:space="preserve">ダンシ </t>
    </rPh>
    <phoneticPr fontId="1"/>
  </si>
  <si>
    <t>女子</t>
    <rPh sb="0" eb="2">
      <t xml:space="preserve">ジョシ </t>
    </rPh>
    <phoneticPr fontId="1"/>
  </si>
  <si>
    <t>10000mW</t>
  </si>
  <si>
    <t>第91回九州学生陸上競技対校選手権大会　女子4×100mR</t>
    <phoneticPr fontId="1"/>
  </si>
  <si>
    <t>同じ選手が登録されています。</t>
    <rPh sb="0" eb="1">
      <t xml:space="preserve">オナジセンシュガ </t>
    </rPh>
    <rPh sb="5" eb="7">
      <t xml:space="preserve">トウロクサレテイマス。 </t>
    </rPh>
    <phoneticPr fontId="1"/>
  </si>
  <si>
    <t>メールアドレス</t>
    <phoneticPr fontId="1"/>
  </si>
  <si>
    <t>020930</t>
  </si>
  <si>
    <t>020730</t>
  </si>
  <si>
    <t>020503</t>
  </si>
  <si>
    <t>020925</t>
  </si>
  <si>
    <t>020526</t>
  </si>
  <si>
    <t>021228</t>
  </si>
  <si>
    <t>021206</t>
  </si>
  <si>
    <t>021201</t>
  </si>
  <si>
    <t>020807</t>
  </si>
  <si>
    <t>020413</t>
  </si>
  <si>
    <t>020621</t>
  </si>
  <si>
    <t>020403</t>
  </si>
  <si>
    <t>021001</t>
  </si>
  <si>
    <t>030221</t>
  </si>
  <si>
    <t>020423</t>
  </si>
  <si>
    <t>021005</t>
  </si>
  <si>
    <t>020821</t>
  </si>
  <si>
    <t>030106</t>
  </si>
  <si>
    <t>020624</t>
  </si>
  <si>
    <t>020825</t>
  </si>
  <si>
    <t>020618</t>
  </si>
  <si>
    <t>020927</t>
  </si>
  <si>
    <t>020903</t>
  </si>
  <si>
    <t>010802</t>
  </si>
  <si>
    <t>020716</t>
  </si>
  <si>
    <t>020704</t>
  </si>
  <si>
    <t>021025</t>
  </si>
  <si>
    <t>020908</t>
  </si>
  <si>
    <t>020405</t>
  </si>
  <si>
    <t>001011</t>
  </si>
  <si>
    <t>011203</t>
  </si>
  <si>
    <t>020514</t>
  </si>
  <si>
    <t>021022</t>
  </si>
  <si>
    <t>020509</t>
  </si>
  <si>
    <t>同じ選手が登録されています。</t>
    <rPh sb="0" eb="1">
      <t xml:space="preserve">オナジセンシュガトウロクサレテイマス </t>
    </rPh>
    <phoneticPr fontId="1"/>
  </si>
  <si>
    <t xml:space="preserve"> </t>
    <phoneticPr fontId="1"/>
  </si>
  <si>
    <t>同じ選手が登録されています。</t>
    <rPh sb="0" eb="1">
      <t xml:space="preserve">オナジ </t>
    </rPh>
    <rPh sb="2" eb="4">
      <t xml:space="preserve">センシュ </t>
    </rPh>
    <rPh sb="5" eb="7">
      <t xml:space="preserve">トウロクサレテイマス </t>
    </rPh>
    <phoneticPr fontId="1"/>
  </si>
  <si>
    <t>同じ選手判定</t>
    <rPh sb="0" eb="1">
      <t xml:space="preserve">オナジセンシュハンテイ </t>
    </rPh>
    <phoneticPr fontId="1"/>
  </si>
  <si>
    <t>合計</t>
    <rPh sb="0" eb="2">
      <t xml:space="preserve">ゴウケイ </t>
    </rPh>
    <phoneticPr fontId="1"/>
  </si>
  <si>
    <t>同じ選手登録</t>
    <rPh sb="0" eb="1">
      <t xml:space="preserve">オナジセンシュトウロク </t>
    </rPh>
    <phoneticPr fontId="1"/>
  </si>
  <si>
    <t>アルファベット(姓)</t>
    <rPh sb="8" eb="9">
      <t>セイ</t>
    </rPh>
    <phoneticPr fontId="1"/>
  </si>
  <si>
    <t>アルファベット(名)</t>
    <rPh sb="8" eb="9">
      <t>メイ</t>
    </rPh>
    <phoneticPr fontId="1"/>
  </si>
  <si>
    <t>国籍</t>
    <rPh sb="0" eb="2">
      <t>コクセキ</t>
    </rPh>
    <phoneticPr fontId="1"/>
  </si>
  <si>
    <t>国籍(3レター)</t>
    <rPh sb="0" eb="2">
      <t>コクセキ</t>
    </rPh>
    <phoneticPr fontId="1"/>
  </si>
  <si>
    <t>030409</t>
  </si>
  <si>
    <t>020715</t>
  </si>
  <si>
    <t>030322</t>
  </si>
  <si>
    <t>日本</t>
  </si>
  <si>
    <t>030708</t>
  </si>
  <si>
    <t>Kaho</t>
  </si>
  <si>
    <t>JPN</t>
  </si>
  <si>
    <t>020813</t>
  </si>
  <si>
    <t>020910</t>
  </si>
  <si>
    <t>Ayaka</t>
  </si>
  <si>
    <t>KUDO</t>
  </si>
  <si>
    <t>Aoi</t>
  </si>
  <si>
    <t>NAKAMURA</t>
  </si>
  <si>
    <t>Yuika</t>
  </si>
  <si>
    <t>Chihiro</t>
  </si>
  <si>
    <t>Nanami</t>
  </si>
  <si>
    <t>MORI</t>
  </si>
  <si>
    <t>Ayano</t>
  </si>
  <si>
    <t>YAMAMOTO</t>
  </si>
  <si>
    <t>Yuki</t>
  </si>
  <si>
    <t>Ririka</t>
  </si>
  <si>
    <t>KUBOTA</t>
  </si>
  <si>
    <t>SAKAMOTO</t>
  </si>
  <si>
    <t>TAKAHASHI</t>
  </si>
  <si>
    <t>Nana</t>
  </si>
  <si>
    <t>Hiyori</t>
  </si>
  <si>
    <t>Haruka</t>
  </si>
  <si>
    <t>Natsumi</t>
  </si>
  <si>
    <t>Ayane</t>
  </si>
  <si>
    <t>HARAGUCHI</t>
  </si>
  <si>
    <t>Mai</t>
  </si>
  <si>
    <t>Yui</t>
  </si>
  <si>
    <t>Honami</t>
  </si>
  <si>
    <t>YAMAGUCHI</t>
  </si>
  <si>
    <t>Mami</t>
  </si>
  <si>
    <t>Mizuki</t>
  </si>
  <si>
    <t>TANAKA</t>
  </si>
  <si>
    <t>Miyu</t>
  </si>
  <si>
    <t>Kana</t>
  </si>
  <si>
    <t>Momoko</t>
  </si>
  <si>
    <t>Airi</t>
  </si>
  <si>
    <t>WATANABE</t>
  </si>
  <si>
    <t>Rio</t>
  </si>
  <si>
    <t>FUJINO</t>
  </si>
  <si>
    <t>Yuko</t>
  </si>
  <si>
    <t>KURITA</t>
  </si>
  <si>
    <t>OKAMURA</t>
  </si>
  <si>
    <t>Saki</t>
  </si>
  <si>
    <t>Ruri</t>
  </si>
  <si>
    <t>HASHIMOTO</t>
  </si>
  <si>
    <t>Nozomi</t>
  </si>
  <si>
    <t>Misaki</t>
  </si>
  <si>
    <t>Rin</t>
  </si>
  <si>
    <t>Rina</t>
  </si>
  <si>
    <t>Yuna</t>
  </si>
  <si>
    <t>Kako</t>
  </si>
  <si>
    <t>NISHIKAWA</t>
  </si>
  <si>
    <t>Kurumi</t>
  </si>
  <si>
    <t>SATO</t>
  </si>
  <si>
    <t>FUJII</t>
  </si>
  <si>
    <t>INOUE</t>
  </si>
  <si>
    <t>Koto</t>
  </si>
  <si>
    <t>020616</t>
  </si>
  <si>
    <t>030921</t>
  </si>
  <si>
    <t>010901</t>
  </si>
  <si>
    <t>021016</t>
  </si>
  <si>
    <t>991006</t>
  </si>
  <si>
    <t>001110</t>
  </si>
  <si>
    <t>020706</t>
  </si>
  <si>
    <t>030115</t>
  </si>
  <si>
    <t>020802</t>
  </si>
  <si>
    <t>010125</t>
  </si>
  <si>
    <t>030124</t>
  </si>
  <si>
    <t>020513</t>
  </si>
  <si>
    <t>020429</t>
  </si>
  <si>
    <t>020102</t>
  </si>
  <si>
    <t>Tatsuto</t>
  </si>
  <si>
    <t>Taisei</t>
  </si>
  <si>
    <t>ISHIDA</t>
  </si>
  <si>
    <t>Keisuke</t>
  </si>
  <si>
    <t>OKUBO</t>
  </si>
  <si>
    <t>Koki</t>
  </si>
  <si>
    <t>Daisuke</t>
  </si>
  <si>
    <t>Takuma</t>
  </si>
  <si>
    <t>Daiki</t>
  </si>
  <si>
    <t>GOTO</t>
  </si>
  <si>
    <t>SASAKI</t>
  </si>
  <si>
    <t>Riku</t>
  </si>
  <si>
    <t>Kakeru</t>
  </si>
  <si>
    <t>Taiki</t>
  </si>
  <si>
    <t>Kohei</t>
  </si>
  <si>
    <t>Toshiki</t>
  </si>
  <si>
    <t>Shoya</t>
  </si>
  <si>
    <t>TANEICHI</t>
  </si>
  <si>
    <t>Hiroki</t>
  </si>
  <si>
    <t>HASEGAWA</t>
  </si>
  <si>
    <t>Shota</t>
  </si>
  <si>
    <t>MOTOKI</t>
  </si>
  <si>
    <t>Ren</t>
  </si>
  <si>
    <t>Yuhei</t>
  </si>
  <si>
    <t>Shogo</t>
  </si>
  <si>
    <t>Kenta</t>
  </si>
  <si>
    <t>Sota</t>
  </si>
  <si>
    <t>Kosei</t>
  </si>
  <si>
    <t>Yuya</t>
  </si>
  <si>
    <t>Takeru</t>
  </si>
  <si>
    <t>Ayumu</t>
  </si>
  <si>
    <t>Haruto</t>
  </si>
  <si>
    <t>Yuta</t>
  </si>
  <si>
    <t>Issei</t>
  </si>
  <si>
    <t>Taichi</t>
  </si>
  <si>
    <t>Masato</t>
  </si>
  <si>
    <t>Shintaro</t>
  </si>
  <si>
    <t>Tetsuya</t>
  </si>
  <si>
    <t>Ryo</t>
  </si>
  <si>
    <t>MATSUSHITA</t>
  </si>
  <si>
    <t>Kanta</t>
  </si>
  <si>
    <t>Souta</t>
  </si>
  <si>
    <t>ABE</t>
  </si>
  <si>
    <t>IKEDA</t>
  </si>
  <si>
    <t>Ryuki</t>
  </si>
  <si>
    <t>Rikuto</t>
  </si>
  <si>
    <t>Haruki</t>
  </si>
  <si>
    <t>ONO</t>
  </si>
  <si>
    <t>OYAMA</t>
  </si>
  <si>
    <t>Kenshin</t>
  </si>
  <si>
    <t>SUZUKI</t>
  </si>
  <si>
    <t>Yutaka</t>
  </si>
  <si>
    <t>HARADA</t>
  </si>
  <si>
    <t>Kazuhiko</t>
  </si>
  <si>
    <t>MASUDA</t>
  </si>
  <si>
    <t>Ryoya</t>
  </si>
  <si>
    <t>YAMADA</t>
  </si>
  <si>
    <t>Hayato</t>
  </si>
  <si>
    <t>Shion</t>
  </si>
  <si>
    <t>Kento</t>
  </si>
  <si>
    <t>KIKUCHI</t>
  </si>
  <si>
    <t>Ryoma</t>
  </si>
  <si>
    <t>Yosuke</t>
  </si>
  <si>
    <t>Kazuto</t>
  </si>
  <si>
    <t>Yuhi</t>
  </si>
  <si>
    <t>Wataru</t>
  </si>
  <si>
    <t>Hinata</t>
  </si>
  <si>
    <t>MIURA</t>
  </si>
  <si>
    <t>Kaito</t>
  </si>
  <si>
    <t>MATSUMOTO</t>
  </si>
  <si>
    <t>NAGASAWA</t>
  </si>
  <si>
    <t>Masahiro</t>
  </si>
  <si>
    <t>Syun</t>
  </si>
  <si>
    <t>Takumi</t>
  </si>
  <si>
    <t>Takaaki</t>
  </si>
  <si>
    <t>Kouta</t>
  </si>
  <si>
    <t>Hikaru</t>
  </si>
  <si>
    <t>Akira</t>
  </si>
  <si>
    <t>Kazuma</t>
  </si>
  <si>
    <t>NODA</t>
  </si>
  <si>
    <t>Naoki</t>
  </si>
  <si>
    <t>Yusuke</t>
  </si>
  <si>
    <t>YOSHIDA</t>
  </si>
  <si>
    <t>KAGEYAMA</t>
  </si>
  <si>
    <t>Yoshiki</t>
  </si>
  <si>
    <t>CHIBA</t>
  </si>
  <si>
    <t>Akihiro</t>
  </si>
  <si>
    <t>Ryunosuke</t>
  </si>
  <si>
    <t>TAKEDA</t>
  </si>
  <si>
    <t>Yoshihiro</t>
  </si>
  <si>
    <t>HONDA</t>
  </si>
  <si>
    <t>Tomoya</t>
  </si>
  <si>
    <t>Sena</t>
  </si>
  <si>
    <t>Kodai</t>
  </si>
  <si>
    <t>Yuma</t>
  </si>
  <si>
    <t>NISHIDA</t>
  </si>
  <si>
    <t>Ryosei</t>
  </si>
  <si>
    <t>Mahiro</t>
  </si>
  <si>
    <t>Genta</t>
  </si>
  <si>
    <t>Soma</t>
  </si>
  <si>
    <t>Rui</t>
  </si>
  <si>
    <t>Shinta</t>
  </si>
  <si>
    <t>OKADA</t>
  </si>
  <si>
    <t>Takuro</t>
  </si>
  <si>
    <t>KUROSAWA</t>
  </si>
  <si>
    <t>OTA</t>
  </si>
  <si>
    <t>Takuya</t>
  </si>
  <si>
    <t>Shun</t>
  </si>
  <si>
    <t>Yuto</t>
  </si>
  <si>
    <t>Tomoki</t>
  </si>
  <si>
    <t>Takuto</t>
  </si>
  <si>
    <t>Kensuke</t>
  </si>
  <si>
    <t>Ryodai</t>
  </si>
  <si>
    <t>HIRAI</t>
  </si>
  <si>
    <t>Shotaro</t>
  </si>
  <si>
    <t>Rintaro</t>
  </si>
  <si>
    <t>Junya</t>
  </si>
  <si>
    <t>HATAKEYAMA</t>
  </si>
  <si>
    <t>AKAHOSHI</t>
  </si>
  <si>
    <t>Satoshi</t>
  </si>
  <si>
    <t>Itsuki</t>
  </si>
  <si>
    <t>Reo</t>
  </si>
  <si>
    <t>SAKATA</t>
  </si>
  <si>
    <t>TAGUCHI</t>
  </si>
  <si>
    <t>Ryusei</t>
  </si>
  <si>
    <t>Keita</t>
  </si>
  <si>
    <t>Kenshiro</t>
  </si>
  <si>
    <t>Hibiki</t>
  </si>
  <si>
    <t>Shinya</t>
  </si>
  <si>
    <t>Yu</t>
  </si>
  <si>
    <t>Takumu</t>
  </si>
  <si>
    <t>Shuto</t>
  </si>
  <si>
    <t>Shunsuke</t>
  </si>
  <si>
    <t>Kai</t>
  </si>
  <si>
    <t>Ayato</t>
  </si>
  <si>
    <t>FUJITA</t>
  </si>
  <si>
    <t>Shoma</t>
  </si>
  <si>
    <t>TANIGUCHI</t>
  </si>
  <si>
    <t>Kazuki</t>
  </si>
  <si>
    <t>HIRAYAMA</t>
  </si>
  <si>
    <t>AOKI</t>
  </si>
  <si>
    <t>Kota</t>
  </si>
  <si>
    <t>Kosuke</t>
  </si>
  <si>
    <t>Hiromu</t>
  </si>
  <si>
    <t>HAYASHI</t>
  </si>
  <si>
    <t>Kotaro</t>
  </si>
  <si>
    <t>ASAKURA</t>
  </si>
  <si>
    <t>YAMANAKA</t>
  </si>
  <si>
    <t>N3</t>
    <phoneticPr fontId="1"/>
  </si>
  <si>
    <t>最高記録</t>
    <rPh sb="0" eb="4">
      <t>サイコウキロク</t>
    </rPh>
    <phoneticPr fontId="1"/>
  </si>
  <si>
    <t>OP</t>
    <phoneticPr fontId="1"/>
  </si>
  <si>
    <t>X1</t>
    <phoneticPr fontId="1"/>
  </si>
  <si>
    <t>X2</t>
    <phoneticPr fontId="1"/>
  </si>
  <si>
    <t>X3</t>
    <phoneticPr fontId="1"/>
  </si>
  <si>
    <t>X2</t>
    <phoneticPr fontId="1"/>
  </si>
  <si>
    <t>X3</t>
    <phoneticPr fontId="1"/>
  </si>
  <si>
    <t>登録番号</t>
    <rPh sb="0" eb="2">
      <t>トウロク</t>
    </rPh>
    <rPh sb="2" eb="4">
      <t>バンゴウ</t>
    </rPh>
    <phoneticPr fontId="3"/>
  </si>
  <si>
    <t>氏名</t>
    <rPh sb="0" eb="2">
      <t>シメイ</t>
    </rPh>
    <phoneticPr fontId="3"/>
  </si>
  <si>
    <t>カナ氏名</t>
    <rPh sb="2" eb="4">
      <t>シメイ</t>
    </rPh>
    <phoneticPr fontId="3"/>
  </si>
  <si>
    <t>登録陸協</t>
    <rPh sb="0" eb="2">
      <t>トウロク</t>
    </rPh>
    <rPh sb="2" eb="4">
      <t>リッキョウ</t>
    </rPh>
    <phoneticPr fontId="24"/>
  </si>
  <si>
    <t>県コード</t>
    <rPh sb="0" eb="1">
      <t>ケン</t>
    </rPh>
    <phoneticPr fontId="3"/>
  </si>
  <si>
    <t>団体名</t>
    <rPh sb="0" eb="3">
      <t>ダンタイメイ</t>
    </rPh>
    <phoneticPr fontId="24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</si>
  <si>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</si>
  <si>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</si>
  <si>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アルファベット(姓)</t>
    <rPh sb="8" eb="9">
      <t>セイ</t>
    </rPh>
    <phoneticPr fontId="2"/>
  </si>
  <si>
    <t>アルファベット(名)</t>
    <rPh sb="8" eb="9">
      <t>メイ</t>
    </rPh>
    <phoneticPr fontId="2"/>
  </si>
  <si>
    <t>国籍</t>
    <rPh sb="0" eb="2">
      <t>コクセキ</t>
    </rPh>
    <phoneticPr fontId="2"/>
  </si>
  <si>
    <t>国籍(3レター)</t>
    <rPh sb="0" eb="2">
      <t>コクセキ</t>
    </rPh>
    <phoneticPr fontId="2"/>
  </si>
  <si>
    <t>団体名</t>
    <rPh sb="0" eb="3">
      <t xml:space="preserve">ダンタイメイ </t>
    </rPh>
    <phoneticPr fontId="2"/>
  </si>
  <si>
    <t>団体コード</t>
    <rPh sb="0" eb="2">
      <t xml:space="preserve">ダンタイ </t>
    </rPh>
    <phoneticPr fontId="2"/>
  </si>
  <si>
    <t>大学略名</t>
    <rPh sb="0" eb="2">
      <t xml:space="preserve">ダイガク </t>
    </rPh>
    <rPh sb="2" eb="4">
      <t xml:space="preserve">リャクメイ </t>
    </rPh>
    <phoneticPr fontId="2"/>
  </si>
  <si>
    <t>青森県立保健大学</t>
  </si>
  <si>
    <t>ｱｵﾓﾘｹﾝﾘﾂﾎｹﾝﾀﾞｲｶﾞｸ</t>
  </si>
  <si>
    <t>青森県立保健大</t>
  </si>
  <si>
    <t>青森公立大学</t>
  </si>
  <si>
    <t>ｱｵﾓﾘｺｳﾘﾂﾀﾞｲｶﾞｸ</t>
  </si>
  <si>
    <t>青森公立大</t>
  </si>
  <si>
    <t>青森大学</t>
  </si>
  <si>
    <t>ｱｵﾓﾘﾀﾞｲｶﾞｸ</t>
  </si>
  <si>
    <t>青森大</t>
  </si>
  <si>
    <t>秋田県立大学</t>
  </si>
  <si>
    <t>ｱｷﾀｹﾝﾘﾂﾀﾞｲｶﾞｸ</t>
  </si>
  <si>
    <t>秋田県立大</t>
  </si>
  <si>
    <t>秋田大学</t>
  </si>
  <si>
    <t>ｱｷﾀﾀﾞｲｶﾞｸ</t>
  </si>
  <si>
    <t>秋田大</t>
  </si>
  <si>
    <t>石巻専修大学</t>
  </si>
  <si>
    <t>ｲｼﾉﾏｷｾﾝｼｭｳﾀﾞｲｶﾞｸ</t>
  </si>
  <si>
    <t>石巻専修大</t>
  </si>
  <si>
    <t>いわき明星大学</t>
  </si>
  <si>
    <t>ｲﾜｷﾒｲｾｲﾀﾞｲｶﾞｸ</t>
  </si>
  <si>
    <t>いわき明星大</t>
  </si>
  <si>
    <t>岩手県立大学</t>
  </si>
  <si>
    <t>ｲﾜﾃｹﾝﾘﾂﾀﾞｲｶﾞｸ</t>
  </si>
  <si>
    <t>岩手県立大</t>
  </si>
  <si>
    <t>岩手大学</t>
  </si>
  <si>
    <t>ｲﾜﾃﾀﾞｲｶﾞｸ</t>
  </si>
  <si>
    <t>岩手大</t>
  </si>
  <si>
    <t>聖霊女子短期大学</t>
  </si>
  <si>
    <t>ｾｲﾚｲｼﾞｮｼﾀﾝｷﾀﾞｲｶﾞｸ</t>
  </si>
  <si>
    <t>聖霊女子短期大</t>
  </si>
  <si>
    <t>仙台大学</t>
  </si>
  <si>
    <t>ｾﾝﾀﾞｲﾀﾞｲｶﾞｸ</t>
  </si>
  <si>
    <t>仙台大</t>
  </si>
  <si>
    <t>東北学院大学</t>
  </si>
  <si>
    <t>ﾄｳﾎｸｶﾞｸｲﾝﾀﾞｲｶﾞｸ</t>
  </si>
  <si>
    <t>東北学院大</t>
  </si>
  <si>
    <t>東北公益文科大学</t>
  </si>
  <si>
    <t>ﾄｳﾎｸｺｳｴｷﾌﾞﾝｶﾀﾞｲｶﾞｸ</t>
  </si>
  <si>
    <t>東北公益文科大</t>
  </si>
  <si>
    <t>東北工業大学</t>
  </si>
  <si>
    <t>ﾄｳﾎｸｺｳｷﾞｮｳﾀﾞｲｶﾞｸ</t>
  </si>
  <si>
    <t>東北工業大</t>
  </si>
  <si>
    <t>東北女子大学</t>
  </si>
  <si>
    <t>ﾄｳﾎｸｼﾞｮｼﾀﾞｲｶﾞｸ</t>
  </si>
  <si>
    <t>東北女子大</t>
  </si>
  <si>
    <t>東北大学</t>
  </si>
  <si>
    <t>ﾄｳﾎｸﾀﾞｲｶﾞｸ</t>
  </si>
  <si>
    <t>東北大</t>
  </si>
  <si>
    <t>東北福祉大学</t>
  </si>
  <si>
    <t>ﾄｳﾎｸﾌｸｼﾀﾞｲｶﾞｸ</t>
  </si>
  <si>
    <t>東北福祉大</t>
  </si>
  <si>
    <t>東北文化学園大学</t>
  </si>
  <si>
    <t>ﾄｳﾎｸﾌﾞﾝｶｶﾞｸｴﾝﾀﾞｲｶﾞｸ</t>
  </si>
  <si>
    <t>東北文化学園大</t>
  </si>
  <si>
    <t>東北文教大学</t>
  </si>
  <si>
    <t>ﾄｳﾎｸﾌﾞﾝｷｮｳﾀﾞｲｶﾞｸ</t>
  </si>
  <si>
    <t>東北文教大</t>
  </si>
  <si>
    <t>日本大学東北</t>
  </si>
  <si>
    <t>ﾆﾎﾝﾀﾞｲｶﾞｸﾄｳﾎｸ</t>
  </si>
  <si>
    <t>日本大東北</t>
  </si>
  <si>
    <t>ノースアジア大学</t>
  </si>
  <si>
    <t>ﾉｰｽｱｼﾞｱﾀﾞｲｶﾞｸ</t>
  </si>
  <si>
    <t>ノースアジア大</t>
  </si>
  <si>
    <t>八戸学院大学</t>
  </si>
  <si>
    <t>ﾊﾁﾉﾍｶﾞｸｲﾝﾀﾞｲｶﾞｸ</t>
  </si>
  <si>
    <t>八戸学院大</t>
  </si>
  <si>
    <t>弘前大学</t>
  </si>
  <si>
    <t>ﾋﾛｻｷﾀﾞｲｶﾞｸ</t>
  </si>
  <si>
    <t>弘前大</t>
  </si>
  <si>
    <t>福島県立医科大学</t>
  </si>
  <si>
    <t>ﾌｸｼﾏｹﾝﾘﾂｲｶﾀﾞｲｶﾞｸ</t>
  </si>
  <si>
    <t>福島県立医科大</t>
  </si>
  <si>
    <t>福島工業高等専門学校</t>
  </si>
  <si>
    <t>ﾌｸｼﾏｺｳｷﾞｮｳｺｳﾄｳｾﾝﾓﾝｶﾞｯｺｳ</t>
  </si>
  <si>
    <t>福島高専</t>
  </si>
  <si>
    <t>福島大学</t>
  </si>
  <si>
    <t>ﾌｸｼﾏﾀﾞｲｶﾞｸ</t>
  </si>
  <si>
    <t>福島大</t>
  </si>
  <si>
    <t>富士大学</t>
  </si>
  <si>
    <t>ﾌｼﾞﾀﾞｲｶﾞｸ</t>
  </si>
  <si>
    <t>富士大</t>
  </si>
  <si>
    <t>宮城学院女子大学</t>
  </si>
  <si>
    <t>ﾐﾔｷﾞｶﾞｸｲﾝｼﾞｮｼ</t>
  </si>
  <si>
    <t>宮城学院女子大</t>
  </si>
  <si>
    <t>宮城教育大学</t>
  </si>
  <si>
    <t>ﾐﾔｷﾞｷｮｳｲｸﾀﾞｲｶﾞｸ</t>
  </si>
  <si>
    <t>宮城教育大</t>
  </si>
  <si>
    <t>宮城大学</t>
  </si>
  <si>
    <t>ﾐﾔｷﾞﾀﾞｲｶﾞｸ</t>
  </si>
  <si>
    <t>宮城大</t>
  </si>
  <si>
    <t>山形県立米沢女子短期大学</t>
  </si>
  <si>
    <t>ﾔﾏｶﾞﾀｹﾝﾘﾂﾖﾈｻﾞﾜｼﾞｮｼﾀﾝｷﾀﾞｲｶﾞｸ</t>
  </si>
  <si>
    <t>米沢女子短期大</t>
  </si>
  <si>
    <t>山形大学</t>
  </si>
  <si>
    <t>ﾔﾏｶﾞﾀﾀﾞｲｶﾞｸ</t>
  </si>
  <si>
    <t>山形大</t>
  </si>
  <si>
    <t>盛岡大学</t>
  </si>
  <si>
    <t>ﾓﾘｵｶﾀﾞｲｶﾞｸ</t>
  </si>
  <si>
    <t>盛岡大</t>
  </si>
  <si>
    <t>仙台高等専門学校</t>
  </si>
  <si>
    <t>ｾﾝﾀﾞｲｺｳﾄｳｾﾝﾓﾝｶﾞｯｺｳ</t>
  </si>
  <si>
    <t>仙台高専</t>
  </si>
  <si>
    <t>弘前医療福祉大学</t>
  </si>
  <si>
    <t>ﾋﾛｻｷｲﾘｮｳﾌｸｼﾀﾞｲｶﾞｸ</t>
  </si>
  <si>
    <t>弘前医療福祉大</t>
  </si>
  <si>
    <t>山形県立米沢栄養大学</t>
  </si>
  <si>
    <t>ﾔﾏｶﾞﾀｹﾝﾘﾂﾖﾈｻﾞﾜｴｲﾖｳﾀﾞｲｶﾞｸ</t>
  </si>
  <si>
    <t>米沢栄養大</t>
  </si>
  <si>
    <t>会津大学短期大学部</t>
  </si>
  <si>
    <t>ｱｲﾂﾞﾀﾞｲｶﾞｸﾀﾝｷﾀﾞｲｶﾞｸﾌﾞ</t>
  </si>
  <si>
    <t>会津短期大</t>
  </si>
  <si>
    <t>国際教養大学</t>
  </si>
  <si>
    <t>ｺｸｻｲｷｮｳﾖｳﾀﾞｲｶﾞｸ</t>
  </si>
  <si>
    <t>国際教養大</t>
  </si>
  <si>
    <t>ﾀﾞﾝﾀｲﾒｲ</t>
  </si>
  <si>
    <t>八巻　隼人</t>
  </si>
  <si>
    <t>ﾔﾏｷ ﾊﾔﾄ</t>
  </si>
  <si>
    <t>福島県</t>
  </si>
  <si>
    <t>07</t>
  </si>
  <si>
    <t>960715</t>
  </si>
  <si>
    <t>YAMAKI</t>
  </si>
  <si>
    <t>00200</t>
  </si>
  <si>
    <t>吉田　陸人</t>
  </si>
  <si>
    <t>ﾖｼﾀﾞ ﾘｸﾄ</t>
  </si>
  <si>
    <t>990507</t>
  </si>
  <si>
    <t>00300</t>
  </si>
  <si>
    <t>坂本　順</t>
  </si>
  <si>
    <t>ｻｶﾓﾄ ｼﾞｭﾝ</t>
  </si>
  <si>
    <t>埼玉県</t>
  </si>
  <si>
    <t>010618</t>
  </si>
  <si>
    <t>Jun</t>
  </si>
  <si>
    <t>00500</t>
  </si>
  <si>
    <t>斉藤　宥哉</t>
  </si>
  <si>
    <t>ｻｲﾄｳ ﾕｳﾔ</t>
  </si>
  <si>
    <t>SAITO</t>
  </si>
  <si>
    <t>00600</t>
  </si>
  <si>
    <t>富田　綾人</t>
  </si>
  <si>
    <t>ﾄﾐﾀ ｱﾔﾄ</t>
  </si>
  <si>
    <t>群馬県</t>
  </si>
  <si>
    <t>TOMITA</t>
  </si>
  <si>
    <t>00800</t>
  </si>
  <si>
    <t>大木島　壮</t>
  </si>
  <si>
    <t>ｵｵｷｼﾞﾏ ｿｳ</t>
  </si>
  <si>
    <t>990811</t>
  </si>
  <si>
    <t>OKIJIMA</t>
  </si>
  <si>
    <t>So</t>
  </si>
  <si>
    <t>01100</t>
  </si>
  <si>
    <t>大塚　光陽</t>
  </si>
  <si>
    <t>ｵｵﾂｶ ｺｳﾔ</t>
  </si>
  <si>
    <t>020909</t>
  </si>
  <si>
    <t>OTSUKA</t>
  </si>
  <si>
    <t>Koya</t>
  </si>
  <si>
    <t>01200</t>
  </si>
  <si>
    <t>野田　耀司</t>
  </si>
  <si>
    <t>ﾉﾀﾞ ﾖｳｼﾞ</t>
  </si>
  <si>
    <t>001009</t>
  </si>
  <si>
    <t>Yoji</t>
  </si>
  <si>
    <t>110mH</t>
  </si>
  <si>
    <t>03400</t>
  </si>
  <si>
    <t>100mH</t>
  </si>
  <si>
    <t>04400</t>
  </si>
  <si>
    <t>黒須　大地</t>
  </si>
  <si>
    <t>ｸﾛｽ ﾀﾞｲﾁ</t>
  </si>
  <si>
    <t>栃木県</t>
  </si>
  <si>
    <t>09</t>
  </si>
  <si>
    <t>980627</t>
  </si>
  <si>
    <t>KUROSU</t>
  </si>
  <si>
    <t>Daichi</t>
  </si>
  <si>
    <t>03700</t>
  </si>
  <si>
    <t>04600</t>
  </si>
  <si>
    <t>藤田　想</t>
  </si>
  <si>
    <t>ﾌｼﾞﾀ ｿｳ</t>
  </si>
  <si>
    <t>宮城県</t>
  </si>
  <si>
    <t>04</t>
  </si>
  <si>
    <t>020107</t>
  </si>
  <si>
    <t>3000mSC</t>
  </si>
  <si>
    <t>05300</t>
  </si>
  <si>
    <t>05400</t>
  </si>
  <si>
    <t>加地　拓弥</t>
  </si>
  <si>
    <t>ｶｼﾞ ﾀｸﾔ</t>
  </si>
  <si>
    <t>980617</t>
  </si>
  <si>
    <t>KAJI</t>
  </si>
  <si>
    <t>06200</t>
  </si>
  <si>
    <t>大谷　航平</t>
  </si>
  <si>
    <t>ｵｵﾀﾆ ｺｳﾍｲ</t>
  </si>
  <si>
    <t>秋田県</t>
  </si>
  <si>
    <t>05</t>
  </si>
  <si>
    <t>010523</t>
  </si>
  <si>
    <t>OTANI</t>
  </si>
  <si>
    <t>走高跳</t>
    <rPh sb="0" eb="3">
      <t>ハシリタカトビ</t>
    </rPh>
    <phoneticPr fontId="2"/>
  </si>
  <si>
    <t>07100</t>
  </si>
  <si>
    <t>内藤　大貴</t>
  </si>
  <si>
    <t>ﾅｲﾄｳ ﾀﾞｲｷ</t>
  </si>
  <si>
    <t>000703</t>
  </si>
  <si>
    <t>NAITO</t>
  </si>
  <si>
    <t>棒高跳</t>
    <rPh sb="0" eb="3">
      <t>ボウタカトビ</t>
    </rPh>
    <phoneticPr fontId="2"/>
  </si>
  <si>
    <t>07200</t>
  </si>
  <si>
    <t>鈴木　健大</t>
  </si>
  <si>
    <t>ｽｽﾞｷ ｹﾝﾀ</t>
  </si>
  <si>
    <t>980626</t>
  </si>
  <si>
    <t>走幅跳</t>
    <rPh sb="0" eb="3">
      <t>ソウハバトビ</t>
    </rPh>
    <phoneticPr fontId="2"/>
  </si>
  <si>
    <t>07300</t>
  </si>
  <si>
    <t>高野　陽向</t>
  </si>
  <si>
    <t>ﾀｶﾉ ﾋｭｳｶﾞ</t>
  </si>
  <si>
    <t>TAKANO</t>
  </si>
  <si>
    <t>Hyuga</t>
  </si>
  <si>
    <t>三段跳</t>
    <rPh sb="0" eb="3">
      <t>サンダントビ</t>
    </rPh>
    <phoneticPr fontId="2"/>
  </si>
  <si>
    <t>07400</t>
  </si>
  <si>
    <t>二ノ神　遼</t>
  </si>
  <si>
    <t>ﾆﾉｶﾐ ﾘｮｳ</t>
  </si>
  <si>
    <t>000328</t>
  </si>
  <si>
    <t>NINOKAMI</t>
  </si>
  <si>
    <t>砲丸投</t>
    <rPh sb="0" eb="3">
      <t>ホウガンナゲ</t>
    </rPh>
    <phoneticPr fontId="2"/>
  </si>
  <si>
    <t>08100</t>
  </si>
  <si>
    <t>08400</t>
  </si>
  <si>
    <t>阿部　圭宏</t>
  </si>
  <si>
    <t>ｱﾍﾞ ﾖｼﾋﾛ</t>
  </si>
  <si>
    <t>990220</t>
  </si>
  <si>
    <t>円盤投</t>
    <rPh sb="0" eb="3">
      <t>エンバンナ</t>
    </rPh>
    <phoneticPr fontId="2"/>
  </si>
  <si>
    <t>08600</t>
  </si>
  <si>
    <t>08800</t>
  </si>
  <si>
    <t>細島　慎友</t>
  </si>
  <si>
    <t>ﾎｿｼﾞﾏ ﾉﾘﾄﾓ</t>
  </si>
  <si>
    <t>HOSOJIMA</t>
  </si>
  <si>
    <t>Noritomo</t>
  </si>
  <si>
    <t>ハンマー投</t>
    <rPh sb="4" eb="5">
      <t>トウ</t>
    </rPh>
    <phoneticPr fontId="2"/>
  </si>
  <si>
    <t>08900</t>
  </si>
  <si>
    <t>09400</t>
  </si>
  <si>
    <t>臼井　駿斗</t>
  </si>
  <si>
    <t>ｳｽｲ ﾊﾔﾄ</t>
  </si>
  <si>
    <t>980906</t>
  </si>
  <si>
    <t>USUI</t>
  </si>
  <si>
    <t>やり投</t>
    <rPh sb="2" eb="3">
      <t>トウ</t>
    </rPh>
    <phoneticPr fontId="2"/>
  </si>
  <si>
    <t>09200</t>
  </si>
  <si>
    <t>09300</t>
  </si>
  <si>
    <t>ﾑｶｲﾀﾞ ﾕｳﾄ</t>
  </si>
  <si>
    <t>030130</t>
  </si>
  <si>
    <t>MUKAIDA</t>
  </si>
  <si>
    <t>七種競技</t>
    <rPh sb="0" eb="1">
      <t>ナナ</t>
    </rPh>
    <rPh sb="1" eb="2">
      <t>シュ</t>
    </rPh>
    <rPh sb="2" eb="4">
      <t>キョウギ</t>
    </rPh>
    <phoneticPr fontId="2"/>
  </si>
  <si>
    <t>20200</t>
  </si>
  <si>
    <t>鳥山　拓実</t>
  </si>
  <si>
    <t>ﾄﾘﾔﾏ ﾀｸﾐ</t>
  </si>
  <si>
    <t xml:space="preserve">TORIYAMA </t>
  </si>
  <si>
    <t>笹山　一星</t>
  </si>
  <si>
    <t>ｻｻﾔﾏ ｲｯｾｲ</t>
  </si>
  <si>
    <t>010702</t>
  </si>
  <si>
    <t>SASAYAMA</t>
  </si>
  <si>
    <t>渡辺　大樹</t>
  </si>
  <si>
    <t>ﾜﾀﾅﾍﾞ ﾀﾞｲｷ</t>
  </si>
  <si>
    <t>020701</t>
  </si>
  <si>
    <t>佐藤　千仁</t>
  </si>
  <si>
    <t>ｻﾄｳ ｶｽﾞﾄ</t>
  </si>
  <si>
    <t>000615</t>
  </si>
  <si>
    <t>藤井　大睦</t>
  </si>
  <si>
    <t>ﾌｼﾞｲ ﾋﾛﾑ</t>
  </si>
  <si>
    <t>010126</t>
  </si>
  <si>
    <t>秋山　航</t>
  </si>
  <si>
    <t>ｱｷﾔﾏ ﾜﾀﾙ</t>
  </si>
  <si>
    <t>長野県</t>
  </si>
  <si>
    <t>AKIYAMA</t>
  </si>
  <si>
    <t>大根田　浩司</t>
  </si>
  <si>
    <t>ｵｵﾈﾀﾞ ｺｳｼﾞ</t>
  </si>
  <si>
    <t>ONEDA</t>
  </si>
  <si>
    <t>Koji</t>
  </si>
  <si>
    <t>河俣　拓樹</t>
  </si>
  <si>
    <t>ｶﾜﾏﾀ ﾋﾛｷ</t>
  </si>
  <si>
    <t>KAWAMATA</t>
  </si>
  <si>
    <t>片桐　大智</t>
  </si>
  <si>
    <t>ｶﾀｷﾞﾘ ﾀｲﾁ</t>
  </si>
  <si>
    <t>000112</t>
  </si>
  <si>
    <t>KATAGIRI</t>
  </si>
  <si>
    <t>赤星　栄治</t>
  </si>
  <si>
    <t>ｱｶﾎｼ ｴｲｼﾞ</t>
  </si>
  <si>
    <t>970902</t>
  </si>
  <si>
    <t>Eiji</t>
  </si>
  <si>
    <t>岡田　幹太</t>
  </si>
  <si>
    <t>ｵｶﾀﾞ ｶﾝﾀ</t>
  </si>
  <si>
    <t>010825</t>
  </si>
  <si>
    <t>齋藤　晃汰</t>
  </si>
  <si>
    <t>ｻｲﾄｳ ｺｳﾀ</t>
  </si>
  <si>
    <t>元木　盛太</t>
  </si>
  <si>
    <t>ﾓﾄｷ ｾｲﾀ</t>
  </si>
  <si>
    <t>010623</t>
  </si>
  <si>
    <t>Seita</t>
  </si>
  <si>
    <t>柴原　朋也</t>
  </si>
  <si>
    <t>ｼﾊﾞﾊﾗ ﾄﾓﾔ</t>
  </si>
  <si>
    <t>980408</t>
  </si>
  <si>
    <t>SHIBAHARA</t>
  </si>
  <si>
    <t>川野輪　拓也</t>
  </si>
  <si>
    <t>ｶﾜﾉﾜ ﾀｸﾔ</t>
  </si>
  <si>
    <t>021218</t>
  </si>
  <si>
    <t>KAWANOWA</t>
  </si>
  <si>
    <t>尾崎　祐太</t>
  </si>
  <si>
    <t>ｵｻﾞｷ ﾕｳﾀ</t>
  </si>
  <si>
    <t>OZAKI</t>
  </si>
  <si>
    <t>八重樫　樹</t>
  </si>
  <si>
    <t>ﾔｴｶﾞｼ ｲﾂｷ</t>
  </si>
  <si>
    <t>YAEGASHI</t>
  </si>
  <si>
    <t>菅野　耀広</t>
  </si>
  <si>
    <t>ｶﾝﾉ ｱｷﾋﾛ</t>
  </si>
  <si>
    <t>991012</t>
  </si>
  <si>
    <t>KANNO</t>
  </si>
  <si>
    <t>山中　勇利</t>
  </si>
  <si>
    <t>ﾔﾏﾅｶ ﾕｳﾘ</t>
  </si>
  <si>
    <t>010615</t>
  </si>
  <si>
    <t>Yuri</t>
  </si>
  <si>
    <t>古俣　諒大</t>
  </si>
  <si>
    <t>ｺﾏﾀ ﾘｮｳﾀﾞｲ</t>
  </si>
  <si>
    <t>981112</t>
  </si>
  <si>
    <t>KOMATA</t>
  </si>
  <si>
    <t>小林　由輝</t>
  </si>
  <si>
    <t>ｺﾊﾞﾔｼ ﾕｳｷ</t>
  </si>
  <si>
    <t>020529</t>
  </si>
  <si>
    <t>KOBAYASHI</t>
  </si>
  <si>
    <t>根本　大輝</t>
  </si>
  <si>
    <t>ﾈﾓﾄ ﾀﾞｲｷ</t>
  </si>
  <si>
    <t>NEMOTO</t>
  </si>
  <si>
    <t>柏木　俊希</t>
  </si>
  <si>
    <t>ｶｼﾜｷﾞ ﾄｼｷ</t>
  </si>
  <si>
    <t>KASHIWAGI</t>
  </si>
  <si>
    <t>嶋崎　雄飛</t>
  </si>
  <si>
    <t>ｼﾏｻﾞｷ ﾕｳﾋ</t>
  </si>
  <si>
    <t>000905</t>
  </si>
  <si>
    <t>SHIMAZAKI</t>
  </si>
  <si>
    <t>稲川　亮太</t>
  </si>
  <si>
    <t>ｲﾅｶﾞﾜ ﾘｮｳﾀ</t>
  </si>
  <si>
    <t>INAGAWA</t>
  </si>
  <si>
    <t>Ryota</t>
  </si>
  <si>
    <t>井上　大輝</t>
  </si>
  <si>
    <t>ｲﾉｳｴ ﾀｲｷ</t>
  </si>
  <si>
    <t>001220</t>
  </si>
  <si>
    <t>佐藤　芳樹</t>
  </si>
  <si>
    <t>ｻﾄｳ ﾖｼｷ</t>
  </si>
  <si>
    <t>980714</t>
  </si>
  <si>
    <t>池谷　駿</t>
  </si>
  <si>
    <t>ｲｹｶﾞﾔ ｼｭﾝ</t>
  </si>
  <si>
    <t>IKEGAYA</t>
  </si>
  <si>
    <t>村松　兼志</t>
  </si>
  <si>
    <t>ﾑﾗﾏﾂ ｹﾝｼ</t>
  </si>
  <si>
    <t>981106</t>
  </si>
  <si>
    <t>MURAMATSU</t>
  </si>
  <si>
    <t>Kenshi</t>
  </si>
  <si>
    <t>竹田　康人</t>
  </si>
  <si>
    <t>ﾀｹﾀﾞ ﾔｽﾄ</t>
  </si>
  <si>
    <t>Yasuto</t>
  </si>
  <si>
    <t>田沼　怜</t>
  </si>
  <si>
    <t>ﾀﾇﾏ ﾘｮｳ</t>
  </si>
  <si>
    <t>990126</t>
  </si>
  <si>
    <t>TANUMA</t>
  </si>
  <si>
    <t>安本　尚生</t>
  </si>
  <si>
    <t>ﾔｽﾓﾄ ﾀｶｵ</t>
  </si>
  <si>
    <t>020524</t>
  </si>
  <si>
    <t>YASUMOTO</t>
  </si>
  <si>
    <t>Takao</t>
  </si>
  <si>
    <t>工藤　雄斗</t>
  </si>
  <si>
    <t>ｸﾄﾞｳ ﾕｳﾄ</t>
  </si>
  <si>
    <t>山形県</t>
  </si>
  <si>
    <t>06</t>
  </si>
  <si>
    <t>000130</t>
  </si>
  <si>
    <t>岩田　健太郎</t>
  </si>
  <si>
    <t>ｲﾜﾀ ｹﾝﾀﾛｳ</t>
  </si>
  <si>
    <t>000524</t>
  </si>
  <si>
    <t>IWATA</t>
  </si>
  <si>
    <t>Kentaro</t>
  </si>
  <si>
    <t>島　海人</t>
  </si>
  <si>
    <t>ｼﾏ ｶｲﾄ</t>
  </si>
  <si>
    <t>990402</t>
  </si>
  <si>
    <t>SHIMA</t>
  </si>
  <si>
    <t>小野塚　宏平</t>
  </si>
  <si>
    <t>ｵﾉﾂﾞｶ ｺｳﾍｲ</t>
  </si>
  <si>
    <t>000502</t>
  </si>
  <si>
    <t>ONOZUKA</t>
  </si>
  <si>
    <t>國井　太陽</t>
  </si>
  <si>
    <t>ｸﾆｲ ﾀｲﾖｳ</t>
  </si>
  <si>
    <t>KUNII</t>
  </si>
  <si>
    <t>Taiyo</t>
  </si>
  <si>
    <t>伊藤　康生</t>
  </si>
  <si>
    <t>ｲﾄｳ ｺｳｾｲ</t>
  </si>
  <si>
    <t>ITO</t>
  </si>
  <si>
    <t>竹田　健人</t>
  </si>
  <si>
    <t>ﾀｹﾀﾞ ｹﾝﾄ</t>
  </si>
  <si>
    <t>010423</t>
  </si>
  <si>
    <t>丹波　優大</t>
  </si>
  <si>
    <t>ﾀﾝﾊﾞ ﾕｳﾀﾞｲ</t>
  </si>
  <si>
    <t>TANBA</t>
  </si>
  <si>
    <t>Yudai</t>
  </si>
  <si>
    <t>高橋　和人</t>
  </si>
  <si>
    <t>ﾀｶﾊｼ ｶｽﾞﾄ</t>
  </si>
  <si>
    <t>高橋　祐稀</t>
  </si>
  <si>
    <t>ﾀｶﾊｼ ﾕｳｷ</t>
  </si>
  <si>
    <t>001229</t>
  </si>
  <si>
    <t>飯田　幹起</t>
  </si>
  <si>
    <t>ｲｲﾀﾞ ﾓﾄｷ</t>
  </si>
  <si>
    <t>IIDA</t>
  </si>
  <si>
    <t>Motoki</t>
  </si>
  <si>
    <t>五十嵐　匠</t>
  </si>
  <si>
    <t>ｲｶﾞﾗｼ ﾀｸﾐ</t>
  </si>
  <si>
    <t>IGARASHI</t>
  </si>
  <si>
    <t>小島　昇</t>
  </si>
  <si>
    <t>ｺｼﾞﾏ ﾉﾎﾞﾙ</t>
  </si>
  <si>
    <t>KOJIMA</t>
  </si>
  <si>
    <t>Noboru</t>
  </si>
  <si>
    <t>田島　駿介</t>
  </si>
  <si>
    <t>ﾀｼﾞﾏ ｼｭﾝｽｹ</t>
  </si>
  <si>
    <t>020127</t>
  </si>
  <si>
    <t>TAJIMA</t>
  </si>
  <si>
    <t>矢島　聖士琉</t>
  </si>
  <si>
    <t>ﾔｼﾞﾏ ｾｼﾙ</t>
  </si>
  <si>
    <t>020115</t>
  </si>
  <si>
    <t>YAJIMA</t>
  </si>
  <si>
    <t>Seshiru</t>
  </si>
  <si>
    <t>井上　大樹</t>
  </si>
  <si>
    <t>ｲﾉｳｴ ﾀｲｼﾞｭ</t>
  </si>
  <si>
    <t>Taijyu</t>
  </si>
  <si>
    <t>安田　直輝</t>
  </si>
  <si>
    <t>ﾔｽﾀﾞ ﾅｵｷ</t>
  </si>
  <si>
    <t>YASUDA</t>
  </si>
  <si>
    <t>松原　慎也</t>
  </si>
  <si>
    <t>ﾏﾂﾊﾞﾗ ｼﾝﾔ</t>
  </si>
  <si>
    <t>981108</t>
  </si>
  <si>
    <t>MATSUBARA</t>
  </si>
  <si>
    <t>市川　日向</t>
  </si>
  <si>
    <t>ｲﾁｶﾜ ﾋｭｳｶﾞ</t>
  </si>
  <si>
    <t>030318</t>
  </si>
  <si>
    <t>ICHIKAWA</t>
  </si>
  <si>
    <t>元木　流星</t>
  </si>
  <si>
    <t>ﾓﾄｷ ﾘｭｳｾｲ</t>
  </si>
  <si>
    <t>021008</t>
  </si>
  <si>
    <t>山崎　翔</t>
  </si>
  <si>
    <t>ﾔﾏｻﾞｷ ｼｮｳ</t>
  </si>
  <si>
    <t>030114</t>
  </si>
  <si>
    <t xml:space="preserve">YAMAZAKI </t>
  </si>
  <si>
    <t>Sho</t>
  </si>
  <si>
    <t>佐藤　颯真</t>
  </si>
  <si>
    <t>ｻﾄｳ ｿｳﾏ</t>
  </si>
  <si>
    <t>小関　健心</t>
  </si>
  <si>
    <t>ｺｾｷ ｹﾝｼﾝ</t>
  </si>
  <si>
    <t>020722</t>
  </si>
  <si>
    <t>KOSEKI</t>
  </si>
  <si>
    <t>金田　竜弥</t>
  </si>
  <si>
    <t>ｶﾈﾀﾞ ﾘｮｳﾔ</t>
  </si>
  <si>
    <t>KANEDA</t>
  </si>
  <si>
    <t>上野　翔太空</t>
  </si>
  <si>
    <t>ｳｴﾉ ｼｮｳﾀﾛｳ</t>
  </si>
  <si>
    <t>岩手県</t>
  </si>
  <si>
    <t>03</t>
  </si>
  <si>
    <t>021108</t>
  </si>
  <si>
    <t>UENO</t>
  </si>
  <si>
    <t>宇野　礼唯</t>
  </si>
  <si>
    <t>ｳﾉ ﾗｲ</t>
  </si>
  <si>
    <t>UNO</t>
  </si>
  <si>
    <t>Rai</t>
  </si>
  <si>
    <t>佐藤　覚斗</t>
  </si>
  <si>
    <t>ｻﾄｳ ｶﾞｸﾄ</t>
  </si>
  <si>
    <t>020111</t>
  </si>
  <si>
    <t>Gakuto</t>
  </si>
  <si>
    <t>近江　周</t>
  </si>
  <si>
    <t>ｵｵﾐ ｼｭｳ</t>
  </si>
  <si>
    <t>OHMI</t>
  </si>
  <si>
    <t>Syu</t>
  </si>
  <si>
    <t>伊藤　拓真</t>
  </si>
  <si>
    <t>ｲﾄｳ ﾀｸﾏ</t>
  </si>
  <si>
    <t>ｽｽﾞｷ ｹﾝｼﾝ</t>
  </si>
  <si>
    <t>長尾　遼</t>
  </si>
  <si>
    <t>ﾅｶﾞｵ ﾘｮｳ</t>
  </si>
  <si>
    <t>NAGAO</t>
  </si>
  <si>
    <t>松下　武史</t>
  </si>
  <si>
    <t>ﾏﾂｼﾀ ﾀｹｼ</t>
  </si>
  <si>
    <t>Takeshi</t>
  </si>
  <si>
    <t>阿部　力丸</t>
  </si>
  <si>
    <t>ｱﾍﾞ ﾘｷﾏﾙ</t>
  </si>
  <si>
    <t>020511</t>
  </si>
  <si>
    <t>Rikimaru</t>
  </si>
  <si>
    <t>目黒　渉悟</t>
  </si>
  <si>
    <t>ﾒｸﾞﾛ ｼｮｳｺﾞ</t>
  </si>
  <si>
    <t>000428</t>
  </si>
  <si>
    <t>MEGURO</t>
  </si>
  <si>
    <t>Syougo</t>
  </si>
  <si>
    <t>大内　奎吾</t>
  </si>
  <si>
    <t>ｵｵｳﾁ ｹｲｺﾞ</t>
  </si>
  <si>
    <t>OUCHI</t>
  </si>
  <si>
    <t>Keigo</t>
  </si>
  <si>
    <t>渡邊　泰幸</t>
  </si>
  <si>
    <t>ﾜﾀﾅﾍﾞ ﾔｽﾕｷ</t>
  </si>
  <si>
    <t>Yasuyuki</t>
  </si>
  <si>
    <t>朝倉　樹</t>
  </si>
  <si>
    <t>ｱｻｸﾗ ｲﾂｷ</t>
  </si>
  <si>
    <t>田口　翔</t>
  </si>
  <si>
    <t>ﾀｸﾞﾁ ｼｮｳ</t>
  </si>
  <si>
    <t>浅利　秦太</t>
  </si>
  <si>
    <t>ｱｻﾘ ｼﾝﾀ</t>
  </si>
  <si>
    <t>020610</t>
  </si>
  <si>
    <t>ASARI</t>
  </si>
  <si>
    <t>齋藤　陸杜</t>
  </si>
  <si>
    <t>ｻｲﾄｳ ﾘｸﾄ</t>
  </si>
  <si>
    <t>020603</t>
  </si>
  <si>
    <t>土屋　謙臣</t>
  </si>
  <si>
    <t>ﾂﾁﾔ ｹﾝｼﾝ</t>
  </si>
  <si>
    <t>TSUCHIYA</t>
  </si>
  <si>
    <t>齋藤　俊弥</t>
  </si>
  <si>
    <t>ｻｲﾄｳ ｼｭﾝﾔ</t>
  </si>
  <si>
    <t>030914</t>
  </si>
  <si>
    <t>Syunya</t>
  </si>
  <si>
    <t>小山　哲哉</t>
  </si>
  <si>
    <t>ｺﾔﾏ ﾃﾂﾔ</t>
  </si>
  <si>
    <t>000402</t>
  </si>
  <si>
    <t>KOYAMA</t>
  </si>
  <si>
    <t>平山　元太</t>
  </si>
  <si>
    <t>ﾋﾗﾔﾏ ｹﾞﾝﾀ</t>
  </si>
  <si>
    <t>000830</t>
  </si>
  <si>
    <t>菊池　拓哉</t>
  </si>
  <si>
    <t>ｷｸﾁ ﾀｸﾔ</t>
  </si>
  <si>
    <t>山谷　響</t>
  </si>
  <si>
    <t>ﾔﾏﾔ ﾋﾋﾞｷ</t>
  </si>
  <si>
    <t>YAMAYA</t>
  </si>
  <si>
    <t>一條　美竜夢</t>
  </si>
  <si>
    <t>ｲﾁｼﾞｮｳ ﾐﾛﾑ</t>
  </si>
  <si>
    <t>ICHIZYOU</t>
  </si>
  <si>
    <t>Miromu</t>
  </si>
  <si>
    <t>猪狩　廉</t>
  </si>
  <si>
    <t>ｲｶﾞﾘ ﾚﾝ</t>
  </si>
  <si>
    <t>IGARI</t>
  </si>
  <si>
    <t>菊地　悠平</t>
  </si>
  <si>
    <t>ｷｸﾁ ﾕｳﾍｲ</t>
  </si>
  <si>
    <t>Yuuhei</t>
  </si>
  <si>
    <t>森　恵太</t>
  </si>
  <si>
    <t>ﾓﾘ ｹｲﾀ</t>
  </si>
  <si>
    <t>小野垣　蒼太</t>
  </si>
  <si>
    <t>ｵﾉｶﾞｷ ｿｳﾀ</t>
  </si>
  <si>
    <t>ONOGAKI</t>
  </si>
  <si>
    <t>佐藤　翔哉</t>
  </si>
  <si>
    <t>ｻﾄｳ ｼｮｳﾔ</t>
  </si>
  <si>
    <t>SATOU</t>
  </si>
  <si>
    <t>Syouya</t>
  </si>
  <si>
    <t>髙橋　和真</t>
  </si>
  <si>
    <t>ﾀｶﾊｼ ｶｽﾞﾏ</t>
  </si>
  <si>
    <t>櫻庭　佑真</t>
  </si>
  <si>
    <t>ｻｸﾗﾊﾞ ﾕｳﾏ</t>
  </si>
  <si>
    <t>SAKURABA</t>
  </si>
  <si>
    <t>Yuuma</t>
  </si>
  <si>
    <t>佐藤　瑠生樹</t>
  </si>
  <si>
    <t>ｻﾄｳ ﾙｲｷ</t>
  </si>
  <si>
    <t>Ruiki</t>
  </si>
  <si>
    <t>對馬　丈一郎</t>
  </si>
  <si>
    <t>ﾂｼﾏ ｼﾞｮｳｲﾁﾛｳ</t>
  </si>
  <si>
    <t>TSUSHIMA</t>
  </si>
  <si>
    <t>Zyouichirou</t>
  </si>
  <si>
    <t>工藤　海翔</t>
  </si>
  <si>
    <t>ｸﾄﾞｳ ｶｲﾄ</t>
  </si>
  <si>
    <t>031018</t>
  </si>
  <si>
    <t>KUDOU</t>
  </si>
  <si>
    <t>大澤　新向</t>
  </si>
  <si>
    <t>オオサワ　アラタ</t>
  </si>
  <si>
    <t>Osawa</t>
  </si>
  <si>
    <t>Arata</t>
  </si>
  <si>
    <t>武田　瑞樹</t>
  </si>
  <si>
    <t>タケダ　ミズキ</t>
  </si>
  <si>
    <t>Takeda</t>
  </si>
  <si>
    <t>佐藤　蓮</t>
  </si>
  <si>
    <t>ｻﾄｳ ﾚﾝ</t>
  </si>
  <si>
    <t>板井　赳磨</t>
  </si>
  <si>
    <t>ｲﾀｲ ｷｭｳﾏ</t>
  </si>
  <si>
    <t>010311</t>
  </si>
  <si>
    <t>ITAI</t>
  </si>
  <si>
    <t>Kyuma</t>
  </si>
  <si>
    <t>黒崎　遥斗</t>
  </si>
  <si>
    <t>ｸﾛｻｷ ﾊﾙﾄ</t>
  </si>
  <si>
    <t>010301</t>
  </si>
  <si>
    <t>KUROSAKI</t>
  </si>
  <si>
    <t>對馬　拓朗</t>
  </si>
  <si>
    <t>ﾂｼﾏ ﾀｸﾛｳ</t>
  </si>
  <si>
    <t>000427</t>
  </si>
  <si>
    <t>福田　哲史</t>
  </si>
  <si>
    <t>ﾌｸﾀﾞ ｻﾄｼ</t>
  </si>
  <si>
    <t>000811</t>
  </si>
  <si>
    <t>FUKUDA</t>
  </si>
  <si>
    <t>青木　陽</t>
  </si>
  <si>
    <t>ｱｵｷ ﾋｶﾙ</t>
  </si>
  <si>
    <t>010924</t>
  </si>
  <si>
    <t>安部　景太</t>
  </si>
  <si>
    <t>ｱﾍﾞ ｹｲﾀ</t>
  </si>
  <si>
    <t>010614</t>
  </si>
  <si>
    <t>上村　康介</t>
  </si>
  <si>
    <t>ｶﾐﾑﾗ ｺｳｽｹ</t>
  </si>
  <si>
    <t>010414</t>
  </si>
  <si>
    <t>KAMIMURA</t>
  </si>
  <si>
    <t>佐々木　渉</t>
  </si>
  <si>
    <t>ｻｻｷ ﾜﾀﾙ</t>
  </si>
  <si>
    <t>010416</t>
  </si>
  <si>
    <t>鈴木　皓介</t>
  </si>
  <si>
    <t>ｽｽﾞｷ ｺｳｽｹ</t>
  </si>
  <si>
    <t>020129</t>
  </si>
  <si>
    <t>千葉　晃誠</t>
  </si>
  <si>
    <t>ﾁﾊﾞ ｺｳｾｲ</t>
  </si>
  <si>
    <t>010607</t>
  </si>
  <si>
    <t>鶴巻　駿平</t>
  </si>
  <si>
    <t>ﾂﾙﾏｷ ｼｭﾝﾍﾟｲ</t>
  </si>
  <si>
    <t>TSURUMAKI</t>
  </si>
  <si>
    <t>Shumpei</t>
  </si>
  <si>
    <t>大石　英貴</t>
  </si>
  <si>
    <t>ｵｵｲｼ ﾋﾃﾞｷ</t>
  </si>
  <si>
    <t>OISHI</t>
  </si>
  <si>
    <t>Hideki</t>
  </si>
  <si>
    <t>大原　陸人</t>
  </si>
  <si>
    <t>ｵｵﾊﾗ ﾘｸﾄ</t>
  </si>
  <si>
    <t>OHARA</t>
  </si>
  <si>
    <t>小泉　宗士</t>
  </si>
  <si>
    <t>ｺｲｽﾞﾐ ｿｳｼ</t>
  </si>
  <si>
    <t>KOIZUMI</t>
  </si>
  <si>
    <t>Soshi</t>
  </si>
  <si>
    <t>坂下　想太</t>
  </si>
  <si>
    <t>ｻｶｼﾀ ｿｳﾀ</t>
  </si>
  <si>
    <t>020904</t>
  </si>
  <si>
    <t>SAKASHITA</t>
  </si>
  <si>
    <t>田口　雅大</t>
  </si>
  <si>
    <t>ﾀｸﾞﾁ ﾏｻﾋﾛ</t>
  </si>
  <si>
    <t>利根川　輝</t>
  </si>
  <si>
    <t>ﾄﾈｶﾞﾜ ﾋｶﾙ</t>
  </si>
  <si>
    <t>TONEGAWA</t>
  </si>
  <si>
    <t>平原　蒼汰</t>
  </si>
  <si>
    <t>ﾋﾗﾊﾗ ｿｳﾀ</t>
  </si>
  <si>
    <t>020414</t>
  </si>
  <si>
    <t>HIRAHARA</t>
  </si>
  <si>
    <t>三浦　健太郎</t>
  </si>
  <si>
    <t>ﾐｳﾗ ｹﾝﾀﾛｳ</t>
  </si>
  <si>
    <t>010929</t>
  </si>
  <si>
    <t>湯田　周平</t>
  </si>
  <si>
    <t>ﾕﾀﾞ ｼｭｳﾍｲ</t>
  </si>
  <si>
    <t>020508</t>
  </si>
  <si>
    <t>YUDA</t>
  </si>
  <si>
    <t>Shuhei</t>
  </si>
  <si>
    <t>平井　嘉人</t>
  </si>
  <si>
    <t>ﾋﾗｲ ﾖｼﾋﾄ</t>
  </si>
  <si>
    <t>000831</t>
  </si>
  <si>
    <t>Yoshihito</t>
  </si>
  <si>
    <t>平山　朝陽</t>
  </si>
  <si>
    <t>ﾋﾗﾔﾏ ｱｻﾋ</t>
  </si>
  <si>
    <t>020319</t>
  </si>
  <si>
    <t>Asahi</t>
  </si>
  <si>
    <t>小出　寿啓</t>
  </si>
  <si>
    <t>ｺｲﾃﾞ ﾄｼﾋﾛ</t>
  </si>
  <si>
    <t>KOIDE</t>
  </si>
  <si>
    <t>Toshihiro</t>
  </si>
  <si>
    <t>工藤　大介</t>
  </si>
  <si>
    <t>ｸﾄﾞｳ ﾀﾞｲｽｹ</t>
  </si>
  <si>
    <t>000809</t>
  </si>
  <si>
    <t>松岡　陽太</t>
  </si>
  <si>
    <t>ﾏﾂｵｶ ﾖｳﾀ</t>
  </si>
  <si>
    <t>990821</t>
  </si>
  <si>
    <t>MATSUOKA</t>
  </si>
  <si>
    <t>Yota</t>
  </si>
  <si>
    <t>千葉　琢巳</t>
  </si>
  <si>
    <t>ﾁﾊﾞ ﾀｸﾐ</t>
  </si>
  <si>
    <t>001029</t>
  </si>
  <si>
    <t>菅原　瑠人</t>
  </si>
  <si>
    <t>ｽｶﾞﾜﾗ ﾘｭｳﾄ</t>
  </si>
  <si>
    <t>SUGAWARA</t>
  </si>
  <si>
    <t>Ryuto</t>
  </si>
  <si>
    <t>野地　健太郎</t>
  </si>
  <si>
    <t>ﾉﾁﾞ ｹﾝﾀﾛｳ</t>
  </si>
  <si>
    <t>020123</t>
  </si>
  <si>
    <t>NOJI</t>
  </si>
  <si>
    <t>能澤　圭輔</t>
  </si>
  <si>
    <t>ﾉｻﾞﾜ ｹｲｽｹ</t>
  </si>
  <si>
    <t>NOZAWA</t>
  </si>
  <si>
    <t>桑原　健輔</t>
  </si>
  <si>
    <t>ｸﾜﾊﾞﾗ ｹﾝｽｹ</t>
  </si>
  <si>
    <t>KUWABARA</t>
  </si>
  <si>
    <t>谷口　尚大</t>
  </si>
  <si>
    <t>ﾀﾆｸﾞﾁ ﾅｵﾋﾛ</t>
  </si>
  <si>
    <t>981019</t>
  </si>
  <si>
    <t>Naohiro</t>
  </si>
  <si>
    <t>久保田　大聖</t>
  </si>
  <si>
    <t>ｸﾎﾞﾀ ﾀｲｾｲ</t>
  </si>
  <si>
    <t>010409</t>
  </si>
  <si>
    <t>川内　蒼馬</t>
  </si>
  <si>
    <t>ｶﾜﾁ ｿｳﾏ</t>
  </si>
  <si>
    <t>KAWACHI</t>
  </si>
  <si>
    <t>渡辺　喬介</t>
  </si>
  <si>
    <t>ﾜﾀﾅﾍﾞ ｷｮｳｽｹ</t>
  </si>
  <si>
    <t>010508</t>
  </si>
  <si>
    <t>Kyosuke</t>
  </si>
  <si>
    <t>相澤　啓太</t>
  </si>
  <si>
    <t>ｱｲｻﾞﾜ ｹｲﾀ</t>
  </si>
  <si>
    <t>AIZAWA</t>
  </si>
  <si>
    <t>薮下　温司</t>
  </si>
  <si>
    <t>ﾔﾌﾞｼﾀ ｱﾂｼ</t>
  </si>
  <si>
    <t>990710</t>
  </si>
  <si>
    <t>YABUSHITA</t>
  </si>
  <si>
    <t>Atsushi</t>
  </si>
  <si>
    <t>木村　秀</t>
  </si>
  <si>
    <t>ｷﾑﾗ ｼｭｳ</t>
  </si>
  <si>
    <t>971111</t>
  </si>
  <si>
    <t>KIMURA</t>
  </si>
  <si>
    <t>Shu</t>
  </si>
  <si>
    <t>牛木　駿汰</t>
  </si>
  <si>
    <t>ｳｼｷ ｼｭﾝﾀ</t>
  </si>
  <si>
    <t>USHIKI</t>
  </si>
  <si>
    <t>Shunta</t>
  </si>
  <si>
    <t>米田　陽人</t>
  </si>
  <si>
    <t>ﾖﾈﾀ ﾊﾙﾄ</t>
  </si>
  <si>
    <t>YONETA</t>
  </si>
  <si>
    <t>赤間　雄飛</t>
  </si>
  <si>
    <t>ｱｶﾏ ﾕｳﾋ</t>
  </si>
  <si>
    <t>010910</t>
  </si>
  <si>
    <t>AKAMA</t>
  </si>
  <si>
    <t>齋藤　優太</t>
  </si>
  <si>
    <t>ｻｲﾄｳ ﾕｳﾀ</t>
  </si>
  <si>
    <t>970606</t>
  </si>
  <si>
    <t>阿部　北斗</t>
  </si>
  <si>
    <t>ｱﾍﾞ ﾎｸﾄ</t>
  </si>
  <si>
    <t>020629</t>
  </si>
  <si>
    <t>Hokuto</t>
  </si>
  <si>
    <t>香川　覚彦</t>
  </si>
  <si>
    <t>ｶｶﾞﾜ ｱｷﾋｺ</t>
  </si>
  <si>
    <t>020124</t>
  </si>
  <si>
    <t xml:space="preserve">KAGAWA </t>
  </si>
  <si>
    <t>Akihiko</t>
  </si>
  <si>
    <t>岩見　誠明</t>
  </si>
  <si>
    <t>ｲﾜﾐ ﾉﾌﾞｱｷ</t>
  </si>
  <si>
    <t>001030</t>
  </si>
  <si>
    <t>IWAMI</t>
  </si>
  <si>
    <t>Nobuaki</t>
  </si>
  <si>
    <t>佐藤　佳亮</t>
  </si>
  <si>
    <t>ｻﾄｳ ｹｲｽｹ</t>
  </si>
  <si>
    <t>佐藤　友亮</t>
  </si>
  <si>
    <t>ｻﾄｳ ﾕｳｽｹ</t>
  </si>
  <si>
    <t>後藤　拓海</t>
  </si>
  <si>
    <t>ｺﾞﾄｳ ﾀｸﾐ</t>
  </si>
  <si>
    <t>990905</t>
  </si>
  <si>
    <t>石田　紳太郎</t>
  </si>
  <si>
    <t>ｲｼﾀﾞ ｼﾝﾀﾛｳ</t>
  </si>
  <si>
    <t>小原　翔矢</t>
  </si>
  <si>
    <t>ｵﾊﾞﾗ ｼｮｳﾔ</t>
  </si>
  <si>
    <t>000929</t>
  </si>
  <si>
    <t>OBARA</t>
  </si>
  <si>
    <t>坂本　航規</t>
  </si>
  <si>
    <t>ｻｶﾓﾄ ｺｳｷ</t>
  </si>
  <si>
    <t>佐藤　滉太</t>
  </si>
  <si>
    <t>ｻﾄｳ ｺｳﾀ</t>
  </si>
  <si>
    <t>佐藤　豊</t>
  </si>
  <si>
    <t>ｻﾄｳ ﾕﾀｶ</t>
  </si>
  <si>
    <t>鈴木　慎太郎</t>
  </si>
  <si>
    <t>ｽｽﾞｷ ｼﾝﾀﾛｳ</t>
  </si>
  <si>
    <t>太細　龍人</t>
  </si>
  <si>
    <t>ﾀﾞｻｲ ﾀﾂﾄ</t>
  </si>
  <si>
    <t>000412</t>
  </si>
  <si>
    <t>DASAI</t>
  </si>
  <si>
    <t>前川　弘樹</t>
  </si>
  <si>
    <t>ﾏｴｶﾜ ﾋﾛｷ</t>
  </si>
  <si>
    <t>010105</t>
  </si>
  <si>
    <t>MAEKAWA</t>
  </si>
  <si>
    <t>遠藤　碧</t>
  </si>
  <si>
    <t>ｴﾝﾄﾞｳ ｱｵｲ</t>
  </si>
  <si>
    <t>010927</t>
  </si>
  <si>
    <t>ENDO</t>
  </si>
  <si>
    <t>斉本　岳</t>
  </si>
  <si>
    <t>ｻｲﾓﾄ ﾀｹﾙ</t>
  </si>
  <si>
    <t>SAIMOTO</t>
  </si>
  <si>
    <t>高橋　広夢</t>
  </si>
  <si>
    <t>ﾀｶﾊｼ ﾋﾛﾑ</t>
  </si>
  <si>
    <t>011225</t>
  </si>
  <si>
    <t>中田　誠乃輔</t>
  </si>
  <si>
    <t>ﾅｶﾀ ｼﾞｮｳﾉｽｹ</t>
  </si>
  <si>
    <t>010611</t>
  </si>
  <si>
    <t>NAKATA</t>
  </si>
  <si>
    <t>Jonosuke</t>
  </si>
  <si>
    <t>奈良　大和</t>
  </si>
  <si>
    <t>ﾅﾗ ﾔﾏﾄ</t>
  </si>
  <si>
    <t>NARA</t>
  </si>
  <si>
    <t>Yamato</t>
  </si>
  <si>
    <t>長谷川　貴也</t>
  </si>
  <si>
    <t>ﾊｾｶﾞﾜ ﾀｶﾔ</t>
  </si>
  <si>
    <t>Takaya</t>
  </si>
  <si>
    <t>福島　康介</t>
  </si>
  <si>
    <t>ﾌｸｼﾏ ｺｳｽｹ</t>
  </si>
  <si>
    <t>020226</t>
  </si>
  <si>
    <t>FUKUSHIMA</t>
  </si>
  <si>
    <t>矢吹　凜太郎</t>
  </si>
  <si>
    <t>ﾔﾌﾞｷ ﾘﾝﾀﾛｳ</t>
  </si>
  <si>
    <t>010923</t>
  </si>
  <si>
    <t>YABUKI</t>
  </si>
  <si>
    <t>山田　和彦</t>
  </si>
  <si>
    <t>ﾔﾏﾀﾞ ｶｽﾞﾋｺ</t>
  </si>
  <si>
    <t>遠藤　拓磨</t>
  </si>
  <si>
    <t>ｴﾝﾄﾞｳ ﾀｸﾏ</t>
  </si>
  <si>
    <t>柏葉　聡太</t>
  </si>
  <si>
    <t>ｶｼﾜﾊﾞ ｿｳﾀ</t>
  </si>
  <si>
    <t>KASHIWABA</t>
  </si>
  <si>
    <t>佐藤　匠真</t>
  </si>
  <si>
    <t>ｻﾄｳ ｼｮｳﾏ</t>
  </si>
  <si>
    <t>佐藤　玲緒</t>
  </si>
  <si>
    <t>ｻﾄｳ ﾚｵ</t>
  </si>
  <si>
    <t>020710</t>
  </si>
  <si>
    <t>柴田　嵐</t>
  </si>
  <si>
    <t>ｼﾊﾞﾀ ｱﾗｼ</t>
  </si>
  <si>
    <t>010907</t>
  </si>
  <si>
    <t>SHIBATA</t>
  </si>
  <si>
    <t>Arashi</t>
  </si>
  <si>
    <t>関　尚輝</t>
  </si>
  <si>
    <t>ｾｷ ﾅｵｷ</t>
  </si>
  <si>
    <t>SEKI</t>
  </si>
  <si>
    <t>高橋　昌汰</t>
  </si>
  <si>
    <t>ﾀｶﾊｼ ｼｮｳﾀ</t>
  </si>
  <si>
    <t>020424</t>
  </si>
  <si>
    <t>高橋　陽希</t>
  </si>
  <si>
    <t>ﾀｶﾊｼ ﾊﾙｷ</t>
  </si>
  <si>
    <t>020518</t>
  </si>
  <si>
    <t>塚村　航大</t>
  </si>
  <si>
    <t>ﾂｶﾑﾗ ｺｳﾀﾞｲ</t>
  </si>
  <si>
    <t>030317</t>
  </si>
  <si>
    <t>TUKAMURA</t>
  </si>
  <si>
    <t>橋本　倫</t>
  </si>
  <si>
    <t>ﾊｼﾓﾄ ﾘﾝ</t>
  </si>
  <si>
    <t>畠山　大輝</t>
  </si>
  <si>
    <t>ﾊﾀｹﾔﾏ ﾀﾞｲｷ</t>
  </si>
  <si>
    <t>030331</t>
  </si>
  <si>
    <t>門馬　真尋</t>
  </si>
  <si>
    <t>ﾓﾝﾏ ﾏﾋﾛ</t>
  </si>
  <si>
    <t>MONMA</t>
  </si>
  <si>
    <t>横田　優志</t>
  </si>
  <si>
    <t>ﾖｺﾀ ﾕｳｼﾞ</t>
  </si>
  <si>
    <t>020724</t>
  </si>
  <si>
    <t>YOKOTA</t>
  </si>
  <si>
    <t>Yuzi</t>
  </si>
  <si>
    <t>芦田　晴斗</t>
  </si>
  <si>
    <t>ｱｼﾀﾞ ﾊﾙﾄ</t>
  </si>
  <si>
    <t>000617</t>
  </si>
  <si>
    <t>ASHIDA</t>
  </si>
  <si>
    <t>須藤　駿</t>
  </si>
  <si>
    <t>ｽﾄｳ ｼｭﾝ</t>
  </si>
  <si>
    <t>SUTO</t>
  </si>
  <si>
    <t>武田　一将</t>
  </si>
  <si>
    <t>ﾀｹﾀﾞ ｶｽﾞﾏｻ</t>
  </si>
  <si>
    <t>000914</t>
  </si>
  <si>
    <t>Kazumasa</t>
  </si>
  <si>
    <t>井筒　麗稀</t>
  </si>
  <si>
    <t>ｲﾂﾞﾂ ｳﾙｷ</t>
  </si>
  <si>
    <t>IDUTU</t>
  </si>
  <si>
    <t>Uruki</t>
  </si>
  <si>
    <t>金澤　蒼依</t>
  </si>
  <si>
    <t>ｶﾅｻﾞﾜ ｱｵｲ</t>
  </si>
  <si>
    <t>010906</t>
  </si>
  <si>
    <t>KANAZAWA</t>
  </si>
  <si>
    <t>鈴木　渓太</t>
  </si>
  <si>
    <t>ｽｽﾞｷ ｹｲﾀ</t>
  </si>
  <si>
    <t>000717</t>
  </si>
  <si>
    <t>原口　和大</t>
  </si>
  <si>
    <t>ﾊﾗｸﾞﾁ ｶｽﾞﾄ</t>
  </si>
  <si>
    <t>011126</t>
  </si>
  <si>
    <t>渡辺　優己</t>
  </si>
  <si>
    <t>ﾜﾀﾅﾍﾞ ﾕｳｷ</t>
  </si>
  <si>
    <t>010227</t>
  </si>
  <si>
    <t>森　琢人</t>
  </si>
  <si>
    <t>ﾓﾘ ﾀｸﾄ</t>
  </si>
  <si>
    <t>020221</t>
  </si>
  <si>
    <t>畑沢　星臣</t>
  </si>
  <si>
    <t>ﾊﾀｻﾞﾜ ｼｵﾝ</t>
  </si>
  <si>
    <t>HATAZAWA</t>
  </si>
  <si>
    <t>Sion</t>
  </si>
  <si>
    <t>西田　将</t>
  </si>
  <si>
    <t>ﾆｼﾀﾞ ｼｮｳ</t>
  </si>
  <si>
    <t>020315</t>
  </si>
  <si>
    <t>Syo</t>
  </si>
  <si>
    <t>里深　一心</t>
  </si>
  <si>
    <t>ｻﾄﾌｶ ｶｽﾞﾑﾈ</t>
  </si>
  <si>
    <t>020210</t>
  </si>
  <si>
    <t>SATOHUKA</t>
  </si>
  <si>
    <t>Kazumune</t>
  </si>
  <si>
    <t>伊藤　駿希</t>
  </si>
  <si>
    <t>ｲﾄｳ ｼｭﾝｷ</t>
  </si>
  <si>
    <t>Syunki</t>
  </si>
  <si>
    <t>太田　漸</t>
  </si>
  <si>
    <t>ｵｵﾀ ｾﾞﾝ</t>
  </si>
  <si>
    <t>Zen</t>
  </si>
  <si>
    <t>佐藤　佑太</t>
  </si>
  <si>
    <t>ｻﾄｳ ﾕｳﾀ</t>
  </si>
  <si>
    <t>020819</t>
  </si>
  <si>
    <t>白鳥　稔洋</t>
  </si>
  <si>
    <t>ｼﾗﾄﾘ ﾄｼﾋﾛ</t>
  </si>
  <si>
    <t>SHIRATORI</t>
  </si>
  <si>
    <t>髙橋　悠樹</t>
  </si>
  <si>
    <t>田屋　玖馬</t>
  </si>
  <si>
    <t>ﾀﾔ ｷｭｳﾏ</t>
  </si>
  <si>
    <t>TAYA</t>
  </si>
  <si>
    <t>廣﨑　雄大</t>
  </si>
  <si>
    <t>ﾋﾛｻｷ ﾕｳﾀﾞｲ</t>
  </si>
  <si>
    <t>020528</t>
  </si>
  <si>
    <t>HIROSAKI</t>
  </si>
  <si>
    <t>藤田　光汰</t>
  </si>
  <si>
    <t>ﾌｼﾞﾀ ｺｳﾀ</t>
  </si>
  <si>
    <t>HUJITA</t>
  </si>
  <si>
    <t>山本　友哉</t>
  </si>
  <si>
    <t>ﾔﾏﾓﾄ ﾄﾓﾔ</t>
  </si>
  <si>
    <t>020308</t>
  </si>
  <si>
    <t>岡田　卓</t>
  </si>
  <si>
    <t>ｵｶﾀﾞ ｽｸﾞﾙ</t>
  </si>
  <si>
    <t>010703</t>
  </si>
  <si>
    <t>Suguru</t>
  </si>
  <si>
    <t>大久保　知修</t>
  </si>
  <si>
    <t>ｵｵｸﾎﾞ ﾄﾓﾉﾌﾞ</t>
  </si>
  <si>
    <t>991102</t>
  </si>
  <si>
    <t>Tomonobu</t>
  </si>
  <si>
    <t>大久保　直樹</t>
  </si>
  <si>
    <t>ｵｵｸﾎﾞ ﾅｵｷ</t>
  </si>
  <si>
    <t>000418</t>
  </si>
  <si>
    <t>土田　訓徳</t>
  </si>
  <si>
    <t>ﾂﾁﾀﾞ ｻﾄｼ</t>
  </si>
  <si>
    <t>TSUCHIDA</t>
  </si>
  <si>
    <t>茂木　世界斗</t>
  </si>
  <si>
    <t>ﾓﾃｷﾞ ｸﾆﾄ</t>
  </si>
  <si>
    <t>MOTEGI</t>
  </si>
  <si>
    <t>Kunito</t>
  </si>
  <si>
    <t>熊谷　魁</t>
  </si>
  <si>
    <t>ｸﾏｶﾞｲ ｶｲ</t>
  </si>
  <si>
    <t>010103</t>
  </si>
  <si>
    <t>KUMAGAI</t>
  </si>
  <si>
    <t>石田　竜</t>
  </si>
  <si>
    <t>ｲｼﾀﾞ ﾀﾂﾔ</t>
  </si>
  <si>
    <t>Tatsuya</t>
  </si>
  <si>
    <t>小山内　達矢</t>
  </si>
  <si>
    <t>ｵｻﾅｲ ﾀﾂﾔ</t>
  </si>
  <si>
    <t>000404</t>
  </si>
  <si>
    <t>OSANAI</t>
  </si>
  <si>
    <t>熊谷　龍之介</t>
  </si>
  <si>
    <t>ｸﾏｶﾞｲ ﾘｭｳﾉｽｹ</t>
  </si>
  <si>
    <t>001017</t>
  </si>
  <si>
    <t>熊谷　昌哉</t>
  </si>
  <si>
    <t>ｸﾏｶﾞｲ ﾏｻﾔ</t>
  </si>
  <si>
    <t>010405</t>
  </si>
  <si>
    <t>Masaya</t>
  </si>
  <si>
    <t>三谷　優樹</t>
  </si>
  <si>
    <t>ﾐﾀﾆ ﾕｳｷ</t>
  </si>
  <si>
    <t>010518</t>
  </si>
  <si>
    <t>MITANI</t>
  </si>
  <si>
    <t>山﨑　拓朗</t>
  </si>
  <si>
    <t>ﾔﾏｻﾞｷ ﾀｸﾛｳ</t>
  </si>
  <si>
    <t>010527</t>
  </si>
  <si>
    <t>YAMAZAKI</t>
  </si>
  <si>
    <t>船木　開斗</t>
  </si>
  <si>
    <t>ﾌﾅｷ ｶｲﾄ</t>
  </si>
  <si>
    <t>010710</t>
  </si>
  <si>
    <t>FUNAKI</t>
  </si>
  <si>
    <t>齋藤　壮志</t>
  </si>
  <si>
    <t>ｻｲﾄｳ ﾀｹｼ</t>
  </si>
  <si>
    <t>原田　拓武</t>
  </si>
  <si>
    <t>ﾊﾗﾀﾞ ﾀｸﾑ</t>
  </si>
  <si>
    <t>010812</t>
  </si>
  <si>
    <t>髙橋　真優</t>
  </si>
  <si>
    <t>ﾀｶﾊｼ ﾏﾋﾛ</t>
  </si>
  <si>
    <t>松本　英紳</t>
  </si>
  <si>
    <t>ﾏﾂﾓﾄ ﾋﾃﾞﾉﾌﾞ</t>
  </si>
  <si>
    <t>020112</t>
  </si>
  <si>
    <t>Hidenobu</t>
  </si>
  <si>
    <t>佐々木　翔</t>
  </si>
  <si>
    <t>ｻｻｷ ｶｹﾙ</t>
  </si>
  <si>
    <t>020205</t>
  </si>
  <si>
    <t>野口　貴德</t>
  </si>
  <si>
    <t>ﾉｸﾞﾁ ﾀｶﾉﾘ</t>
  </si>
  <si>
    <t>981129</t>
  </si>
  <si>
    <t>NOGUCHI</t>
  </si>
  <si>
    <t>Takanori</t>
  </si>
  <si>
    <t>横山　北岳</t>
  </si>
  <si>
    <t>ﾖｺﾔﾏ ﾎｸﾄ</t>
  </si>
  <si>
    <t>YOKOYAMA</t>
  </si>
  <si>
    <t>栗田　滉大</t>
  </si>
  <si>
    <t>ｸﾘﾀ ｺｳﾀﾞｲ</t>
  </si>
  <si>
    <t>打矢　祐樹</t>
  </si>
  <si>
    <t>ｳﾁﾔ ﾕｳｷ</t>
  </si>
  <si>
    <t>UCHIYA</t>
  </si>
  <si>
    <t>相馬　朋季</t>
  </si>
  <si>
    <t>ｿｳﾏ ﾄﾓｷ</t>
  </si>
  <si>
    <t>SOMA</t>
  </si>
  <si>
    <t>皆川　泰誠</t>
  </si>
  <si>
    <t>ﾐﾅｶﾞﾜ ﾀｲｾｲ</t>
  </si>
  <si>
    <t>020926</t>
  </si>
  <si>
    <t>MINAGAWA</t>
  </si>
  <si>
    <t>高瀬　幸輝</t>
  </si>
  <si>
    <t>ﾀｶｾ ｺｳｷ</t>
  </si>
  <si>
    <t>TAKASE</t>
  </si>
  <si>
    <t>堀内　塁</t>
  </si>
  <si>
    <t>ﾎﾘｳﾁ ﾙｲ</t>
  </si>
  <si>
    <t>HORIUCHI</t>
  </si>
  <si>
    <t>石濵　佑真</t>
  </si>
  <si>
    <t>ｲｼﾊﾏ ﾕｳﾏ</t>
  </si>
  <si>
    <t>021023</t>
  </si>
  <si>
    <t>ISHIHAMA</t>
  </si>
  <si>
    <t>五十嵐　友基</t>
  </si>
  <si>
    <t>ｲｶﾞﾗｼ ﾄﾓｷ</t>
  </si>
  <si>
    <t>大澤　怜旺</t>
  </si>
  <si>
    <t>ｵｵｻﾜ ﾚｵ</t>
  </si>
  <si>
    <t>021219</t>
  </si>
  <si>
    <t>OSAWA</t>
  </si>
  <si>
    <t>坂田　捺哉</t>
  </si>
  <si>
    <t>ｻｶﾀ ﾅﾂﾔ</t>
  </si>
  <si>
    <t>Natsuya</t>
  </si>
  <si>
    <t>傳野　佑剛</t>
  </si>
  <si>
    <t>ﾃﾞﾝﾉ ﾕｳｺﾞｳ</t>
  </si>
  <si>
    <t>DENNO</t>
  </si>
  <si>
    <t>Yugo</t>
  </si>
  <si>
    <t>山田　有輝也</t>
  </si>
  <si>
    <t>ﾔﾏﾀﾞ ﾕｷﾔ</t>
  </si>
  <si>
    <t>961106</t>
  </si>
  <si>
    <t>Yukiya</t>
  </si>
  <si>
    <t>髙橋　裕大</t>
  </si>
  <si>
    <t>ﾀｶﾊｼ ﾕｳﾀ</t>
  </si>
  <si>
    <t>010920</t>
  </si>
  <si>
    <t>佐々木　駿</t>
  </si>
  <si>
    <t>ｻｻｷ ｼｭﾝ</t>
  </si>
  <si>
    <t>010813</t>
  </si>
  <si>
    <t>福田　壮佑</t>
  </si>
  <si>
    <t>ﾌｸﾀﾞ ｿｳｽｹ</t>
  </si>
  <si>
    <t>Sousuke</t>
  </si>
  <si>
    <t>内海　智皓</t>
  </si>
  <si>
    <t>ｳﾂﾐ ﾄｼｱｷ</t>
  </si>
  <si>
    <t>UTUMI</t>
  </si>
  <si>
    <t>Tosiaki</t>
  </si>
  <si>
    <t>松岡　龍星</t>
  </si>
  <si>
    <t>ﾏﾂｵｶ ﾘｭｳｾｲ</t>
  </si>
  <si>
    <t>大垣　京也</t>
  </si>
  <si>
    <t>ｵｵｶﾞｷ ｹｲﾔ</t>
  </si>
  <si>
    <t>000721</t>
  </si>
  <si>
    <t>OGAKI</t>
  </si>
  <si>
    <t>Keiya</t>
  </si>
  <si>
    <t>糸井　澪央</t>
  </si>
  <si>
    <t>ｲﾄｲ ﾚｵ</t>
  </si>
  <si>
    <t>ITOI</t>
  </si>
  <si>
    <t>阿部　龍真</t>
  </si>
  <si>
    <t>ｱﾍﾞ ﾘｭｳﾏ</t>
  </si>
  <si>
    <t>Ryuma</t>
  </si>
  <si>
    <t>及川　千博</t>
  </si>
  <si>
    <t>ｵｲｶﾜ ﾁﾋﾛ</t>
  </si>
  <si>
    <t>001126</t>
  </si>
  <si>
    <t>OIKAWA</t>
  </si>
  <si>
    <t>佐藤　伸太郎</t>
  </si>
  <si>
    <t>ｻﾄｳ ｼﾝﾀﾛｳ</t>
  </si>
  <si>
    <t>島抜　歩夢</t>
  </si>
  <si>
    <t>ｼﾏﾇｷ ｱﾕﾑ</t>
  </si>
  <si>
    <t>SHIMANUKI</t>
  </si>
  <si>
    <t>根本　洋輔</t>
  </si>
  <si>
    <t>ﾈﾓﾄ ﾖｳｽｹ</t>
  </si>
  <si>
    <t>000812</t>
  </si>
  <si>
    <t>信夫　龍成</t>
  </si>
  <si>
    <t>ｼﾉﾌﾞ ﾘｭｳｾｲ</t>
  </si>
  <si>
    <t>000714</t>
  </si>
  <si>
    <t>SHINOBU</t>
  </si>
  <si>
    <t>樋口　泰誠</t>
  </si>
  <si>
    <t>ﾋｸﾞﾁ ﾀｲｾｲ</t>
  </si>
  <si>
    <t>001202</t>
  </si>
  <si>
    <t>HIGUTI</t>
  </si>
  <si>
    <t>岩田　和樹</t>
  </si>
  <si>
    <t>ｲﾜﾀ ｶｽﾞｷ</t>
  </si>
  <si>
    <t>藤井　大祐</t>
  </si>
  <si>
    <t>ﾌｼﾞｲ ﾀﾞｲｽｹ</t>
  </si>
  <si>
    <t>相馬　夕輝</t>
  </si>
  <si>
    <t>ｿｳﾏ ﾕｳｷ</t>
  </si>
  <si>
    <t>000728</t>
  </si>
  <si>
    <t>増田　国光</t>
  </si>
  <si>
    <t>ﾏｽﾀﾞ ｸﾆﾐﾂ</t>
  </si>
  <si>
    <t>Kunimitsu</t>
  </si>
  <si>
    <t>杉山　響輝</t>
  </si>
  <si>
    <t>ｽｷﾞﾔﾏ ﾋﾋﾞｷ</t>
  </si>
  <si>
    <t>SUGIYAMA</t>
  </si>
  <si>
    <t>小林　舜</t>
  </si>
  <si>
    <t>ｺﾊﾞﾔｼ ｼｭﾝ</t>
  </si>
  <si>
    <t>及川　拓真</t>
  </si>
  <si>
    <t>ｵｲｶﾜ ﾀｸﾏ</t>
  </si>
  <si>
    <t>豊田　凜太郎</t>
  </si>
  <si>
    <t>ﾄﾖﾀ ﾘﾝﾀﾛｳ</t>
  </si>
  <si>
    <t>010430</t>
  </si>
  <si>
    <t>TOYOTA</t>
  </si>
  <si>
    <t>吉澤　祐人</t>
  </si>
  <si>
    <t>ﾖｼｻﾞﾜ ﾕｳﾄ</t>
  </si>
  <si>
    <t>YOSHIZAWA</t>
  </si>
  <si>
    <t>松本　充広</t>
  </si>
  <si>
    <t>ﾏﾂﾓﾄ ﾐﾂﾋﾛ</t>
  </si>
  <si>
    <t>010410</t>
  </si>
  <si>
    <t>Mitsuhiro</t>
  </si>
  <si>
    <t>芦野　泰規</t>
  </si>
  <si>
    <t>ｱｼﾉ ﾀｲｷ</t>
  </si>
  <si>
    <t>ASHINO</t>
  </si>
  <si>
    <t>及川　佑樹</t>
  </si>
  <si>
    <t>ｵｲｶﾜ ﾕｳｷ</t>
  </si>
  <si>
    <t>001212</t>
  </si>
  <si>
    <t>佐藤　淳哉</t>
  </si>
  <si>
    <t>ｻﾄｳ ｼﾞｭﾝﾔ</t>
  </si>
  <si>
    <t>髙梨　陸</t>
  </si>
  <si>
    <t>ﾀｶﾅｼ ﾘｸ</t>
  </si>
  <si>
    <t>000407</t>
  </si>
  <si>
    <t>TAKANASHI</t>
  </si>
  <si>
    <t>照井　知殿</t>
  </si>
  <si>
    <t>ﾃﾙｲ ｶｽﾞﾄ</t>
  </si>
  <si>
    <t>TERUI</t>
  </si>
  <si>
    <t>濱中　浩太</t>
  </si>
  <si>
    <t>ﾊﾏﾅｶ ｺｳﾀ</t>
  </si>
  <si>
    <t>000801</t>
  </si>
  <si>
    <t>HAMANAKA</t>
  </si>
  <si>
    <t>青木　顕太</t>
  </si>
  <si>
    <t>ｱｵｷ ｹﾝﾀ</t>
  </si>
  <si>
    <t>011125</t>
  </si>
  <si>
    <t>猪飼　拳士郎</t>
  </si>
  <si>
    <t>ｲｶｲ ｹﾝｼﾛｳ</t>
  </si>
  <si>
    <t>011217</t>
  </si>
  <si>
    <t>IKAI</t>
  </si>
  <si>
    <t>佐々木　優大</t>
  </si>
  <si>
    <t>010824</t>
  </si>
  <si>
    <t>佐藤　天哉</t>
  </si>
  <si>
    <t>ｻﾄｳ ﾀｶﾔ</t>
  </si>
  <si>
    <t>010521</t>
  </si>
  <si>
    <t>相馬　健佑</t>
  </si>
  <si>
    <t>ｿｳﾏ ｹﾝｽｹ</t>
  </si>
  <si>
    <t>011128</t>
  </si>
  <si>
    <t>高橋　裕貴</t>
  </si>
  <si>
    <t>宮内　敦史</t>
  </si>
  <si>
    <t>ﾐﾔｳﾁ ｱﾂｼ</t>
  </si>
  <si>
    <t>010306</t>
  </si>
  <si>
    <t>MIYAUCHI</t>
  </si>
  <si>
    <t>児玉　綺粋</t>
  </si>
  <si>
    <t>ｺﾀﾞﾏ ｷｽｲ</t>
  </si>
  <si>
    <t>KODAMA</t>
  </si>
  <si>
    <t>Kisui</t>
  </si>
  <si>
    <t>友利　未来希</t>
  </si>
  <si>
    <t>ﾄﾓﾘ ｱｽｷ</t>
  </si>
  <si>
    <t>TOMORI</t>
  </si>
  <si>
    <t>Asuki</t>
  </si>
  <si>
    <t>高橋　天真</t>
  </si>
  <si>
    <t>ﾀｶﾊｼ ﾃﾝﾏ</t>
  </si>
  <si>
    <t>001019</t>
  </si>
  <si>
    <t>Tenma</t>
  </si>
  <si>
    <t>大石　慧</t>
  </si>
  <si>
    <t>ｵｵｲｼ ｹｲ</t>
  </si>
  <si>
    <t>001218</t>
  </si>
  <si>
    <t>Kei</t>
  </si>
  <si>
    <t>田崎　智哉</t>
  </si>
  <si>
    <t>ﾀｻｷ ﾄﾓﾔ</t>
  </si>
  <si>
    <t>000918</t>
  </si>
  <si>
    <t>TASAKI</t>
  </si>
  <si>
    <t>菊地　慧真</t>
  </si>
  <si>
    <t>ｷｸﾁ ｹｲﾏ</t>
  </si>
  <si>
    <t>Keima</t>
  </si>
  <si>
    <t>本田　龍之神</t>
  </si>
  <si>
    <t>ﾎﾝﾀﾞ ﾘｭｳﾉｼﾝ</t>
  </si>
  <si>
    <t>000723</t>
  </si>
  <si>
    <t>Ryunoshin</t>
  </si>
  <si>
    <t>三浦　遂也</t>
  </si>
  <si>
    <t>ﾐｳﾗ ﾕｷﾔ</t>
  </si>
  <si>
    <t>藤田　卓実</t>
  </si>
  <si>
    <t>ﾌｼﾞﾀ ﾀｸﾐ</t>
  </si>
  <si>
    <t>木村　弘貴</t>
  </si>
  <si>
    <t>ｷﾑﾗ ﾋﾛｷ</t>
  </si>
  <si>
    <t>佐藤　丈治</t>
  </si>
  <si>
    <t>ｻﾄｳ ｼﾞｮｳｼﾞ</t>
  </si>
  <si>
    <t>Joji</t>
  </si>
  <si>
    <t>高橋　真人</t>
  </si>
  <si>
    <t>ﾀｶﾊｼ ﾏｻﾄ</t>
  </si>
  <si>
    <t>010507</t>
  </si>
  <si>
    <t>工藤　璃桜</t>
  </si>
  <si>
    <t>ｸﾄﾞｳ ﾘｵ</t>
  </si>
  <si>
    <t>南條　元</t>
  </si>
  <si>
    <t>ﾅﾝｼﾞｮｳ ｹﾞﾝ</t>
  </si>
  <si>
    <t>NANJO</t>
  </si>
  <si>
    <t>Gen</t>
  </si>
  <si>
    <t>齊藤　悠希</t>
  </si>
  <si>
    <t>ｻｲﾄｳ ﾕｳｷ</t>
  </si>
  <si>
    <t>鈴木　光</t>
  </si>
  <si>
    <t>ｽｽﾞｷ ﾋｶﾙ</t>
  </si>
  <si>
    <t>八巻　梧</t>
  </si>
  <si>
    <t>ﾔﾏｷ ｱｵｲ</t>
  </si>
  <si>
    <t>ｻｲ ﾋﾛｷ</t>
  </si>
  <si>
    <t>010309</t>
  </si>
  <si>
    <t>SAI</t>
  </si>
  <si>
    <t>東田　貴仁</t>
  </si>
  <si>
    <t>ﾋｶﾞｼﾀﾞ ﾀｶﾋﾄ</t>
  </si>
  <si>
    <t>000422</t>
  </si>
  <si>
    <t>HIGASHIDA</t>
  </si>
  <si>
    <t>Takahito</t>
  </si>
  <si>
    <t>佐藤　敏希</t>
  </si>
  <si>
    <t>ｻﾄｳ ﾄｼｷ</t>
  </si>
  <si>
    <t>佐藤　謙信</t>
  </si>
  <si>
    <t>ｻﾄｳ ｹﾝｼﾝ</t>
  </si>
  <si>
    <t>010822</t>
  </si>
  <si>
    <t>荒井　啓希</t>
  </si>
  <si>
    <t>ｱﾗｲ ﾋﾛｷ</t>
  </si>
  <si>
    <t>010821</t>
  </si>
  <si>
    <t>ARAI</t>
  </si>
  <si>
    <t>菅井　夏輝</t>
  </si>
  <si>
    <t>ｽｶﾞｲ ﾅﾂｷ</t>
  </si>
  <si>
    <t>SUGAI</t>
  </si>
  <si>
    <t>Natsuki</t>
  </si>
  <si>
    <t>後藤　紘紀</t>
  </si>
  <si>
    <t>ｺﾞﾄｳ ﾋﾛｷ</t>
  </si>
  <si>
    <t>010403</t>
  </si>
  <si>
    <t>佐藤　稜</t>
  </si>
  <si>
    <t>ｻﾄｳ ﾘｮｳ</t>
  </si>
  <si>
    <t>櫻小路　蒼汰</t>
  </si>
  <si>
    <t>ｻｸﾗｺｳｼﾞ ｿｳﾀ</t>
  </si>
  <si>
    <t>010113</t>
  </si>
  <si>
    <t>SAKURAKOUZI</t>
  </si>
  <si>
    <t>清水嶋　優平</t>
  </si>
  <si>
    <t>ｼﾐｽﾞｼﾏ ﾕｳﾍｲ</t>
  </si>
  <si>
    <t>000711</t>
  </si>
  <si>
    <t>SHIMIZUSHIMA</t>
  </si>
  <si>
    <t>三浦　竜輝</t>
  </si>
  <si>
    <t>ﾐｳﾗ ﾘｭｳｷ</t>
  </si>
  <si>
    <t>佐藤　匠</t>
  </si>
  <si>
    <t>ｻﾄｳ ﾀｸﾐ</t>
  </si>
  <si>
    <t>工藤　悠雅</t>
  </si>
  <si>
    <t>ｸﾄﾞｳ ﾕｳｶﾞ</t>
  </si>
  <si>
    <t>981026</t>
  </si>
  <si>
    <t>Yuga</t>
  </si>
  <si>
    <t>菊地　翔哉</t>
  </si>
  <si>
    <t>ｷｸﾁ ｼｮｳﾔ</t>
  </si>
  <si>
    <t>安田　脩人</t>
  </si>
  <si>
    <t>ﾔｽﾀﾞ ｼｭｳﾄ</t>
  </si>
  <si>
    <t>伊藤　優雅</t>
  </si>
  <si>
    <t>ｲﾄｳ ﾕｳｶﾞ</t>
  </si>
  <si>
    <t>020411</t>
  </si>
  <si>
    <t>高橋　洸成</t>
  </si>
  <si>
    <t>ﾀｶﾊｼ ｺｳｾｲ</t>
  </si>
  <si>
    <t>030207</t>
  </si>
  <si>
    <t>長澤　春喜</t>
  </si>
  <si>
    <t>佐々木　優里</t>
  </si>
  <si>
    <t>ｻｻｷ ﾕｳﾘ</t>
  </si>
  <si>
    <t>020815</t>
  </si>
  <si>
    <t>白澤　稜馬</t>
  </si>
  <si>
    <t>ｼﾗｻﾜ ﾘｮｳﾏ</t>
  </si>
  <si>
    <t>SHIRASAWA</t>
  </si>
  <si>
    <t>種市　和真</t>
  </si>
  <si>
    <t>ﾀﾈｲﾁ ｶｽﾞﾏ</t>
  </si>
  <si>
    <t>小畑　空斗</t>
  </si>
  <si>
    <t>ｵﾊﾞﾀ ｿﾗﾄ</t>
  </si>
  <si>
    <t>OBATA</t>
  </si>
  <si>
    <t>Sorato</t>
  </si>
  <si>
    <t>菊地　彬</t>
  </si>
  <si>
    <t>ｷｸﾁ ｱｷﾗ</t>
  </si>
  <si>
    <t>佐々木　蒼</t>
  </si>
  <si>
    <t>ｻｻｷ ｱｵｲ</t>
  </si>
  <si>
    <t>藤田　脩志</t>
  </si>
  <si>
    <t>ﾌｼﾞﾀ ｼｭｳｼﾞ</t>
  </si>
  <si>
    <t>Shuji</t>
  </si>
  <si>
    <t>間宮　義雅</t>
  </si>
  <si>
    <t>ﾏﾐﾔ ﾖｼﾏｻ</t>
  </si>
  <si>
    <t>MAMIYA</t>
  </si>
  <si>
    <t>Yoshimasa</t>
  </si>
  <si>
    <t>中島　大地</t>
  </si>
  <si>
    <t>ﾅｶｼﾞﾏ ﾀﾞｲﾁ</t>
  </si>
  <si>
    <t>980704</t>
  </si>
  <si>
    <t>NAKAJIMA</t>
  </si>
  <si>
    <t>浅見　功輝</t>
  </si>
  <si>
    <t>ｱｻﾐ ｺｳｷ</t>
  </si>
  <si>
    <t>020917</t>
  </si>
  <si>
    <t>ASAMI</t>
  </si>
  <si>
    <t>佐藤　聖哉</t>
  </si>
  <si>
    <t>ｻﾄｳ ｾｲﾔ</t>
  </si>
  <si>
    <t>Seiya</t>
  </si>
  <si>
    <t>引地　直登</t>
  </si>
  <si>
    <t>ﾋｷﾁ ﾅｵﾄ</t>
  </si>
  <si>
    <t>HIKICHI</t>
  </si>
  <si>
    <t>Naoto</t>
  </si>
  <si>
    <t>高林　大</t>
  </si>
  <si>
    <t>ﾀｶﾊﾞﾔｼ ﾀﾞｲ</t>
  </si>
  <si>
    <t>TAKABAYASHI</t>
  </si>
  <si>
    <t>Dai</t>
  </si>
  <si>
    <t>太齋　希望</t>
  </si>
  <si>
    <t>ﾀﾞｻｲ ﾉｿﾞﾐ</t>
  </si>
  <si>
    <t>小針　颯太</t>
  </si>
  <si>
    <t>ｺﾊﾞﾘ ｿｳﾀ</t>
  </si>
  <si>
    <t>KOBARI</t>
  </si>
  <si>
    <t>佐藤　幸多</t>
  </si>
  <si>
    <t>佐藤　悠太</t>
  </si>
  <si>
    <t>堀籠　温大</t>
  </si>
  <si>
    <t>ﾎﾘｺﾞﾒ ﾊﾙﾄ</t>
  </si>
  <si>
    <t>HORIGOME</t>
  </si>
  <si>
    <t>大上　直起</t>
  </si>
  <si>
    <t>ｵｵｶﾐ ﾅｵｷ</t>
  </si>
  <si>
    <t>000117</t>
  </si>
  <si>
    <t>OKAMI</t>
  </si>
  <si>
    <t>菊地　航志</t>
  </si>
  <si>
    <t>ｷｸﾁ ｺｳｼ</t>
  </si>
  <si>
    <t>030905</t>
  </si>
  <si>
    <t>Koshi</t>
  </si>
  <si>
    <t>馬場　優斗</t>
  </si>
  <si>
    <t>ﾊﾞﾊﾞ ﾕｳﾄ</t>
  </si>
  <si>
    <t>040114</t>
  </si>
  <si>
    <t>BABA</t>
  </si>
  <si>
    <t>阿部　慶吾</t>
  </si>
  <si>
    <t>ｱﾍﾞ ｹｲｺﾞ</t>
  </si>
  <si>
    <t>羽陽学園短期大学</t>
  </si>
  <si>
    <t>鈴木　智也</t>
  </si>
  <si>
    <t>ｽｽﾞｷ ﾄﾓﾔ</t>
  </si>
  <si>
    <t>高谷　龍星</t>
  </si>
  <si>
    <t>ﾀｶﾔ ﾘｭｳｾｲ</t>
  </si>
  <si>
    <t>000111</t>
  </si>
  <si>
    <t>TAKAYA</t>
  </si>
  <si>
    <t>古里　寛之</t>
  </si>
  <si>
    <t>ﾌﾙｻﾄ ﾋﾛﾕｷ</t>
  </si>
  <si>
    <t>FURUSATO</t>
  </si>
  <si>
    <t>Hiroyuki</t>
  </si>
  <si>
    <t>伊藤　玄</t>
  </si>
  <si>
    <t>ｲﾄｳ ｹﾞﾝ</t>
  </si>
  <si>
    <t>伊藤　塁</t>
  </si>
  <si>
    <t>ｲﾄｳ ﾙｲ</t>
  </si>
  <si>
    <t>000718</t>
  </si>
  <si>
    <t>大西　颯</t>
  </si>
  <si>
    <t>ｵｵﾆｼ ｿｳ</t>
  </si>
  <si>
    <t>010308</t>
  </si>
  <si>
    <t>ONISHI</t>
  </si>
  <si>
    <t>Sou</t>
  </si>
  <si>
    <t>加賀　詩音</t>
  </si>
  <si>
    <t>ｶｶﾞ ｼｵﾝ</t>
  </si>
  <si>
    <t>KAGA</t>
  </si>
  <si>
    <t>金崎　遙大</t>
  </si>
  <si>
    <t>ｶﾈｻﾞｷ ﾊﾙﾄ</t>
  </si>
  <si>
    <t>KANEZAKI</t>
  </si>
  <si>
    <t>佐藤　彰賢</t>
  </si>
  <si>
    <t>ｻﾄｳ ｼｮｳｹﾝ</t>
  </si>
  <si>
    <t>Shoken</t>
  </si>
  <si>
    <t>原　怜央</t>
  </si>
  <si>
    <t>ﾊﾗ ﾚｵ</t>
  </si>
  <si>
    <t>HARA</t>
  </si>
  <si>
    <t>細川　颯太</t>
  </si>
  <si>
    <t>ﾎｿｶﾜ ｿｳﾀ</t>
  </si>
  <si>
    <t>000603</t>
  </si>
  <si>
    <t>HOSOKAWA</t>
  </si>
  <si>
    <t>松本　空大</t>
  </si>
  <si>
    <t>ﾏﾂﾓﾄ ｸｳﾀﾞｲ</t>
  </si>
  <si>
    <t>001207</t>
  </si>
  <si>
    <t>Kudai</t>
  </si>
  <si>
    <t>山口　修平</t>
  </si>
  <si>
    <t>ﾔﾏｸﾞﾁ ｼｭｳﾍｲ</t>
  </si>
  <si>
    <t>阿部　佑真</t>
  </si>
  <si>
    <t>ｱﾍﾞ ﾕｳﾏ</t>
  </si>
  <si>
    <t>010706</t>
  </si>
  <si>
    <t>岩崎　泰平</t>
  </si>
  <si>
    <t>ｲﾜｻｷ ﾀｲﾍｲ</t>
  </si>
  <si>
    <t>010428</t>
  </si>
  <si>
    <t>IWASAKI</t>
  </si>
  <si>
    <t>Taihei</t>
  </si>
  <si>
    <t>小野　舜貴</t>
  </si>
  <si>
    <t>ｵﾉ ｼｭﾝｷ</t>
  </si>
  <si>
    <t>010315</t>
  </si>
  <si>
    <t>Shunki</t>
  </si>
  <si>
    <t>梶　光太朗</t>
  </si>
  <si>
    <t>ｶｼﾞ ｺｳﾀﾛｳ</t>
  </si>
  <si>
    <t>佐藤　豊樹</t>
  </si>
  <si>
    <t>ｻﾄｳ ﾄﾖｷ</t>
  </si>
  <si>
    <t>Toyoki</t>
  </si>
  <si>
    <t>千葉　健一</t>
  </si>
  <si>
    <t>ﾁﾊﾞ ｹﾝｲﾁ</t>
  </si>
  <si>
    <t>011024</t>
  </si>
  <si>
    <t>Kenichi</t>
  </si>
  <si>
    <t>津田　典秀</t>
  </si>
  <si>
    <t>ﾂﾀﾞ ﾉﾘﾋﾃﾞ</t>
  </si>
  <si>
    <t>011122</t>
  </si>
  <si>
    <t>TSUDA</t>
  </si>
  <si>
    <t>Norihide</t>
  </si>
  <si>
    <t>中道　公雅</t>
  </si>
  <si>
    <t>ﾅｶﾐﾁ ｺｳｶﾞ</t>
  </si>
  <si>
    <t>020108</t>
  </si>
  <si>
    <t>NAKAMICHI</t>
  </si>
  <si>
    <t>Koga</t>
  </si>
  <si>
    <t>畠山　隆明</t>
  </si>
  <si>
    <t>ﾊﾀｹﾔﾏ ﾀｶｱｷ</t>
  </si>
  <si>
    <t>020113</t>
  </si>
  <si>
    <t>石川　琢馬</t>
  </si>
  <si>
    <t>ｲｼｶﾜ ﾀｸﾏ</t>
  </si>
  <si>
    <t>ISHIKAWA</t>
  </si>
  <si>
    <t>熊谷　歩希</t>
  </si>
  <si>
    <t>ｸﾏｶﾞｲ ｱﾕｷ</t>
  </si>
  <si>
    <t>020420</t>
  </si>
  <si>
    <t>Ayuki</t>
  </si>
  <si>
    <t>芳賀　崇斗</t>
  </si>
  <si>
    <t>ﾊｶﾞ ｼｭｳﾄ</t>
  </si>
  <si>
    <t>HAGA</t>
  </si>
  <si>
    <t>藤澤　瑠唯</t>
  </si>
  <si>
    <t>ﾌｼﾞｻﾜ ﾙｲ</t>
  </si>
  <si>
    <t>FUJISAWA</t>
  </si>
  <si>
    <t>三田地　駿太郎</t>
  </si>
  <si>
    <t>ﾐﾀﾁ ｼｭﾝﾀﾛｳ</t>
  </si>
  <si>
    <t>MITACHI</t>
  </si>
  <si>
    <t>Shuntaro</t>
  </si>
  <si>
    <t>伊藤　聡祐</t>
  </si>
  <si>
    <t>ｲﾄｳ ｿｳｽｹ</t>
  </si>
  <si>
    <t>Sosuke</t>
  </si>
  <si>
    <t>加賀谷　脩人</t>
  </si>
  <si>
    <t>ｶｶﾞﾔ ﾊﾙﾄ</t>
  </si>
  <si>
    <t>020612</t>
  </si>
  <si>
    <t>KAGAYA</t>
  </si>
  <si>
    <t>西﨑　文弥</t>
  </si>
  <si>
    <t>ﾆｼｻﾞｷ ﾌﾞﾝﾔ</t>
  </si>
  <si>
    <t>NISHIZAKI</t>
  </si>
  <si>
    <t>Bunya</t>
  </si>
  <si>
    <t>渡邊　廉</t>
  </si>
  <si>
    <t>ﾜﾀﾅﾍﾞ ﾚﾝ</t>
  </si>
  <si>
    <t>大島　昂太郎</t>
  </si>
  <si>
    <t>ｵｵｼﾏ ｺｳﾀﾛｳ</t>
  </si>
  <si>
    <t>021009</t>
  </si>
  <si>
    <t>OSHIMA</t>
  </si>
  <si>
    <t>影山　匠</t>
  </si>
  <si>
    <t>ｶｹﾞﾔﾏ ﾀｸﾐ</t>
  </si>
  <si>
    <t>外崎　幸星</t>
  </si>
  <si>
    <t>ﾄﾉｻｷ ｺｳｾｲ</t>
  </si>
  <si>
    <t>TONOSAKI</t>
  </si>
  <si>
    <t>蓑輪　好一郎</t>
  </si>
  <si>
    <t>ﾐﾉﾜ ｺｳｲﾁﾛｳ</t>
  </si>
  <si>
    <t>021121</t>
  </si>
  <si>
    <t>MINOWA</t>
  </si>
  <si>
    <t>Koichiro</t>
  </si>
  <si>
    <t>岡田　侑也</t>
  </si>
  <si>
    <t>ｵｶﾀﾞ ﾕｳﾔ</t>
  </si>
  <si>
    <t>031118</t>
  </si>
  <si>
    <t>刈谷　涼時</t>
  </si>
  <si>
    <t>ｶﾘﾔ ﾘｮｳｼﾞ</t>
  </si>
  <si>
    <t>030820</t>
  </si>
  <si>
    <t>KARIYA</t>
  </si>
  <si>
    <t>Ryouji</t>
  </si>
  <si>
    <t>羽柴　穣之介</t>
  </si>
  <si>
    <t>ﾊｼﾊﾞ ｼﾞｮｳﾉｽｹ</t>
  </si>
  <si>
    <t>030605</t>
  </si>
  <si>
    <t>HASHIBA</t>
  </si>
  <si>
    <t xml:space="preserve">Jonosuke </t>
  </si>
  <si>
    <t>岡崎　晴仁</t>
  </si>
  <si>
    <t>ｵｶｻﾞｷ ﾊﾙﾋﾄ</t>
  </si>
  <si>
    <t>030508</t>
  </si>
  <si>
    <t>OKAZAKI</t>
  </si>
  <si>
    <t>Haruhito</t>
  </si>
  <si>
    <t>戸田　樹</t>
  </si>
  <si>
    <t>ﾄﾀﾞ ｲﾂｷ</t>
  </si>
  <si>
    <t>030529</t>
  </si>
  <si>
    <t>TODA</t>
  </si>
  <si>
    <t>大石　晴喜</t>
  </si>
  <si>
    <t>ｵｵｲｼ ﾊﾙｷ</t>
  </si>
  <si>
    <t>040322</t>
  </si>
  <si>
    <t>石川　友貴</t>
  </si>
  <si>
    <t>ｲｼｶﾜ ﾕｳｷ</t>
  </si>
  <si>
    <t>ISIKAWA</t>
  </si>
  <si>
    <t>ｼﾓｼﾞｮｳ ﾕｳｽｹ</t>
  </si>
  <si>
    <t>030613</t>
  </si>
  <si>
    <t>SHIMOZYO</t>
  </si>
  <si>
    <t>齋藤　兼信</t>
  </si>
  <si>
    <t>030825</t>
  </si>
  <si>
    <t>猪瀬　健斗</t>
  </si>
  <si>
    <t>ｲﾉｾ ﾀｹﾄ</t>
  </si>
  <si>
    <t>031124</t>
  </si>
  <si>
    <t>INOSE</t>
  </si>
  <si>
    <t>Taketo</t>
  </si>
  <si>
    <t>多田　直黄</t>
  </si>
  <si>
    <t>ﾀﾀﾞ ﾅｵｷ</t>
  </si>
  <si>
    <t>TADA</t>
  </si>
  <si>
    <t>黒澤　拓海</t>
  </si>
  <si>
    <t>ｸﾛｻﾜ ﾀｸﾐ</t>
  </si>
  <si>
    <t>030630</t>
  </si>
  <si>
    <t>中村　充希</t>
  </si>
  <si>
    <t>ﾅｶﾑﾗ ﾐﾂｷ</t>
  </si>
  <si>
    <t>030601</t>
  </si>
  <si>
    <t>Mitsuki</t>
  </si>
  <si>
    <t>佐藤　修平</t>
  </si>
  <si>
    <t>ｻﾄｳ ｼｭｳﾍｲ</t>
  </si>
  <si>
    <t>030810</t>
  </si>
  <si>
    <t>生亀　幸輝</t>
  </si>
  <si>
    <t>ｲｷｶﾒ ｺｳｷ</t>
  </si>
  <si>
    <t>990609</t>
  </si>
  <si>
    <t>IKIKAME</t>
  </si>
  <si>
    <t>林　竜生</t>
  </si>
  <si>
    <t>ﾊﾔｼ ﾘｭｳｾｲ</t>
  </si>
  <si>
    <t>000425</t>
  </si>
  <si>
    <t>外舘　凌</t>
  </si>
  <si>
    <t>ﾄﾀﾞﾃ ﾘｮｳ</t>
  </si>
  <si>
    <t>001115</t>
  </si>
  <si>
    <t>TODATE</t>
  </si>
  <si>
    <t>池田　有輝</t>
  </si>
  <si>
    <t>ｲｹﾀﾞ ﾕｳｷ</t>
  </si>
  <si>
    <t>010909</t>
  </si>
  <si>
    <t>笹島　正寛</t>
  </si>
  <si>
    <t>ｻｻｼﾞﾏ ﾏｻﾋﾛ</t>
  </si>
  <si>
    <t>SASAJIMA</t>
  </si>
  <si>
    <t>渡部　浩弥</t>
  </si>
  <si>
    <t>ﾜﾀﾅﾍﾞ ﾋﾛﾔ</t>
  </si>
  <si>
    <t>Hiroya</t>
  </si>
  <si>
    <t>大野　誠尚</t>
  </si>
  <si>
    <t>ｵｵﾉ ﾏｻﾀｶ</t>
  </si>
  <si>
    <t>990102</t>
  </si>
  <si>
    <t>Masataka</t>
  </si>
  <si>
    <t>緑川　翔太</t>
  </si>
  <si>
    <t>ﾐﾄﾞﾘｶﾜ ｼｮｳﾀ</t>
  </si>
  <si>
    <t>011214</t>
  </si>
  <si>
    <t>MIDORIKAWA</t>
  </si>
  <si>
    <t>深澤　昇悟</t>
  </si>
  <si>
    <t>ﾌｶｻﾞﾜ ｼｮｳｺﾞ</t>
  </si>
  <si>
    <t>020615</t>
  </si>
  <si>
    <t>FUKAZAWA</t>
  </si>
  <si>
    <t>髙橋　潤</t>
  </si>
  <si>
    <t>ﾀｶﾊｼ ｼﾞｭﾝ</t>
  </si>
  <si>
    <t>980525</t>
  </si>
  <si>
    <t>上村　赳之</t>
  </si>
  <si>
    <t>ｶﾐﾑﾗ ﾀｹﾕｷ</t>
  </si>
  <si>
    <t>990617</t>
  </si>
  <si>
    <t>Takeyuki</t>
  </si>
  <si>
    <t>川手　拓朗</t>
  </si>
  <si>
    <t>ｶﾜﾃ ﾀｸﾛｳ</t>
  </si>
  <si>
    <t>020522</t>
  </si>
  <si>
    <t>KAWATE</t>
  </si>
  <si>
    <t>秋場　湧太</t>
  </si>
  <si>
    <t>ｱｷﾊﾞ ﾕｳﾀ</t>
  </si>
  <si>
    <t>990902</t>
  </si>
  <si>
    <t>AKIBA</t>
  </si>
  <si>
    <t>児玉　健太</t>
  </si>
  <si>
    <t>ｺﾀﾞﾏ ｹﾝﾀ</t>
  </si>
  <si>
    <t>000624</t>
  </si>
  <si>
    <t>辻本　隆文</t>
  </si>
  <si>
    <t>ﾂｼﾞﾓﾄ ﾀｶﾌﾐ</t>
  </si>
  <si>
    <t>990812</t>
  </si>
  <si>
    <t>TSUJIMOTO</t>
  </si>
  <si>
    <t>Takafumi</t>
  </si>
  <si>
    <t>吉田　悠人</t>
  </si>
  <si>
    <t>ﾖｼﾀﾞ ﾕｳﾄ</t>
  </si>
  <si>
    <t>西川　亜連</t>
  </si>
  <si>
    <t>ﾆｼｶﾜ ｱﾚﾝ</t>
  </si>
  <si>
    <t>Aren</t>
  </si>
  <si>
    <t>西尾　陸大</t>
  </si>
  <si>
    <t>ﾆｼｵ ﾘｸﾄ</t>
  </si>
  <si>
    <t>NISHIO</t>
  </si>
  <si>
    <t>箱﨑　優大</t>
  </si>
  <si>
    <t>ﾊｺｻﾞｷ ﾕｳﾀ</t>
  </si>
  <si>
    <t>030420</t>
  </si>
  <si>
    <t>HAKOZAKI</t>
  </si>
  <si>
    <t>町屋　慶明</t>
  </si>
  <si>
    <t>ﾏﾁﾔ ﾖｼｱｷ</t>
  </si>
  <si>
    <t>031210</t>
  </si>
  <si>
    <t>MACHIYA</t>
  </si>
  <si>
    <t>Yoshiaki</t>
  </si>
  <si>
    <t>鈴木　龍亮</t>
  </si>
  <si>
    <t>ｽｽﾞｷ ﾘｮｳｽｹ</t>
  </si>
  <si>
    <t>000825</t>
  </si>
  <si>
    <t>Ryosuke</t>
  </si>
  <si>
    <t>瀬川　康介</t>
  </si>
  <si>
    <t>ｾｶﾞﾜ ｺｳｽｹ</t>
  </si>
  <si>
    <t>SEGAWA</t>
  </si>
  <si>
    <t>成田　輝久</t>
  </si>
  <si>
    <t>ﾅﾘﾀ ﾃﾙﾋｻ</t>
  </si>
  <si>
    <t>NARITA</t>
  </si>
  <si>
    <t>Teruhisa</t>
  </si>
  <si>
    <t>棟方　智海</t>
  </si>
  <si>
    <t>ﾑﾅｶﾀ ﾁｶｲ</t>
  </si>
  <si>
    <t>000716</t>
  </si>
  <si>
    <t>MUNAKATA</t>
  </si>
  <si>
    <t>Chikai</t>
  </si>
  <si>
    <t>飯田　亮</t>
  </si>
  <si>
    <t>ｲｲﾀﾞ ﾘｮｳ</t>
  </si>
  <si>
    <t>菊池　亮</t>
  </si>
  <si>
    <t>ｷｸﾁ ﾘｮｳ</t>
  </si>
  <si>
    <t>011216</t>
  </si>
  <si>
    <t>熊谷　和真</t>
  </si>
  <si>
    <t>ｸﾏｶﾞｲ ｶｽﾞﾏ</t>
  </si>
  <si>
    <t>嵯峨　主徳</t>
  </si>
  <si>
    <t>ｻｶﾞ ｶｽﾞﾉﾘ</t>
  </si>
  <si>
    <t>SAGA</t>
  </si>
  <si>
    <t>Kazunori</t>
  </si>
  <si>
    <t>高屋　涼成</t>
  </si>
  <si>
    <t>ﾀｶﾔ ﾘｮｳｾｲ</t>
  </si>
  <si>
    <t>天間　冬和</t>
  </si>
  <si>
    <t>ﾃﾝﾏ ﾄﾜ</t>
  </si>
  <si>
    <t>TENMA</t>
  </si>
  <si>
    <t>Towa</t>
  </si>
  <si>
    <t>成田　智弥</t>
  </si>
  <si>
    <t>ﾅﾘﾀ ﾄﾓﾔ</t>
  </si>
  <si>
    <t>020310</t>
  </si>
  <si>
    <t>山崎　功韻</t>
  </si>
  <si>
    <t>ﾔﾏｻﾞｷ ｸｵﾝ</t>
  </si>
  <si>
    <t>Kuon</t>
  </si>
  <si>
    <t>賀美　正剛</t>
  </si>
  <si>
    <t>ｶﾐ ｾｲｺﾞｳ</t>
  </si>
  <si>
    <t>KAMI</t>
  </si>
  <si>
    <t>Seigo</t>
  </si>
  <si>
    <t>佐藤　雄紀</t>
  </si>
  <si>
    <t>ｻﾄｳ ﾕｳｷ</t>
  </si>
  <si>
    <t>武内　慧</t>
  </si>
  <si>
    <t>ﾀｹｳﾁ ｹｲ</t>
  </si>
  <si>
    <t>TAKEUCHI</t>
  </si>
  <si>
    <t>灰玉平　侑吾</t>
  </si>
  <si>
    <t>ﾊｲﾀﾏﾀﾞｲﾗ ﾕｳｺﾞ</t>
  </si>
  <si>
    <t>HAITAMADAIRA</t>
  </si>
  <si>
    <t>濱中　希海</t>
  </si>
  <si>
    <t>ﾊﾏﾅｶ ﾉｿﾞﾐ</t>
  </si>
  <si>
    <t>平川　温人</t>
  </si>
  <si>
    <t>ﾋﾗｶﾜ ﾊﾙﾄ</t>
  </si>
  <si>
    <t>HIRAKAWA</t>
  </si>
  <si>
    <t>福沢　祐貴</t>
  </si>
  <si>
    <t>ﾌｸｻﾜ ﾕｳｷ</t>
  </si>
  <si>
    <t>FUKUSAWA</t>
  </si>
  <si>
    <t>山崎　萌々子</t>
  </si>
  <si>
    <t>ﾔﾏｻﾞｷ ﾓﾓｺ</t>
  </si>
  <si>
    <t>柄澤　菜々美</t>
  </si>
  <si>
    <t>ｶﾗｻﾜ ﾅﾅﾐ</t>
  </si>
  <si>
    <t>980721</t>
  </si>
  <si>
    <t>KARASAWA</t>
  </si>
  <si>
    <t>小山　麻妃</t>
  </si>
  <si>
    <t>ｵﾔﾏ ｱｻﾋ</t>
  </si>
  <si>
    <t>加藤　ひより</t>
  </si>
  <si>
    <t>ｶﾄｳ ﾋﾖﾘ</t>
  </si>
  <si>
    <t>980914</t>
  </si>
  <si>
    <t>KATO</t>
  </si>
  <si>
    <t>菅田　理乃</t>
  </si>
  <si>
    <t>ｽｶﾞﾀ ﾘﾉ</t>
  </si>
  <si>
    <t>SUGATA</t>
  </si>
  <si>
    <t>Rino</t>
  </si>
  <si>
    <t>須藤　桃由</t>
  </si>
  <si>
    <t>ｽﾄｳ ﾓﾕ</t>
  </si>
  <si>
    <t>Moyu</t>
  </si>
  <si>
    <t>村尾　愛乃</t>
  </si>
  <si>
    <t>ﾑﾗｵ ｱﾉ</t>
  </si>
  <si>
    <t>021019</t>
  </si>
  <si>
    <t>MURAO</t>
  </si>
  <si>
    <t>Ano</t>
  </si>
  <si>
    <t>原田　萌々子</t>
  </si>
  <si>
    <t>ﾊﾗﾀﾞ ﾓﾓｺ</t>
  </si>
  <si>
    <t>阿部　柚佳</t>
  </si>
  <si>
    <t>ｱﾍﾞ ﾕｳｶ</t>
  </si>
  <si>
    <t>001004</t>
  </si>
  <si>
    <t>Yuka</t>
  </si>
  <si>
    <t>木村　瑞葉</t>
  </si>
  <si>
    <t>ｷﾑﾗ ﾐｽﾞﾊ</t>
  </si>
  <si>
    <t>Mizuha</t>
  </si>
  <si>
    <t>佐々木　優衣</t>
  </si>
  <si>
    <t>ｻｻｷ ﾕｲ</t>
  </si>
  <si>
    <t>原　伶奈</t>
  </si>
  <si>
    <t>ﾊﾗ ﾘｮｳﾅ</t>
  </si>
  <si>
    <t>Ryona</t>
  </si>
  <si>
    <t>岡田　悠</t>
  </si>
  <si>
    <t>ｵｶﾀﾞ ﾕｳ</t>
  </si>
  <si>
    <t>阪　希望</t>
  </si>
  <si>
    <t>ﾊﾞﾝ ﾉｿﾞﾐ</t>
  </si>
  <si>
    <t>BAN</t>
  </si>
  <si>
    <t>情野　ひなた</t>
  </si>
  <si>
    <t>ｾｲﾉ ﾋﾅﾀ</t>
  </si>
  <si>
    <t>011121</t>
  </si>
  <si>
    <t>SEINO</t>
  </si>
  <si>
    <t>杉沼　凜穂</t>
  </si>
  <si>
    <t>ｽｷﾞﾇﾏ ﾘﾎ</t>
  </si>
  <si>
    <t>SUGINUMA</t>
  </si>
  <si>
    <t>Riho</t>
  </si>
  <si>
    <t>高橋　夢華</t>
  </si>
  <si>
    <t>ﾀｶﾊｼ ﾕﾒｶ</t>
  </si>
  <si>
    <t>Yumeka</t>
  </si>
  <si>
    <t>奥瀬　由南</t>
  </si>
  <si>
    <t>ｵｸｾ ﾕｳﾅ</t>
  </si>
  <si>
    <t>980421</t>
  </si>
  <si>
    <t>OKUSE</t>
  </si>
  <si>
    <t>五十嵐　千里</t>
  </si>
  <si>
    <t>ｲｶﾞﾗｼ ｾﾝﾘ</t>
  </si>
  <si>
    <t>Senri</t>
  </si>
  <si>
    <t>金澤　佳子</t>
  </si>
  <si>
    <t>ｶﾅｻﾞﾜ ｶｺ</t>
  </si>
  <si>
    <t>小松　莉菜</t>
  </si>
  <si>
    <t>ｺﾏﾂ ﾘﾅ</t>
  </si>
  <si>
    <t>KOMATU</t>
  </si>
  <si>
    <t>武内　わかな</t>
  </si>
  <si>
    <t>ﾀｹｳﾁ ﾜｶﾅ</t>
  </si>
  <si>
    <t>Wakana</t>
  </si>
  <si>
    <t>中根　美咲</t>
  </si>
  <si>
    <t>ﾅｶﾈ ﾐｻｷ</t>
  </si>
  <si>
    <t>NAKANE</t>
  </si>
  <si>
    <t>梅村　光理</t>
  </si>
  <si>
    <t>ｳﾒﾑﾗ ﾋｶﾘ</t>
  </si>
  <si>
    <t>UMEMURA</t>
  </si>
  <si>
    <t>Hikari</t>
  </si>
  <si>
    <t>菊池　留梨</t>
  </si>
  <si>
    <t>ｷｸﾁ ﾙﾘ</t>
  </si>
  <si>
    <t>長山　優愛</t>
  </si>
  <si>
    <t>ﾅｶﾞﾔﾏ ﾕｳｱ</t>
  </si>
  <si>
    <t>NAGAYAMA</t>
  </si>
  <si>
    <t>Yuua</t>
  </si>
  <si>
    <t>柴田　梨花</t>
  </si>
  <si>
    <t>ｼﾊﾞﾀ ﾘｶ</t>
  </si>
  <si>
    <t>030323</t>
  </si>
  <si>
    <t>Rika</t>
  </si>
  <si>
    <t>鈴木　華奈</t>
  </si>
  <si>
    <t>ｽｽﾞｷ ﾊﾙﾅ</t>
  </si>
  <si>
    <t>030108</t>
  </si>
  <si>
    <t>Haruna</t>
  </si>
  <si>
    <t>矢内　楓恋</t>
  </si>
  <si>
    <t>ﾔﾅｲ ｶﾚﾝ</t>
  </si>
  <si>
    <t>021225</t>
  </si>
  <si>
    <t>YANAI</t>
  </si>
  <si>
    <t>Karenn</t>
  </si>
  <si>
    <t>千葉　未来</t>
  </si>
  <si>
    <t>ﾁﾊﾞ ﾐｸ</t>
  </si>
  <si>
    <t>THIBA</t>
  </si>
  <si>
    <t>Miku</t>
  </si>
  <si>
    <t>平藤　楠菜</t>
  </si>
  <si>
    <t>ﾋﾗﾌｼﾞ ﾅﾅ</t>
  </si>
  <si>
    <t>031027</t>
  </si>
  <si>
    <t>HIRAFUJI</t>
  </si>
  <si>
    <t>山口　華奈</t>
  </si>
  <si>
    <t>ﾔﾏｸﾞﾁ ｶﾅ</t>
  </si>
  <si>
    <t>030513</t>
  </si>
  <si>
    <t>佐々木　夢奈</t>
  </si>
  <si>
    <t>ｻｻｷ ﾕﾅ</t>
  </si>
  <si>
    <t>茨木　凜</t>
  </si>
  <si>
    <t>ｲﾊﾞﾗｷ ﾘﾝ</t>
  </si>
  <si>
    <t>IBARAKI</t>
  </si>
  <si>
    <t>川澄　優衣</t>
  </si>
  <si>
    <t>ｶﾜｽﾐ ﾕｲ</t>
  </si>
  <si>
    <t>KAWASUMI</t>
  </si>
  <si>
    <t>中島　有希</t>
  </si>
  <si>
    <t>ﾅｶｼﾞﾏ ﾕｳｷ</t>
  </si>
  <si>
    <t>001128</t>
  </si>
  <si>
    <t>星　佳奈</t>
  </si>
  <si>
    <t>ﾎｼ ｶﾅ</t>
  </si>
  <si>
    <t>HOSHI</t>
  </si>
  <si>
    <t>奥山　小冬</t>
  </si>
  <si>
    <t>ｵｸﾔﾏ ｺﾄ</t>
  </si>
  <si>
    <t>010201</t>
  </si>
  <si>
    <t>OKUYAMA</t>
  </si>
  <si>
    <t>香川　夢花</t>
  </si>
  <si>
    <t>ｶｶﾞﾜ ﾕﾒｶ</t>
  </si>
  <si>
    <t>KAGAWA</t>
  </si>
  <si>
    <t>上村　未来</t>
  </si>
  <si>
    <t>ｶﾐﾑﾗ ﾐｸ</t>
  </si>
  <si>
    <t>齋藤　ひなた</t>
  </si>
  <si>
    <t>ｻｲﾄｳ ﾋﾅﾀ</t>
  </si>
  <si>
    <t>林　千尋</t>
  </si>
  <si>
    <t>ﾊﾔｼ ﾁﾋﾛ</t>
  </si>
  <si>
    <t>020104</t>
  </si>
  <si>
    <t>石寺　咲月</t>
  </si>
  <si>
    <t>ｲｼﾃﾞﾗ ｻﾂｷ</t>
  </si>
  <si>
    <t>ISHIDERA</t>
  </si>
  <si>
    <t>Satsuki</t>
  </si>
  <si>
    <t>大友　万杏子</t>
  </si>
  <si>
    <t>ｵｵﾄﾓ ﾏｱｺ</t>
  </si>
  <si>
    <t>OTOMO</t>
  </si>
  <si>
    <t>Maako</t>
  </si>
  <si>
    <t>加藤　璃里花</t>
  </si>
  <si>
    <t>ｶﾄｳ ﾘﾘｶ</t>
  </si>
  <si>
    <t>越下　みずき</t>
  </si>
  <si>
    <t>ｺｼﾀ ﾐｽﾞｷ</t>
  </si>
  <si>
    <t>021002</t>
  </si>
  <si>
    <t>KOSHITA</t>
  </si>
  <si>
    <t>木幡　遥香</t>
  </si>
  <si>
    <t>ｺﾊﾀ ﾊﾙｶ</t>
  </si>
  <si>
    <t>020805</t>
  </si>
  <si>
    <t>KOHATA</t>
  </si>
  <si>
    <t>谷口　亜実</t>
  </si>
  <si>
    <t>ﾀﾆｸﾞﾁ ﾂｸﾞﾐ</t>
  </si>
  <si>
    <t>021204</t>
  </si>
  <si>
    <t>Tsugumi</t>
  </si>
  <si>
    <t>藤野　夢</t>
  </si>
  <si>
    <t>ﾌｼﾞﾉ ﾕﾒ</t>
  </si>
  <si>
    <t>Yume</t>
  </si>
  <si>
    <t>畠山　千果</t>
  </si>
  <si>
    <t>ﾊﾀｹﾔﾏ ﾁｶ</t>
  </si>
  <si>
    <t>000514</t>
  </si>
  <si>
    <t>Chika</t>
  </si>
  <si>
    <t>藤代　彩佳</t>
  </si>
  <si>
    <t>ﾌｼﾞｼﾛ ｱﾔｶ</t>
  </si>
  <si>
    <t>FUJISHIRO</t>
  </si>
  <si>
    <t>伊藤　美陽</t>
  </si>
  <si>
    <t>ｲﾄｳ ﾐﾖ</t>
  </si>
  <si>
    <t>Miyo</t>
  </si>
  <si>
    <t>佐藤　和香奈</t>
  </si>
  <si>
    <t>ｻﾄｳ ﾜｶﾅ</t>
  </si>
  <si>
    <t>伊藤　二千翔</t>
  </si>
  <si>
    <t>ｲﾄｳ ﾆﾁｶ</t>
  </si>
  <si>
    <t>Nichika</t>
  </si>
  <si>
    <t>佐々木　優海</t>
  </si>
  <si>
    <t>ｻｻｷ ﾕｳﾐ</t>
  </si>
  <si>
    <t>030116</t>
  </si>
  <si>
    <t>Yuumi</t>
  </si>
  <si>
    <t>小野寺　史花</t>
  </si>
  <si>
    <t>ｵﾉﾃﾞﾗ ﾌﾐｶ</t>
  </si>
  <si>
    <t>ONODERA</t>
  </si>
  <si>
    <t>Fumika</t>
  </si>
  <si>
    <t>松川　凜香</t>
  </si>
  <si>
    <t>ﾏﾂｶﾜ ﾘﾝｶ</t>
  </si>
  <si>
    <t>MATSUKAWA</t>
  </si>
  <si>
    <t>Rinka</t>
  </si>
  <si>
    <t>針生　美桜</t>
  </si>
  <si>
    <t>ﾊﾘｳ ﾐｵ</t>
  </si>
  <si>
    <t>HARIU</t>
  </si>
  <si>
    <t>Mio</t>
  </si>
  <si>
    <t>菅原　有咲</t>
  </si>
  <si>
    <t>ｽｶﾞﾜﾗ ｱﾘｻ</t>
  </si>
  <si>
    <t>Arisa</t>
  </si>
  <si>
    <t>都築　純美加</t>
  </si>
  <si>
    <t>ﾂﾂﾞｷ ｽﾐｶ</t>
  </si>
  <si>
    <t>TSUDUKI</t>
  </si>
  <si>
    <t>Sumika</t>
  </si>
  <si>
    <t>札　彩乃</t>
  </si>
  <si>
    <t>ﾌﾀﾞ ｱﾔﾉ</t>
  </si>
  <si>
    <t>000627</t>
  </si>
  <si>
    <t>FUDA</t>
  </si>
  <si>
    <t>北舘　愛莉</t>
  </si>
  <si>
    <t>ｷﾀﾀﾞﾃ ｱｲﾘ</t>
  </si>
  <si>
    <t>KITADATE</t>
  </si>
  <si>
    <t>島村　真未</t>
  </si>
  <si>
    <t>ｼﾏﾑﾗ ﾏﾐ</t>
  </si>
  <si>
    <t>011105</t>
  </si>
  <si>
    <t>SHIMAMURA</t>
  </si>
  <si>
    <t>村松　梨々香</t>
  </si>
  <si>
    <t>ﾑﾗﾏﾂ ﾘﾘｶ</t>
  </si>
  <si>
    <t>021126</t>
  </si>
  <si>
    <t>MURAMATU</t>
  </si>
  <si>
    <t>三浦　佑月</t>
  </si>
  <si>
    <t>ﾐｳﾗ ﾕﾂﾞｷ</t>
  </si>
  <si>
    <t>Yuduki</t>
  </si>
  <si>
    <t>大島　彩音</t>
  </si>
  <si>
    <t>ｵｵｼﾏ ｱﾔﾈ</t>
  </si>
  <si>
    <t>010107</t>
  </si>
  <si>
    <t>太田　泉</t>
  </si>
  <si>
    <t>ｵｵﾀ ｲｽﾞﾐ</t>
  </si>
  <si>
    <t>Izumi</t>
  </si>
  <si>
    <t>大野　花凜</t>
  </si>
  <si>
    <t>ｵｵﾉ ｶﾘﾝ</t>
  </si>
  <si>
    <t>Karin</t>
  </si>
  <si>
    <t>千田　真理恵</t>
  </si>
  <si>
    <t>ﾁﾀﾞ ﾏﾘｴ</t>
  </si>
  <si>
    <t>CHIDA</t>
  </si>
  <si>
    <t>Marie</t>
  </si>
  <si>
    <t>澤田　歩波</t>
  </si>
  <si>
    <t>ｻﾜﾀﾞ ﾎﾅﾐ</t>
  </si>
  <si>
    <t>SAWADA</t>
  </si>
  <si>
    <t>長岐　ももこ</t>
  </si>
  <si>
    <t>ﾅｶﾞｷ ﾓﾓｺ</t>
  </si>
  <si>
    <t>021012</t>
  </si>
  <si>
    <t>NAGAKI</t>
  </si>
  <si>
    <t>大島　和佳奈</t>
  </si>
  <si>
    <t>ｵｵｼﾏ ﾜｶﾅ</t>
  </si>
  <si>
    <t>小野　真雪</t>
  </si>
  <si>
    <t>ｵﾉ ﾏﾕｷ</t>
  </si>
  <si>
    <t>Mayuki</t>
  </si>
  <si>
    <t>小笠原　美古都</t>
  </si>
  <si>
    <t>ｵｶﾞｻﾜﾗ ﾐｺﾄ</t>
  </si>
  <si>
    <t>OGASAWARA</t>
  </si>
  <si>
    <t>Mikoto</t>
  </si>
  <si>
    <t>高橋　実佑</t>
  </si>
  <si>
    <t>ﾀｶﾊｼ ﾐﾕｳ</t>
  </si>
  <si>
    <t>吉澤　明日奏</t>
  </si>
  <si>
    <t>ﾖｼｻﾞﾜ ｱｽｶ</t>
  </si>
  <si>
    <t>Asuka</t>
  </si>
  <si>
    <t>佐藤　花穂</t>
  </si>
  <si>
    <t>ｻﾄｳ ｶﾎ</t>
  </si>
  <si>
    <t>020726</t>
  </si>
  <si>
    <t>工藤　舞子</t>
  </si>
  <si>
    <t>ｸﾄﾞｳ ﾏｲｺ</t>
  </si>
  <si>
    <t>020916</t>
  </si>
  <si>
    <t>Maiko</t>
  </si>
  <si>
    <t>多賀谷　晴奈</t>
  </si>
  <si>
    <t>ﾀｶﾞﾔ ﾊﾙﾅ</t>
  </si>
  <si>
    <t>021222</t>
  </si>
  <si>
    <t>TAGAYA</t>
  </si>
  <si>
    <t>津谷　環奈</t>
  </si>
  <si>
    <t>ﾂﾔ ｶﾝﾅ</t>
  </si>
  <si>
    <t>TSUYA</t>
  </si>
  <si>
    <t>Kanna</t>
  </si>
  <si>
    <t>及川　優花</t>
  </si>
  <si>
    <t>ｵｲｶﾜ ﾕｳｶ</t>
  </si>
  <si>
    <t>吉田　晴夏</t>
  </si>
  <si>
    <t>ﾖｼﾀﾞ ﾊﾙｶ</t>
  </si>
  <si>
    <t>000828</t>
  </si>
  <si>
    <t>小原　ゆうゆ</t>
  </si>
  <si>
    <t>ｵﾊﾞﾗ ﾕｳﾕ</t>
  </si>
  <si>
    <t>000616</t>
  </si>
  <si>
    <t>Yuyu</t>
  </si>
  <si>
    <t>相澤　七稀</t>
  </si>
  <si>
    <t>ｱｲｻﾞﾜ ﾅﾅｷ</t>
  </si>
  <si>
    <t>Nanaki</t>
  </si>
  <si>
    <t>千田　愛梨</t>
  </si>
  <si>
    <t>ﾁﾀﾞ ｱｲﾘ</t>
  </si>
  <si>
    <t>遠藤　彩夏</t>
  </si>
  <si>
    <t>ｴﾝﾄﾞｳ ｱﾔｶ</t>
  </si>
  <si>
    <t>010916</t>
  </si>
  <si>
    <t>ENDOU</t>
  </si>
  <si>
    <t>佐藤　優風</t>
  </si>
  <si>
    <t>ｻﾄｳ ﾕｳｶ</t>
  </si>
  <si>
    <t>木村　未鈴</t>
  </si>
  <si>
    <t>ｷﾑﾗ ﾐｽｽﾞ</t>
  </si>
  <si>
    <t>Misuzu</t>
  </si>
  <si>
    <t>八幡　紗彩</t>
  </si>
  <si>
    <t>ﾔﾊﾀ ｻｱﾔ</t>
  </si>
  <si>
    <t>YAHATA</t>
  </si>
  <si>
    <t>Saaya</t>
  </si>
  <si>
    <t>髙橋　遥香</t>
  </si>
  <si>
    <t>ﾀｶﾊｼ ﾊﾙｶ</t>
  </si>
  <si>
    <t>伊藤　亜美沙</t>
  </si>
  <si>
    <t>ｲﾄｳ ｱﾐｻ</t>
  </si>
  <si>
    <t>Amisa</t>
  </si>
  <si>
    <t>丹　海帆</t>
  </si>
  <si>
    <t>ﾀﾝ ﾐﾂﾞﾎ</t>
  </si>
  <si>
    <t>TAN</t>
  </si>
  <si>
    <t>Mizuho</t>
  </si>
  <si>
    <t>佐々木　綾乃</t>
  </si>
  <si>
    <t>ｻｻｷ ｱﾔﾉ</t>
  </si>
  <si>
    <t>礒　千裕</t>
  </si>
  <si>
    <t>ｲｿ ﾁﾋﾛ</t>
  </si>
  <si>
    <t>ISO</t>
  </si>
  <si>
    <t>佐藤　はるか</t>
  </si>
  <si>
    <t>ｻﾄｳ ﾊﾙｶ</t>
  </si>
  <si>
    <t>000814</t>
  </si>
  <si>
    <t>鹿柴　杏香</t>
  </si>
  <si>
    <t>ｶｼﾊﾞ ｷｮｳｶ</t>
  </si>
  <si>
    <t>001026</t>
  </si>
  <si>
    <t>KASHIBA</t>
  </si>
  <si>
    <t>Kyouka</t>
  </si>
  <si>
    <t>髙梨　早紀</t>
  </si>
  <si>
    <t>ﾀｶﾅｼ ｻｷ</t>
  </si>
  <si>
    <t>深澤　奈々</t>
  </si>
  <si>
    <t>ﾌｶｻﾞﾜ ﾅﾅ</t>
  </si>
  <si>
    <t>小野寺　涼</t>
  </si>
  <si>
    <t>ｵﾉﾃﾞﾗ ｽｽﾞ</t>
  </si>
  <si>
    <t>Suzu</t>
  </si>
  <si>
    <t>佐藤　叶</t>
  </si>
  <si>
    <t>ｻﾄｳ ｶﾅｴ</t>
  </si>
  <si>
    <t>Kanae</t>
  </si>
  <si>
    <t>徳田　侑奈</t>
  </si>
  <si>
    <t>ﾄｸﾀ ﾕｳﾅ</t>
  </si>
  <si>
    <t>TOKUTA</t>
  </si>
  <si>
    <t>門脇　くるみ</t>
  </si>
  <si>
    <t>ｶﾄﾞﾜｷ ｸﾙﾐ</t>
  </si>
  <si>
    <t>020711</t>
  </si>
  <si>
    <t>KADOWAKI</t>
  </si>
  <si>
    <t>木戸　彩乃</t>
  </si>
  <si>
    <t>ｷﾄﾞ ｱﾔﾉ</t>
  </si>
  <si>
    <t>KIDO</t>
  </si>
  <si>
    <t>本田　姫星</t>
  </si>
  <si>
    <t>ﾎﾝﾀﾞ ｷﾗﾗ</t>
  </si>
  <si>
    <t>Kirara</t>
  </si>
  <si>
    <t>佐藤　葵衣</t>
  </si>
  <si>
    <t>ｻﾄｳ ｱｵｲ</t>
  </si>
  <si>
    <t>田近　嵯季</t>
  </si>
  <si>
    <t>ﾀﾁﾞｶ ｻｷ</t>
  </si>
  <si>
    <t>TAJIKA</t>
  </si>
  <si>
    <t>大内　世捺</t>
  </si>
  <si>
    <t>ｵｵｳﾁ ｾﾅ</t>
  </si>
  <si>
    <t>濱端　うらら</t>
  </si>
  <si>
    <t>ﾊﾏﾊﾞﾀ ｳﾗﾗ</t>
  </si>
  <si>
    <t>HAMABATA</t>
  </si>
  <si>
    <t>Urara</t>
  </si>
  <si>
    <t>植木　玲奈</t>
  </si>
  <si>
    <t>ｳｴｷ ﾚﾅ</t>
  </si>
  <si>
    <t>UEKI</t>
  </si>
  <si>
    <t>Rena</t>
  </si>
  <si>
    <t>上遠野 優月</t>
  </si>
  <si>
    <t>ｶﾄｳﾉ ﾕﾂﾞｷ</t>
  </si>
  <si>
    <t>021106</t>
  </si>
  <si>
    <t>KATOUNO</t>
  </si>
  <si>
    <t>神山　凜奈</t>
  </si>
  <si>
    <t>ｶﾐﾔﾏ ﾘﾝﾅ</t>
  </si>
  <si>
    <t>031016</t>
  </si>
  <si>
    <t>KAMIYAMA</t>
  </si>
  <si>
    <t>Rinna</t>
  </si>
  <si>
    <t>郷右近　美優</t>
  </si>
  <si>
    <t>ｺﾞｳｺﾝ ﾐﾕ</t>
  </si>
  <si>
    <t>030405</t>
  </si>
  <si>
    <t>GOKON</t>
  </si>
  <si>
    <t>成田　千栞</t>
  </si>
  <si>
    <t>ﾅﾘﾀ ｾﾝｶ</t>
  </si>
  <si>
    <t>031228</t>
  </si>
  <si>
    <t>Senka</t>
  </si>
  <si>
    <t>福嶋　唯花</t>
  </si>
  <si>
    <t>ﾌｸｼﾏ ﾕｲｶ</t>
  </si>
  <si>
    <t>031209</t>
  </si>
  <si>
    <t>赤川　舞</t>
  </si>
  <si>
    <t>ｱｶｶﾞﾜ ﾏｲ</t>
  </si>
  <si>
    <t>000904</t>
  </si>
  <si>
    <t>AKAGAWA</t>
  </si>
  <si>
    <t>扇子　美和</t>
  </si>
  <si>
    <t>ｵｵｷﾞ ﾐﾜ</t>
  </si>
  <si>
    <t>OGI</t>
  </si>
  <si>
    <t>Miwa</t>
  </si>
  <si>
    <t>小林　瑞季</t>
  </si>
  <si>
    <t>ｺﾊﾞﾔｼ ﾐｽﾞｷ</t>
  </si>
  <si>
    <t>小原　愛里紗</t>
  </si>
  <si>
    <t>ｵﾊﾞﾗ ｱﾘｻ</t>
  </si>
  <si>
    <t>020117</t>
  </si>
  <si>
    <t>掃部　春菜</t>
  </si>
  <si>
    <t>ｶﾓﾝ ﾊﾙﾅ</t>
  </si>
  <si>
    <t>020214</t>
  </si>
  <si>
    <t>KAMON</t>
  </si>
  <si>
    <t>小野　未貴</t>
  </si>
  <si>
    <t>ｵﾉ ﾐｷ</t>
  </si>
  <si>
    <t>Miki</t>
  </si>
  <si>
    <t>猪内　優花子</t>
  </si>
  <si>
    <t>ｼｼｳﾁ ﾕｶｺ</t>
  </si>
  <si>
    <t>SHISHIUCHI</t>
  </si>
  <si>
    <t>Yukako</t>
  </si>
  <si>
    <t>金森　由布子</t>
  </si>
  <si>
    <t>ｶﾅﾓﾘ ﾕｳｺ</t>
  </si>
  <si>
    <t>KANAMORI</t>
  </si>
  <si>
    <t>五十嵐　果鈴</t>
  </si>
  <si>
    <t>ｲｶﾞﾗｼ ｶﾘﾝ</t>
  </si>
  <si>
    <t>田中　馨子</t>
  </si>
  <si>
    <t>ﾀﾅｶ ｶｵﾙｺ</t>
  </si>
  <si>
    <t>Kaoruko</t>
  </si>
  <si>
    <t>須藤　里菜</t>
  </si>
  <si>
    <t>ｽﾄｳ ﾘﾅ</t>
  </si>
  <si>
    <t>小松　杏衣</t>
  </si>
  <si>
    <t>ｺﾏﾂ ｱｲ</t>
  </si>
  <si>
    <t>910610</t>
  </si>
  <si>
    <t>KOMATSU</t>
  </si>
  <si>
    <t>Ai</t>
  </si>
  <si>
    <t>齋藤　凛</t>
  </si>
  <si>
    <t>ｻｲﾄｳ ﾘﾝ</t>
  </si>
  <si>
    <t>長谷川　日菜</t>
  </si>
  <si>
    <t>ﾊｾｶﾞﾜ ﾋﾅ</t>
  </si>
  <si>
    <t>Hina</t>
  </si>
  <si>
    <t>伊藤　千尋</t>
  </si>
  <si>
    <t>ｲﾄｳ ﾁﾋﾛ</t>
  </si>
  <si>
    <t>030220</t>
  </si>
  <si>
    <t>遠藤　美玲</t>
  </si>
  <si>
    <t>ｴﾝﾄﾞｳ ﾐﾚｲ</t>
  </si>
  <si>
    <t>Mirei</t>
  </si>
  <si>
    <t>髙橋　里奈</t>
  </si>
  <si>
    <t>ﾀｶﾊｼ ﾘﾅ</t>
  </si>
  <si>
    <t>010326</t>
  </si>
  <si>
    <t>寺嶋　悠葉</t>
  </si>
  <si>
    <t>ﾃﾗｼﾏ ﾕｳﾊ</t>
  </si>
  <si>
    <t>TERAJIMA</t>
  </si>
  <si>
    <t>Yuuha</t>
  </si>
  <si>
    <t>吉田　紗菜</t>
  </si>
  <si>
    <t>ﾖｼﾀﾞ ｻﾅ</t>
  </si>
  <si>
    <t>030706</t>
  </si>
  <si>
    <t>Sana</t>
  </si>
  <si>
    <t>平谷　めるも</t>
  </si>
  <si>
    <t>ﾋﾗﾔ ﾒﾙﾓ</t>
  </si>
  <si>
    <t>HIRAYA</t>
  </si>
  <si>
    <t>Merumo</t>
  </si>
  <si>
    <t>吉田　飛菜</t>
  </si>
  <si>
    <t>ﾖｼﾀﾞ ﾋﾅ</t>
  </si>
  <si>
    <t>011120</t>
  </si>
  <si>
    <t>伊藤　未空</t>
  </si>
  <si>
    <t>ｲﾄｳ ﾏﾋﾛ</t>
  </si>
  <si>
    <t>岡村　智優</t>
  </si>
  <si>
    <t>ｵｶﾑﾗ ﾁﾋﾛ</t>
  </si>
  <si>
    <t>工藤　綸</t>
  </si>
  <si>
    <t>ｸﾄﾞｳ ﾘﾝ</t>
  </si>
  <si>
    <t>000521</t>
  </si>
  <si>
    <t>白銀　柚希</t>
  </si>
  <si>
    <t>ｼﾛｶﾞﾈ ﾕｽﾞｷ</t>
  </si>
  <si>
    <t>010217</t>
  </si>
  <si>
    <t>SHIROGANE</t>
  </si>
  <si>
    <t>Yuzuki</t>
  </si>
  <si>
    <t>北田　ひなた</t>
  </si>
  <si>
    <t>ｷﾀﾀﾞ ﾋﾅﾀ</t>
  </si>
  <si>
    <t>KITADA</t>
  </si>
  <si>
    <t>櫻井　夏美</t>
  </si>
  <si>
    <t>ｻｸﾗｲ ﾅﾂﾐ</t>
  </si>
  <si>
    <t>010715</t>
  </si>
  <si>
    <t>SAKURAI</t>
  </si>
  <si>
    <t>直川　京香</t>
  </si>
  <si>
    <t>ﾉｳｶﾜ ｷｮｳｶ</t>
  </si>
  <si>
    <t>NOKAWA</t>
  </si>
  <si>
    <t>Kyoka</t>
  </si>
  <si>
    <t>髙橋　礼寧</t>
  </si>
  <si>
    <t>ﾀｶﾊｼ ｱﾔﾈ</t>
  </si>
  <si>
    <t>三橋　実侑</t>
  </si>
  <si>
    <t>ﾐﾂﾊｼ ﾐﾕ</t>
  </si>
  <si>
    <t>021111</t>
  </si>
  <si>
    <t>MITSUHASHI</t>
  </si>
  <si>
    <t>第７５回東北学生陸上競技対校選手権大会　七種競技個票</t>
    <rPh sb="3" eb="4">
      <t>カイ</t>
    </rPh>
    <rPh sb="4" eb="6">
      <t>トウホク</t>
    </rPh>
    <rPh sb="6" eb="8">
      <t>ガクセイ</t>
    </rPh>
    <phoneticPr fontId="1"/>
  </si>
  <si>
    <t>宮城県</t>
    <rPh sb="0" eb="2">
      <t>ミヤギ</t>
    </rPh>
    <rPh sb="2" eb="3">
      <t>ケン</t>
    </rPh>
    <phoneticPr fontId="1"/>
  </si>
  <si>
    <t>第74回東北IC</t>
    <rPh sb="0" eb="1">
      <t>ダイ</t>
    </rPh>
    <rPh sb="3" eb="4">
      <t>カイ</t>
    </rPh>
    <rPh sb="4" eb="6">
      <t>トウホク</t>
    </rPh>
    <phoneticPr fontId="1"/>
  </si>
  <si>
    <t>第７５回東北学生陸上競技対校選手権大会　十種競技個票</t>
    <rPh sb="3" eb="4">
      <t>カイ</t>
    </rPh>
    <rPh sb="4" eb="6">
      <t>トウホク</t>
    </rPh>
    <rPh sb="6" eb="8">
      <t>ガクセイ</t>
    </rPh>
    <phoneticPr fontId="1"/>
  </si>
  <si>
    <t>青森県</t>
    <rPh sb="0" eb="3">
      <t>アオモリケン</t>
    </rPh>
    <phoneticPr fontId="1"/>
  </si>
  <si>
    <t>福島県</t>
    <rPh sb="0" eb="2">
      <t>フクシマ</t>
    </rPh>
    <rPh sb="2" eb="3">
      <t>ケン</t>
    </rPh>
    <phoneticPr fontId="1"/>
  </si>
  <si>
    <t>02</t>
    <phoneticPr fontId="1"/>
  </si>
  <si>
    <t>03</t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</si>
  <si>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</si>
  <si>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</si>
  <si>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岩手県</t>
    <rPh sb="0" eb="3">
      <t>イワテケン</t>
    </rPh>
    <phoneticPr fontId="1"/>
  </si>
  <si>
    <t>青森県</t>
    <rPh sb="0" eb="3">
      <t>アオモリケン</t>
    </rPh>
    <phoneticPr fontId="1"/>
  </si>
  <si>
    <t>秋田県</t>
    <rPh sb="0" eb="3">
      <t>アキタケン</t>
    </rPh>
    <phoneticPr fontId="1"/>
  </si>
  <si>
    <t>宮城県</t>
    <rPh sb="0" eb="3">
      <t>ミヤギケン</t>
    </rPh>
    <phoneticPr fontId="1"/>
  </si>
  <si>
    <t>福島県</t>
    <rPh sb="0" eb="3">
      <t>フクシマケン</t>
    </rPh>
    <phoneticPr fontId="1"/>
  </si>
  <si>
    <t>山形県</t>
    <rPh sb="0" eb="3">
      <t>ヤマガタケン</t>
    </rPh>
    <phoneticPr fontId="1"/>
  </si>
  <si>
    <t>加盟校名</t>
    <rPh sb="0" eb="3">
      <t xml:space="preserve">カメイコウ </t>
    </rPh>
    <rPh sb="3" eb="4">
      <t xml:space="preserve">ナマエ </t>
    </rPh>
    <phoneticPr fontId="1"/>
  </si>
  <si>
    <t>県</t>
    <rPh sb="0" eb="1">
      <t xml:space="preserve">ケン </t>
    </rPh>
    <phoneticPr fontId="1"/>
  </si>
  <si>
    <t>県コード</t>
    <rPh sb="0" eb="1">
      <t xml:space="preserve">ケン </t>
    </rPh>
    <phoneticPr fontId="1"/>
  </si>
  <si>
    <t>山本　弥士</t>
  </si>
  <si>
    <t>ﾔﾏﾓﾄ ﾋﾛﾄ</t>
  </si>
  <si>
    <t>031231</t>
  </si>
  <si>
    <t>Hiroto</t>
  </si>
  <si>
    <t>虎岩　悠太</t>
  </si>
  <si>
    <t>ﾄﾗｲﾜ ﾕｳﾀ</t>
  </si>
  <si>
    <t>TORAIWA</t>
  </si>
  <si>
    <t>平田　拓真</t>
  </si>
  <si>
    <t>ﾋﾗﾀ ﾀｸﾏ</t>
  </si>
  <si>
    <t>岐阜県</t>
  </si>
  <si>
    <t>040331</t>
  </si>
  <si>
    <t>HIRATA</t>
  </si>
  <si>
    <t>柴田　陽介</t>
  </si>
  <si>
    <t>ｼﾊﾞﾀ ﾖｳｽｹ</t>
  </si>
  <si>
    <t>030602</t>
  </si>
  <si>
    <t>横尾　晟希</t>
  </si>
  <si>
    <t>ﾖｺｵ ﾏｻｷ</t>
  </si>
  <si>
    <t>YOKOO</t>
  </si>
  <si>
    <t>Masaki</t>
  </si>
  <si>
    <t>一戸　李勁</t>
  </si>
  <si>
    <t>ｲﾁﾉﾍ ﾘｸ</t>
  </si>
  <si>
    <t>ICHINOHE</t>
  </si>
  <si>
    <t>早坂　碧唯</t>
  </si>
  <si>
    <t>ﾊﾔｻｶ ｱｵｲ</t>
  </si>
  <si>
    <t>030728</t>
  </si>
  <si>
    <t>HAYASAKA</t>
  </si>
  <si>
    <t>三浦　健瑠</t>
  </si>
  <si>
    <t>ﾐｳﾗ ﾀｹﾙ</t>
  </si>
  <si>
    <t>030903</t>
  </si>
  <si>
    <t xml:space="preserve">MIURA </t>
  </si>
  <si>
    <t xml:space="preserve">Takeru </t>
  </si>
  <si>
    <t xml:space="preserve">日本 </t>
  </si>
  <si>
    <t xml:space="preserve">JPN </t>
  </si>
  <si>
    <t>金森 瑛</t>
  </si>
  <si>
    <t>ｶﾅﾓﾘ ｱｷﾗ</t>
  </si>
  <si>
    <t>031013</t>
  </si>
  <si>
    <t xml:space="preserve">KANAMORI </t>
  </si>
  <si>
    <t xml:space="preserve">Akira </t>
  </si>
  <si>
    <t>荻原 颯太</t>
  </si>
  <si>
    <t>030817</t>
  </si>
  <si>
    <t xml:space="preserve">OGIWARA </t>
  </si>
  <si>
    <t xml:space="preserve">Souta </t>
  </si>
  <si>
    <t>長澤 快凜</t>
  </si>
  <si>
    <t>ﾅｶﾞｻﾜ ｶｲﾘ</t>
  </si>
  <si>
    <t>030523</t>
  </si>
  <si>
    <t xml:space="preserve">NAGAZAWA </t>
  </si>
  <si>
    <t xml:space="preserve">Kairi </t>
  </si>
  <si>
    <t>江渕 創</t>
  </si>
  <si>
    <t>ｴﾌﾞﾁ ｿｳ</t>
  </si>
  <si>
    <t>030526</t>
  </si>
  <si>
    <t xml:space="preserve">EBUCHI </t>
  </si>
  <si>
    <t xml:space="preserve">Sou </t>
  </si>
  <si>
    <t>鈴木 理玄</t>
  </si>
  <si>
    <t>ｽｽﾞｷ ﾏｻﾊﾙ</t>
  </si>
  <si>
    <t>030530</t>
  </si>
  <si>
    <t xml:space="preserve">SUZUKI </t>
  </si>
  <si>
    <t xml:space="preserve">Masaharu </t>
  </si>
  <si>
    <t>若槻 猛</t>
  </si>
  <si>
    <t>ﾜｶﾂｷ ﾀｹｼ</t>
  </si>
  <si>
    <t>030522</t>
  </si>
  <si>
    <t xml:space="preserve">WAKATSUKI </t>
  </si>
  <si>
    <t xml:space="preserve">Takeshi </t>
  </si>
  <si>
    <t>阿部 颯太</t>
  </si>
  <si>
    <t>ｱﾍﾞ ｿｳﾀ</t>
  </si>
  <si>
    <t>030716</t>
  </si>
  <si>
    <t xml:space="preserve">ABE </t>
  </si>
  <si>
    <t xml:space="preserve">Sota </t>
  </si>
  <si>
    <t>渡邊 拓海</t>
  </si>
  <si>
    <t>ﾜﾀﾅﾍﾞ ﾀｸﾐ</t>
  </si>
  <si>
    <t>030606</t>
  </si>
  <si>
    <t xml:space="preserve">WATANABE </t>
  </si>
  <si>
    <t xml:space="preserve">Takumi </t>
  </si>
  <si>
    <t>渡邊 陽太</t>
  </si>
  <si>
    <t>ﾜﾀﾅﾍﾞ ﾖｳﾀ</t>
  </si>
  <si>
    <t>030918</t>
  </si>
  <si>
    <t xml:space="preserve">Yota </t>
  </si>
  <si>
    <t>村上 潤弥</t>
  </si>
  <si>
    <t>ﾑﾗｶﾐ ｼﾞｭﾝﾔ</t>
  </si>
  <si>
    <t>030611</t>
  </si>
  <si>
    <t xml:space="preserve">MURAKAMI </t>
  </si>
  <si>
    <t xml:space="preserve">Junya </t>
  </si>
  <si>
    <t>030831</t>
  </si>
  <si>
    <t xml:space="preserve">KOYAMA </t>
  </si>
  <si>
    <t xml:space="preserve">Fumiya </t>
  </si>
  <si>
    <t>大釜 陽輔</t>
  </si>
  <si>
    <t>ｵｵｶﾏ ﾖｳｽｹ</t>
  </si>
  <si>
    <t>030404</t>
  </si>
  <si>
    <t xml:space="preserve">OOKAMA </t>
  </si>
  <si>
    <t xml:space="preserve">Yousuke </t>
  </si>
  <si>
    <t>尾崎 康大</t>
  </si>
  <si>
    <t>ｵｻﾞｷ ｺｳﾀﾞｲ</t>
  </si>
  <si>
    <t xml:space="preserve">OZAKI </t>
  </si>
  <si>
    <t xml:space="preserve">Koudai </t>
  </si>
  <si>
    <t>田口 右京</t>
  </si>
  <si>
    <t>ﾀｸﾞﾁ ｳｷｮｳ</t>
  </si>
  <si>
    <t>031215</t>
  </si>
  <si>
    <t xml:space="preserve">TAGUCHI </t>
  </si>
  <si>
    <t xml:space="preserve">Ukyo </t>
  </si>
  <si>
    <t>漆原 奏哉</t>
  </si>
  <si>
    <t>ｳﾙｼﾊﾞﾗ ｶﾅﾔ</t>
  </si>
  <si>
    <t>030705</t>
  </si>
  <si>
    <t xml:space="preserve">URUSHIBARA </t>
  </si>
  <si>
    <t xml:space="preserve">Kanaya </t>
  </si>
  <si>
    <t>髙橋 悠太</t>
  </si>
  <si>
    <t xml:space="preserve">TAKAHASHI </t>
  </si>
  <si>
    <t xml:space="preserve">Yuta </t>
  </si>
  <si>
    <t>内山 琢斗</t>
  </si>
  <si>
    <t>ｳﾁﾔﾏ ﾀｸﾄ</t>
  </si>
  <si>
    <t>030402</t>
  </si>
  <si>
    <t xml:space="preserve">UCHIYAMA </t>
  </si>
  <si>
    <t xml:space="preserve">Takuto </t>
  </si>
  <si>
    <t>佐藤 蓮真</t>
  </si>
  <si>
    <t>ｻﾄｳ ﾚﾝﾏ</t>
  </si>
  <si>
    <t>031222</t>
  </si>
  <si>
    <t xml:space="preserve">SATO </t>
  </si>
  <si>
    <t xml:space="preserve">Renma </t>
  </si>
  <si>
    <t>髙橋 泰斗</t>
  </si>
  <si>
    <t>ﾀｶﾊｼ ﾀｲﾄ</t>
  </si>
  <si>
    <t>030927</t>
  </si>
  <si>
    <t xml:space="preserve">Taito </t>
  </si>
  <si>
    <t>佐藤 楽</t>
  </si>
  <si>
    <t>ｻﾄｳ ﾗｸ</t>
  </si>
  <si>
    <t>030509</t>
  </si>
  <si>
    <t xml:space="preserve">Raku </t>
  </si>
  <si>
    <t>長谷川 翔太</t>
  </si>
  <si>
    <t>ﾊｾｶﾞﾜ ｼｮｳﾀ</t>
  </si>
  <si>
    <t>040122</t>
  </si>
  <si>
    <t xml:space="preserve">HASEGAWA </t>
  </si>
  <si>
    <t xml:space="preserve">Syota </t>
  </si>
  <si>
    <t>金子 海人</t>
  </si>
  <si>
    <t>ｶﾈｺ ｶｲﾄ</t>
  </si>
  <si>
    <t>040317</t>
  </si>
  <si>
    <t xml:space="preserve">KANEKO </t>
  </si>
  <si>
    <t xml:space="preserve">Kaito </t>
  </si>
  <si>
    <t>川端 響</t>
  </si>
  <si>
    <t>ｶﾜﾊﾞﾀ ﾋﾋﾞｷ</t>
  </si>
  <si>
    <t>030507</t>
  </si>
  <si>
    <t xml:space="preserve">KAWABATA </t>
  </si>
  <si>
    <t xml:space="preserve">Hibiki </t>
  </si>
  <si>
    <t>白鳥 宏武</t>
  </si>
  <si>
    <t>ｼﾛﾄﾘ ﾋﾛﾑ</t>
  </si>
  <si>
    <t>040128</t>
  </si>
  <si>
    <t xml:space="preserve">SHIROTORI </t>
  </si>
  <si>
    <t xml:space="preserve">Hiromu </t>
  </si>
  <si>
    <t>鈴木 諒</t>
  </si>
  <si>
    <t>ｽｽﾞｷ ﾘｮｳ</t>
  </si>
  <si>
    <t>030727</t>
  </si>
  <si>
    <t xml:space="preserve">Ryo </t>
  </si>
  <si>
    <t>伊藤 元太郎</t>
  </si>
  <si>
    <t>ｲﾄｳ ｹﾞﾝﾀﾛｳ</t>
  </si>
  <si>
    <t>030430</t>
  </si>
  <si>
    <t xml:space="preserve">ITO </t>
  </si>
  <si>
    <t xml:space="preserve">Gentaro </t>
  </si>
  <si>
    <t>青田 諒大</t>
  </si>
  <si>
    <t>ｱｵﾀ ﾘｮｳﾀ</t>
  </si>
  <si>
    <t xml:space="preserve">AOTA </t>
  </si>
  <si>
    <t xml:space="preserve">Ryodai </t>
  </si>
  <si>
    <t>尾形 蒼</t>
  </si>
  <si>
    <t>ｵｶﾞﾀ ｿﾗ</t>
  </si>
  <si>
    <t xml:space="preserve">OGATA </t>
  </si>
  <si>
    <t xml:space="preserve">Sora </t>
  </si>
  <si>
    <t>後藤 琉希</t>
  </si>
  <si>
    <t>ｺﾞﾄｳ ﾙｲ</t>
  </si>
  <si>
    <t>030415</t>
  </si>
  <si>
    <t xml:space="preserve">GOTO </t>
  </si>
  <si>
    <t xml:space="preserve">Rui </t>
  </si>
  <si>
    <t>佐藤 宙</t>
  </si>
  <si>
    <t>ｻﾄｳ ｿﾗ</t>
  </si>
  <si>
    <t>030813</t>
  </si>
  <si>
    <t>齋藤 奏空</t>
  </si>
  <si>
    <t>ｻｲﾄｳ ｿﾗ</t>
  </si>
  <si>
    <t>040120</t>
  </si>
  <si>
    <t xml:space="preserve">SAITO </t>
  </si>
  <si>
    <t>佐々木 凜翠</t>
  </si>
  <si>
    <t>ｻｻｷ ﾘｾ</t>
  </si>
  <si>
    <t>031009</t>
  </si>
  <si>
    <t xml:space="preserve">SASAKI </t>
  </si>
  <si>
    <t xml:space="preserve">Rise </t>
  </si>
  <si>
    <t>山本 幸太郎</t>
  </si>
  <si>
    <t>ﾔﾏﾓﾄ ｺｳﾀﾛｳ</t>
  </si>
  <si>
    <t>031211</t>
  </si>
  <si>
    <t xml:space="preserve">YAMAMOTO </t>
  </si>
  <si>
    <t xml:space="preserve">Kotaro </t>
  </si>
  <si>
    <t>三浦 瑶</t>
  </si>
  <si>
    <t>ﾐｳﾗ ﾖｳ</t>
  </si>
  <si>
    <t>030826</t>
  </si>
  <si>
    <t xml:space="preserve">You </t>
  </si>
  <si>
    <t>菊地 秀虎</t>
  </si>
  <si>
    <t>ｷｸﾁ ﾋﾃﾞﾄﾗ</t>
  </si>
  <si>
    <t xml:space="preserve">KIKUCHI </t>
  </si>
  <si>
    <t xml:space="preserve">Hidetora </t>
  </si>
  <si>
    <t>鈴木　大翔</t>
  </si>
  <si>
    <t>ｽｽﾞｷ ﾋﾛﾄ</t>
  </si>
  <si>
    <t>031208</t>
  </si>
  <si>
    <t>佐藤　雄太</t>
  </si>
  <si>
    <t>ｻﾄｳ ﾕｳﾀﾞｲ</t>
  </si>
  <si>
    <t>031011</t>
  </si>
  <si>
    <t>Yuudai</t>
  </si>
  <si>
    <t>塩　愛斗</t>
  </si>
  <si>
    <t>ｼｵ ﾏﾅﾄ</t>
  </si>
  <si>
    <t>031230</t>
  </si>
  <si>
    <t>SHIO</t>
  </si>
  <si>
    <t>Manato</t>
  </si>
  <si>
    <t>菊田　祥矢</t>
  </si>
  <si>
    <t>ｷｸﾀ ｼｮｳﾔ</t>
  </si>
  <si>
    <t>031123</t>
  </si>
  <si>
    <t xml:space="preserve">KIKUTA </t>
  </si>
  <si>
    <t>真壁　達平</t>
  </si>
  <si>
    <t>ﾏｶﾍﾞ ﾀｯﾍﾟｲ</t>
  </si>
  <si>
    <t>031106</t>
  </si>
  <si>
    <t>MAKABE</t>
  </si>
  <si>
    <t>Tappei</t>
  </si>
  <si>
    <t>伊藤　悠平</t>
  </si>
  <si>
    <t>ｲﾄｳ ﾕｳﾍｲ</t>
  </si>
  <si>
    <t>030915</t>
  </si>
  <si>
    <t>齋藤　颯希</t>
  </si>
  <si>
    <t>ｻｲﾄｳ ｿｳｷ</t>
  </si>
  <si>
    <t>040304</t>
  </si>
  <si>
    <t>Souki</t>
  </si>
  <si>
    <t>小田　翔太</t>
  </si>
  <si>
    <t>ｵﾀﾞ ｼｮｳﾀ</t>
  </si>
  <si>
    <t>030511</t>
  </si>
  <si>
    <t>ODA</t>
  </si>
  <si>
    <t>鈴木　優斗</t>
  </si>
  <si>
    <t>ｽｽﾞｷ ﾕｳﾄ</t>
  </si>
  <si>
    <t>031012</t>
  </si>
  <si>
    <t>相澤　未藍</t>
  </si>
  <si>
    <t>ｱｲｻﾞﾜ ﾐﾗﾝ</t>
  </si>
  <si>
    <t>031025</t>
  </si>
  <si>
    <t>Miran</t>
  </si>
  <si>
    <t>田川　由悟</t>
  </si>
  <si>
    <t>ﾀｶﾞﾜ ﾕｳｺﾞ</t>
  </si>
  <si>
    <t>TAGAWA</t>
  </si>
  <si>
    <t>中村　祐貴</t>
  </si>
  <si>
    <t>ﾅｶﾑﾗ ﾕｳｷ</t>
  </si>
  <si>
    <t>990623</t>
  </si>
  <si>
    <t>澤田　翔太</t>
  </si>
  <si>
    <t>ｻﾜﾀﾞ ｼｮｳﾀ</t>
  </si>
  <si>
    <t>滋賀県</t>
  </si>
  <si>
    <t>010922</t>
  </si>
  <si>
    <t>田中　伊織</t>
  </si>
  <si>
    <t>ﾀﾅｶ ｲｵﾘ</t>
  </si>
  <si>
    <t>030816</t>
  </si>
  <si>
    <t>Iori</t>
  </si>
  <si>
    <t>ｻｶﾓﾄ ﾀｲ</t>
  </si>
  <si>
    <t>020430</t>
  </si>
  <si>
    <t>Tai</t>
  </si>
  <si>
    <t>金岡　有途</t>
  </si>
  <si>
    <t>ｶﾅｵｶ ﾕｳﾄ</t>
  </si>
  <si>
    <t>KANAOKA</t>
  </si>
  <si>
    <t>島村　惟葵</t>
  </si>
  <si>
    <t>ｼﾏﾑﾗ ﾕｲｷ</t>
  </si>
  <si>
    <t>031217</t>
  </si>
  <si>
    <t>Yuiki</t>
  </si>
  <si>
    <t>新山　大翔</t>
  </si>
  <si>
    <t>ﾆｲﾔﾏ ﾋﾛﾄ</t>
  </si>
  <si>
    <t>NIIYAMA</t>
  </si>
  <si>
    <t>日向野　航希</t>
  </si>
  <si>
    <t>ﾋｶﾞﾉ ｺｳｷ</t>
  </si>
  <si>
    <t>HIGANO</t>
  </si>
  <si>
    <t>毛内　達也</t>
  </si>
  <si>
    <t>ﾓｳﾅｲ ﾀﾂﾔ</t>
  </si>
  <si>
    <t>990420</t>
  </si>
  <si>
    <t>MONAI</t>
  </si>
  <si>
    <t>倉部　彰土</t>
  </si>
  <si>
    <t>ｸﾗﾍﾞ ｱﾔﾄ</t>
  </si>
  <si>
    <t>030506</t>
  </si>
  <si>
    <t>KURABE</t>
  </si>
  <si>
    <t>菅野　涼太</t>
  </si>
  <si>
    <t>ｶﾝﾉ ﾘｮｳﾀ</t>
  </si>
  <si>
    <t>040107</t>
  </si>
  <si>
    <t>二階堂　颯映</t>
  </si>
  <si>
    <t>ﾆｶｲﾄﾞｳ ｻｴ</t>
  </si>
  <si>
    <t>021018</t>
  </si>
  <si>
    <t>NIKAIDO</t>
  </si>
  <si>
    <t>Sae</t>
  </si>
  <si>
    <t>榎　千遥</t>
  </si>
  <si>
    <t>ｴﾉｷ ﾁﾊﾙ</t>
  </si>
  <si>
    <t>971127</t>
  </si>
  <si>
    <t>ENOKI</t>
  </si>
  <si>
    <t>Chiharu</t>
  </si>
  <si>
    <t>金田 萌</t>
  </si>
  <si>
    <t>ｶﾈﾀﾞ ﾓｴ</t>
  </si>
  <si>
    <t>040318</t>
  </si>
  <si>
    <t xml:space="preserve">KANEDA </t>
  </si>
  <si>
    <t xml:space="preserve">Moe </t>
  </si>
  <si>
    <t>眞坂 梨夢</t>
  </si>
  <si>
    <t>ﾏｻｶ ﾘﾑ</t>
  </si>
  <si>
    <t>040327</t>
  </si>
  <si>
    <t xml:space="preserve">MASAKA </t>
  </si>
  <si>
    <t xml:space="preserve">Rimu </t>
  </si>
  <si>
    <t>伊藤 咲稀</t>
  </si>
  <si>
    <t>ｲﾄｳ ｻｷ</t>
  </si>
  <si>
    <t>040330</t>
  </si>
  <si>
    <t xml:space="preserve">Saki </t>
  </si>
  <si>
    <t>芳賀 美咲</t>
  </si>
  <si>
    <t>ﾊｶﾞ ﾐｻｷ</t>
  </si>
  <si>
    <t xml:space="preserve">HAGA </t>
  </si>
  <si>
    <t xml:space="preserve">Misaki </t>
  </si>
  <si>
    <t>菊地 琉名</t>
  </si>
  <si>
    <t>ｷｸﾁ ﾙﾅ</t>
  </si>
  <si>
    <t>030818</t>
  </si>
  <si>
    <t xml:space="preserve">Runa </t>
  </si>
  <si>
    <t>高木 環</t>
  </si>
  <si>
    <t>ﾀｶｷﾞ ﾀﾏｷ</t>
  </si>
  <si>
    <t>030718</t>
  </si>
  <si>
    <t xml:space="preserve">TAKAGI </t>
  </si>
  <si>
    <t xml:space="preserve">Tamaki </t>
  </si>
  <si>
    <t>菊地 美唯</t>
  </si>
  <si>
    <t>ｷｸﾁ ﾐﾕ</t>
  </si>
  <si>
    <t>030422</t>
  </si>
  <si>
    <t xml:space="preserve">Miyu </t>
  </si>
  <si>
    <t>藤本 悠巴</t>
  </si>
  <si>
    <t>ﾌｼﾞﾓﾄ ﾕｳﾊ</t>
  </si>
  <si>
    <t>030730</t>
  </si>
  <si>
    <t xml:space="preserve">FUJIMOTO </t>
  </si>
  <si>
    <t xml:space="preserve">Yuha </t>
  </si>
  <si>
    <t>松野 結愛</t>
  </si>
  <si>
    <t>ﾏﾂﾉ ﾕｱ</t>
  </si>
  <si>
    <t>030811</t>
  </si>
  <si>
    <t xml:space="preserve">MATSUNO </t>
  </si>
  <si>
    <t xml:space="preserve">Yua </t>
  </si>
  <si>
    <t>小山 莉紗</t>
  </si>
  <si>
    <t>ｵﾔﾏ ﾘｻ</t>
  </si>
  <si>
    <t xml:space="preserve">OYAMA </t>
  </si>
  <si>
    <t xml:space="preserve">Risa </t>
  </si>
  <si>
    <t>安田 友香</t>
  </si>
  <si>
    <t>ﾔｽﾀ ﾕｳｶ</t>
  </si>
  <si>
    <t>030426</t>
  </si>
  <si>
    <t xml:space="preserve">YASUTA </t>
  </si>
  <si>
    <t xml:space="preserve">Yuka </t>
  </si>
  <si>
    <t>阿部 凜名</t>
  </si>
  <si>
    <t>ｱﾍﾞ ﾘﾅ</t>
  </si>
  <si>
    <t>030624</t>
  </si>
  <si>
    <t xml:space="preserve">Rina </t>
  </si>
  <si>
    <t>八重樫　実夢</t>
  </si>
  <si>
    <t>ﾔｴｶﾞｼ ﾐﾕ</t>
  </si>
  <si>
    <t>加賀谷　美結</t>
  </si>
  <si>
    <t>ｶｶﾞﾔ ﾐﾕ</t>
  </si>
  <si>
    <t>西條　絵莉香</t>
  </si>
  <si>
    <t>ｻｲｼﾞｮｳ ｴﾘｶ</t>
  </si>
  <si>
    <t>020225</t>
  </si>
  <si>
    <t>SAIJO</t>
  </si>
  <si>
    <t>Erika</t>
  </si>
  <si>
    <t>野木　玲那</t>
  </si>
  <si>
    <t>ﾉｷﾞ ﾚｲﾅ</t>
  </si>
  <si>
    <t>郡山女子大学</t>
  </si>
  <si>
    <t>NOGI</t>
  </si>
  <si>
    <t>Reina</t>
  </si>
  <si>
    <t>羽陽学園短期大学</t>
    <rPh sb="0" eb="2">
      <t>ウヨウ</t>
    </rPh>
    <rPh sb="2" eb="4">
      <t>ガクエン</t>
    </rPh>
    <rPh sb="4" eb="8">
      <t>タンキダイガク</t>
    </rPh>
    <phoneticPr fontId="1"/>
  </si>
  <si>
    <t>ｳﾖｳｶﾞｸｴﾝﾀﾝｷﾀﾞｲｶﾞｸ</t>
    <phoneticPr fontId="1"/>
  </si>
  <si>
    <t>羽陽学園短期大</t>
    <rPh sb="0" eb="2">
      <t>ウヨウ</t>
    </rPh>
    <rPh sb="2" eb="4">
      <t>ガクエン</t>
    </rPh>
    <rPh sb="4" eb="6">
      <t>タンキ</t>
    </rPh>
    <rPh sb="6" eb="7">
      <t>ダイ</t>
    </rPh>
    <phoneticPr fontId="1"/>
  </si>
  <si>
    <t>郡山女子大学</t>
    <rPh sb="0" eb="4">
      <t>コオリヤマジョシ</t>
    </rPh>
    <rPh sb="4" eb="6">
      <t>ダイガク</t>
    </rPh>
    <phoneticPr fontId="1"/>
  </si>
  <si>
    <t>ｺｵﾘﾔﾏｼﾞｮｼﾀﾞｲｶﾞｸ</t>
    <phoneticPr fontId="1"/>
  </si>
  <si>
    <t>郡山女子大</t>
    <rPh sb="0" eb="2">
      <t>コオリヤマ</t>
    </rPh>
    <rPh sb="2" eb="4">
      <t>ジョシ</t>
    </rPh>
    <rPh sb="4" eb="5">
      <t>ダイ</t>
    </rPh>
    <phoneticPr fontId="1"/>
  </si>
  <si>
    <t>大久保　真聖</t>
  </si>
  <si>
    <t>ｵｵｸﾎﾞ ﾏﾅﾄ</t>
  </si>
  <si>
    <t>030616</t>
  </si>
  <si>
    <t xml:space="preserve">OOKUBO </t>
  </si>
  <si>
    <t>遠藤　至</t>
  </si>
  <si>
    <t>ｴﾝﾄﾞｳ ｲﾀﾙ</t>
  </si>
  <si>
    <t>Itaru</t>
  </si>
  <si>
    <t>木村　壮真</t>
  </si>
  <si>
    <t>ｷﾑﾗ ｿｳﾏ</t>
  </si>
  <si>
    <t>長崎県</t>
  </si>
  <si>
    <t>030814</t>
  </si>
  <si>
    <t>工藤　一起</t>
  </si>
  <si>
    <t>ｸﾄﾞｳ ｶｽﾞｷ</t>
  </si>
  <si>
    <t>030907</t>
  </si>
  <si>
    <t>工藤　悟琉</t>
  </si>
  <si>
    <t>ｸﾄﾞｳ ｻﾄﾙ</t>
  </si>
  <si>
    <t>040127</t>
  </si>
  <si>
    <t>Satoru</t>
  </si>
  <si>
    <t>里舘　圭登</t>
  </si>
  <si>
    <t>ｻﾄﾀﾞﾃ ｹｲﾄ</t>
  </si>
  <si>
    <t>031220</t>
  </si>
  <si>
    <t>SATODATE</t>
  </si>
  <si>
    <t>Keito</t>
  </si>
  <si>
    <t>新坂　恒輝</t>
  </si>
  <si>
    <t>ｼﾝｻｶ ｺｳｷ</t>
  </si>
  <si>
    <t>030806</t>
  </si>
  <si>
    <t>SINSAKA</t>
  </si>
  <si>
    <t>進藤　聡</t>
  </si>
  <si>
    <t>ｼﾝﾄﾞｳ ｻﾄｼ</t>
  </si>
  <si>
    <t>030520</t>
  </si>
  <si>
    <t>SINDO</t>
  </si>
  <si>
    <t>Satosi</t>
  </si>
  <si>
    <t>似内　陸斗</t>
  </si>
  <si>
    <t>ﾆﾀﾅｲ ﾘｸﾄ</t>
  </si>
  <si>
    <t>030628</t>
  </si>
  <si>
    <t>NITANAI</t>
  </si>
  <si>
    <t>箱崎　翔大</t>
  </si>
  <si>
    <t>ﾊｺｻﾞｷ ｼｮｳﾀ</t>
  </si>
  <si>
    <t>030518</t>
  </si>
  <si>
    <t>Syouta</t>
  </si>
  <si>
    <t>松村　光</t>
  </si>
  <si>
    <t>ﾏﾂﾑﾗ ﾋｶﾙ</t>
  </si>
  <si>
    <t>MATUMURA</t>
  </si>
  <si>
    <t>武藤　翼</t>
  </si>
  <si>
    <t>ﾑﾄｳ ﾂﾊﾞｻ</t>
  </si>
  <si>
    <t>MUTO</t>
  </si>
  <si>
    <t>Tsubasa</t>
  </si>
  <si>
    <t>伊藤　駿</t>
  </si>
  <si>
    <t>ｲﾄｳ ｼｭﾝ</t>
  </si>
  <si>
    <t>030917</t>
  </si>
  <si>
    <t>星野　大晴</t>
  </si>
  <si>
    <t>ﾎｼﾉ ﾀｲｾｲ</t>
  </si>
  <si>
    <t>HOSHINO</t>
  </si>
  <si>
    <t>佐藤　一平</t>
  </si>
  <si>
    <t>ｻﾄｳ ｲｯﾍﾟｲ</t>
  </si>
  <si>
    <t>040118</t>
  </si>
  <si>
    <t>Ippei</t>
  </si>
  <si>
    <t>松本　泰征</t>
  </si>
  <si>
    <t>ﾏﾂﾓﾄ ﾀｲｾｲ</t>
  </si>
  <si>
    <t>三浦　大治郎</t>
  </si>
  <si>
    <t>ﾐｳﾗ ﾀﾞｲｼﾞﾛｳ</t>
  </si>
  <si>
    <t>030912</t>
  </si>
  <si>
    <t>Daijiro</t>
  </si>
  <si>
    <t>長内　勇人</t>
  </si>
  <si>
    <t>ｵｻﾅｲ ﾊﾔﾄ</t>
  </si>
  <si>
    <t>三上　紘輝</t>
  </si>
  <si>
    <t>ﾐｶﾐ ｺｳｷ</t>
  </si>
  <si>
    <t>MIKAMI</t>
  </si>
  <si>
    <t>白川　翔太</t>
  </si>
  <si>
    <t>ｼﾗｶﾜ ｼｮｳﾀ</t>
  </si>
  <si>
    <t>031226</t>
  </si>
  <si>
    <t>SHIRAKAWA</t>
  </si>
  <si>
    <t>瀬川　稀龍</t>
  </si>
  <si>
    <t>ｾｶﾞﾜ ｷﾘｭｳ</t>
  </si>
  <si>
    <t>030608</t>
  </si>
  <si>
    <t>SEGAAWA</t>
  </si>
  <si>
    <t>Kiryu</t>
  </si>
  <si>
    <t>石垣　祐汰</t>
  </si>
  <si>
    <t>ｲｼｶﾞｷ ﾕｳﾀ</t>
  </si>
  <si>
    <t>030908</t>
  </si>
  <si>
    <t>ISHIGAKI</t>
  </si>
  <si>
    <t>渡辺　悠月</t>
  </si>
  <si>
    <t>ﾜﾀﾅﾍﾞ ﾕﾂﾞｷ</t>
  </si>
  <si>
    <t>031019</t>
  </si>
  <si>
    <t>髙橋　幸太郎</t>
  </si>
  <si>
    <t>ﾀｶﾊｼ ｺｳﾀﾛｳ</t>
  </si>
  <si>
    <t>030325</t>
  </si>
  <si>
    <t>村田　怜衣哉</t>
  </si>
  <si>
    <t>ﾑﾗﾀ ﾚｲﾔ</t>
  </si>
  <si>
    <t>030829</t>
  </si>
  <si>
    <t>MURATA</t>
  </si>
  <si>
    <t>Reiya</t>
  </si>
  <si>
    <t>夛々　礼</t>
  </si>
  <si>
    <t>ﾀﾀﾞ ﾚｲ</t>
  </si>
  <si>
    <t>Rei</t>
  </si>
  <si>
    <t>久保田　優馬</t>
  </si>
  <si>
    <t>ｸﾎﾞﾀ ﾕｳﾏ</t>
  </si>
  <si>
    <t>030714</t>
  </si>
  <si>
    <t>渡辺　健翔</t>
  </si>
  <si>
    <t>ﾜﾀﾅﾍﾞ ｹﾝﾄ</t>
  </si>
  <si>
    <t>030408</t>
  </si>
  <si>
    <t>赤石　大星</t>
  </si>
  <si>
    <t>ｱｶｲｼ ﾀｲｾｲ</t>
  </si>
  <si>
    <t>030902</t>
  </si>
  <si>
    <t>AKAISHI</t>
  </si>
  <si>
    <t>進藤　優慈</t>
  </si>
  <si>
    <t>ｼﾝﾄﾞｳ ﾕｳｼﾞ</t>
  </si>
  <si>
    <t>SHINDO</t>
  </si>
  <si>
    <t>Yuji</t>
  </si>
  <si>
    <t>藤原　健祐</t>
  </si>
  <si>
    <t>ﾌｼﾞﾜﾗ ｹﾝｽｹ</t>
  </si>
  <si>
    <t>FUJIWARA</t>
  </si>
  <si>
    <t>肥後　琉之介</t>
  </si>
  <si>
    <t>ﾋｺﾞ ﾘｭｳﾉｽｹ</t>
  </si>
  <si>
    <t>HIGO</t>
  </si>
  <si>
    <t>杉本　賢真</t>
  </si>
  <si>
    <t>ｽｷﾞﾓﾄ ｹﾝｼﾝ</t>
  </si>
  <si>
    <t>030710</t>
  </si>
  <si>
    <t>SUGIMOTO</t>
  </si>
  <si>
    <t>石井　拓望</t>
  </si>
  <si>
    <t>ｲｼｲ ﾀｸﾐ</t>
  </si>
  <si>
    <t>ISHII</t>
  </si>
  <si>
    <t>根田　颯希</t>
  </si>
  <si>
    <t>ｺﾝﾀﾞ ｻﾂｷ</t>
  </si>
  <si>
    <t>KONDA</t>
  </si>
  <si>
    <t>工藤　凱</t>
  </si>
  <si>
    <t>ｸﾄﾞｳ ｶｲ</t>
  </si>
  <si>
    <t>040129</t>
  </si>
  <si>
    <t>鈴木　錬</t>
  </si>
  <si>
    <t>ｽｽﾞｷ ﾚﾝ</t>
  </si>
  <si>
    <t>齊藤　拓斗</t>
  </si>
  <si>
    <t>ｻｲﾄｳ ﾀｸﾄ</t>
  </si>
  <si>
    <t>010625</t>
  </si>
  <si>
    <t>SAITOU</t>
  </si>
  <si>
    <t>盛　翔詠</t>
  </si>
  <si>
    <t>ﾓﾘ ｼｮｳｴｲ</t>
  </si>
  <si>
    <t>010722</t>
  </si>
  <si>
    <t>Shoei</t>
  </si>
  <si>
    <t>新谷　亮太</t>
  </si>
  <si>
    <t>ｱﾗﾔ ﾘｮｳﾀ</t>
  </si>
  <si>
    <t>ARAYA</t>
  </si>
  <si>
    <t>齊藤　優駿</t>
  </si>
  <si>
    <t>ｻｲﾄｳ ﾕｳｼｭﾝ</t>
  </si>
  <si>
    <t>020531</t>
  </si>
  <si>
    <t>Yusyun</t>
  </si>
  <si>
    <t>熊野　優雅</t>
  </si>
  <si>
    <t>ｸﾏﾉ ﾕｳｶﾞ</t>
  </si>
  <si>
    <t>KUMANO</t>
  </si>
  <si>
    <t>山田　修平</t>
  </si>
  <si>
    <t>ﾔﾏﾀﾞ ｼｭｳﾍｲ</t>
  </si>
  <si>
    <t>040223</t>
  </si>
  <si>
    <t>Syuhei</t>
  </si>
  <si>
    <t>齋藤　壱成</t>
  </si>
  <si>
    <t>ｻｲﾄｳ ｲｯｾｲ</t>
  </si>
  <si>
    <t>040103</t>
  </si>
  <si>
    <t>矢部　勝太</t>
  </si>
  <si>
    <t>ﾔﾍﾞ ｼｮｳﾀ</t>
  </si>
  <si>
    <t>031216</t>
  </si>
  <si>
    <t>YABE</t>
  </si>
  <si>
    <t>藤原　駿</t>
  </si>
  <si>
    <t>ﾌｼﾞﾜﾗ ﾊﾔｵ</t>
  </si>
  <si>
    <t>FUZIWARA</t>
  </si>
  <si>
    <t>Hayao</t>
  </si>
  <si>
    <t>中野　朝斗</t>
  </si>
  <si>
    <t>ﾅｶﾉ ｱｻﾄ</t>
  </si>
  <si>
    <t>040211</t>
  </si>
  <si>
    <t>NAKANO</t>
  </si>
  <si>
    <t>Asato</t>
  </si>
  <si>
    <t>江口　実</t>
  </si>
  <si>
    <t>ｴｸﾞﾁ ﾐﾉﾙ</t>
  </si>
  <si>
    <t>010411</t>
  </si>
  <si>
    <t>EGUCHI</t>
  </si>
  <si>
    <t>Minoru</t>
  </si>
  <si>
    <t>常陸　悠成</t>
  </si>
  <si>
    <t>ﾋﾀﾁ ﾕｳｾｲ</t>
  </si>
  <si>
    <t>HITACHI</t>
  </si>
  <si>
    <t>Yusei</t>
  </si>
  <si>
    <t>阿部　竜胆</t>
  </si>
  <si>
    <t>ｱﾍﾞ ﾘﾝﾄﾞｳ</t>
  </si>
  <si>
    <t>030712</t>
  </si>
  <si>
    <t>Rindou</t>
  </si>
  <si>
    <t>米井　潤風</t>
  </si>
  <si>
    <t>ﾖﾈｲ ｳﾙﾌ</t>
  </si>
  <si>
    <t>鳥取県</t>
  </si>
  <si>
    <t>991123</t>
  </si>
  <si>
    <t>YONEI</t>
  </si>
  <si>
    <t>Uruhu</t>
  </si>
  <si>
    <t>杉山　大輔</t>
  </si>
  <si>
    <t>ｽｷﾞﾔﾏ ﾀﾞｲｽｹ</t>
  </si>
  <si>
    <t>040301</t>
  </si>
  <si>
    <t>小武　右京</t>
  </si>
  <si>
    <t>ｺﾀｹ ｳｷｮｳ</t>
  </si>
  <si>
    <t>020407</t>
  </si>
  <si>
    <t>KOTAKE</t>
  </si>
  <si>
    <t>Ukyou</t>
  </si>
  <si>
    <t>管　桜太郎</t>
  </si>
  <si>
    <t>ｶﾝ ｵｳﾀﾛｳ</t>
  </si>
  <si>
    <t>040108</t>
  </si>
  <si>
    <t>KAN</t>
  </si>
  <si>
    <t>Otaro</t>
  </si>
  <si>
    <t>建部　奈瑠</t>
  </si>
  <si>
    <t>ﾀﾃﾍﾞ ﾅﾙ</t>
  </si>
  <si>
    <t>TATEBE</t>
  </si>
  <si>
    <t>Naru</t>
  </si>
  <si>
    <t>西里　碧澄</t>
  </si>
  <si>
    <t>ﾆｼｻﾞﾄ ﾍｷﾄ</t>
  </si>
  <si>
    <t>NISHIZATO</t>
  </si>
  <si>
    <t>Hekito</t>
  </si>
  <si>
    <t>熊谷　慧</t>
  </si>
  <si>
    <t>ｸﾏｶﾞｲ ｻﾄｼ</t>
  </si>
  <si>
    <t>李　裕弦</t>
  </si>
  <si>
    <t>ｲ ﾕｳｹﾞﾝ</t>
  </si>
  <si>
    <t>２</t>
  </si>
  <si>
    <t>021122</t>
  </si>
  <si>
    <t>LEE</t>
  </si>
  <si>
    <t>Yugen</t>
  </si>
  <si>
    <t>中村　渚人</t>
  </si>
  <si>
    <t>ﾅｶﾑﾗ ﾅｷﾞﾄ</t>
  </si>
  <si>
    <t>Nagito</t>
  </si>
  <si>
    <t>伊藤　加周</t>
  </si>
  <si>
    <t>ｲﾄｳ ｶｼｭｳ</t>
  </si>
  <si>
    <t>030524</t>
  </si>
  <si>
    <t>Kasyu</t>
  </si>
  <si>
    <t>小山　樹</t>
  </si>
  <si>
    <t>ｵﾔﾏ ｲﾂｷ</t>
  </si>
  <si>
    <t>工藤　敬耀</t>
  </si>
  <si>
    <t>ｸﾄﾞｳ ﾀｶｱｷ</t>
  </si>
  <si>
    <t>齊藤　寿典</t>
  </si>
  <si>
    <t>ｻｲﾄｳ ﾋｻﾉﾘ</t>
  </si>
  <si>
    <t>040310</t>
  </si>
  <si>
    <t>Hisanori</t>
  </si>
  <si>
    <t>田村　康生</t>
  </si>
  <si>
    <t>ﾀﾑﾗ ｺｳｾｲ</t>
  </si>
  <si>
    <t>TAMURA</t>
  </si>
  <si>
    <t>逸見　堅悟</t>
  </si>
  <si>
    <t>ﾍﾝﾐ ｹﾝｺﾞ</t>
  </si>
  <si>
    <t>HENMI</t>
  </si>
  <si>
    <t>Kengo</t>
  </si>
  <si>
    <t>三上　真都</t>
  </si>
  <si>
    <t>ﾐｶﾐ ﾏﾅﾄ</t>
  </si>
  <si>
    <t>村田　在音</t>
  </si>
  <si>
    <t>ﾑﾗﾀ ｱﾙﾄ</t>
  </si>
  <si>
    <t>031128</t>
  </si>
  <si>
    <t>Aruto</t>
  </si>
  <si>
    <t>山岡　柊貴</t>
  </si>
  <si>
    <t>ﾔﾏｵｶ ｼｭｳｷ</t>
  </si>
  <si>
    <t>YAMAOKA</t>
  </si>
  <si>
    <t>Shuki</t>
  </si>
  <si>
    <t>若林　大河</t>
  </si>
  <si>
    <t>ﾜｶﾊﾞﾔｼ ﾀｲｶﾞ</t>
  </si>
  <si>
    <t>031126</t>
  </si>
  <si>
    <t>WAKABAYASHI</t>
  </si>
  <si>
    <t>Taiga</t>
  </si>
  <si>
    <t>菅田　和馬</t>
  </si>
  <si>
    <t>ｽｶﾞﾀ ｶｽﾞﾏ</t>
  </si>
  <si>
    <t>000808</t>
  </si>
  <si>
    <t xml:space="preserve">SUGATA </t>
  </si>
  <si>
    <t>菅原　翼</t>
  </si>
  <si>
    <t>ｽｶﾞﾜﾗ ﾂﾊﾞｻ</t>
  </si>
  <si>
    <t>STGAEARA</t>
  </si>
  <si>
    <t>Tubasa</t>
  </si>
  <si>
    <t>伊藤　正樹</t>
  </si>
  <si>
    <t>ｲﾄｳ ﾏｻｷ</t>
  </si>
  <si>
    <t>椎名　翔海</t>
  </si>
  <si>
    <t>ｼｲﾅ ｶｹﾙ</t>
  </si>
  <si>
    <t>011231</t>
  </si>
  <si>
    <t xml:space="preserve">SHIINA </t>
  </si>
  <si>
    <t>下門　弥央</t>
  </si>
  <si>
    <t>ｼﾓｼﾞｮｳ ﾐｵ</t>
  </si>
  <si>
    <t>SHIMOJYO</t>
  </si>
  <si>
    <t>松浦　史紋</t>
  </si>
  <si>
    <t>ﾏﾂｳﾗ ｼﾓﾝ</t>
  </si>
  <si>
    <t>020325</t>
  </si>
  <si>
    <t>MATUURA</t>
  </si>
  <si>
    <t>Shimon</t>
  </si>
  <si>
    <t>三野　鉄心</t>
  </si>
  <si>
    <t>ｻﾝﾉ ﾃﾂｼ</t>
  </si>
  <si>
    <t>020702</t>
  </si>
  <si>
    <t>SANNO</t>
  </si>
  <si>
    <t>Tetushi</t>
  </si>
  <si>
    <t>島岡　恵</t>
  </si>
  <si>
    <t>ｼﾏｵｶ ｹｲ</t>
  </si>
  <si>
    <t>021113</t>
  </si>
  <si>
    <t>SHIMAOKA</t>
  </si>
  <si>
    <t>千葉　安滋</t>
  </si>
  <si>
    <t>ﾁﾊﾞ ｱﾝｼﾞ</t>
  </si>
  <si>
    <t>030225</t>
  </si>
  <si>
    <t>Anji</t>
  </si>
  <si>
    <t>三浦　稜馬</t>
  </si>
  <si>
    <t>ﾐｳﾗ ﾘｮｳﾏ</t>
  </si>
  <si>
    <t>Ryouma</t>
  </si>
  <si>
    <t>駒木根　章人</t>
  </si>
  <si>
    <t>ｺﾏｷﾞﾈ ｱｷﾄ</t>
  </si>
  <si>
    <t>KOMAGINE</t>
  </si>
  <si>
    <t>Akito</t>
  </si>
  <si>
    <t>佐々木　柊汰</t>
  </si>
  <si>
    <t>ｻｻｷ ｼｭｳﾀ</t>
  </si>
  <si>
    <t>030623</t>
  </si>
  <si>
    <t>Shuta</t>
  </si>
  <si>
    <t>熊谷　幸大</t>
  </si>
  <si>
    <t>ｸﾏｶﾞｲ ｺｳﾀ</t>
  </si>
  <si>
    <t>鈴木　起貴</t>
  </si>
  <si>
    <t>ｽｽﾞｷ ﾀﾂｷ</t>
  </si>
  <si>
    <t>040112</t>
  </si>
  <si>
    <t>Tatuki</t>
  </si>
  <si>
    <t>佐々木　竜生</t>
  </si>
  <si>
    <t>ｻｻｷ ﾘｭｳｷ</t>
  </si>
  <si>
    <t>021226</t>
  </si>
  <si>
    <t>Ryuuki</t>
  </si>
  <si>
    <t>清水畑　永和</t>
  </si>
  <si>
    <t>ｼﾐｽｾﾊﾀ ﾄﾜ</t>
  </si>
  <si>
    <t>020731</t>
  </si>
  <si>
    <t>SHIMIZUHATA</t>
  </si>
  <si>
    <t>齋藤　拓海</t>
  </si>
  <si>
    <t>ｻｲﾄｳ ﾀｸﾐ</t>
  </si>
  <si>
    <t>佐野　柚紀</t>
  </si>
  <si>
    <t>ｻﾉ ﾕｽﾞｷ</t>
  </si>
  <si>
    <t>991128</t>
  </si>
  <si>
    <t>SANO</t>
  </si>
  <si>
    <t>吉田　直斗</t>
  </si>
  <si>
    <t>ﾖｼﾀﾞ ﾅｵﾄ</t>
  </si>
  <si>
    <t>980510</t>
  </si>
  <si>
    <t xml:space="preserve"> YOSHIDA</t>
  </si>
  <si>
    <t>伊藤　太一</t>
  </si>
  <si>
    <t>ｲﾄｳ ﾀｲﾁ</t>
  </si>
  <si>
    <t>000128</t>
  </si>
  <si>
    <t>折戸　和弥</t>
  </si>
  <si>
    <t>ｵﾘﾄ ｶｽﾞﾔ</t>
  </si>
  <si>
    <t>030302</t>
  </si>
  <si>
    <t>ORITO</t>
  </si>
  <si>
    <t>Kazuya</t>
  </si>
  <si>
    <t>佐藤　佑哉</t>
  </si>
  <si>
    <t>ｻﾄｳ ﾕｳﾔ</t>
  </si>
  <si>
    <t>030203</t>
  </si>
  <si>
    <t>松本　篤弥</t>
  </si>
  <si>
    <t>ﾏﾂﾓﾄ ｱﾂﾔ</t>
  </si>
  <si>
    <t>991011</t>
  </si>
  <si>
    <t>Atsuya</t>
  </si>
  <si>
    <t>金沢　太陽</t>
  </si>
  <si>
    <t>ｶﾅｻﾞﾜ ﾀｲﾖｳ</t>
  </si>
  <si>
    <t>030901</t>
  </si>
  <si>
    <t>佐々木　琉偉</t>
  </si>
  <si>
    <t>ｻｻｷ ﾙｲ</t>
  </si>
  <si>
    <t>030926</t>
  </si>
  <si>
    <t>髙橋　優斗</t>
  </si>
  <si>
    <t>ﾀｶﾊｼ ﾕｳﾄ</t>
  </si>
  <si>
    <t>今　拓海</t>
  </si>
  <si>
    <t>ｺﾝ ﾀｸﾐ</t>
  </si>
  <si>
    <t>030911</t>
  </si>
  <si>
    <t>KON</t>
  </si>
  <si>
    <t>齋藤　大泰</t>
  </si>
  <si>
    <t>ｻｲﾄｳ ﾏｻﾋﾛ</t>
  </si>
  <si>
    <t>030416</t>
  </si>
  <si>
    <t>廣嶋　真</t>
  </si>
  <si>
    <t>ﾋﾛｼﾏ ｼﾝ</t>
  </si>
  <si>
    <t>030619</t>
  </si>
  <si>
    <t>HIROSHIMA</t>
  </si>
  <si>
    <t>Shin</t>
  </si>
  <si>
    <t>備前　武</t>
  </si>
  <si>
    <t>ﾋﾞｾﾞﾝ ﾀｹﾙ</t>
  </si>
  <si>
    <t>BIZEN</t>
  </si>
  <si>
    <t>永田　都羽</t>
  </si>
  <si>
    <t>ﾅｶﾞﾀ ﾄﾜ</t>
  </si>
  <si>
    <t>040305</t>
  </si>
  <si>
    <t>NAGATA</t>
  </si>
  <si>
    <t>小川　磨美</t>
  </si>
  <si>
    <t>ｵｶﾞﾜ ﾏﾐ</t>
  </si>
  <si>
    <t>040123</t>
  </si>
  <si>
    <t>OGAWA</t>
  </si>
  <si>
    <t>菅原　さくら</t>
  </si>
  <si>
    <t>ｽｶﾞﾜﾗ ｻｸﾗ</t>
  </si>
  <si>
    <t>Sakura</t>
  </si>
  <si>
    <t>舛田　心優</t>
  </si>
  <si>
    <t>ﾏｽﾀﾞ ﾐﾕ</t>
  </si>
  <si>
    <t>030429</t>
  </si>
  <si>
    <t>髙橋　杏</t>
  </si>
  <si>
    <t>ﾀｶﾊｼ ｱﾝｽﾞ</t>
  </si>
  <si>
    <t>Anzu</t>
  </si>
  <si>
    <t>佐藤　奏</t>
  </si>
  <si>
    <t>田谷　心音</t>
  </si>
  <si>
    <t>ﾀﾔ ｺﾄﾈ</t>
  </si>
  <si>
    <t xml:space="preserve">TAYA </t>
  </si>
  <si>
    <t>Kotone</t>
  </si>
  <si>
    <t>森谷　美月</t>
  </si>
  <si>
    <t>ﾓﾘﾔ ﾐﾂｷ</t>
  </si>
  <si>
    <t>MORIYA</t>
  </si>
  <si>
    <t>菊地　志乃</t>
  </si>
  <si>
    <t>ｷｸﾁ ｼﾉ</t>
  </si>
  <si>
    <t>Shino</t>
  </si>
  <si>
    <t>長尾　香穂</t>
  </si>
  <si>
    <t>ﾅｶﾞｵ ｶﾎ</t>
  </si>
  <si>
    <t>新田　凜</t>
  </si>
  <si>
    <t>ﾆｯﾀ ﾘﾝ</t>
  </si>
  <si>
    <t>040315</t>
  </si>
  <si>
    <t>NITTA</t>
  </si>
  <si>
    <t>小西　未樹</t>
  </si>
  <si>
    <t>ｺﾆｼ ﾐﾂﾞｷ</t>
  </si>
  <si>
    <t>KONISHI</t>
  </si>
  <si>
    <t>石川　百杜巴</t>
  </si>
  <si>
    <t>ｲｼｶｾ ﾓﾄﾊ</t>
  </si>
  <si>
    <t>Motoha</t>
  </si>
  <si>
    <t>高橋　春花</t>
  </si>
  <si>
    <t>高橋　小晴</t>
  </si>
  <si>
    <t>ﾀｶﾊｼ ｺﾊﾙ</t>
  </si>
  <si>
    <t>Koharu</t>
  </si>
  <si>
    <t>加藤　倖子</t>
  </si>
  <si>
    <t>ｶﾄｳ ｺｳｺ</t>
  </si>
  <si>
    <t>031107</t>
  </si>
  <si>
    <t>Koko</t>
  </si>
  <si>
    <t>猪瀨　こころ</t>
  </si>
  <si>
    <t>ｲﾉｾ ｺｺﾛ</t>
  </si>
  <si>
    <t>030531</t>
  </si>
  <si>
    <t>Kokoro</t>
  </si>
  <si>
    <t>阿部　友翔</t>
  </si>
  <si>
    <t>ｱﾍﾞ ﾕｳﾄ</t>
  </si>
  <si>
    <t>030707</t>
  </si>
  <si>
    <t>日本</t>
    <rPh sb="0" eb="2">
      <t>ニホン</t>
    </rPh>
    <phoneticPr fontId="2"/>
  </si>
  <si>
    <t>佐々木　愛央</t>
  </si>
  <si>
    <t>ｻｻｷ ﾏﾋﾛ</t>
  </si>
  <si>
    <t>031203</t>
  </si>
  <si>
    <t>白石　華子</t>
  </si>
  <si>
    <t>ｼﾗｲｼ ﾊﾅｺ</t>
  </si>
  <si>
    <t>021213</t>
  </si>
  <si>
    <t>SIRAISHI</t>
  </si>
  <si>
    <t>Hanako</t>
  </si>
  <si>
    <t>菊地　佳奈</t>
  </si>
  <si>
    <t>ｷｸﾁ ｶﾅ</t>
  </si>
  <si>
    <t>kikuchi</t>
  </si>
  <si>
    <t>kana</t>
  </si>
  <si>
    <t>松野　海白</t>
  </si>
  <si>
    <t>ﾏﾂﾉ ﾐｼﾛ</t>
  </si>
  <si>
    <t>matsuno</t>
  </si>
  <si>
    <t>mishiro</t>
  </si>
  <si>
    <t>大和田　天空</t>
  </si>
  <si>
    <t>ｵｵﾜﾀﾞ ｿﾗ</t>
  </si>
  <si>
    <t>011109</t>
  </si>
  <si>
    <t>OWADA</t>
  </si>
  <si>
    <t>Sora</t>
  </si>
  <si>
    <t>安藤　名菜</t>
  </si>
  <si>
    <t>ｱﾝﾄﾞｳ ﾅﾅ</t>
  </si>
  <si>
    <t>030919</t>
  </si>
  <si>
    <t>ANDO</t>
  </si>
  <si>
    <t>江口　真央</t>
  </si>
  <si>
    <t>ｴｸﾞﾁ ﾏｵ</t>
  </si>
  <si>
    <t>Mao</t>
  </si>
  <si>
    <t>湯川　真悠</t>
  </si>
  <si>
    <t>ﾕｶﾜ ﾏﾕ</t>
  </si>
  <si>
    <t>岩手医科大学</t>
  </si>
  <si>
    <t>YUKAWA</t>
  </si>
  <si>
    <t>Mayu</t>
  </si>
  <si>
    <t>土樋　奏乃子</t>
  </si>
  <si>
    <t>ﾂﾁﾄｲ ｶﾉｺ</t>
  </si>
  <si>
    <t>020118</t>
  </si>
  <si>
    <t>TSUCHITOI</t>
  </si>
  <si>
    <t>Kanoko</t>
  </si>
  <si>
    <t>福原　日菜</t>
  </si>
  <si>
    <t>ﾌｸﾊﾗ ﾋﾅ</t>
  </si>
  <si>
    <t>１</t>
  </si>
  <si>
    <t>FUKUHARA</t>
  </si>
  <si>
    <t>石川　あいり</t>
  </si>
  <si>
    <t>ｲｼｶﾜ ｱｲﾘ</t>
  </si>
  <si>
    <t>谷中田奈々</t>
  </si>
  <si>
    <t>ヤチュウダナナ</t>
  </si>
  <si>
    <t>青森</t>
  </si>
  <si>
    <t>YACHUDA</t>
  </si>
  <si>
    <t>匹田　葉月</t>
  </si>
  <si>
    <t>ﾋｷﾀ ﾊﾂﾞｷ</t>
  </si>
  <si>
    <t>040323</t>
  </si>
  <si>
    <t xml:space="preserve">HIKITA </t>
  </si>
  <si>
    <t>Haduki</t>
  </si>
  <si>
    <t>渡部　希沙</t>
  </si>
  <si>
    <t>ﾜﾀﾅﾍﾞ ｷｻ</t>
  </si>
  <si>
    <t>010621</t>
  </si>
  <si>
    <t>Kisa</t>
  </si>
  <si>
    <t>関根　彩華</t>
  </si>
  <si>
    <t>ｾｷﾈ ｱﾔｶ</t>
  </si>
  <si>
    <t>011008</t>
  </si>
  <si>
    <t>SEKINE</t>
  </si>
  <si>
    <t>菅原　ひかり</t>
  </si>
  <si>
    <t>ｽｶﾞﾜﾗ ﾋｶﾘ</t>
  </si>
  <si>
    <t>031117</t>
  </si>
  <si>
    <t>江川　舞香</t>
  </si>
  <si>
    <t>ｴｶﾞﾜ ﾏｲｶ</t>
  </si>
  <si>
    <t>030421</t>
  </si>
  <si>
    <t>EGAWA</t>
  </si>
  <si>
    <t>Maika</t>
  </si>
  <si>
    <t>栗原　花歩</t>
  </si>
  <si>
    <t>ｸﾘﾊﾗ ｶﾎ</t>
  </si>
  <si>
    <t>030427</t>
  </si>
  <si>
    <t>KURIHARA</t>
  </si>
  <si>
    <t>橋本　明依</t>
  </si>
  <si>
    <t>ﾊｼﾓﾄ ﾒｲ</t>
  </si>
  <si>
    <t>030913</t>
  </si>
  <si>
    <t xml:space="preserve">HASHIMOTO </t>
  </si>
  <si>
    <t>Mei</t>
  </si>
  <si>
    <t>向田　祐翔</t>
  </si>
  <si>
    <t>鈴木　謙伸</t>
  </si>
  <si>
    <t>齋　大輝</t>
  </si>
  <si>
    <t>下城　佑介</t>
  </si>
  <si>
    <t>ｻｲﾄｳ ｹﾝｼﾝ</t>
  </si>
  <si>
    <t>ｵｷﾞﾜﾗ ｿｳﾀ</t>
  </si>
  <si>
    <t>小沼 史弥</t>
  </si>
  <si>
    <t>ｺﾇﾏ ﾌﾐﾔ</t>
  </si>
  <si>
    <t>坂元　泰</t>
  </si>
  <si>
    <t>後藤　嘉希</t>
  </si>
  <si>
    <t>ｺﾞﾄｳ ﾖｼｷ</t>
  </si>
  <si>
    <t>GOTOU</t>
  </si>
  <si>
    <t>奥山　叶幸</t>
  </si>
  <si>
    <t>ｵｸﾔﾏ ﾔｽﾕｷ</t>
  </si>
  <si>
    <t>031104</t>
  </si>
  <si>
    <t>山本　輝音</t>
  </si>
  <si>
    <t>ﾔﾏﾓﾄ ｷﾗﾄ</t>
  </si>
  <si>
    <t>Kirato</t>
  </si>
  <si>
    <t>大場　康平</t>
  </si>
  <si>
    <t>ｵｵﾊﾞ ｺｳﾍｲ</t>
  </si>
  <si>
    <t>021210</t>
  </si>
  <si>
    <t>OBA</t>
  </si>
  <si>
    <t>大村　将伸</t>
  </si>
  <si>
    <t>ｵｵﾑﾗ ﾏｻﾉﾌﾞ</t>
  </si>
  <si>
    <t>OHMURA</t>
  </si>
  <si>
    <t>Masanobu</t>
  </si>
  <si>
    <t>瀬尾　一真</t>
  </si>
  <si>
    <t>ｾｵ ｶｽﾞﾏ</t>
  </si>
  <si>
    <t>030123</t>
  </si>
  <si>
    <t>SEO</t>
  </si>
  <si>
    <t>得丸　恭隆</t>
  </si>
  <si>
    <t>ﾄｸﾏﾙ ﾔｽﾀｶ</t>
  </si>
  <si>
    <t>031005</t>
  </si>
  <si>
    <t>TOKUMARU</t>
  </si>
  <si>
    <t>Yasutaka</t>
  </si>
  <si>
    <t>佐藤　泰河</t>
  </si>
  <si>
    <t>ｻﾄｳ ﾀｲｶﾞ</t>
  </si>
  <si>
    <t>980502</t>
  </si>
  <si>
    <t>堀越　鉄平</t>
  </si>
  <si>
    <t>ﾎﾘｺｼ ﾃｯﾍﾟｲ</t>
  </si>
  <si>
    <t>030701</t>
  </si>
  <si>
    <t>HORIKOSHI</t>
  </si>
  <si>
    <t>Teppei</t>
  </si>
  <si>
    <t>伊藤　アキラ</t>
  </si>
  <si>
    <t>ｲﾄｳ ｱｷﾗ</t>
  </si>
  <si>
    <t>千葉　尊</t>
  </si>
  <si>
    <t>ﾁﾊﾞ ﾀｹﾙ</t>
  </si>
  <si>
    <t>030722</t>
  </si>
  <si>
    <t>最林寺　秀尊</t>
  </si>
  <si>
    <t>ｻｲﾘﾝｼﾞ ﾋﾃﾞﾀｶ</t>
  </si>
  <si>
    <t>031212</t>
  </si>
  <si>
    <t>SAIRINZHI</t>
  </si>
  <si>
    <t>Hidetaka</t>
  </si>
  <si>
    <t>室井　宏太</t>
  </si>
  <si>
    <t>ﾑﾛｲ ｺｳﾀ</t>
  </si>
  <si>
    <t>040130</t>
  </si>
  <si>
    <t>MUROI</t>
  </si>
  <si>
    <t xml:space="preserve">Kota </t>
  </si>
  <si>
    <t>陳　健</t>
  </si>
  <si>
    <t>ﾁﾝ ｹﾝ</t>
  </si>
  <si>
    <t>CHIN</t>
  </si>
  <si>
    <t>Ken</t>
  </si>
  <si>
    <t>中国</t>
  </si>
  <si>
    <t>CHN</t>
  </si>
  <si>
    <t>杉本　智紀</t>
  </si>
  <si>
    <t>ｽｷﾞﾓﾄ ﾄﾓｷ</t>
  </si>
  <si>
    <t xml:space="preserve">SUGIMOTO </t>
  </si>
  <si>
    <t>數田　脩人</t>
  </si>
  <si>
    <t>ｶｽﾞﾀ ｼｭｳﾄ</t>
  </si>
  <si>
    <t>KAZUTA</t>
  </si>
  <si>
    <t>Syuto</t>
  </si>
  <si>
    <t>佐藤　晃成</t>
  </si>
  <si>
    <t>ｻﾄｳ ｺｳｾｲ</t>
  </si>
  <si>
    <t>千田　昂輝</t>
  </si>
  <si>
    <t>ﾁﾀﾞ ｺｳｷ</t>
  </si>
  <si>
    <t>990307</t>
  </si>
  <si>
    <t>Kouki</t>
  </si>
  <si>
    <t>渡邊　遥貴</t>
  </si>
  <si>
    <t>ﾜﾀﾅﾍﾞ ﾊﾙｷ</t>
  </si>
  <si>
    <t>watanabe</t>
  </si>
  <si>
    <t>haruki</t>
  </si>
  <si>
    <t>木皿　大翔</t>
  </si>
  <si>
    <t>ｷｻﾗ ﾀﾞｲﾄ</t>
  </si>
  <si>
    <t>040210</t>
  </si>
  <si>
    <t>kisara</t>
  </si>
  <si>
    <t>daito</t>
  </si>
  <si>
    <t>菅原　大地</t>
  </si>
  <si>
    <t>ｽｶﾞﾜﾗ ﾀﾞｲﾁ</t>
  </si>
  <si>
    <t>030515</t>
  </si>
  <si>
    <t>野々瀬　一毅</t>
  </si>
  <si>
    <t>ﾉﾉｾ ｶｽﾞｷ</t>
  </si>
  <si>
    <t>020913</t>
  </si>
  <si>
    <t>NONOSE</t>
  </si>
  <si>
    <t>江口　知秀</t>
  </si>
  <si>
    <t>ｴｸﾞﾁ ﾄﾓﾋﾃﾞ</t>
  </si>
  <si>
    <t>031029</t>
  </si>
  <si>
    <t>Tomohide</t>
  </si>
  <si>
    <t>佐薙　怜</t>
  </si>
  <si>
    <t>ｻﾅｷﾞ ｻﾄｼ</t>
  </si>
  <si>
    <t>031112</t>
  </si>
  <si>
    <t>SANAGI</t>
  </si>
  <si>
    <t>海老名　敏州</t>
  </si>
  <si>
    <t>ｴﾋﾞﾅ ﾄｼｸﾆ</t>
  </si>
  <si>
    <t>EBINA</t>
  </si>
  <si>
    <t>Toshikuni</t>
  </si>
  <si>
    <t>内藤　蓮</t>
  </si>
  <si>
    <t>ﾅｲﾄｳ ﾚﾝ</t>
  </si>
  <si>
    <t>030403</t>
  </si>
  <si>
    <t>瀬川　純平</t>
  </si>
  <si>
    <t>ｾｶﾞﾜ ｼﾞｭﾝﾍﾟｲ</t>
  </si>
  <si>
    <t>020611</t>
  </si>
  <si>
    <t>Jumpei</t>
  </si>
  <si>
    <t>黒田　大輔</t>
  </si>
  <si>
    <t>ｸﾛﾀﾞ ﾀﾞｲｽｹ</t>
  </si>
  <si>
    <t>KURODA</t>
  </si>
  <si>
    <t>末永　司</t>
  </si>
  <si>
    <t>ｽｴﾅｶﾞ ﾂｶｻ</t>
  </si>
  <si>
    <t>東北医科薬科大学</t>
  </si>
  <si>
    <t>990910</t>
  </si>
  <si>
    <t>SUENAGA</t>
  </si>
  <si>
    <t>Tukasa</t>
  </si>
  <si>
    <t>志賀　理望</t>
  </si>
  <si>
    <t>ｼｶﾞ ﾘﾎﾞｳ</t>
  </si>
  <si>
    <t>SIGA</t>
  </si>
  <si>
    <t>Ribou</t>
  </si>
  <si>
    <t>高倉　直幸</t>
  </si>
  <si>
    <t>ﾀｶｸﾗ ﾁｻｷ</t>
  </si>
  <si>
    <t>981215</t>
  </si>
  <si>
    <t>TAKAKURA</t>
  </si>
  <si>
    <t>Chisaki</t>
  </si>
  <si>
    <t>川島　啓</t>
  </si>
  <si>
    <t>ｶﾜｼﾏ ｹｲ</t>
  </si>
  <si>
    <t>980612</t>
  </si>
  <si>
    <t>KAWASHIMA</t>
  </si>
  <si>
    <t>都鳥　未来也</t>
  </si>
  <si>
    <t>ﾄﾄﾞﾘ ﾐｷﾔ</t>
  </si>
  <si>
    <t>970611</t>
  </si>
  <si>
    <t>TODORI</t>
  </si>
  <si>
    <t>Mikiya</t>
  </si>
  <si>
    <t>太田　泰平</t>
  </si>
  <si>
    <t>ｵｵﾀ ﾀｲﾍｲ</t>
  </si>
  <si>
    <t>960616</t>
  </si>
  <si>
    <t>清水　拓</t>
  </si>
  <si>
    <t>ｼﾐｽﾞ ﾋﾛ</t>
  </si>
  <si>
    <t>990116</t>
  </si>
  <si>
    <t xml:space="preserve">SHIMIZU </t>
  </si>
  <si>
    <t>Hiro</t>
  </si>
  <si>
    <t>鈴木　竜馬</t>
  </si>
  <si>
    <t>ｽｽﾞｷ ﾘｮｳﾏ</t>
  </si>
  <si>
    <t>藤田　竜ノ介</t>
  </si>
  <si>
    <t>ﾌｼﾞﾀ ﾘｭｳﾉｽｹ</t>
  </si>
  <si>
    <t>021124</t>
  </si>
  <si>
    <t>鈴木　晟那</t>
  </si>
  <si>
    <t>ｽｽﾞｷ ｾﾅ</t>
  </si>
  <si>
    <t>011204</t>
  </si>
  <si>
    <t>齋藤　裕冶</t>
  </si>
  <si>
    <t>010818</t>
  </si>
  <si>
    <t>Yuuya</t>
  </si>
  <si>
    <t>宇都宮　聡太</t>
  </si>
  <si>
    <t>ｳﾂﾉﾐﾔ ｿｳﾀ</t>
  </si>
  <si>
    <t>010509</t>
  </si>
  <si>
    <t>UTUNOMIYA</t>
  </si>
  <si>
    <t>佐藤　正樹</t>
  </si>
  <si>
    <t>ｻﾄｳ ﾏｻｷ</t>
  </si>
  <si>
    <t>911115</t>
  </si>
  <si>
    <t>遠山　龍浩</t>
  </si>
  <si>
    <t>ﾄｵﾔﾏ ﾀﾂﾋﾛ</t>
  </si>
  <si>
    <t>000526</t>
  </si>
  <si>
    <t>TOYAMA</t>
  </si>
  <si>
    <t>Tatuhiro</t>
  </si>
  <si>
    <t>佐藤　壮</t>
  </si>
  <si>
    <t>ｻﾄｳ ｿｳ</t>
  </si>
  <si>
    <t>980715</t>
  </si>
  <si>
    <t>中塚　大貴</t>
  </si>
  <si>
    <t>ﾅｶﾂｶ ﾀﾞｲｷ</t>
  </si>
  <si>
    <t>980109</t>
  </si>
  <si>
    <t>NAKATSUKA</t>
  </si>
  <si>
    <t>成田　理瑠</t>
  </si>
  <si>
    <t>ﾅﾘﾀ ｻﾄﾙ</t>
  </si>
  <si>
    <t>３</t>
  </si>
  <si>
    <t>011115</t>
  </si>
  <si>
    <t>菊地　隼一郎</t>
  </si>
  <si>
    <t>ｷｸﾁ ｼｭﾝｲﾁﾛｳ</t>
  </si>
  <si>
    <t>030410</t>
  </si>
  <si>
    <t>Shunichiro</t>
  </si>
  <si>
    <t>舩山　雄太</t>
  </si>
  <si>
    <t>ﾌﾅﾔﾏ ﾕｳﾀ</t>
  </si>
  <si>
    <t>FUNAYAMA</t>
  </si>
  <si>
    <t>望月　優太</t>
  </si>
  <si>
    <t>ﾓﾁﾂﾞｷ ﾕｳﾀ</t>
  </si>
  <si>
    <t>040204</t>
  </si>
  <si>
    <t>MOTIZUKI</t>
  </si>
  <si>
    <t>矢嶋　由弦</t>
  </si>
  <si>
    <t>ﾔｼﾞﾏ ﾕﾂﾞﾙ</t>
  </si>
  <si>
    <t>20</t>
  </si>
  <si>
    <t>Yuzuru</t>
  </si>
  <si>
    <t>髙橋 大陸</t>
  </si>
  <si>
    <t>ﾀｶﾊｼ ﾘｸ</t>
  </si>
  <si>
    <t>末谷 幸士</t>
  </si>
  <si>
    <t>ｽｴﾔ ｺｳｼ</t>
  </si>
  <si>
    <t>SUEYA</t>
  </si>
  <si>
    <t>Koushi</t>
  </si>
  <si>
    <t>髙橋 孝河</t>
  </si>
  <si>
    <t>ﾀｶﾊｼ ｺｳｶﾞ</t>
  </si>
  <si>
    <t>030720</t>
  </si>
  <si>
    <t>Kouga</t>
  </si>
  <si>
    <t>辺見　陽一朗</t>
  </si>
  <si>
    <t>ﾍﾝﾐ ﾖｳｲﾁﾛｳ</t>
  </si>
  <si>
    <t>HEMMI</t>
  </si>
  <si>
    <t>Yoichiro</t>
  </si>
  <si>
    <t>川村 昌也</t>
  </si>
  <si>
    <t>ｶﾜﾑﾗ ﾏｻﾔ</t>
  </si>
  <si>
    <t>KAWAMURA</t>
  </si>
  <si>
    <t>千葉　航太</t>
  </si>
  <si>
    <t>ﾁﾊﾞ ｺｳﾀ</t>
  </si>
  <si>
    <t>清水　歩</t>
  </si>
  <si>
    <t>ｼﾐｽﾞ ｱﾕﾑ</t>
  </si>
  <si>
    <t>040209</t>
  </si>
  <si>
    <t>第73回 東北地区大学体育大会陸上競技</t>
    <rPh sb="0" eb="1">
      <t xml:space="preserve">ダイ </t>
    </rPh>
    <rPh sb="3" eb="4">
      <t>カイ</t>
    </rPh>
    <rPh sb="5" eb="9">
      <t>トウホクチク</t>
    </rPh>
    <rPh sb="9" eb="11">
      <t>ダイガク</t>
    </rPh>
    <rPh sb="11" eb="13">
      <t>タイイク</t>
    </rPh>
    <rPh sb="13" eb="15">
      <t>タイカイ</t>
    </rPh>
    <rPh sb="15" eb="17">
      <t>リクジョウ</t>
    </rPh>
    <rPh sb="17" eb="19">
      <t>キョウギ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</si>
</sst>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_ &quot;¥&quot;* #,##0_ ;[Red]_ &quot;¥&quot;* \-#,##0_ ;_ &quot;¥&quot;* &quot; - &quot;_ ;_ @_ "/>
    <numFmt numFmtId="178" formatCode="0_ "/>
    <numFmt numFmtId="179" formatCode="&quot;¥&quot;#,##0_);[Red]\(&quot;¥&quot;#,##0\)"/>
  </numFmts>
  <fonts count="49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Yu Gothic"/>
      <family val="2"/>
      <charset val="128"/>
      <scheme val="minor"/>
    </font>
    <font>
      <sz val="36"/>
      <color theme="1"/>
      <name val="メイリオ"/>
      <family val="3"/>
      <charset val="128"/>
    </font>
    <font>
      <sz val="14"/>
      <color theme="0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8"/>
      <color rgb="FFFF0000"/>
      <name val="メイリオ"/>
      <family val="3"/>
      <charset val="128"/>
    </font>
    <font>
      <sz val="12"/>
      <color rgb="FF0070C0"/>
      <name val="メイリオ"/>
      <family val="3"/>
      <charset val="128"/>
    </font>
    <font>
      <sz val="18"/>
      <color rgb="FF0070C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11"/>
      <color theme="1"/>
      <name val="ＭＳ ゴシック"/>
      <family val="3"/>
      <charset val="128"/>
    </font>
    <font>
      <b/>
      <sz val="18"/>
      <name val="メイリオ"/>
      <family val="3"/>
      <charset val="128"/>
    </font>
    <font>
      <b/>
      <sz val="14"/>
      <name val="メイリオ"/>
      <family val="3"/>
      <charset val="128"/>
    </font>
    <font>
      <b/>
      <sz val="11"/>
      <color rgb="FF000000"/>
      <name val="ＭＳ Ｐゴシック"/>
      <family val="2"/>
      <charset val="128"/>
    </font>
    <font>
      <b/>
      <sz val="9"/>
      <color rgb="FF000000"/>
      <name val="ＭＳ Ｐゴシック"/>
      <family val="2"/>
      <charset val="128"/>
    </font>
    <font>
      <b/>
      <sz val="11"/>
      <color rgb="FF000000"/>
      <name val="Yu Gothic"/>
      <family val="3"/>
      <charset val="128"/>
    </font>
    <font>
      <sz val="11"/>
      <color rgb="FF000000"/>
      <name val="Yu Gothic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Yu Gothic"/>
      <family val="3"/>
      <charset val="128"/>
      <scheme val="minor"/>
    </font>
    <font>
      <sz val="18"/>
      <color theme="1"/>
      <name val="ＭＳ Ｐゴシック"/>
      <family val="2"/>
      <charset val="128"/>
    </font>
    <font>
      <sz val="11"/>
      <color theme="0"/>
      <name val="Yu Gothic"/>
      <family val="2"/>
      <charset val="128"/>
      <scheme val="minor"/>
    </font>
    <font>
      <sz val="11"/>
      <color theme="0"/>
      <name val="ＭＳ ゴシック"/>
      <family val="3"/>
      <charset val="128"/>
    </font>
    <font>
      <sz val="11"/>
      <name val="Yu Gothic"/>
      <family val="2"/>
      <charset val="128"/>
      <scheme val="minor"/>
    </font>
    <font>
      <sz val="11"/>
      <name val="Yu Gothic"/>
      <family val="3"/>
      <charset val="128"/>
      <scheme val="minor"/>
    </font>
    <font>
      <sz val="11"/>
      <name val="Yu Gothic Light"/>
      <family val="3"/>
      <charset val="128"/>
      <scheme val="major"/>
    </font>
    <font>
      <sz val="36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Yu Gothic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9"/>
      <color rgb="FF000000"/>
      <name val="メイリオ"/>
      <family val="2"/>
      <charset val="128"/>
    </font>
    <font>
      <sz val="9"/>
      <color rgb="FF000000"/>
      <name val="メイリオ"/>
      <family val="2"/>
      <charset val="128"/>
    </font>
    <font>
      <b/>
      <sz val="10"/>
      <color rgb="FF000000"/>
      <name val="Yu Gothic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7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Down="1">
      <left/>
      <right/>
      <top style="thin">
        <color auto="1"/>
      </top>
      <bottom style="medium">
        <color auto="1"/>
      </bottom>
      <diagonal style="thin">
        <color auto="1"/>
      </diagonal>
    </border>
    <border diagonalDown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</cellStyleXfs>
  <cellXfs count="512">
    <xf numFmtId="0" fontId="0" fillId="0" borderId="0" xfId="0">
      <alignment vertical="center"/>
    </xf>
    <xf numFmtId="0" fontId="26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76" fontId="3" fillId="0" borderId="0" xfId="0" applyNumberFormat="1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8" fillId="0" borderId="36" xfId="0" applyFont="1" applyBorder="1" applyAlignment="1" applyProtection="1">
      <alignment horizontal="center" vertical="center"/>
      <protection hidden="1"/>
    </xf>
    <xf numFmtId="0" fontId="8" fillId="0" borderId="34" xfId="0" applyFont="1" applyBorder="1" applyAlignment="1" applyProtection="1">
      <alignment horizontal="center" vertical="center"/>
      <protection hidden="1"/>
    </xf>
    <xf numFmtId="49" fontId="3" fillId="0" borderId="37" xfId="0" applyNumberFormat="1" applyFont="1" applyBorder="1" applyAlignment="1" applyProtection="1">
      <alignment horizontal="center" vertical="center"/>
      <protection hidden="1"/>
    </xf>
    <xf numFmtId="49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49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37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hidden="1"/>
    </xf>
    <xf numFmtId="0" fontId="16" fillId="0" borderId="2" xfId="0" applyFont="1" applyBorder="1" applyAlignment="1" applyProtection="1">
      <alignment horizontal="center" vertical="center"/>
      <protection hidden="1"/>
    </xf>
    <xf numFmtId="0" fontId="16" fillId="0" borderId="29" xfId="0" applyFont="1" applyBorder="1" applyAlignment="1" applyProtection="1">
      <alignment horizontal="center" vertical="center"/>
      <protection hidden="1"/>
    </xf>
    <xf numFmtId="0" fontId="18" fillId="0" borderId="13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18" fillId="0" borderId="7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hidden="1"/>
    </xf>
    <xf numFmtId="0" fontId="3" fillId="6" borderId="0" xfId="0" applyFont="1" applyFill="1" applyProtection="1">
      <alignment vertical="center"/>
      <protection hidden="1"/>
    </xf>
    <xf numFmtId="0" fontId="24" fillId="6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1" fillId="0" borderId="0" xfId="0" applyFont="1" applyAlignme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4" fillId="6" borderId="0" xfId="0" applyFont="1" applyFill="1" applyAlignment="1" applyProtection="1">
      <alignment vertical="center" justifyLastLine="1"/>
      <protection hidden="1"/>
    </xf>
    <xf numFmtId="0" fontId="9" fillId="0" borderId="0" xfId="0" applyFont="1" applyAlignment="1" applyProtection="1">
      <alignment vertical="center" justifyLastLine="1"/>
      <protection hidden="1"/>
    </xf>
    <xf numFmtId="0" fontId="24" fillId="6" borderId="0" xfId="0" applyFont="1" applyFill="1" applyAlignment="1" applyProtection="1">
      <alignment vertical="distributed" textRotation="255" justifyLastLine="1"/>
      <protection hidden="1"/>
    </xf>
    <xf numFmtId="0" fontId="24" fillId="6" borderId="1" xfId="0" applyFont="1" applyFill="1" applyBorder="1" applyAlignment="1" applyProtection="1">
      <alignment horizontal="center" vertical="center"/>
      <protection hidden="1"/>
    </xf>
    <xf numFmtId="0" fontId="24" fillId="6" borderId="0" xfId="0" applyFont="1" applyFill="1" applyAlignment="1" applyProtection="1">
      <alignment horizontal="center" vertical="distributed" textRotation="255" justifyLastLine="1"/>
      <protection hidden="1"/>
    </xf>
    <xf numFmtId="49" fontId="24" fillId="6" borderId="0" xfId="0" applyNumberFormat="1" applyFont="1" applyFill="1" applyAlignment="1" applyProtection="1">
      <protection hidden="1"/>
    </xf>
    <xf numFmtId="49" fontId="9" fillId="0" borderId="0" xfId="0" applyNumberFormat="1" applyFont="1" applyAlignment="1" applyProtection="1">
      <protection hidden="1"/>
    </xf>
    <xf numFmtId="49" fontId="24" fillId="6" borderId="0" xfId="0" applyNumberFormat="1" applyFont="1" applyFill="1" applyProtection="1">
      <alignment vertical="center"/>
      <protection hidden="1"/>
    </xf>
    <xf numFmtId="49" fontId="9" fillId="0" borderId="0" xfId="0" applyNumberFormat="1" applyFont="1" applyAlignment="1" applyProtection="1">
      <alignment horizontal="center"/>
      <protection hidden="1"/>
    </xf>
    <xf numFmtId="49" fontId="9" fillId="0" borderId="0" xfId="0" applyNumberFormat="1" applyFont="1" applyProtection="1">
      <alignment vertical="center"/>
      <protection hidden="1"/>
    </xf>
    <xf numFmtId="0" fontId="0" fillId="6" borderId="0" xfId="0" applyFill="1" applyProtection="1">
      <alignment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49" fontId="26" fillId="0" borderId="0" xfId="0" applyNumberFormat="1" applyFont="1">
      <alignment vertical="center"/>
    </xf>
    <xf numFmtId="0" fontId="3" fillId="0" borderId="0" xfId="0" applyFont="1" applyAlignment="1" applyProtection="1">
      <alignment horizontal="left" vertical="top"/>
      <protection locked="0"/>
    </xf>
    <xf numFmtId="176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Protection="1">
      <alignment vertical="center"/>
      <protection hidden="1"/>
    </xf>
    <xf numFmtId="0" fontId="0" fillId="0" borderId="63" xfId="0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protection hidden="1"/>
    </xf>
    <xf numFmtId="0" fontId="26" fillId="0" borderId="0" xfId="0" applyFont="1" applyAlignment="1" applyProtection="1">
      <protection hidden="1"/>
    </xf>
    <xf numFmtId="0" fontId="3" fillId="6" borderId="0" xfId="0" applyFont="1" applyFill="1" applyAlignment="1" applyProtection="1">
      <alignment vertical="center" justifyLastLine="1"/>
      <protection hidden="1"/>
    </xf>
    <xf numFmtId="0" fontId="26" fillId="0" borderId="0" xfId="0" applyFont="1" applyAlignment="1" applyProtection="1">
      <alignment vertical="center" justifyLastLine="1"/>
      <protection hidden="1"/>
    </xf>
    <xf numFmtId="0" fontId="3" fillId="6" borderId="0" xfId="0" applyFont="1" applyFill="1" applyAlignment="1" applyProtection="1">
      <alignment vertical="distributed" textRotation="255" justifyLastLine="1"/>
      <protection hidden="1"/>
    </xf>
    <xf numFmtId="0" fontId="3" fillId="6" borderId="0" xfId="0" applyFont="1" applyFill="1" applyAlignment="1" applyProtection="1">
      <alignment horizontal="center" vertical="distributed" textRotation="255" justifyLastLine="1"/>
      <protection hidden="1"/>
    </xf>
    <xf numFmtId="49" fontId="3" fillId="6" borderId="0" xfId="0" applyNumberFormat="1" applyFont="1" applyFill="1" applyAlignment="1" applyProtection="1">
      <protection hidden="1"/>
    </xf>
    <xf numFmtId="49" fontId="26" fillId="0" borderId="0" xfId="0" applyNumberFormat="1" applyFont="1" applyAlignment="1" applyProtection="1">
      <protection hidden="1"/>
    </xf>
    <xf numFmtId="49" fontId="3" fillId="6" borderId="0" xfId="0" applyNumberFormat="1" applyFont="1" applyFill="1" applyProtection="1">
      <alignment vertical="center"/>
      <protection hidden="1"/>
    </xf>
    <xf numFmtId="49" fontId="26" fillId="0" borderId="0" xfId="0" applyNumberFormat="1" applyFont="1" applyAlignment="1" applyProtection="1">
      <alignment horizontal="center"/>
      <protection hidden="1"/>
    </xf>
    <xf numFmtId="49" fontId="26" fillId="0" borderId="0" xfId="0" applyNumberFormat="1" applyFont="1" applyProtection="1">
      <alignment vertical="center"/>
      <protection hidden="1"/>
    </xf>
    <xf numFmtId="0" fontId="33" fillId="0" borderId="0" xfId="0" applyFont="1" applyAlignment="1" applyProtection="1">
      <protection hidden="1"/>
    </xf>
    <xf numFmtId="49" fontId="3" fillId="6" borderId="0" xfId="0" applyNumberFormat="1" applyFont="1" applyFill="1" applyAlignment="1" applyProtection="1">
      <alignment horizontal="center" vertical="center"/>
      <protection hidden="1"/>
    </xf>
    <xf numFmtId="178" fontId="3" fillId="0" borderId="38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0" borderId="64" xfId="0" applyFont="1" applyBorder="1" applyAlignment="1" applyProtection="1">
      <alignment horizontal="left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1" xfId="0" quotePrefix="1" applyFont="1" applyBorder="1" applyAlignment="1" applyProtection="1">
      <alignment horizontal="center" vertical="center"/>
      <protection hidden="1"/>
    </xf>
    <xf numFmtId="0" fontId="0" fillId="6" borderId="0" xfId="0" applyFill="1" applyAlignment="1">
      <alignment horizontal="center" vertical="center"/>
    </xf>
    <xf numFmtId="0" fontId="34" fillId="0" borderId="0" xfId="0" applyFont="1" applyAlignment="1" applyProtection="1">
      <alignment horizontal="center" vertical="center"/>
      <protection hidden="1"/>
    </xf>
    <xf numFmtId="0" fontId="34" fillId="0" borderId="0" xfId="0" applyFont="1" applyProtection="1">
      <alignment vertical="center"/>
      <protection hidden="1"/>
    </xf>
    <xf numFmtId="179" fontId="0" fillId="0" borderId="0" xfId="0" applyNumberFormat="1" applyAlignment="1" applyProtection="1">
      <alignment horizontal="center" vertical="center"/>
      <protection hidden="1"/>
    </xf>
    <xf numFmtId="0" fontId="0" fillId="0" borderId="1" xfId="0" applyBorder="1">
      <alignment vertical="center"/>
    </xf>
    <xf numFmtId="0" fontId="0" fillId="5" borderId="1" xfId="0" applyFill="1" applyBorder="1">
      <alignment vertical="center"/>
    </xf>
    <xf numFmtId="0" fontId="0" fillId="7" borderId="1" xfId="0" applyFill="1" applyBorder="1">
      <alignment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hidden="1"/>
    </xf>
    <xf numFmtId="0" fontId="3" fillId="0" borderId="42" xfId="0" applyFont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center" vertical="center"/>
    </xf>
    <xf numFmtId="0" fontId="9" fillId="6" borderId="1" xfId="0" applyFont="1" applyFill="1" applyBorder="1" applyAlignment="1"/>
    <xf numFmtId="178" fontId="3" fillId="0" borderId="38" xfId="0" quotePrefix="1" applyNumberFormat="1" applyFont="1" applyBorder="1" applyAlignment="1" applyProtection="1">
      <alignment horizontal="center" vertical="center"/>
      <protection hidden="1"/>
    </xf>
    <xf numFmtId="0" fontId="3" fillId="0" borderId="38" xfId="0" quotePrefix="1" applyFont="1" applyBorder="1" applyAlignment="1" applyProtection="1">
      <alignment horizontal="center" vertical="center"/>
      <protection hidden="1"/>
    </xf>
    <xf numFmtId="178" fontId="3" fillId="0" borderId="1" xfId="0" quotePrefix="1" applyNumberFormat="1" applyFont="1" applyBorder="1" applyAlignment="1" applyProtection="1">
      <alignment horizontal="center" vertical="center"/>
      <protection hidden="1"/>
    </xf>
    <xf numFmtId="0" fontId="3" fillId="0" borderId="3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0" borderId="63" xfId="0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64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16" fillId="0" borderId="2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7" fillId="0" borderId="0" xfId="0" applyFont="1">
      <alignment vertical="center"/>
    </xf>
    <xf numFmtId="0" fontId="36" fillId="0" borderId="0" xfId="0" applyFont="1">
      <alignment vertical="center"/>
    </xf>
    <xf numFmtId="49" fontId="37" fillId="0" borderId="0" xfId="0" applyNumberFormat="1" applyFont="1" applyAlignment="1">
      <alignment horizontal="left"/>
    </xf>
    <xf numFmtId="0" fontId="9" fillId="0" borderId="0" xfId="0" applyFont="1">
      <alignment vertical="center"/>
    </xf>
    <xf numFmtId="49" fontId="39" fillId="6" borderId="0" xfId="0" applyNumberFormat="1" applyFont="1" applyFill="1" applyAlignment="1">
      <alignment horizontal="left" vertical="center"/>
    </xf>
    <xf numFmtId="49" fontId="39" fillId="6" borderId="0" xfId="0" applyNumberFormat="1" applyFont="1" applyFill="1">
      <alignment vertical="center"/>
    </xf>
    <xf numFmtId="0" fontId="40" fillId="6" borderId="0" xfId="0" applyFont="1" applyFill="1">
      <alignment vertical="center"/>
    </xf>
    <xf numFmtId="49" fontId="9" fillId="0" borderId="0" xfId="0" applyNumberFormat="1" applyFont="1">
      <alignment vertical="center"/>
    </xf>
    <xf numFmtId="176" fontId="9" fillId="0" borderId="0" xfId="0" applyNumberFormat="1" applyFont="1">
      <alignment vertical="center"/>
    </xf>
    <xf numFmtId="49" fontId="9" fillId="0" borderId="0" xfId="0" applyNumberFormat="1" applyFont="1" applyAlignment="1">
      <alignment horizontal="left"/>
    </xf>
    <xf numFmtId="0" fontId="9" fillId="6" borderId="0" xfId="0" applyFont="1" applyFill="1" applyAlignment="1"/>
    <xf numFmtId="0" fontId="38" fillId="0" borderId="0" xfId="0" applyFont="1">
      <alignment vertical="center"/>
    </xf>
    <xf numFmtId="49" fontId="9" fillId="0" borderId="0" xfId="2" applyNumberFormat="1" applyFont="1"/>
    <xf numFmtId="49" fontId="9" fillId="0" borderId="0" xfId="0" applyNumberFormat="1" applyFont="1" applyAlignment="1"/>
    <xf numFmtId="0" fontId="9" fillId="6" borderId="0" xfId="0" applyFont="1" applyFill="1">
      <alignment vertical="center"/>
    </xf>
    <xf numFmtId="0" fontId="9" fillId="0" borderId="0" xfId="0" applyFont="1" applyAlignment="1">
      <alignment horizontal="right" vertical="center"/>
    </xf>
    <xf numFmtId="49" fontId="9" fillId="0" borderId="0" xfId="0" applyNumberFormat="1" applyFont="1" applyAlignment="1">
      <alignment horizontal="right"/>
    </xf>
    <xf numFmtId="49" fontId="9" fillId="0" borderId="0" xfId="2" applyNumberFormat="1" applyFont="1" applyAlignment="1">
      <alignment horizontal="right"/>
    </xf>
    <xf numFmtId="49" fontId="38" fillId="0" borderId="0" xfId="0" applyNumberFormat="1" applyFont="1" applyAlignment="1">
      <alignment horizontal="right" vertical="center"/>
    </xf>
    <xf numFmtId="0" fontId="9" fillId="6" borderId="0" xfId="0" applyFont="1" applyFill="1" applyAlignment="1">
      <alignment horizontal="right"/>
    </xf>
    <xf numFmtId="0" fontId="9" fillId="6" borderId="0" xfId="0" applyFont="1" applyFill="1" applyAlignment="1">
      <alignment horizontal="right" vertical="center"/>
    </xf>
    <xf numFmtId="49" fontId="39" fillId="0" borderId="0" xfId="0" applyNumberFormat="1" applyFont="1" applyAlignment="1"/>
    <xf numFmtId="0" fontId="38" fillId="4" borderId="0" xfId="0" applyFont="1" applyFill="1" applyAlignment="1">
      <alignment horizontal="center" vertical="center"/>
    </xf>
    <xf numFmtId="49" fontId="42" fillId="0" borderId="0" xfId="2" applyNumberFormat="1" applyFont="1"/>
    <xf numFmtId="0" fontId="3" fillId="0" borderId="39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locked="0"/>
    </xf>
    <xf numFmtId="49" fontId="38" fillId="4" borderId="0" xfId="0" applyNumberFormat="1" applyFont="1" applyFill="1">
      <alignment vertical="center"/>
    </xf>
    <xf numFmtId="49" fontId="37" fillId="0" borderId="0" xfId="0" applyNumberFormat="1" applyFont="1">
      <alignment vertical="center"/>
    </xf>
    <xf numFmtId="49" fontId="36" fillId="0" borderId="0" xfId="0" applyNumberFormat="1" applyFont="1">
      <alignment vertical="center"/>
    </xf>
    <xf numFmtId="49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/>
    </xf>
    <xf numFmtId="49" fontId="37" fillId="0" borderId="0" xfId="0" applyNumberFormat="1" applyFont="1" applyAlignment="1">
      <alignment horizontal="right" vertical="center"/>
    </xf>
    <xf numFmtId="0" fontId="26" fillId="0" borderId="71" xfId="0" applyFont="1" applyBorder="1">
      <alignment vertical="center"/>
    </xf>
    <xf numFmtId="49" fontId="26" fillId="0" borderId="71" xfId="0" applyNumberFormat="1" applyFont="1" applyBorder="1">
      <alignment vertical="center"/>
    </xf>
    <xf numFmtId="0" fontId="26" fillId="0" borderId="1" xfId="0" applyFont="1" applyBorder="1">
      <alignment vertical="center"/>
    </xf>
    <xf numFmtId="49" fontId="44" fillId="0" borderId="1" xfId="0" applyNumberFormat="1" applyFont="1" applyBorder="1" applyAlignment="1"/>
    <xf numFmtId="49" fontId="45" fillId="0" borderId="1" xfId="0" applyNumberFormat="1" applyFont="1" applyBorder="1" applyAlignment="1"/>
    <xf numFmtId="0" fontId="37" fillId="0" borderId="1" xfId="0" applyFont="1" applyBorder="1">
      <alignment vertical="center"/>
    </xf>
    <xf numFmtId="49" fontId="38" fillId="4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9" fontId="37" fillId="0" borderId="0" xfId="0" applyNumberFormat="1" applyFont="1" applyAlignment="1">
      <alignment horizontal="left" vertical="center"/>
    </xf>
    <xf numFmtId="0" fontId="38" fillId="4" borderId="0" xfId="0" applyFont="1" applyFill="1" applyAlignment="1">
      <alignment horizontal="left" vertical="center"/>
    </xf>
    <xf numFmtId="0" fontId="9" fillId="0" borderId="0" xfId="0" applyFont="1" applyAlignment="1">
      <alignment horizontal="left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49" fontId="42" fillId="0" borderId="0" xfId="0" applyNumberFormat="1" applyFont="1" applyAlignment="1">
      <alignment shrinkToFit="1"/>
    </xf>
    <xf numFmtId="49" fontId="0" fillId="0" borderId="0" xfId="0" applyNumberFormat="1">
      <alignment vertical="center"/>
    </xf>
    <xf numFmtId="49" fontId="42" fillId="0" borderId="0" xfId="0" applyNumberFormat="1" applyFont="1" applyAlignment="1"/>
    <xf numFmtId="0" fontId="36" fillId="0" borderId="0" xfId="0" applyFont="1" applyAlignment="1">
      <alignment horizontal="left" vertical="center"/>
    </xf>
    <xf numFmtId="49" fontId="38" fillId="0" borderId="0" xfId="0" applyNumberFormat="1" applyFont="1" applyAlignment="1">
      <alignment horizontal="left" vertical="center"/>
    </xf>
    <xf numFmtId="49" fontId="36" fillId="0" borderId="0" xfId="0" applyNumberFormat="1" applyFont="1" applyAlignment="1">
      <alignment horizontal="left" vertical="center"/>
    </xf>
    <xf numFmtId="0" fontId="3" fillId="0" borderId="35" xfId="0" applyFont="1" applyBorder="1">
      <alignment vertical="center"/>
    </xf>
    <xf numFmtId="0" fontId="3" fillId="0" borderId="15" xfId="0" applyFont="1" applyBorder="1">
      <alignment vertical="center"/>
    </xf>
    <xf numFmtId="0" fontId="16" fillId="0" borderId="0" xfId="0" applyFont="1" applyProtection="1">
      <alignment vertical="center"/>
      <protection hidden="1"/>
    </xf>
    <xf numFmtId="49" fontId="3" fillId="0" borderId="0" xfId="0" applyNumberFormat="1" applyFont="1" applyProtection="1">
      <alignment vertical="center"/>
      <protection hidden="1"/>
    </xf>
    <xf numFmtId="177" fontId="3" fillId="0" borderId="0" xfId="1" applyNumberFormat="1" applyFont="1" applyBorder="1" applyAlignment="1" applyProtection="1">
      <alignment vertical="center"/>
      <protection hidden="1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49" fontId="43" fillId="0" borderId="38" xfId="6" applyNumberFormat="1" applyBorder="1" applyAlignment="1" applyProtection="1">
      <alignment horizontal="center" vertical="center"/>
      <protection locked="0"/>
    </xf>
    <xf numFmtId="49" fontId="3" fillId="0" borderId="50" xfId="0" applyNumberFormat="1" applyFont="1" applyBorder="1" applyAlignment="1" applyProtection="1">
      <alignment horizontal="center" vertical="center"/>
      <protection locked="0"/>
    </xf>
    <xf numFmtId="49" fontId="3" fillId="0" borderId="70" xfId="0" applyNumberFormat="1" applyFont="1" applyBorder="1" applyAlignment="1" applyProtection="1">
      <alignment horizontal="center" vertical="center"/>
      <protection locked="0"/>
    </xf>
    <xf numFmtId="0" fontId="4" fillId="0" borderId="69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49" fontId="3" fillId="0" borderId="64" xfId="0" applyNumberFormat="1" applyFont="1" applyBorder="1" applyAlignment="1" applyProtection="1">
      <alignment horizontal="center" vertical="center"/>
      <protection locked="0"/>
    </xf>
    <xf numFmtId="49" fontId="3" fillId="0" borderId="68" xfId="0" applyNumberFormat="1" applyFont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horizontal="center" vertical="center"/>
      <protection hidden="1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178" fontId="3" fillId="0" borderId="41" xfId="0" applyNumberFormat="1" applyFont="1" applyBorder="1" applyAlignment="1" applyProtection="1">
      <alignment horizontal="center" vertical="center"/>
      <protection locked="0"/>
    </xf>
    <xf numFmtId="178" fontId="3" fillId="0" borderId="42" xfId="0" applyNumberFormat="1" applyFont="1" applyBorder="1" applyAlignment="1" applyProtection="1">
      <alignment horizontal="center" vertical="center"/>
      <protection locked="0"/>
    </xf>
    <xf numFmtId="178" fontId="3" fillId="0" borderId="65" xfId="0" applyNumberFormat="1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hidden="1"/>
    </xf>
    <xf numFmtId="0" fontId="3" fillId="0" borderId="50" xfId="0" applyFont="1" applyBorder="1" applyAlignment="1" applyProtection="1">
      <alignment horizontal="center" vertical="center"/>
      <protection hidden="1"/>
    </xf>
    <xf numFmtId="0" fontId="3" fillId="0" borderId="51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29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3" fillId="0" borderId="49" xfId="0" applyFont="1" applyBorder="1" applyAlignment="1" applyProtection="1">
      <alignment horizontal="center" vertical="center"/>
      <protection hidden="1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40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hidden="1"/>
    </xf>
    <xf numFmtId="0" fontId="13" fillId="0" borderId="31" xfId="0" applyFont="1" applyBorder="1" applyAlignment="1" applyProtection="1">
      <alignment horizontal="center" vertical="center"/>
      <protection hidden="1"/>
    </xf>
    <xf numFmtId="0" fontId="13" fillId="0" borderId="40" xfId="0" applyFont="1" applyBorder="1" applyAlignment="1" applyProtection="1">
      <alignment horizontal="center" vertical="center"/>
      <protection hidden="1"/>
    </xf>
    <xf numFmtId="0" fontId="13" fillId="0" borderId="32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3" fillId="0" borderId="62" xfId="0" applyFont="1" applyBorder="1" applyAlignment="1" applyProtection="1">
      <alignment horizontal="center" vertical="center"/>
      <protection hidden="1"/>
    </xf>
    <xf numFmtId="0" fontId="3" fillId="0" borderId="30" xfId="0" applyFont="1" applyBorder="1" applyAlignment="1" applyProtection="1">
      <alignment horizontal="center" vertical="center"/>
      <protection hidden="1"/>
    </xf>
    <xf numFmtId="0" fontId="17" fillId="5" borderId="0" xfId="0" applyFont="1" applyFill="1" applyAlignment="1" applyProtection="1">
      <alignment horizontal="center" vertical="center"/>
      <protection hidden="1"/>
    </xf>
    <xf numFmtId="0" fontId="3" fillId="0" borderId="35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27" xfId="0" applyFont="1" applyBorder="1" applyAlignment="1" applyProtection="1">
      <alignment horizontal="center" vertical="center"/>
      <protection hidden="1"/>
    </xf>
    <xf numFmtId="0" fontId="20" fillId="0" borderId="43" xfId="0" applyFont="1" applyBorder="1" applyAlignment="1" applyProtection="1">
      <alignment horizontal="center" vertical="center"/>
      <protection hidden="1"/>
    </xf>
    <xf numFmtId="0" fontId="20" fillId="0" borderId="44" xfId="0" applyFont="1" applyBorder="1" applyAlignment="1" applyProtection="1">
      <alignment horizontal="center" vertical="center"/>
      <protection hidden="1"/>
    </xf>
    <xf numFmtId="0" fontId="20" fillId="0" borderId="36" xfId="0" applyFont="1" applyBorder="1" applyAlignment="1" applyProtection="1">
      <alignment horizontal="center" vertical="center"/>
      <protection hidden="1"/>
    </xf>
    <xf numFmtId="0" fontId="20" fillId="0" borderId="47" xfId="0" applyFont="1" applyBorder="1" applyAlignment="1" applyProtection="1">
      <alignment horizontal="center" vertical="center"/>
      <protection hidden="1"/>
    </xf>
    <xf numFmtId="0" fontId="20" fillId="0" borderId="25" xfId="0" applyFont="1" applyBorder="1" applyAlignment="1" applyProtection="1">
      <alignment horizontal="center" vertical="center"/>
      <protection hidden="1"/>
    </xf>
    <xf numFmtId="0" fontId="20" fillId="0" borderId="48" xfId="0" applyFont="1" applyBorder="1" applyAlignment="1" applyProtection="1">
      <alignment horizontal="center" vertical="center"/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0" fontId="22" fillId="2" borderId="55" xfId="0" applyFont="1" applyFill="1" applyBorder="1" applyAlignment="1" applyProtection="1">
      <alignment horizontal="center" vertical="center"/>
      <protection hidden="1"/>
    </xf>
    <xf numFmtId="0" fontId="3" fillId="0" borderId="39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53" xfId="0" applyFont="1" applyBorder="1" applyAlignment="1" applyProtection="1">
      <alignment horizontal="left" vertical="top"/>
      <protection locked="0"/>
    </xf>
    <xf numFmtId="0" fontId="3" fillId="0" borderId="19" xfId="0" applyFont="1" applyBorder="1" applyAlignment="1" applyProtection="1">
      <alignment horizontal="left" vertical="top"/>
      <protection locked="0"/>
    </xf>
    <xf numFmtId="0" fontId="3" fillId="0" borderId="54" xfId="0" applyFont="1" applyBorder="1" applyAlignment="1" applyProtection="1">
      <alignment horizontal="left" vertical="top"/>
      <protection locked="0"/>
    </xf>
    <xf numFmtId="0" fontId="3" fillId="0" borderId="45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46" xfId="0" applyFont="1" applyBorder="1" applyAlignment="1" applyProtection="1">
      <alignment horizontal="left" vertical="top"/>
      <protection locked="0"/>
    </xf>
    <xf numFmtId="0" fontId="3" fillId="0" borderId="47" xfId="0" applyFont="1" applyBorder="1" applyAlignment="1" applyProtection="1">
      <alignment horizontal="left" vertical="top"/>
      <protection locked="0"/>
    </xf>
    <xf numFmtId="0" fontId="3" fillId="0" borderId="25" xfId="0" applyFont="1" applyBorder="1" applyAlignment="1" applyProtection="1">
      <alignment horizontal="left" vertical="top"/>
      <protection locked="0"/>
    </xf>
    <xf numFmtId="0" fontId="3" fillId="0" borderId="48" xfId="0" applyFont="1" applyBorder="1" applyAlignment="1" applyProtection="1">
      <alignment horizontal="left" vertical="top"/>
      <protection locked="0"/>
    </xf>
    <xf numFmtId="0" fontId="16" fillId="0" borderId="4" xfId="0" applyFont="1" applyBorder="1" applyAlignment="1" applyProtection="1">
      <alignment horizontal="center" vertical="center"/>
      <protection hidden="1"/>
    </xf>
    <xf numFmtId="0" fontId="16" fillId="0" borderId="5" xfId="0" applyFont="1" applyBorder="1" applyAlignment="1" applyProtection="1">
      <alignment horizontal="center" vertical="center"/>
      <protection hidden="1"/>
    </xf>
    <xf numFmtId="0" fontId="16" fillId="0" borderId="6" xfId="0" applyFont="1" applyBorder="1" applyAlignment="1" applyProtection="1">
      <alignment horizontal="center" vertical="center"/>
      <protection hidden="1"/>
    </xf>
    <xf numFmtId="0" fontId="16" fillId="0" borderId="2" xfId="0" applyFont="1" applyBorder="1" applyAlignment="1" applyProtection="1">
      <alignment horizontal="center" vertical="center"/>
      <protection hidden="1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17" fillId="5" borderId="4" xfId="0" applyFont="1" applyFill="1" applyBorder="1" applyAlignment="1" applyProtection="1">
      <alignment horizontal="center" vertical="center"/>
      <protection hidden="1"/>
    </xf>
    <xf numFmtId="0" fontId="17" fillId="5" borderId="5" xfId="0" applyFont="1" applyFill="1" applyBorder="1" applyAlignment="1" applyProtection="1">
      <alignment horizontal="center" vertical="center"/>
      <protection hidden="1"/>
    </xf>
    <xf numFmtId="0" fontId="17" fillId="5" borderId="6" xfId="0" applyFont="1" applyFill="1" applyBorder="1" applyAlignment="1" applyProtection="1">
      <alignment horizontal="center" vertical="center"/>
      <protection hidden="1"/>
    </xf>
    <xf numFmtId="0" fontId="17" fillId="5" borderId="9" xfId="0" applyFont="1" applyFill="1" applyBorder="1" applyAlignment="1" applyProtection="1">
      <alignment horizontal="center" vertical="center"/>
      <protection hidden="1"/>
    </xf>
    <xf numFmtId="0" fontId="17" fillId="5" borderId="10" xfId="0" applyFont="1" applyFill="1" applyBorder="1" applyAlignment="1" applyProtection="1">
      <alignment horizontal="center" vertical="center"/>
      <protection hidden="1"/>
    </xf>
    <xf numFmtId="0" fontId="17" fillId="5" borderId="11" xfId="0" applyFont="1" applyFill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19" fillId="0" borderId="3" xfId="0" applyFont="1" applyBorder="1" applyAlignment="1" applyProtection="1">
      <alignment horizontal="center" vertical="center"/>
      <protection hidden="1"/>
    </xf>
    <xf numFmtId="0" fontId="19" fillId="0" borderId="14" xfId="0" applyFont="1" applyBorder="1" applyAlignment="1" applyProtection="1">
      <alignment horizontal="center" vertical="center"/>
      <protection hidden="1"/>
    </xf>
    <xf numFmtId="14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0" fontId="15" fillId="5" borderId="0" xfId="0" applyFont="1" applyFill="1" applyAlignment="1" applyProtection="1">
      <alignment horizontal="center" vertical="center"/>
      <protection hidden="1"/>
    </xf>
    <xf numFmtId="0" fontId="24" fillId="6" borderId="7" xfId="0" applyFont="1" applyFill="1" applyBorder="1" applyAlignment="1" applyProtection="1">
      <alignment horizontal="center" vertical="center"/>
      <protection hidden="1"/>
    </xf>
    <xf numFmtId="0" fontId="24" fillId="6" borderId="1" xfId="0" applyFont="1" applyFill="1" applyBorder="1" applyAlignment="1" applyProtection="1">
      <alignment horizontal="center" vertical="center"/>
      <protection hidden="1"/>
    </xf>
    <xf numFmtId="49" fontId="24" fillId="6" borderId="1" xfId="0" applyNumberFormat="1" applyFont="1" applyFill="1" applyBorder="1" applyAlignment="1" applyProtection="1">
      <alignment horizontal="center" vertical="center"/>
      <protection locked="0"/>
    </xf>
    <xf numFmtId="49" fontId="24" fillId="6" borderId="8" xfId="0" applyNumberFormat="1" applyFont="1" applyFill="1" applyBorder="1" applyAlignment="1" applyProtection="1">
      <alignment horizontal="center" vertical="center"/>
      <protection locked="0"/>
    </xf>
    <xf numFmtId="0" fontId="24" fillId="6" borderId="51" xfId="0" applyFont="1" applyFill="1" applyBorder="1" applyAlignment="1" applyProtection="1">
      <alignment horizontal="center" vertical="center"/>
      <protection hidden="1"/>
    </xf>
    <xf numFmtId="0" fontId="24" fillId="6" borderId="9" xfId="0" applyFont="1" applyFill="1" applyBorder="1" applyAlignment="1" applyProtection="1">
      <alignment horizontal="center" vertical="center"/>
      <protection hidden="1"/>
    </xf>
    <xf numFmtId="0" fontId="24" fillId="6" borderId="10" xfId="0" applyFont="1" applyFill="1" applyBorder="1" applyAlignment="1" applyProtection="1">
      <alignment horizontal="center" vertical="center"/>
      <protection hidden="1"/>
    </xf>
    <xf numFmtId="49" fontId="24" fillId="6" borderId="10" xfId="0" applyNumberFormat="1" applyFont="1" applyFill="1" applyBorder="1" applyAlignment="1" applyProtection="1">
      <alignment horizontal="center" vertical="center"/>
      <protection locked="0"/>
    </xf>
    <xf numFmtId="49" fontId="24" fillId="6" borderId="11" xfId="0" applyNumberFormat="1" applyFont="1" applyFill="1" applyBorder="1" applyAlignment="1" applyProtection="1">
      <alignment horizontal="center" vertical="center"/>
      <protection locked="0"/>
    </xf>
    <xf numFmtId="0" fontId="24" fillId="6" borderId="33" xfId="0" applyFont="1" applyFill="1" applyBorder="1" applyAlignment="1" applyProtection="1">
      <alignment horizontal="center" vertical="center"/>
      <protection hidden="1"/>
    </xf>
    <xf numFmtId="0" fontId="24" fillId="6" borderId="1" xfId="0" applyFont="1" applyFill="1" applyBorder="1" applyAlignment="1" applyProtection="1">
      <alignment horizontal="center" vertical="center"/>
      <protection locked="0"/>
    </xf>
    <xf numFmtId="0" fontId="24" fillId="6" borderId="8" xfId="0" applyFont="1" applyFill="1" applyBorder="1" applyAlignment="1" applyProtection="1">
      <alignment horizontal="center" vertical="center"/>
      <protection locked="0"/>
    </xf>
    <xf numFmtId="0" fontId="24" fillId="6" borderId="10" xfId="0" applyFont="1" applyFill="1" applyBorder="1" applyAlignment="1" applyProtection="1">
      <alignment horizontal="center" vertical="center"/>
      <protection locked="0"/>
    </xf>
    <xf numFmtId="0" fontId="24" fillId="6" borderId="11" xfId="0" applyFont="1" applyFill="1" applyBorder="1" applyAlignment="1" applyProtection="1">
      <alignment horizontal="center" vertical="center"/>
      <protection locked="0"/>
    </xf>
    <xf numFmtId="0" fontId="24" fillId="6" borderId="56" xfId="0" applyFont="1" applyFill="1" applyBorder="1" applyAlignment="1" applyProtection="1">
      <alignment horizontal="center" vertical="center"/>
      <protection hidden="1"/>
    </xf>
    <xf numFmtId="0" fontId="24" fillId="6" borderId="57" xfId="0" applyFont="1" applyFill="1" applyBorder="1" applyAlignment="1" applyProtection="1">
      <alignment horizontal="center" vertical="center"/>
      <protection hidden="1"/>
    </xf>
    <xf numFmtId="0" fontId="24" fillId="6" borderId="58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5" xfId="0" applyFont="1" applyFill="1" applyBorder="1" applyAlignment="1" applyProtection="1">
      <alignment horizontal="center" vertical="center"/>
      <protection hidden="1"/>
    </xf>
    <xf numFmtId="49" fontId="24" fillId="6" borderId="5" xfId="0" applyNumberFormat="1" applyFont="1" applyFill="1" applyBorder="1" applyAlignment="1" applyProtection="1">
      <alignment horizontal="center" vertical="center"/>
      <protection locked="0"/>
    </xf>
    <xf numFmtId="49" fontId="24" fillId="6" borderId="6" xfId="0" applyNumberFormat="1" applyFont="1" applyFill="1" applyBorder="1" applyAlignment="1" applyProtection="1">
      <alignment horizontal="center" vertical="center"/>
      <protection locked="0"/>
    </xf>
    <xf numFmtId="0" fontId="3" fillId="6" borderId="28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49" fontId="24" fillId="6" borderId="3" xfId="0" applyNumberFormat="1" applyFont="1" applyFill="1" applyBorder="1" applyAlignment="1" applyProtection="1">
      <alignment horizontal="center" vertical="center"/>
      <protection locked="0"/>
    </xf>
    <xf numFmtId="49" fontId="24" fillId="6" borderId="14" xfId="0" applyNumberFormat="1" applyFont="1" applyFill="1" applyBorder="1" applyAlignment="1" applyProtection="1">
      <alignment horizontal="center" vertical="center"/>
      <protection locked="0"/>
    </xf>
    <xf numFmtId="0" fontId="25" fillId="6" borderId="1" xfId="0" applyFont="1" applyFill="1" applyBorder="1" applyAlignment="1" applyProtection="1">
      <alignment horizontal="center" vertical="center"/>
      <protection hidden="1"/>
    </xf>
    <xf numFmtId="0" fontId="25" fillId="6" borderId="8" xfId="0" applyFont="1" applyFill="1" applyBorder="1" applyAlignment="1" applyProtection="1">
      <alignment horizontal="center" vertical="center"/>
      <protection hidden="1"/>
    </xf>
    <xf numFmtId="0" fontId="3" fillId="6" borderId="7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8" xfId="0" applyFont="1" applyFill="1" applyBorder="1" applyAlignment="1" applyProtection="1">
      <alignment horizontal="center" vertical="center"/>
      <protection hidden="1"/>
    </xf>
    <xf numFmtId="0" fontId="24" fillId="5" borderId="56" xfId="0" applyFont="1" applyFill="1" applyBorder="1" applyAlignment="1" applyProtection="1">
      <alignment horizontal="center"/>
      <protection hidden="1"/>
    </xf>
    <xf numFmtId="0" fontId="24" fillId="5" borderId="57" xfId="0" applyFont="1" applyFill="1" applyBorder="1" applyAlignment="1" applyProtection="1">
      <alignment horizontal="center"/>
      <protection hidden="1"/>
    </xf>
    <xf numFmtId="0" fontId="24" fillId="5" borderId="58" xfId="0" applyFont="1" applyFill="1" applyBorder="1" applyAlignment="1" applyProtection="1">
      <alignment horizontal="center"/>
      <protection hidden="1"/>
    </xf>
    <xf numFmtId="0" fontId="24" fillId="6" borderId="4" xfId="0" applyFont="1" applyFill="1" applyBorder="1" applyAlignment="1" applyProtection="1">
      <alignment horizontal="center" vertical="center"/>
      <protection hidden="1"/>
    </xf>
    <xf numFmtId="0" fontId="24" fillId="6" borderId="5" xfId="0" applyFont="1" applyFill="1" applyBorder="1" applyAlignment="1" applyProtection="1">
      <alignment horizontal="center" vertical="center"/>
      <protection hidden="1"/>
    </xf>
    <xf numFmtId="0" fontId="24" fillId="6" borderId="6" xfId="0" applyFont="1" applyFill="1" applyBorder="1" applyAlignment="1" applyProtection="1">
      <alignment horizontal="center" vertical="center"/>
      <protection hidden="1"/>
    </xf>
    <xf numFmtId="0" fontId="24" fillId="6" borderId="7" xfId="0" applyFont="1" applyFill="1" applyBorder="1" applyAlignment="1" applyProtection="1">
      <alignment horizontal="center" vertical="center" justifyLastLine="1"/>
      <protection hidden="1"/>
    </xf>
    <xf numFmtId="0" fontId="24" fillId="6" borderId="1" xfId="0" applyFont="1" applyFill="1" applyBorder="1" applyAlignment="1" applyProtection="1">
      <alignment horizontal="center" vertical="center" justifyLastLine="1"/>
      <protection hidden="1"/>
    </xf>
    <xf numFmtId="0" fontId="24" fillId="6" borderId="1" xfId="0" applyFont="1" applyFill="1" applyBorder="1" applyAlignment="1" applyProtection="1">
      <alignment horizontal="center" vertical="center" justifyLastLine="1"/>
      <protection locked="0"/>
    </xf>
    <xf numFmtId="0" fontId="24" fillId="6" borderId="8" xfId="0" applyFont="1" applyFill="1" applyBorder="1" applyAlignment="1" applyProtection="1">
      <alignment horizontal="center" vertical="center" justifyLastLine="1"/>
      <protection locked="0"/>
    </xf>
    <xf numFmtId="0" fontId="24" fillId="6" borderId="8" xfId="0" applyFont="1" applyFill="1" applyBorder="1" applyAlignment="1" applyProtection="1">
      <alignment horizontal="center" vertical="center"/>
      <protection hidden="1"/>
    </xf>
    <xf numFmtId="0" fontId="24" fillId="6" borderId="69" xfId="0" applyFont="1" applyFill="1" applyBorder="1" applyAlignment="1" applyProtection="1">
      <alignment horizontal="center" vertical="center" justifyLastLine="1"/>
      <protection hidden="1"/>
    </xf>
    <xf numFmtId="0" fontId="24" fillId="6" borderId="51" xfId="0" applyFont="1" applyFill="1" applyBorder="1" applyAlignment="1" applyProtection="1">
      <alignment horizontal="center" vertical="center" justifyLastLine="1"/>
      <protection hidden="1"/>
    </xf>
    <xf numFmtId="0" fontId="24" fillId="6" borderId="38" xfId="0" applyFont="1" applyFill="1" applyBorder="1" applyAlignment="1" applyProtection="1">
      <alignment horizontal="center" vertical="center" justifyLastLine="1"/>
      <protection locked="0"/>
    </xf>
    <xf numFmtId="0" fontId="24" fillId="6" borderId="50" xfId="0" applyFont="1" applyFill="1" applyBorder="1" applyAlignment="1" applyProtection="1">
      <alignment horizontal="center" vertical="center" justifyLastLine="1"/>
      <protection locked="0"/>
    </xf>
    <xf numFmtId="0" fontId="24" fillId="6" borderId="70" xfId="0" applyFont="1" applyFill="1" applyBorder="1" applyAlignment="1" applyProtection="1">
      <alignment horizontal="center" vertical="center" justifyLastLine="1"/>
      <protection locked="0"/>
    </xf>
    <xf numFmtId="0" fontId="24" fillId="6" borderId="69" xfId="0" applyFont="1" applyFill="1" applyBorder="1" applyAlignment="1" applyProtection="1">
      <alignment horizontal="center" vertical="center"/>
      <protection hidden="1"/>
    </xf>
    <xf numFmtId="0" fontId="25" fillId="6" borderId="38" xfId="0" applyFont="1" applyFill="1" applyBorder="1" applyAlignment="1" applyProtection="1">
      <alignment horizontal="center" vertical="center"/>
      <protection hidden="1"/>
    </xf>
    <xf numFmtId="0" fontId="25" fillId="6" borderId="50" xfId="0" applyFont="1" applyFill="1" applyBorder="1" applyAlignment="1" applyProtection="1">
      <alignment horizontal="center" vertical="center"/>
      <protection hidden="1"/>
    </xf>
    <xf numFmtId="0" fontId="25" fillId="6" borderId="70" xfId="0" applyFont="1" applyFill="1" applyBorder="1" applyAlignment="1" applyProtection="1">
      <alignment horizontal="center" vertical="center"/>
      <protection hidden="1"/>
    </xf>
    <xf numFmtId="0" fontId="3" fillId="6" borderId="69" xfId="0" applyFont="1" applyFill="1" applyBorder="1" applyAlignment="1" applyProtection="1">
      <alignment horizontal="center" vertical="center"/>
      <protection hidden="1"/>
    </xf>
    <xf numFmtId="0" fontId="3" fillId="6" borderId="51" xfId="0" applyFont="1" applyFill="1" applyBorder="1" applyAlignment="1" applyProtection="1">
      <alignment horizontal="center" vertical="center"/>
      <protection hidden="1"/>
    </xf>
    <xf numFmtId="0" fontId="24" fillId="6" borderId="38" xfId="0" applyFont="1" applyFill="1" applyBorder="1" applyAlignment="1" applyProtection="1">
      <alignment horizontal="center" vertical="center"/>
      <protection hidden="1"/>
    </xf>
    <xf numFmtId="0" fontId="3" fillId="6" borderId="38" xfId="0" applyFont="1" applyFill="1" applyBorder="1" applyAlignment="1" applyProtection="1">
      <alignment horizontal="center" vertical="center"/>
      <protection hidden="1"/>
    </xf>
    <xf numFmtId="0" fontId="3" fillId="6" borderId="50" xfId="0" applyFont="1" applyFill="1" applyBorder="1" applyAlignment="1" applyProtection="1">
      <alignment horizontal="center" vertical="center"/>
      <protection hidden="1"/>
    </xf>
    <xf numFmtId="0" fontId="3" fillId="6" borderId="70" xfId="0" applyFont="1" applyFill="1" applyBorder="1" applyAlignment="1" applyProtection="1">
      <alignment horizontal="center" vertical="center"/>
      <protection hidden="1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7" fontId="3" fillId="0" borderId="0" xfId="1" applyNumberFormat="1" applyFont="1" applyBorder="1" applyAlignment="1" applyProtection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 wrapText="1"/>
    </xf>
    <xf numFmtId="0" fontId="22" fillId="2" borderId="55" xfId="0" applyFont="1" applyFill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3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54" xfId="0" applyFont="1" applyBorder="1" applyAlignment="1">
      <alignment horizontal="left" vertical="top"/>
    </xf>
    <xf numFmtId="0" fontId="3" fillId="0" borderId="4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46" xfId="0" applyFont="1" applyBorder="1" applyAlignment="1">
      <alignment horizontal="left" vertical="top"/>
    </xf>
    <xf numFmtId="0" fontId="3" fillId="0" borderId="47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48" xfId="0" applyFont="1" applyBorder="1" applyAlignment="1">
      <alignment horizontal="left" vertical="top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8" fillId="7" borderId="4" xfId="0" applyFont="1" applyFill="1" applyBorder="1" applyAlignment="1">
      <alignment horizontal="center" vertical="center"/>
    </xf>
    <xf numFmtId="0" fontId="28" fillId="7" borderId="5" xfId="0" applyFont="1" applyFill="1" applyBorder="1" applyAlignment="1">
      <alignment horizontal="center" vertical="center"/>
    </xf>
    <xf numFmtId="0" fontId="28" fillId="7" borderId="6" xfId="0" applyFont="1" applyFill="1" applyBorder="1" applyAlignment="1">
      <alignment horizontal="center" vertical="center"/>
    </xf>
    <xf numFmtId="0" fontId="28" fillId="7" borderId="9" xfId="0" applyFont="1" applyFill="1" applyBorder="1" applyAlignment="1">
      <alignment horizontal="center" vertical="center"/>
    </xf>
    <xf numFmtId="0" fontId="28" fillId="7" borderId="10" xfId="0" applyFont="1" applyFill="1" applyBorder="1" applyAlignment="1">
      <alignment horizontal="center" vertical="center"/>
    </xf>
    <xf numFmtId="0" fontId="28" fillId="7" borderId="1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6" borderId="9" xfId="0" applyFont="1" applyFill="1" applyBorder="1" applyAlignment="1" applyProtection="1">
      <alignment horizontal="center" vertical="center"/>
      <protection hidden="1"/>
    </xf>
    <xf numFmtId="0" fontId="3" fillId="6" borderId="10" xfId="0" applyFont="1" applyFill="1" applyBorder="1" applyAlignment="1" applyProtection="1">
      <alignment horizontal="center" vertical="center"/>
      <protection hidden="1"/>
    </xf>
    <xf numFmtId="49" fontId="3" fillId="6" borderId="10" xfId="0" applyNumberFormat="1" applyFont="1" applyFill="1" applyBorder="1" applyAlignment="1" applyProtection="1">
      <alignment horizontal="center" vertical="center"/>
      <protection locked="0"/>
    </xf>
    <xf numFmtId="49" fontId="3" fillId="6" borderId="11" xfId="0" applyNumberFormat="1" applyFont="1" applyFill="1" applyBorder="1" applyAlignment="1" applyProtection="1">
      <alignment horizontal="center" vertical="center"/>
      <protection locked="0"/>
    </xf>
    <xf numFmtId="0" fontId="3" fillId="6" borderId="59" xfId="0" applyFont="1" applyFill="1" applyBorder="1" applyAlignment="1" applyProtection="1">
      <alignment horizontal="center" vertical="center"/>
      <protection hidden="1"/>
    </xf>
    <xf numFmtId="0" fontId="3" fillId="6" borderId="60" xfId="0" applyFont="1" applyFill="1" applyBorder="1" applyAlignment="1" applyProtection="1">
      <alignment horizontal="center" vertical="center"/>
      <protection hidden="1"/>
    </xf>
    <xf numFmtId="0" fontId="3" fillId="6" borderId="61" xfId="0" applyFont="1" applyFill="1" applyBorder="1" applyAlignment="1" applyProtection="1">
      <alignment horizontal="center" vertical="center"/>
      <protection hidden="1"/>
    </xf>
    <xf numFmtId="0" fontId="3" fillId="6" borderId="56" xfId="0" applyFont="1" applyFill="1" applyBorder="1" applyAlignment="1" applyProtection="1">
      <alignment horizontal="center" vertical="center"/>
      <protection hidden="1"/>
    </xf>
    <xf numFmtId="0" fontId="3" fillId="6" borderId="57" xfId="0" applyFont="1" applyFill="1" applyBorder="1" applyAlignment="1" applyProtection="1">
      <alignment horizontal="center" vertical="center"/>
      <protection hidden="1"/>
    </xf>
    <xf numFmtId="0" fontId="3" fillId="6" borderId="58" xfId="0" applyFont="1" applyFill="1" applyBorder="1" applyAlignment="1" applyProtection="1">
      <alignment horizontal="center" vertical="center"/>
      <protection hidden="1"/>
    </xf>
    <xf numFmtId="49" fontId="3" fillId="6" borderId="5" xfId="0" applyNumberFormat="1" applyFont="1" applyFill="1" applyBorder="1" applyAlignment="1" applyProtection="1">
      <alignment horizontal="center" vertical="center"/>
      <protection locked="0"/>
    </xf>
    <xf numFmtId="49" fontId="3" fillId="6" borderId="6" xfId="0" applyNumberFormat="1" applyFont="1" applyFill="1" applyBorder="1" applyAlignment="1" applyProtection="1">
      <alignment horizontal="center" vertical="center"/>
      <protection locked="0"/>
    </xf>
    <xf numFmtId="49" fontId="3" fillId="6" borderId="3" xfId="0" applyNumberFormat="1" applyFont="1" applyFill="1" applyBorder="1" applyAlignment="1" applyProtection="1">
      <alignment horizontal="center" vertical="center"/>
      <protection locked="0"/>
    </xf>
    <xf numFmtId="49" fontId="3" fillId="6" borderId="14" xfId="0" applyNumberFormat="1" applyFont="1" applyFill="1" applyBorder="1" applyAlignment="1" applyProtection="1">
      <alignment horizontal="center" vertical="center"/>
      <protection locked="0"/>
    </xf>
    <xf numFmtId="49" fontId="3" fillId="6" borderId="1" xfId="0" applyNumberFormat="1" applyFont="1" applyFill="1" applyBorder="1" applyAlignment="1" applyProtection="1">
      <alignment horizontal="center" vertical="center"/>
      <protection locked="0"/>
    </xf>
    <xf numFmtId="49" fontId="3" fillId="6" borderId="8" xfId="0" applyNumberFormat="1" applyFont="1" applyFill="1" applyBorder="1" applyAlignment="1" applyProtection="1">
      <alignment horizontal="center" vertical="center"/>
      <protection locked="0"/>
    </xf>
    <xf numFmtId="0" fontId="3" fillId="7" borderId="56" xfId="0" applyFont="1" applyFill="1" applyBorder="1" applyAlignment="1" applyProtection="1">
      <alignment horizontal="center"/>
      <protection hidden="1"/>
    </xf>
    <xf numFmtId="0" fontId="3" fillId="7" borderId="57" xfId="0" applyFont="1" applyFill="1" applyBorder="1" applyAlignment="1" applyProtection="1">
      <alignment horizontal="center"/>
      <protection hidden="1"/>
    </xf>
    <xf numFmtId="0" fontId="3" fillId="7" borderId="58" xfId="0" applyFont="1" applyFill="1" applyBorder="1" applyAlignment="1" applyProtection="1">
      <alignment horizontal="center"/>
      <protection hidden="1"/>
    </xf>
    <xf numFmtId="0" fontId="3" fillId="6" borderId="6" xfId="0" applyFont="1" applyFill="1" applyBorder="1" applyAlignment="1" applyProtection="1">
      <alignment horizontal="center" vertical="center"/>
      <protection hidden="1"/>
    </xf>
    <xf numFmtId="0" fontId="3" fillId="6" borderId="7" xfId="0" applyFont="1" applyFill="1" applyBorder="1" applyAlignment="1" applyProtection="1">
      <alignment horizontal="center" vertical="center" justifyLastLine="1"/>
      <protection hidden="1"/>
    </xf>
    <xf numFmtId="0" fontId="3" fillId="6" borderId="1" xfId="0" applyFont="1" applyFill="1" applyBorder="1" applyAlignment="1" applyProtection="1">
      <alignment horizontal="center" vertical="center" justifyLastLine="1"/>
      <protection hidden="1"/>
    </xf>
    <xf numFmtId="0" fontId="3" fillId="6" borderId="1" xfId="0" applyFont="1" applyFill="1" applyBorder="1" applyAlignment="1" applyProtection="1">
      <alignment horizontal="center" vertical="center" justifyLastLine="1"/>
      <protection locked="0"/>
    </xf>
    <xf numFmtId="0" fontId="3" fillId="6" borderId="8" xfId="0" applyFont="1" applyFill="1" applyBorder="1" applyAlignment="1" applyProtection="1">
      <alignment horizontal="center" vertical="center" justifyLastLine="1"/>
      <protection locked="0"/>
    </xf>
    <xf numFmtId="0" fontId="7" fillId="6" borderId="1" xfId="0" applyFont="1" applyFill="1" applyBorder="1" applyAlignment="1" applyProtection="1">
      <alignment horizontal="center" vertical="center"/>
      <protection hidden="1"/>
    </xf>
    <xf numFmtId="0" fontId="7" fillId="6" borderId="8" xfId="0" applyFont="1" applyFill="1" applyBorder="1" applyAlignment="1" applyProtection="1">
      <alignment horizontal="center" vertical="center"/>
      <protection hidden="1"/>
    </xf>
    <xf numFmtId="49" fontId="3" fillId="6" borderId="52" xfId="0" applyNumberFormat="1" applyFont="1" applyFill="1" applyBorder="1" applyAlignment="1" applyProtection="1">
      <alignment horizontal="center" vertical="center"/>
      <protection locked="0"/>
    </xf>
    <xf numFmtId="49" fontId="3" fillId="6" borderId="38" xfId="0" applyNumberFormat="1" applyFont="1" applyFill="1" applyBorder="1" applyAlignment="1" applyProtection="1">
      <alignment horizontal="center" vertical="center"/>
      <protection locked="0"/>
    </xf>
    <xf numFmtId="49" fontId="3" fillId="6" borderId="16" xfId="0" applyNumberFormat="1" applyFont="1" applyFill="1" applyBorder="1" applyAlignment="1" applyProtection="1">
      <alignment horizontal="center" vertical="center"/>
      <protection locked="0"/>
    </xf>
    <xf numFmtId="0" fontId="17" fillId="7" borderId="0" xfId="0" applyFont="1" applyFill="1" applyAlignment="1" applyProtection="1">
      <alignment horizontal="center" vertical="center"/>
      <protection hidden="1"/>
    </xf>
    <xf numFmtId="0" fontId="0" fillId="5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35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6" borderId="27" xfId="0" applyFill="1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49" fontId="0" fillId="0" borderId="27" xfId="0" applyNumberFormat="1" applyBorder="1" applyAlignment="1" applyProtection="1">
      <alignment horizontal="center" vertical="center"/>
      <protection hidden="1"/>
    </xf>
    <xf numFmtId="49" fontId="9" fillId="2" borderId="0" xfId="0" applyNumberFormat="1" applyFont="1" applyFill="1" applyAlignment="1">
      <alignment horizontal="center" vertical="center"/>
    </xf>
    <xf numFmtId="49" fontId="9" fillId="5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63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</cellXfs>
  <cellStyles count="7">
    <cellStyle name="ハイパーリンク" xfId="6" builtinId="8"/>
    <cellStyle name="桁区切り" xfId="1" builtinId="6"/>
    <cellStyle name="桁区切り 2" xfId="4" xr:uid="{39E2DD3E-5880-4CD2-B064-EF61DFCA7B8B}"/>
    <cellStyle name="桁区切り 3" xfId="3" xr:uid="{5F34CE70-C0E8-4E53-A94B-3BD5BA81DA73}"/>
    <cellStyle name="標準" xfId="0" builtinId="0"/>
    <cellStyle name="標準 2" xfId="5" xr:uid="{CC6A3C06-1243-47DF-A8E4-F17211698487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FF33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B3:I33"/>
  <sheetViews>
    <sheetView showGridLines="0" tabSelected="1" view="pageBreakPreview" topLeftCell="A8" zoomScale="91" zoomScaleNormal="69" zoomScaleSheetLayoutView="69" zoomScalePageLayoutView="69" workbookViewId="0">
      <selection activeCell="D10" sqref="D10:I11"/>
    </sheetView>
  </sheetViews>
  <sheetFormatPr defaultColWidth="9" defaultRowHeight="17.649999999999999"/>
  <cols>
    <col min="1" max="1" width="9" style="2"/>
    <col min="2" max="8" width="10" style="2" customWidth="1"/>
    <col min="9" max="9" width="11.5" style="2" customWidth="1"/>
    <col min="10" max="16384" width="9" style="2"/>
  </cols>
  <sheetData>
    <row r="3" spans="2:9">
      <c r="B3" s="220" t="s">
        <v>3816</v>
      </c>
      <c r="C3" s="220"/>
      <c r="D3" s="220"/>
      <c r="E3" s="220"/>
      <c r="F3" s="220"/>
      <c r="G3" s="220"/>
      <c r="H3" s="220"/>
      <c r="I3" s="220"/>
    </row>
    <row r="4" spans="2:9">
      <c r="B4" s="220"/>
      <c r="C4" s="220"/>
      <c r="D4" s="220"/>
      <c r="E4" s="220"/>
      <c r="F4" s="220"/>
      <c r="G4" s="220"/>
      <c r="H4" s="220"/>
      <c r="I4" s="220"/>
    </row>
    <row r="5" spans="2:9">
      <c r="B5" s="220"/>
      <c r="C5" s="220"/>
      <c r="D5" s="220"/>
      <c r="E5" s="220"/>
      <c r="F5" s="220"/>
      <c r="G5" s="220"/>
      <c r="H5" s="220"/>
      <c r="I5" s="220"/>
    </row>
    <row r="7" spans="2:9" ht="18" thickBot="1"/>
    <row r="8" spans="2:9" ht="22.5" customHeight="1">
      <c r="B8" s="221" t="s">
        <v>93</v>
      </c>
      <c r="C8" s="222"/>
      <c r="D8" s="227" t="str">
        <f>IF($D$10="","",VLOOKUP($D$10,'登録データ（男）'!M3:P65,2,FALSE))</f>
        <v/>
      </c>
      <c r="E8" s="227"/>
      <c r="F8" s="227"/>
      <c r="G8" s="227"/>
      <c r="H8" s="227"/>
      <c r="I8" s="228"/>
    </row>
    <row r="9" spans="2:9" ht="22.5" customHeight="1">
      <c r="B9" s="223"/>
      <c r="C9" s="224"/>
      <c r="D9" s="229"/>
      <c r="E9" s="229"/>
      <c r="F9" s="229"/>
      <c r="G9" s="229"/>
      <c r="H9" s="229"/>
      <c r="I9" s="230"/>
    </row>
    <row r="10" spans="2:9" ht="22.5" customHeight="1">
      <c r="B10" s="223" t="s">
        <v>0</v>
      </c>
      <c r="C10" s="224"/>
      <c r="D10" s="231"/>
      <c r="E10" s="231"/>
      <c r="F10" s="231"/>
      <c r="G10" s="231"/>
      <c r="H10" s="231"/>
      <c r="I10" s="232"/>
    </row>
    <row r="11" spans="2:9" ht="22.5" customHeight="1" thickBot="1">
      <c r="B11" s="225"/>
      <c r="C11" s="226"/>
      <c r="D11" s="233"/>
      <c r="E11" s="233"/>
      <c r="F11" s="233"/>
      <c r="G11" s="233"/>
      <c r="H11" s="233"/>
      <c r="I11" s="234"/>
    </row>
    <row r="12" spans="2:9" ht="19.149999999999999">
      <c r="B12" s="3"/>
      <c r="C12" s="3"/>
    </row>
    <row r="13" spans="2:9" ht="19.5" thickBot="1">
      <c r="B13" s="3"/>
      <c r="C13" s="3"/>
    </row>
    <row r="14" spans="2:9" ht="22.5" customHeight="1">
      <c r="B14" s="235" t="s">
        <v>94</v>
      </c>
      <c r="C14" s="236"/>
      <c r="D14" s="214"/>
      <c r="E14" s="215"/>
      <c r="F14" s="215"/>
      <c r="G14" s="215"/>
      <c r="H14" s="215"/>
      <c r="I14" s="509" t="s">
        <v>12</v>
      </c>
    </row>
    <row r="15" spans="2:9" ht="22.5" customHeight="1">
      <c r="B15" s="200" t="s">
        <v>5</v>
      </c>
      <c r="C15" s="201"/>
      <c r="D15" s="192"/>
      <c r="E15" s="193"/>
      <c r="F15" s="193"/>
      <c r="G15" s="193"/>
      <c r="H15" s="193"/>
      <c r="I15" s="510"/>
    </row>
    <row r="16" spans="2:9" ht="22.5" customHeight="1" thickBot="1">
      <c r="B16" s="237"/>
      <c r="C16" s="238"/>
      <c r="D16" s="239"/>
      <c r="E16" s="240"/>
      <c r="F16" s="240"/>
      <c r="G16" s="240"/>
      <c r="H16" s="240"/>
      <c r="I16" s="511"/>
    </row>
    <row r="17" spans="2:9" ht="22.5" customHeight="1" thickTop="1">
      <c r="B17" s="212" t="s">
        <v>95</v>
      </c>
      <c r="C17" s="213"/>
      <c r="D17" s="241"/>
      <c r="E17" s="242"/>
      <c r="F17" s="242"/>
      <c r="G17" s="242"/>
      <c r="H17" s="242"/>
      <c r="I17" s="509" t="s">
        <v>12</v>
      </c>
    </row>
    <row r="18" spans="2:9" ht="22.5" customHeight="1">
      <c r="B18" s="200" t="s">
        <v>6</v>
      </c>
      <c r="C18" s="201"/>
      <c r="D18" s="192"/>
      <c r="E18" s="193"/>
      <c r="F18" s="193"/>
      <c r="G18" s="193"/>
      <c r="H18" s="193"/>
      <c r="I18" s="510"/>
    </row>
    <row r="19" spans="2:9" ht="22.5" customHeight="1" thickBot="1">
      <c r="B19" s="202"/>
      <c r="C19" s="203"/>
      <c r="D19" s="194"/>
      <c r="E19" s="195"/>
      <c r="F19" s="195"/>
      <c r="G19" s="195"/>
      <c r="H19" s="195"/>
      <c r="I19" s="511"/>
    </row>
    <row r="20" spans="2:9" ht="19.149999999999999">
      <c r="B20" s="3"/>
      <c r="C20" s="3"/>
    </row>
    <row r="21" spans="2:9" ht="19.5" thickBot="1">
      <c r="B21" s="3"/>
      <c r="C21" s="3"/>
    </row>
    <row r="22" spans="2:9" ht="22.5" customHeight="1">
      <c r="B22" s="208" t="s">
        <v>96</v>
      </c>
      <c r="C22" s="209"/>
      <c r="D22" s="214"/>
      <c r="E22" s="215"/>
      <c r="F22" s="215"/>
      <c r="G22" s="215"/>
      <c r="H22" s="215"/>
      <c r="I22" s="509" t="s">
        <v>12</v>
      </c>
    </row>
    <row r="23" spans="2:9" ht="22.5" customHeight="1">
      <c r="B23" s="200" t="s">
        <v>7</v>
      </c>
      <c r="C23" s="201"/>
      <c r="D23" s="192"/>
      <c r="E23" s="193"/>
      <c r="F23" s="193"/>
      <c r="G23" s="193"/>
      <c r="H23" s="193"/>
      <c r="I23" s="510"/>
    </row>
    <row r="24" spans="2:9" ht="22.5" customHeight="1" thickBot="1">
      <c r="B24" s="200"/>
      <c r="C24" s="201"/>
      <c r="D24" s="216"/>
      <c r="E24" s="217"/>
      <c r="F24" s="217"/>
      <c r="G24" s="217"/>
      <c r="H24" s="217"/>
      <c r="I24" s="511"/>
    </row>
    <row r="25" spans="2:9" ht="22.5" customHeight="1">
      <c r="B25" s="210" t="s">
        <v>8</v>
      </c>
      <c r="C25" s="211"/>
      <c r="D25" s="218"/>
      <c r="E25" s="218"/>
      <c r="F25" s="218"/>
      <c r="G25" s="218"/>
      <c r="H25" s="218"/>
      <c r="I25" s="219"/>
    </row>
    <row r="26" spans="2:9" ht="22.5" customHeight="1">
      <c r="B26" s="189" t="s">
        <v>379</v>
      </c>
      <c r="C26" s="190"/>
      <c r="D26" s="186"/>
      <c r="E26" s="187"/>
      <c r="F26" s="187"/>
      <c r="G26" s="187"/>
      <c r="H26" s="187"/>
      <c r="I26" s="188"/>
    </row>
    <row r="27" spans="2:9" ht="22.5" customHeight="1">
      <c r="B27" s="212" t="s">
        <v>9</v>
      </c>
      <c r="C27" s="213"/>
      <c r="D27" s="196"/>
      <c r="E27" s="196"/>
      <c r="F27" s="196"/>
      <c r="G27" s="196"/>
      <c r="H27" s="196"/>
      <c r="I27" s="197"/>
    </row>
    <row r="28" spans="2:9" ht="22.5" customHeight="1">
      <c r="B28" s="200" t="s">
        <v>10</v>
      </c>
      <c r="C28" s="201"/>
      <c r="D28" s="198"/>
      <c r="E28" s="198"/>
      <c r="F28" s="198"/>
      <c r="G28" s="198"/>
      <c r="H28" s="198"/>
      <c r="I28" s="199"/>
    </row>
    <row r="29" spans="2:9" ht="22.5" customHeight="1">
      <c r="B29" s="200" t="s">
        <v>11</v>
      </c>
      <c r="C29" s="201"/>
      <c r="D29" s="204"/>
      <c r="E29" s="204"/>
      <c r="F29" s="204"/>
      <c r="G29" s="204"/>
      <c r="H29" s="204"/>
      <c r="I29" s="205"/>
    </row>
    <row r="30" spans="2:9" ht="22.5" customHeight="1">
      <c r="B30" s="200"/>
      <c r="C30" s="201"/>
      <c r="D30" s="204"/>
      <c r="E30" s="204"/>
      <c r="F30" s="204"/>
      <c r="G30" s="204"/>
      <c r="H30" s="204"/>
      <c r="I30" s="205"/>
    </row>
    <row r="31" spans="2:9" ht="22.5" customHeight="1">
      <c r="B31" s="200"/>
      <c r="C31" s="201"/>
      <c r="D31" s="204"/>
      <c r="E31" s="204"/>
      <c r="F31" s="204"/>
      <c r="G31" s="204"/>
      <c r="H31" s="204"/>
      <c r="I31" s="205"/>
    </row>
    <row r="32" spans="2:9" ht="22.5" customHeight="1" thickBot="1">
      <c r="B32" s="202"/>
      <c r="C32" s="203"/>
      <c r="D32" s="206"/>
      <c r="E32" s="206"/>
      <c r="F32" s="206"/>
      <c r="G32" s="206"/>
      <c r="H32" s="206"/>
      <c r="I32" s="207"/>
    </row>
    <row r="33" spans="2:9">
      <c r="B33" s="191"/>
      <c r="C33" s="191"/>
      <c r="D33" s="191"/>
      <c r="E33" s="191"/>
      <c r="F33" s="191"/>
      <c r="G33" s="191"/>
      <c r="H33" s="191"/>
      <c r="I33" s="191"/>
    </row>
  </sheetData>
  <sheetProtection algorithmName="SHA-512" hashValue="e6rZhocXhuUvNgh3osRurIHUWblu6dEjcIGT+NvaUEX0u/B1Bgsv6PQndln9H1bXcmEnRpcATp6l4XmQJyaoBQ==" saltValue="dv/t+p4KsRFOEbZaNoGmAg==" spinCount="100000" sheet="1" objects="1" scenarios="1"/>
  <mergeCells count="31">
    <mergeCell ref="D25:I25"/>
    <mergeCell ref="B18:C19"/>
    <mergeCell ref="B3:I5"/>
    <mergeCell ref="B8:C9"/>
    <mergeCell ref="B10:C11"/>
    <mergeCell ref="D8:I9"/>
    <mergeCell ref="D10:I11"/>
    <mergeCell ref="B14:C14"/>
    <mergeCell ref="B17:C17"/>
    <mergeCell ref="I17:I19"/>
    <mergeCell ref="I14:I16"/>
    <mergeCell ref="D14:H14"/>
    <mergeCell ref="B15:C16"/>
    <mergeCell ref="D15:H16"/>
    <mergeCell ref="D17:H17"/>
    <mergeCell ref="D26:I26"/>
    <mergeCell ref="B26:C26"/>
    <mergeCell ref="B33:I33"/>
    <mergeCell ref="D18:H19"/>
    <mergeCell ref="D27:I27"/>
    <mergeCell ref="D28:I28"/>
    <mergeCell ref="B29:C32"/>
    <mergeCell ref="D29:I32"/>
    <mergeCell ref="I22:I24"/>
    <mergeCell ref="B22:C22"/>
    <mergeCell ref="B23:C24"/>
    <mergeCell ref="B25:C25"/>
    <mergeCell ref="B27:C27"/>
    <mergeCell ref="B28:C28"/>
    <mergeCell ref="D22:H22"/>
    <mergeCell ref="D23:H24"/>
  </mergeCells>
  <phoneticPr fontId="1"/>
  <dataValidations count="3">
    <dataValidation imeMode="halfKatakana" allowBlank="1" showInputMessage="1" showErrorMessage="1" sqref="D14:H14 D17:H17 D22:H22" xr:uid="{00000000-0002-0000-0000-000000000000}"/>
    <dataValidation imeMode="hiragana" allowBlank="1" showInputMessage="1" showErrorMessage="1" sqref="D15:H16 D18:H19 D23:H24 D29:I32" xr:uid="{00000000-0002-0000-0000-000001000000}"/>
    <dataValidation imeMode="halfAlpha" allowBlank="1" showInputMessage="1" showErrorMessage="1" sqref="D25:D28 E25:I25 E27:I28" xr:uid="{00000000-0002-0000-0000-000002000000}"/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'登録データ（男）'!$M$3:$M$47</xm:f>
          </x14:formula1>
          <xm:sqref>D10:I11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  <pageSetUpPr fitToPage="1"/>
  </sheetPr>
  <dimension ref="A1:CJ470"/>
  <sheetViews>
    <sheetView view="pageBreakPreview" zoomScale="70" zoomScaleNormal="57" zoomScaleSheetLayoutView="70" zoomScalePageLayoutView="57" workbookViewId="0">
      <selection activeCell="G20" sqref="G20"/>
    </sheetView>
  </sheetViews>
  <sheetFormatPr defaultColWidth="9" defaultRowHeight="17.649999999999999"/>
  <cols>
    <col min="1" max="1" width="5" style="5" customWidth="1"/>
    <col min="2" max="2" width="10" style="5" customWidth="1"/>
    <col min="3" max="3" width="12" style="5" customWidth="1"/>
    <col min="4" max="4" width="11.5" style="5" customWidth="1"/>
    <col min="5" max="5" width="11.3125" style="5" customWidth="1"/>
    <col min="6" max="6" width="9" style="5"/>
    <col min="7" max="7" width="19.5" style="5" customWidth="1"/>
    <col min="8" max="8" width="6" style="5" hidden="1" customWidth="1"/>
    <col min="9" max="9" width="3.5" style="5" customWidth="1"/>
    <col min="10" max="10" width="4.3125" style="5" customWidth="1"/>
    <col min="11" max="11" width="3.5" style="5" customWidth="1"/>
    <col min="12" max="12" width="8.5" style="5" customWidth="1"/>
    <col min="13" max="13" width="3.5" style="5" customWidth="1"/>
    <col min="14" max="14" width="4.3125" style="5" customWidth="1"/>
    <col min="15" max="15" width="13.3125" style="5" customWidth="1"/>
    <col min="16" max="16" width="12.5" style="5" customWidth="1"/>
    <col min="17" max="17" width="13.5" style="5" customWidth="1"/>
    <col min="18" max="18" width="9.5" style="5" customWidth="1"/>
    <col min="19" max="20" width="9" style="5" customWidth="1"/>
    <col min="21" max="22" width="4.3125" style="5" customWidth="1"/>
    <col min="23" max="23" width="4.1875" style="5" customWidth="1"/>
    <col min="24" max="24" width="4.3125" style="6" hidden="1" customWidth="1"/>
    <col min="25" max="53" width="36.5" style="5" hidden="1" customWidth="1"/>
    <col min="54" max="54" width="44.5" style="5" hidden="1" customWidth="1"/>
    <col min="55" max="55" width="29.5" style="5" hidden="1" customWidth="1"/>
    <col min="56" max="56" width="14" style="5" hidden="1" customWidth="1"/>
    <col min="57" max="57" width="9" style="5" hidden="1" customWidth="1"/>
    <col min="58" max="58" width="17" style="5" hidden="1" customWidth="1"/>
    <col min="59" max="65" width="9" style="5" hidden="1" customWidth="1"/>
    <col min="66" max="67" width="9" style="5" customWidth="1"/>
    <col min="68" max="16384" width="9" style="5"/>
  </cols>
  <sheetData>
    <row r="1" spans="1:88" ht="21.75">
      <c r="A1" s="272" t="str">
        <f>基本情報登録!B3&amp;"　"&amp;"男子申込様式Ⅰ"</f>
        <v>第73回 東北地区大学体育大会陸上競技　男子申込様式Ⅰ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4"/>
    </row>
    <row r="2" spans="1:88">
      <c r="Q2" s="181"/>
      <c r="R2" s="181"/>
      <c r="S2" s="181"/>
    </row>
    <row r="3" spans="1:88">
      <c r="B3" s="7" t="s">
        <v>13</v>
      </c>
      <c r="C3" s="275" t="str">
        <f>IF(基本情報登録!D10="","",基本情報登録!D10)</f>
        <v/>
      </c>
      <c r="D3" s="275"/>
      <c r="G3" s="7" t="s">
        <v>14</v>
      </c>
      <c r="H3" s="7"/>
      <c r="I3" s="8"/>
      <c r="J3" s="275" t="str">
        <f>IF(基本情報登録!D23="","",基本情報登録!D23)</f>
        <v/>
      </c>
      <c r="K3" s="275"/>
      <c r="L3" s="275"/>
      <c r="M3" s="275"/>
      <c r="N3" s="275"/>
      <c r="O3" s="9"/>
      <c r="Q3" s="181"/>
      <c r="R3" s="181"/>
      <c r="S3" s="181"/>
    </row>
    <row r="4" spans="1:88">
      <c r="P4" s="2"/>
      <c r="Q4" s="182"/>
      <c r="R4" s="183"/>
      <c r="S4" s="183"/>
    </row>
    <row r="5" spans="1:88">
      <c r="B5" s="7" t="s">
        <v>5</v>
      </c>
      <c r="C5" s="275" t="str">
        <f>IF(基本情報登録!D15="","",基本情報登録!D15)</f>
        <v/>
      </c>
      <c r="D5" s="275"/>
      <c r="E5" s="9"/>
      <c r="G5" s="7" t="s">
        <v>8</v>
      </c>
      <c r="H5" s="7"/>
      <c r="I5" s="8"/>
      <c r="J5" s="275" t="str">
        <f>IF(基本情報登録!D25="","",基本情報登録!D25)</f>
        <v/>
      </c>
      <c r="K5" s="275"/>
      <c r="L5" s="275"/>
      <c r="M5" s="275"/>
      <c r="N5" s="275"/>
      <c r="O5" s="2"/>
      <c r="P5" s="2"/>
      <c r="Q5" s="182"/>
      <c r="R5" s="183"/>
      <c r="S5" s="183"/>
    </row>
    <row r="6" spans="1:88">
      <c r="P6" s="2"/>
      <c r="Q6" s="182"/>
      <c r="R6" s="183"/>
      <c r="S6" s="183"/>
    </row>
    <row r="7" spans="1:88">
      <c r="B7" s="7" t="s">
        <v>6</v>
      </c>
      <c r="C7" s="275" t="str">
        <f>IF(基本情報登録!D18="","",基本情報登録!D18)</f>
        <v/>
      </c>
      <c r="D7" s="275"/>
      <c r="E7" s="9"/>
      <c r="G7" s="7" t="s">
        <v>9</v>
      </c>
      <c r="H7" s="7"/>
      <c r="I7" s="8"/>
      <c r="J7" s="275" t="str">
        <f>IF(基本情報登録!D27="","",基本情報登録!D27)</f>
        <v/>
      </c>
      <c r="K7" s="275"/>
      <c r="L7" s="275"/>
      <c r="M7" s="275"/>
      <c r="N7" s="275"/>
      <c r="O7" s="2"/>
      <c r="P7" s="2"/>
      <c r="Q7" s="182"/>
      <c r="R7" s="183"/>
      <c r="S7" s="183"/>
    </row>
    <row r="8" spans="1:88" ht="18" thickBot="1"/>
    <row r="9" spans="1:88" ht="18.75" customHeight="1">
      <c r="B9" s="282" t="s">
        <v>68</v>
      </c>
      <c r="C9" s="276" t="str">
        <f>IFERROR(IF(B18="","",HLOOKUP(1,Y9:CJ10,2,FALSE)),"")</f>
        <v/>
      </c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8"/>
      <c r="X9" s="46"/>
      <c r="Y9" s="81">
        <f>IF(OR(SUM(Y18:Y467)=0,B18=""),0,1)</f>
        <v>0</v>
      </c>
      <c r="Z9" s="81">
        <f>IF(OR(MOD(SUM(AE18:AE467),10)=5,MOD(SUM(AE18:AE467),10)=0),0,1)</f>
        <v>0</v>
      </c>
      <c r="AA9" s="81"/>
      <c r="AB9" s="81"/>
      <c r="AC9" s="81"/>
      <c r="AD9" s="81"/>
      <c r="AE9" s="81"/>
      <c r="AF9" s="81">
        <f ca="1">IF(COUNTIF(AF18:AF467,2)=0,0,1)</f>
        <v>0</v>
      </c>
      <c r="AG9" s="81"/>
      <c r="AH9" s="81">
        <f>IF(SUM(AH18:AH467)&lt;&gt;0,1,0)</f>
        <v>0</v>
      </c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>
        <f>IF(SUM(BF18:BF57)&gt;0,1,0)</f>
        <v>0</v>
      </c>
      <c r="BC9" s="81">
        <f>IF(BM14&gt;0,1,0)</f>
        <v>0</v>
      </c>
    </row>
    <row r="10" spans="1:88" ht="18.75" customHeight="1" thickBot="1">
      <c r="B10" s="283"/>
      <c r="C10" s="279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1"/>
      <c r="X10" s="47"/>
      <c r="Y10" s="81" t="s">
        <v>67</v>
      </c>
      <c r="Z10" s="261" t="s">
        <v>73</v>
      </c>
      <c r="AA10" s="261"/>
      <c r="AB10" s="261"/>
      <c r="AC10" s="261"/>
      <c r="AD10" s="261"/>
      <c r="AE10" s="261"/>
      <c r="AF10" s="81" t="s">
        <v>159</v>
      </c>
      <c r="AG10" s="81" t="s">
        <v>178</v>
      </c>
      <c r="AH10" s="81" t="s">
        <v>166</v>
      </c>
      <c r="AI10" s="81"/>
      <c r="AJ10" s="81"/>
      <c r="AK10" s="81"/>
      <c r="AL10" s="81"/>
      <c r="AM10" s="81"/>
      <c r="AN10" s="81"/>
      <c r="AO10" s="81"/>
      <c r="AP10" s="81"/>
      <c r="AQ10" s="81" t="s">
        <v>176</v>
      </c>
      <c r="AR10" s="81"/>
      <c r="AS10" s="81" t="s">
        <v>177</v>
      </c>
      <c r="AT10" s="81"/>
      <c r="AU10" s="81"/>
      <c r="AV10" s="81"/>
      <c r="AW10" s="81"/>
      <c r="AX10" s="81"/>
      <c r="AY10" s="81"/>
      <c r="AZ10" s="81"/>
      <c r="BA10" s="81" t="s">
        <v>378</v>
      </c>
      <c r="BB10" s="81" t="s">
        <v>360</v>
      </c>
      <c r="BC10" s="81" t="s">
        <v>414</v>
      </c>
      <c r="CJ10" s="5" t="str">
        <f>""</f>
        <v/>
      </c>
    </row>
    <row r="11" spans="1:88">
      <c r="X11" s="46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</row>
    <row r="12" spans="1:88" ht="18" thickBot="1">
      <c r="X12" s="46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</row>
    <row r="13" spans="1:88" ht="18.75" customHeight="1" thickBot="1">
      <c r="A13" s="285" t="s">
        <v>15</v>
      </c>
      <c r="B13" s="249" t="s">
        <v>16</v>
      </c>
      <c r="C13" s="249" t="s">
        <v>17</v>
      </c>
      <c r="D13" s="249" t="s">
        <v>18</v>
      </c>
      <c r="E13" s="268" t="s">
        <v>19</v>
      </c>
      <c r="F13" s="249" t="s">
        <v>20</v>
      </c>
      <c r="G13" s="249"/>
      <c r="H13" s="151"/>
      <c r="I13" s="252"/>
      <c r="J13" s="252"/>
      <c r="K13" s="252"/>
      <c r="L13" s="252"/>
      <c r="M13" s="252"/>
      <c r="N13" s="252"/>
      <c r="O13" s="252"/>
      <c r="P13" s="252"/>
      <c r="Q13" s="252"/>
      <c r="R13" s="253"/>
      <c r="S13" s="273" t="s">
        <v>25</v>
      </c>
      <c r="T13" s="274"/>
      <c r="X13" s="46" t="s">
        <v>69</v>
      </c>
      <c r="Y13" s="46" t="s">
        <v>70</v>
      </c>
      <c r="Z13" s="261" t="s">
        <v>71</v>
      </c>
      <c r="AA13" s="261"/>
      <c r="AB13" s="261"/>
      <c r="AC13" s="261"/>
      <c r="AD13" s="261"/>
      <c r="AE13" s="261"/>
      <c r="AF13" s="81" t="s">
        <v>163</v>
      </c>
      <c r="AG13" s="77" t="s">
        <v>179</v>
      </c>
      <c r="AH13" s="77" t="s">
        <v>164</v>
      </c>
      <c r="AI13" s="246" t="s">
        <v>161</v>
      </c>
      <c r="AJ13" s="247"/>
      <c r="AK13" s="247"/>
      <c r="AL13" s="247"/>
      <c r="AM13" s="248"/>
      <c r="AN13" s="246" t="s">
        <v>162</v>
      </c>
      <c r="AO13" s="247"/>
      <c r="AP13" s="247"/>
      <c r="AQ13" s="248"/>
      <c r="AR13" s="246" t="s">
        <v>167</v>
      </c>
      <c r="AS13" s="248"/>
      <c r="AT13" s="81"/>
      <c r="AU13" s="81"/>
      <c r="AV13" s="81"/>
      <c r="AW13" s="81"/>
      <c r="AX13" s="81"/>
      <c r="AY13" s="81"/>
      <c r="AZ13" s="81"/>
      <c r="BA13" s="81"/>
      <c r="BM13" s="81" t="s">
        <v>418</v>
      </c>
    </row>
    <row r="14" spans="1:88" ht="18.75" customHeight="1" thickBot="1">
      <c r="A14" s="286"/>
      <c r="B14" s="250"/>
      <c r="C14" s="250"/>
      <c r="D14" s="250"/>
      <c r="E14" s="269"/>
      <c r="F14" s="250"/>
      <c r="G14" s="250"/>
      <c r="H14" s="150" t="s">
        <v>650</v>
      </c>
      <c r="I14" s="270" t="s">
        <v>649</v>
      </c>
      <c r="J14" s="270"/>
      <c r="K14" s="270"/>
      <c r="L14" s="270"/>
      <c r="M14" s="270"/>
      <c r="N14" s="271"/>
      <c r="O14" s="78" t="s">
        <v>22</v>
      </c>
      <c r="P14" s="250" t="s">
        <v>23</v>
      </c>
      <c r="Q14" s="250"/>
      <c r="R14" s="251"/>
      <c r="S14" s="10" t="s">
        <v>26</v>
      </c>
      <c r="T14" s="11" t="s">
        <v>27</v>
      </c>
      <c r="X14" s="46"/>
      <c r="Y14" s="81"/>
      <c r="Z14" s="81" t="s">
        <v>16</v>
      </c>
      <c r="AA14" s="81" t="s">
        <v>17</v>
      </c>
      <c r="AB14" s="81" t="s">
        <v>72</v>
      </c>
      <c r="AC14" s="81" t="s">
        <v>34</v>
      </c>
      <c r="AD14" s="81" t="s">
        <v>64</v>
      </c>
      <c r="AE14" s="81" t="s">
        <v>74</v>
      </c>
      <c r="AF14" s="81" t="s">
        <v>158</v>
      </c>
      <c r="AG14" s="81"/>
      <c r="AH14" s="81" t="s">
        <v>165</v>
      </c>
      <c r="AI14" s="81" t="s">
        <v>80</v>
      </c>
      <c r="AJ14" s="81" t="s">
        <v>84</v>
      </c>
      <c r="AK14" s="81" t="s">
        <v>86</v>
      </c>
      <c r="AL14" s="81" t="s">
        <v>85</v>
      </c>
      <c r="AM14" s="81" t="s">
        <v>81</v>
      </c>
      <c r="AN14" s="81" t="s">
        <v>21</v>
      </c>
      <c r="AO14" s="81" t="s">
        <v>157</v>
      </c>
      <c r="AP14" s="81" t="s">
        <v>160</v>
      </c>
      <c r="AQ14" s="81" t="s">
        <v>156</v>
      </c>
      <c r="AR14" s="81" t="s">
        <v>168</v>
      </c>
      <c r="AS14" s="81" t="s">
        <v>169</v>
      </c>
      <c r="AT14" s="81"/>
      <c r="AU14" s="81" t="s">
        <v>82</v>
      </c>
      <c r="AV14" s="81"/>
      <c r="AW14" s="81" t="s">
        <v>83</v>
      </c>
      <c r="AX14" s="81"/>
      <c r="AY14" s="81" t="s">
        <v>112</v>
      </c>
      <c r="AZ14" s="81"/>
      <c r="BA14" s="81" t="s">
        <v>146</v>
      </c>
      <c r="BM14" s="81">
        <f>SUM(BM18:BM167)</f>
        <v>0</v>
      </c>
    </row>
    <row r="15" spans="1:88" ht="18.75" customHeight="1" thickTop="1">
      <c r="A15" s="260" t="s">
        <v>75</v>
      </c>
      <c r="B15" s="260">
        <v>1</v>
      </c>
      <c r="C15" s="260" t="s">
        <v>78</v>
      </c>
      <c r="D15" s="260" t="s">
        <v>79</v>
      </c>
      <c r="E15" s="80">
        <v>4</v>
      </c>
      <c r="F15" s="80" t="s">
        <v>52</v>
      </c>
      <c r="G15" s="80" t="s">
        <v>37</v>
      </c>
      <c r="H15" s="80"/>
      <c r="I15" s="80" t="s">
        <v>55</v>
      </c>
      <c r="J15" s="82"/>
      <c r="K15" s="83" t="str">
        <f>IF(G15="","",IF(OR(RIGHT(G15,1)="跳",RIGHT(G15,1)="投",RIGHT(G15,1)="技"),"","分"))</f>
        <v>分</v>
      </c>
      <c r="L15" s="82">
        <v>10</v>
      </c>
      <c r="M15" s="80" t="str">
        <f>IF(G15="","",IF(RIGHT(G15,1)="技","",IF(OR(RIGHT(G15,1)="跳",RIGHT(G15,1)="投"),"m","秒")))</f>
        <v>秒</v>
      </c>
      <c r="N15" s="82">
        <v>50</v>
      </c>
      <c r="O15" s="12" t="s">
        <v>263</v>
      </c>
      <c r="P15" s="260" t="s">
        <v>76</v>
      </c>
      <c r="Q15" s="260"/>
      <c r="R15" s="263"/>
      <c r="S15" s="264" t="s">
        <v>77</v>
      </c>
      <c r="T15" s="264" t="s">
        <v>77</v>
      </c>
      <c r="X15" s="46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</row>
    <row r="16" spans="1:88" ht="18.75" customHeight="1">
      <c r="A16" s="261"/>
      <c r="B16" s="261"/>
      <c r="C16" s="261"/>
      <c r="D16" s="261"/>
      <c r="E16" s="81" t="s">
        <v>2730</v>
      </c>
      <c r="F16" s="81" t="s">
        <v>53</v>
      </c>
      <c r="G16" s="81" t="s">
        <v>45</v>
      </c>
      <c r="H16" s="81"/>
      <c r="I16" s="81" t="s">
        <v>56</v>
      </c>
      <c r="J16" s="16"/>
      <c r="K16" s="81" t="str">
        <f>IF(G16="","",IF(OR(RIGHT(G16,1)="跳",RIGHT(G16,1)="投",RIGHT(G16,1)="技"),"","分"))</f>
        <v/>
      </c>
      <c r="L16" s="16">
        <v>16</v>
      </c>
      <c r="M16" s="84" t="str">
        <f>IF(G16="","",IF(RIGHT(G16,1)="技","",IF(OR(RIGHT(G16,1)="跳",RIGHT(G16,1)="投"),"m","秒")))</f>
        <v>m</v>
      </c>
      <c r="N16" s="16">
        <v>98</v>
      </c>
      <c r="O16" s="13" t="s">
        <v>262</v>
      </c>
      <c r="P16" s="261" t="s">
        <v>2731</v>
      </c>
      <c r="Q16" s="261"/>
      <c r="R16" s="246"/>
      <c r="S16" s="265"/>
      <c r="T16" s="265"/>
      <c r="X16" s="46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246" t="s">
        <v>359</v>
      </c>
      <c r="BC16" s="247"/>
      <c r="BD16" s="247"/>
      <c r="BE16" s="247"/>
      <c r="BF16" s="247"/>
      <c r="BG16" s="261" t="s">
        <v>362</v>
      </c>
      <c r="BH16" s="261"/>
      <c r="BI16" s="261"/>
      <c r="BJ16" s="261"/>
      <c r="BK16" s="261" t="s">
        <v>419</v>
      </c>
      <c r="BL16" s="261"/>
      <c r="BM16" s="261"/>
    </row>
    <row r="17" spans="1:65" ht="18.75" customHeight="1" thickBot="1">
      <c r="A17" s="250"/>
      <c r="B17" s="267" t="s">
        <v>57</v>
      </c>
      <c r="C17" s="267"/>
      <c r="D17" s="267"/>
      <c r="E17" s="267"/>
      <c r="F17" s="78" t="s">
        <v>54</v>
      </c>
      <c r="G17" s="78"/>
      <c r="H17" s="78"/>
      <c r="I17" s="78" t="s">
        <v>36</v>
      </c>
      <c r="J17" s="79"/>
      <c r="K17" s="78" t="str">
        <f>IF(G17="","",IF(OR(RIGHT(G17,1)="跳",RIGHT(G17,1)="投",RIGHT(G17,1)="技"),"","分"))</f>
        <v/>
      </c>
      <c r="L17" s="79"/>
      <c r="M17" s="78" t="str">
        <f>IF(G17="","",IF(RIGHT(G17,1)="技","",IF(OR(RIGHT(G17,1)="跳",RIGHT(G17,1)="投"),"m","秒")))</f>
        <v/>
      </c>
      <c r="N17" s="79"/>
      <c r="O17" s="15"/>
      <c r="P17" s="250"/>
      <c r="Q17" s="250"/>
      <c r="R17" s="284"/>
      <c r="S17" s="266"/>
      <c r="T17" s="266"/>
      <c r="X17" s="46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 t="s">
        <v>356</v>
      </c>
      <c r="BC17" s="261" t="s">
        <v>355</v>
      </c>
      <c r="BD17" s="261"/>
      <c r="BE17" s="81" t="s">
        <v>357</v>
      </c>
      <c r="BF17" s="77" t="s">
        <v>358</v>
      </c>
      <c r="BG17" s="81" t="s">
        <v>363</v>
      </c>
      <c r="BH17" s="246" t="s">
        <v>364</v>
      </c>
      <c r="BI17" s="247"/>
      <c r="BJ17" s="248"/>
      <c r="BK17" s="81"/>
      <c r="BL17" s="81"/>
      <c r="BM17" s="81"/>
    </row>
    <row r="18" spans="1:65" ht="18.75" customHeight="1" thickTop="1">
      <c r="A18" s="260">
        <v>1</v>
      </c>
      <c r="B18" s="243"/>
      <c r="C18" s="505" t="str">
        <f>IF(B18="","",VLOOKUP(B18,'登録データ（男）'!$A$3:$AA$2000,2,FALSE))</f>
        <v/>
      </c>
      <c r="D18" s="505" t="str">
        <f>IF(B18="","",VLOOKUP(B18,'登録データ（男）'!$A$3:$AA$2000,3,FALSE))</f>
        <v/>
      </c>
      <c r="E18" s="504" t="str">
        <f>IF(B18="","",VLOOKUP(B18,'登録データ（男）'!$A$3:$AA$2000,7,FALSE))</f>
        <v/>
      </c>
      <c r="F18" s="82" t="s">
        <v>52</v>
      </c>
      <c r="G18" s="82"/>
      <c r="H18" s="25"/>
      <c r="I18" s="82" t="s">
        <v>55</v>
      </c>
      <c r="J18" s="17"/>
      <c r="K18" s="25" t="str">
        <f t="shared" ref="K18:K81" si="0">IF(G18="","",IF(AK18=2,"","分"))</f>
        <v/>
      </c>
      <c r="L18" s="17"/>
      <c r="M18" s="82" t="str">
        <f t="shared" ref="M18:M81" si="1">IF(OR(G18="",G18="十種競技"),"",IF(AK18=2,"m","秒"))</f>
        <v/>
      </c>
      <c r="N18" s="17"/>
      <c r="O18" s="17"/>
      <c r="P18" s="262"/>
      <c r="Q18" s="262"/>
      <c r="R18" s="241"/>
      <c r="S18" s="254"/>
      <c r="T18" s="254"/>
      <c r="X18" s="46"/>
      <c r="Y18" s="81">
        <f>IF(B18="",0,IF(VLOOKUP(B18,'登録データ（男）'!$A$3:$AB$1687,28,FALSE)=1,0,1))</f>
        <v>0</v>
      </c>
      <c r="Z18" s="81">
        <f>IF(B18="",1,0)</f>
        <v>1</v>
      </c>
      <c r="AA18" s="81">
        <f>IF(C18="",1,0)</f>
        <v>1</v>
      </c>
      <c r="AB18" s="81">
        <f>IF(D18="",1,0)</f>
        <v>1</v>
      </c>
      <c r="AC18" s="81">
        <f>IF(E18="",1,0)</f>
        <v>1</v>
      </c>
      <c r="AD18" s="81">
        <f>IF(E19="",1,0)</f>
        <v>1</v>
      </c>
      <c r="AE18" s="81">
        <f>SUM(Z18:AD18)</f>
        <v>5</v>
      </c>
      <c r="AF18" s="81">
        <f t="shared" ref="AF18:AF81" ca="1" si="2">COUNTIF(OFFSET(G18,-MOD(ROW(G18),3),0,3,1),G18)</f>
        <v>0</v>
      </c>
      <c r="AG18" s="48" t="str">
        <f>IF($B18="","",IF($B18&lt;1500,0,1))</f>
        <v/>
      </c>
      <c r="AH18" s="81">
        <f t="shared" ref="AH18:AH81" si="3">IF(OR(RIGHT(G18,1)="m",RIGHT(G18,1)="H",RIGHT(G18,1)="C"),IF(VALUE(L18)&gt;59,1,0),0)</f>
        <v>0</v>
      </c>
      <c r="AI18" s="81" t="str">
        <f>IF(G18="","0",VLOOKUP(G18,'登録データ（男）'!$Q$3:$S$23,2,FALSE))</f>
        <v>0</v>
      </c>
      <c r="AJ18" s="81" t="str">
        <f t="shared" ref="AJ18:AJ81" si="4">IF(N18="","00",IF(LEN(N18)=1,N18*10,N18))</f>
        <v>00</v>
      </c>
      <c r="AK18" s="81" t="str">
        <f t="shared" ref="AK18:AK81" si="5">IF(G18="","0",IF(OR(RIGHT(G18,1)="m",RIGHT(G18,1)="H",RIGHT(G18,1)="W",RIGHT(G18,1)="C"),1,2))</f>
        <v>0</v>
      </c>
      <c r="AL18" s="81" t="str">
        <f t="shared" ref="AL18:AL81" si="6">IF(AK18=2,IF(L18="","0000",CONCATENATE(RIGHT(L18+100,2),RIGHT(AJ18+100,2))),IF(L18="","000000",CONCATENATE(RIGHT(J18+100,2),RIGHT(L18+100,2),RIGHT(AJ18+100,2))))</f>
        <v>000000</v>
      </c>
      <c r="AM18" s="81" t="str">
        <f t="shared" ref="AM18:AM81" ca="1" si="7">IF(G18="","",IF(OFFSET(B18,-MOD(ROW(B18),3),0)="","0",CONCATENATE(AI18," ",IF(AK18=1,RIGHT(AL18+10000000,7),RIGHT(AL18+100000,5)))))</f>
        <v/>
      </c>
      <c r="AN18" s="81">
        <f>VALUE(AL18)</f>
        <v>0</v>
      </c>
      <c r="AO18" s="81" t="str">
        <f>IF(G18="","0",VALUE(VLOOKUP(G18,'登録データ（男）'!$Q$3:$S$23,3,FALSE)))</f>
        <v>0</v>
      </c>
      <c r="AP18" s="81">
        <f t="shared" ref="AP18:AP81" si="8">IF(G18="",0,IF(G18="十種競技",0,IF(L18&lt;&gt;"",0,1)))</f>
        <v>0</v>
      </c>
      <c r="AQ18" s="81">
        <f t="shared" ref="AQ18:AQ81" si="9">IF(OR(G18="",G18="十種競技"),0,IF(AK18=1,IF(AN18&gt;AO18,1,0),IF(AN18&lt;AO18,1,0)))</f>
        <v>0</v>
      </c>
      <c r="AR18" s="81" t="str">
        <f ca="1">IF(OFFSET(B18,-MOD(ROW(B18),3),0)&lt;&gt;"",IF(RIGHT(G18,1)=")",VALUE(VLOOKUP(OFFSET(B18,-MOD(ROW(B18),3),0),'登録データ（男）'!#REF!,8,FALSE)),"0"),"0")</f>
        <v>0</v>
      </c>
      <c r="AS18" s="81">
        <f t="shared" ref="AS18:AS81" ca="1" si="10">IF(AR18=0,0,IF(RIGHT(G18,1)&lt;&gt;")",0,IF(VALUE(LEFT(AR18,2))&gt;96,0,1)))</f>
        <v>0</v>
      </c>
      <c r="AT18" s="81" t="str">
        <f>IF(AU18="","",RANK(AU18,$AU$18:$AU$467,1))</f>
        <v/>
      </c>
      <c r="AU18" s="81" t="str">
        <f>IF(S18="","",B18)</f>
        <v/>
      </c>
      <c r="AV18" s="81" t="str">
        <f>IF(AW18="","",RANK(AW18,$AW$18:$AW$467,1))</f>
        <v/>
      </c>
      <c r="AW18" s="81" t="str">
        <f>IF(T18="","",B18)</f>
        <v/>
      </c>
      <c r="AX18" s="81" t="str">
        <f>IF(AY18="","",RANK(AY18,$AY$18:$AY$467,1))</f>
        <v/>
      </c>
      <c r="AY18" s="81" t="str">
        <f>IF(OR(G18="十種競技",G19="十種競技",G20="十種競技"),B18,"")</f>
        <v/>
      </c>
      <c r="AZ18" s="81"/>
      <c r="BA18" s="87"/>
      <c r="BB18" s="77" t="str">
        <f>CONCATENATE(G18,H18)</f>
        <v/>
      </c>
      <c r="BC18" s="86" t="s">
        <v>37</v>
      </c>
      <c r="BD18" s="81">
        <f>COUNTIF($BB$18:$BB$467,BC18)</f>
        <v>0</v>
      </c>
      <c r="BE18" s="81">
        <v>3</v>
      </c>
      <c r="BF18" s="77">
        <f>IF(BD18&gt;BE18,1,0)</f>
        <v>0</v>
      </c>
      <c r="BG18" s="81">
        <f>IF(H18="",0,1)</f>
        <v>0</v>
      </c>
      <c r="BH18" s="68">
        <f>BG18</f>
        <v>0</v>
      </c>
      <c r="BI18" s="68">
        <f>BG19</f>
        <v>0</v>
      </c>
      <c r="BJ18" s="68">
        <f>BG20</f>
        <v>0</v>
      </c>
      <c r="BK18" s="89">
        <f>B18</f>
        <v>0</v>
      </c>
      <c r="BL18" s="81"/>
      <c r="BM18" s="81">
        <f>IF(BK18=0,0,COUNTIF(BK19:BK168,BK18))</f>
        <v>0</v>
      </c>
    </row>
    <row r="19" spans="1:65" ht="18.75" customHeight="1">
      <c r="A19" s="261"/>
      <c r="B19" s="244"/>
      <c r="C19" s="506"/>
      <c r="D19" s="506"/>
      <c r="E19" s="504" t="str">
        <f>IF(B18="","",VLOOKUP(B18,'登録データ（男）'!$A$3:$AA$2000,4,FALSE))</f>
        <v/>
      </c>
      <c r="F19" s="16" t="s">
        <v>53</v>
      </c>
      <c r="G19" s="16"/>
      <c r="H19" s="16"/>
      <c r="I19" s="16" t="s">
        <v>56</v>
      </c>
      <c r="J19" s="76"/>
      <c r="K19" s="16" t="str">
        <f t="shared" si="0"/>
        <v/>
      </c>
      <c r="L19" s="76"/>
      <c r="M19" s="185" t="str">
        <f t="shared" si="1"/>
        <v/>
      </c>
      <c r="N19" s="76"/>
      <c r="O19" s="76"/>
      <c r="P19" s="204"/>
      <c r="Q19" s="204"/>
      <c r="R19" s="257"/>
      <c r="S19" s="255"/>
      <c r="T19" s="255"/>
      <c r="X19" s="46"/>
      <c r="Y19" s="81">
        <f>IF(B19="",0,IF(VLOOKUP(B19,'登録データ（男）'!$A$3:$AB$1687,28,FALSE)=1,0,1))</f>
        <v>0</v>
      </c>
      <c r="Z19" s="81"/>
      <c r="AA19" s="81"/>
      <c r="AB19" s="81"/>
      <c r="AC19" s="81"/>
      <c r="AD19" s="81"/>
      <c r="AE19" s="81"/>
      <c r="AF19" s="81">
        <f t="shared" ca="1" si="2"/>
        <v>0</v>
      </c>
      <c r="AG19" s="48" t="str">
        <f t="shared" ref="AG19:AG82" si="11">IF($B19="","",IF($B19&lt;1500,0,1))</f>
        <v/>
      </c>
      <c r="AH19" s="81">
        <f t="shared" si="3"/>
        <v>0</v>
      </c>
      <c r="AI19" s="81" t="str">
        <f>IF(G19="","0",VLOOKUP(G19,'登録データ（男）'!$Q$3:$S$23,2,FALSE))</f>
        <v>0</v>
      </c>
      <c r="AJ19" s="81" t="str">
        <f t="shared" si="4"/>
        <v>00</v>
      </c>
      <c r="AK19" s="81" t="str">
        <f t="shared" si="5"/>
        <v>0</v>
      </c>
      <c r="AL19" s="81" t="str">
        <f t="shared" si="6"/>
        <v>000000</v>
      </c>
      <c r="AM19" s="81" t="str">
        <f t="shared" ca="1" si="7"/>
        <v/>
      </c>
      <c r="AN19" s="81">
        <f t="shared" ref="AN19:AN82" si="12">VALUE(AL19)</f>
        <v>0</v>
      </c>
      <c r="AO19" s="81" t="str">
        <f>IF(G19="","0",VALUE(VLOOKUP(G19,'登録データ（男）'!$Q$3:$S$23,3,FALSE)))</f>
        <v>0</v>
      </c>
      <c r="AP19" s="81">
        <f t="shared" si="8"/>
        <v>0</v>
      </c>
      <c r="AQ19" s="81">
        <f t="shared" si="9"/>
        <v>0</v>
      </c>
      <c r="AR19" s="81" t="str">
        <f ca="1">IF(OFFSET(B19,-MOD(ROW(B19),3),0)&lt;&gt;"",IF(RIGHT(G19,1)=")",VALUE(VLOOKUP(OFFSET(B19,-MOD(ROW(B19),3),0),'登録データ（男）'!#REF!,8,FALSE)),"0"),"0")</f>
        <v>0</v>
      </c>
      <c r="AS19" s="81">
        <f t="shared" ca="1" si="10"/>
        <v>0</v>
      </c>
      <c r="AT19" s="81"/>
      <c r="AU19" s="81"/>
      <c r="AV19" s="81"/>
      <c r="AW19" s="81"/>
      <c r="AX19" s="81"/>
      <c r="AY19" s="81"/>
      <c r="AZ19" s="81"/>
      <c r="BA19" s="88"/>
      <c r="BB19" s="77" t="str">
        <f t="shared" ref="BB19:BB82" si="13">CONCATENATE(G19,H19)</f>
        <v/>
      </c>
      <c r="BC19" s="86" t="s">
        <v>38</v>
      </c>
      <c r="BD19" s="81">
        <f t="shared" ref="BD19:BD56" si="14">COUNTIF($BB$18:$BB$467,BC19)</f>
        <v>0</v>
      </c>
      <c r="BE19" s="81">
        <v>3</v>
      </c>
      <c r="BF19" s="77">
        <f t="shared" ref="BF19:BF57" si="15">IF(BD19&gt;BE19,1,0)</f>
        <v>0</v>
      </c>
      <c r="BG19" s="81">
        <f>IF(H19="",0,1)</f>
        <v>0</v>
      </c>
      <c r="BH19" s="68">
        <f>BG21</f>
        <v>0</v>
      </c>
      <c r="BI19" s="68">
        <f>BG22</f>
        <v>0</v>
      </c>
      <c r="BJ19" s="68">
        <f>BG23</f>
        <v>0</v>
      </c>
      <c r="BK19" s="89">
        <f>B21</f>
        <v>0</v>
      </c>
      <c r="BL19" s="81"/>
      <c r="BM19" s="81">
        <f t="shared" ref="BM19:BM82" si="16">IF(BK19=0,0,COUNTIF(BK20:BK169,BK19))</f>
        <v>0</v>
      </c>
    </row>
    <row r="20" spans="1:65" ht="18.75" customHeight="1" thickBot="1">
      <c r="A20" s="250"/>
      <c r="B20" s="245"/>
      <c r="C20" s="507"/>
      <c r="D20" s="507"/>
      <c r="E20" s="508" t="s">
        <v>258</v>
      </c>
      <c r="F20" s="79" t="s">
        <v>54</v>
      </c>
      <c r="G20" s="79"/>
      <c r="H20" s="152"/>
      <c r="I20" s="79" t="s">
        <v>36</v>
      </c>
      <c r="J20" s="18"/>
      <c r="K20" s="25" t="str">
        <f t="shared" si="0"/>
        <v/>
      </c>
      <c r="L20" s="18"/>
      <c r="M20" s="79" t="str">
        <f t="shared" si="1"/>
        <v/>
      </c>
      <c r="N20" s="18"/>
      <c r="O20" s="18"/>
      <c r="P20" s="258"/>
      <c r="Q20" s="258"/>
      <c r="R20" s="259"/>
      <c r="S20" s="256"/>
      <c r="T20" s="256"/>
      <c r="X20" s="46"/>
      <c r="Y20" s="81">
        <f>IF(B20="",0,IF(VLOOKUP(B20,'登録データ（男）'!$A$3:$AB$1687,28,FALSE)=1,0,1))</f>
        <v>0</v>
      </c>
      <c r="Z20" s="81"/>
      <c r="AA20" s="81"/>
      <c r="AB20" s="81"/>
      <c r="AC20" s="81"/>
      <c r="AD20" s="81"/>
      <c r="AE20" s="81"/>
      <c r="AF20" s="81">
        <f t="shared" ca="1" si="2"/>
        <v>0</v>
      </c>
      <c r="AG20" s="48"/>
      <c r="AH20" s="81">
        <f t="shared" si="3"/>
        <v>0</v>
      </c>
      <c r="AI20" s="81" t="str">
        <f>IF(G20="","0",VLOOKUP(G20,'登録データ（男）'!$Q$3:$S$23,2,FALSE))</f>
        <v>0</v>
      </c>
      <c r="AJ20" s="81" t="str">
        <f t="shared" si="4"/>
        <v>00</v>
      </c>
      <c r="AK20" s="81" t="str">
        <f t="shared" si="5"/>
        <v>0</v>
      </c>
      <c r="AL20" s="81" t="str">
        <f t="shared" si="6"/>
        <v>000000</v>
      </c>
      <c r="AM20" s="81" t="str">
        <f t="shared" ca="1" si="7"/>
        <v/>
      </c>
      <c r="AN20" s="81">
        <f t="shared" si="12"/>
        <v>0</v>
      </c>
      <c r="AO20" s="81" t="str">
        <f>IF(G20="","0",VALUE(VLOOKUP(G20,'登録データ（男）'!$Q$3:$S$23,3,FALSE)))</f>
        <v>0</v>
      </c>
      <c r="AP20" s="81">
        <f t="shared" si="8"/>
        <v>0</v>
      </c>
      <c r="AQ20" s="81">
        <f t="shared" si="9"/>
        <v>0</v>
      </c>
      <c r="AR20" s="81" t="str">
        <f ca="1">IF(OFFSET(B20,-MOD(ROW(B20),3),0)&lt;&gt;"",IF(RIGHT(G20,1)=")",VALUE(VLOOKUP(OFFSET(B20,-MOD(ROW(B20),3),0),'登録データ（男）'!#REF!,8,FALSE)),"0"),"0")</f>
        <v>0</v>
      </c>
      <c r="AS20" s="81">
        <f t="shared" ca="1" si="10"/>
        <v>0</v>
      </c>
      <c r="AT20" s="81"/>
      <c r="AU20" s="81"/>
      <c r="AV20" s="81"/>
      <c r="AW20" s="81"/>
      <c r="AX20" s="81"/>
      <c r="AY20" s="81"/>
      <c r="AZ20" s="81"/>
      <c r="BA20" s="87"/>
      <c r="BB20" s="77" t="str">
        <f t="shared" si="13"/>
        <v/>
      </c>
      <c r="BC20" s="86" t="s">
        <v>39</v>
      </c>
      <c r="BD20" s="81">
        <f t="shared" si="14"/>
        <v>0</v>
      </c>
      <c r="BE20" s="81">
        <v>3</v>
      </c>
      <c r="BF20" s="77">
        <f t="shared" si="15"/>
        <v>0</v>
      </c>
      <c r="BG20" s="81">
        <f t="shared" ref="BG20:BG83" si="17">IF(H20="",0,1)</f>
        <v>0</v>
      </c>
      <c r="BH20" s="68">
        <f>BG24</f>
        <v>0</v>
      </c>
      <c r="BI20" s="68">
        <f>BG25</f>
        <v>0</v>
      </c>
      <c r="BJ20" s="68">
        <f>BG26</f>
        <v>0</v>
      </c>
      <c r="BK20" s="89">
        <f>B24</f>
        <v>0</v>
      </c>
      <c r="BL20" s="81"/>
      <c r="BM20" s="81">
        <f t="shared" si="16"/>
        <v>0</v>
      </c>
    </row>
    <row r="21" spans="1:65" ht="18.75" customHeight="1" thickTop="1">
      <c r="A21" s="260">
        <v>2</v>
      </c>
      <c r="B21" s="243"/>
      <c r="C21" s="505" t="str">
        <f>IF(B21="","",VLOOKUP(B21,'登録データ（男）'!$A$3:$AA$2000,2,FALSE))</f>
        <v/>
      </c>
      <c r="D21" s="505" t="str">
        <f>IF(B21="","",VLOOKUP(B21,'登録データ（男）'!$A$3:$AA$2000,3,FALSE))</f>
        <v/>
      </c>
      <c r="E21" s="504" t="str">
        <f>IF(B21="","",VLOOKUP(B21,'登録データ（男）'!$A$3:$AA$2000,7,FALSE))</f>
        <v/>
      </c>
      <c r="F21" s="82" t="s">
        <v>52</v>
      </c>
      <c r="G21" s="82"/>
      <c r="H21" s="25"/>
      <c r="I21" s="82" t="s">
        <v>55</v>
      </c>
      <c r="J21" s="17"/>
      <c r="K21" s="184" t="str">
        <f t="shared" si="0"/>
        <v/>
      </c>
      <c r="L21" s="17"/>
      <c r="M21" s="82" t="str">
        <f t="shared" si="1"/>
        <v/>
      </c>
      <c r="N21" s="17"/>
      <c r="O21" s="17"/>
      <c r="P21" s="262"/>
      <c r="Q21" s="262"/>
      <c r="R21" s="241"/>
      <c r="S21" s="254"/>
      <c r="T21" s="254"/>
      <c r="X21" s="46"/>
      <c r="Y21" s="81">
        <f>IF(B21="",0,IF(VLOOKUP(B21,'登録データ（男）'!$A$3:$AB$1687,28,FALSE)=1,0,1))</f>
        <v>0</v>
      </c>
      <c r="Z21" s="81">
        <f>IF(B21="",1,0)</f>
        <v>1</v>
      </c>
      <c r="AA21" s="81">
        <f>IF(C21="",1,0)</f>
        <v>1</v>
      </c>
      <c r="AB21" s="81">
        <f>IF(D21="",1,0)</f>
        <v>1</v>
      </c>
      <c r="AC21" s="81">
        <f>IF(E21="",1,0)</f>
        <v>1</v>
      </c>
      <c r="AD21" s="81">
        <f>IF(E22="",1,0)</f>
        <v>1</v>
      </c>
      <c r="AE21" s="81">
        <f>SUM(Z21:AD21)</f>
        <v>5</v>
      </c>
      <c r="AF21" s="81">
        <f t="shared" ca="1" si="2"/>
        <v>0</v>
      </c>
      <c r="AG21" s="48" t="str">
        <f t="shared" ref="AG21" si="18">IF($B21="","",IF($B21&lt;1500,0,1))</f>
        <v/>
      </c>
      <c r="AH21" s="81">
        <f t="shared" si="3"/>
        <v>0</v>
      </c>
      <c r="AI21" s="81" t="str">
        <f>IF(G21="","0",VLOOKUP(G21,'登録データ（男）'!$Q$3:$S$23,2,FALSE))</f>
        <v>0</v>
      </c>
      <c r="AJ21" s="81" t="str">
        <f t="shared" si="4"/>
        <v>00</v>
      </c>
      <c r="AK21" s="81" t="str">
        <f t="shared" si="5"/>
        <v>0</v>
      </c>
      <c r="AL21" s="81" t="str">
        <f t="shared" si="6"/>
        <v>000000</v>
      </c>
      <c r="AM21" s="81" t="str">
        <f t="shared" ca="1" si="7"/>
        <v/>
      </c>
      <c r="AN21" s="81">
        <f t="shared" si="12"/>
        <v>0</v>
      </c>
      <c r="AO21" s="81" t="str">
        <f>IF(G21="","0",VALUE(VLOOKUP(G21,'登録データ（男）'!$Q$3:$S$23,3,FALSE)))</f>
        <v>0</v>
      </c>
      <c r="AP21" s="81">
        <f t="shared" si="8"/>
        <v>0</v>
      </c>
      <c r="AQ21" s="81">
        <f t="shared" si="9"/>
        <v>0</v>
      </c>
      <c r="AR21" s="81" t="str">
        <f ca="1">IF(OFFSET(B21,-MOD(ROW(B21),3),0)&lt;&gt;"",IF(RIGHT(G21,1)=")",VALUE(VLOOKUP(OFFSET(B21,-MOD(ROW(B21),3),0),'登録データ（男）'!#REF!,8,FALSE)),"0"),"0")</f>
        <v>0</v>
      </c>
      <c r="AS21" s="81">
        <f t="shared" ca="1" si="10"/>
        <v>0</v>
      </c>
      <c r="AT21" s="81" t="str">
        <f t="shared" ref="AT21" si="19">IF(AU21="","",RANK(AU21,$AU$18:$AU$467,1))</f>
        <v/>
      </c>
      <c r="AU21" s="81" t="str">
        <f>IF(S21="","",B21)</f>
        <v/>
      </c>
      <c r="AV21" s="81" t="str">
        <f t="shared" ref="AV21" si="20">IF(AW21="","",RANK(AW21,$AW$18:$AW$467,1))</f>
        <v/>
      </c>
      <c r="AW21" s="81" t="str">
        <f>IF(T21="","",B21)</f>
        <v/>
      </c>
      <c r="AX21" s="81" t="str">
        <f t="shared" ref="AX21" si="21">IF(AY21="","",RANK(AY21,$AY$18:$AY$467,1))</f>
        <v/>
      </c>
      <c r="AY21" s="81" t="str">
        <f>IF(OR(G21="十種競技",G22="十種競技",G23="十種競技"),B21,"")</f>
        <v/>
      </c>
      <c r="AZ21" s="81"/>
      <c r="BA21" s="88"/>
      <c r="BB21" s="77" t="str">
        <f t="shared" si="13"/>
        <v/>
      </c>
      <c r="BC21" s="86" t="s">
        <v>107</v>
      </c>
      <c r="BD21" s="81">
        <f t="shared" si="14"/>
        <v>0</v>
      </c>
      <c r="BE21" s="81">
        <v>3</v>
      </c>
      <c r="BF21" s="77">
        <f t="shared" si="15"/>
        <v>0</v>
      </c>
      <c r="BG21" s="81">
        <f t="shared" si="17"/>
        <v>0</v>
      </c>
      <c r="BH21" s="68">
        <f>BG27</f>
        <v>0</v>
      </c>
      <c r="BI21" s="68">
        <f>BG28</f>
        <v>0</v>
      </c>
      <c r="BJ21" s="68">
        <f>BG29</f>
        <v>0</v>
      </c>
      <c r="BK21" s="89">
        <f>B27</f>
        <v>0</v>
      </c>
      <c r="BL21" s="81"/>
      <c r="BM21" s="81">
        <f t="shared" si="16"/>
        <v>0</v>
      </c>
    </row>
    <row r="22" spans="1:65" ht="18.75" customHeight="1">
      <c r="A22" s="261"/>
      <c r="B22" s="244"/>
      <c r="C22" s="506"/>
      <c r="D22" s="506"/>
      <c r="E22" s="504" t="str">
        <f>IF(B21="","",VLOOKUP(B21,'登録データ（男）'!$A$3:$AA$2000,4,FALSE))</f>
        <v/>
      </c>
      <c r="F22" s="16" t="s">
        <v>53</v>
      </c>
      <c r="G22" s="16"/>
      <c r="H22" s="16"/>
      <c r="I22" s="16" t="s">
        <v>56</v>
      </c>
      <c r="J22" s="76"/>
      <c r="K22" s="16" t="str">
        <f t="shared" si="0"/>
        <v/>
      </c>
      <c r="L22" s="76"/>
      <c r="M22" s="185" t="str">
        <f t="shared" si="1"/>
        <v/>
      </c>
      <c r="N22" s="76"/>
      <c r="O22" s="76"/>
      <c r="P22" s="204"/>
      <c r="Q22" s="204"/>
      <c r="R22" s="257"/>
      <c r="S22" s="255"/>
      <c r="T22" s="255"/>
      <c r="X22" s="46"/>
      <c r="Y22" s="81">
        <f>IF(B22="",0,IF(VLOOKUP(B22,'登録データ（男）'!$A$3:$AB$1687,28,FALSE)=1,0,1))</f>
        <v>0</v>
      </c>
      <c r="Z22" s="81"/>
      <c r="AA22" s="81"/>
      <c r="AB22" s="81"/>
      <c r="AC22" s="81"/>
      <c r="AD22" s="81"/>
      <c r="AE22" s="81"/>
      <c r="AF22" s="81">
        <f t="shared" ca="1" si="2"/>
        <v>0</v>
      </c>
      <c r="AG22" s="48" t="str">
        <f t="shared" si="11"/>
        <v/>
      </c>
      <c r="AH22" s="81">
        <f t="shared" si="3"/>
        <v>0</v>
      </c>
      <c r="AI22" s="81" t="str">
        <f>IF(G22="","0",VLOOKUP(G22,'登録データ（男）'!$Q$3:$S$23,2,FALSE))</f>
        <v>0</v>
      </c>
      <c r="AJ22" s="81" t="str">
        <f t="shared" si="4"/>
        <v>00</v>
      </c>
      <c r="AK22" s="81" t="str">
        <f t="shared" si="5"/>
        <v>0</v>
      </c>
      <c r="AL22" s="81" t="str">
        <f t="shared" si="6"/>
        <v>000000</v>
      </c>
      <c r="AM22" s="81" t="str">
        <f t="shared" ca="1" si="7"/>
        <v/>
      </c>
      <c r="AN22" s="81">
        <f t="shared" si="12"/>
        <v>0</v>
      </c>
      <c r="AO22" s="81" t="str">
        <f>IF(G22="","0",VALUE(VLOOKUP(G22,'登録データ（男）'!$Q$3:$S$23,3,FALSE)))</f>
        <v>0</v>
      </c>
      <c r="AP22" s="81">
        <f t="shared" si="8"/>
        <v>0</v>
      </c>
      <c r="AQ22" s="81">
        <f t="shared" si="9"/>
        <v>0</v>
      </c>
      <c r="AR22" s="81" t="str">
        <f ca="1">IF(OFFSET(B22,-MOD(ROW(B22),3),0)&lt;&gt;"",IF(RIGHT(G22,1)=")",VALUE(VLOOKUP(OFFSET(B22,-MOD(ROW(B22),3),0),'登録データ（男）'!#REF!,8,FALSE)),"0"),"0")</f>
        <v>0</v>
      </c>
      <c r="AS22" s="81">
        <f t="shared" ca="1" si="10"/>
        <v>0</v>
      </c>
      <c r="AT22" s="81"/>
      <c r="AU22" s="81"/>
      <c r="AV22" s="81"/>
      <c r="AW22" s="81"/>
      <c r="AX22" s="81"/>
      <c r="AY22" s="81"/>
      <c r="AZ22" s="81"/>
      <c r="BA22" s="87"/>
      <c r="BB22" s="77" t="str">
        <f t="shared" si="13"/>
        <v/>
      </c>
      <c r="BC22" s="86" t="s">
        <v>40</v>
      </c>
      <c r="BD22" s="81">
        <f t="shared" si="14"/>
        <v>0</v>
      </c>
      <c r="BE22" s="81">
        <v>3</v>
      </c>
      <c r="BF22" s="77">
        <f t="shared" si="15"/>
        <v>0</v>
      </c>
      <c r="BG22" s="81">
        <f t="shared" si="17"/>
        <v>0</v>
      </c>
      <c r="BH22" s="68">
        <f>BG30</f>
        <v>0</v>
      </c>
      <c r="BI22" s="68">
        <f>BG31</f>
        <v>0</v>
      </c>
      <c r="BJ22" s="68">
        <f>BG32</f>
        <v>0</v>
      </c>
      <c r="BK22" s="89">
        <f>B30</f>
        <v>0</v>
      </c>
      <c r="BL22" s="81"/>
      <c r="BM22" s="81">
        <f t="shared" si="16"/>
        <v>0</v>
      </c>
    </row>
    <row r="23" spans="1:65" ht="18.75" customHeight="1" thickBot="1">
      <c r="A23" s="250"/>
      <c r="B23" s="245"/>
      <c r="C23" s="507"/>
      <c r="D23" s="507"/>
      <c r="E23" s="508" t="s">
        <v>258</v>
      </c>
      <c r="F23" s="79" t="s">
        <v>54</v>
      </c>
      <c r="G23" s="79"/>
      <c r="H23" s="152"/>
      <c r="I23" s="79" t="s">
        <v>36</v>
      </c>
      <c r="J23" s="18"/>
      <c r="K23" s="25" t="str">
        <f t="shared" si="0"/>
        <v/>
      </c>
      <c r="L23" s="18"/>
      <c r="M23" s="79" t="str">
        <f t="shared" si="1"/>
        <v/>
      </c>
      <c r="N23" s="18"/>
      <c r="O23" s="18"/>
      <c r="P23" s="258"/>
      <c r="Q23" s="258"/>
      <c r="R23" s="259"/>
      <c r="S23" s="256"/>
      <c r="T23" s="256"/>
      <c r="X23" s="46"/>
      <c r="Y23" s="81">
        <f>IF(B23="",0,IF(VLOOKUP(B23,'登録データ（男）'!$A$3:$AB$1687,28,FALSE)=1,0,1))</f>
        <v>0</v>
      </c>
      <c r="Z23" s="81"/>
      <c r="AA23" s="81"/>
      <c r="AB23" s="81"/>
      <c r="AC23" s="81"/>
      <c r="AD23" s="81"/>
      <c r="AE23" s="81"/>
      <c r="AF23" s="81">
        <f t="shared" ca="1" si="2"/>
        <v>0</v>
      </c>
      <c r="AG23" s="48"/>
      <c r="AH23" s="81">
        <f t="shared" si="3"/>
        <v>0</v>
      </c>
      <c r="AI23" s="81" t="str">
        <f>IF(G23="","0",VLOOKUP(G23,'登録データ（男）'!$Q$3:$S$23,2,FALSE))</f>
        <v>0</v>
      </c>
      <c r="AJ23" s="81" t="str">
        <f t="shared" si="4"/>
        <v>00</v>
      </c>
      <c r="AK23" s="81" t="str">
        <f t="shared" si="5"/>
        <v>0</v>
      </c>
      <c r="AL23" s="81" t="str">
        <f t="shared" si="6"/>
        <v>000000</v>
      </c>
      <c r="AM23" s="81" t="str">
        <f t="shared" ca="1" si="7"/>
        <v/>
      </c>
      <c r="AN23" s="81">
        <f t="shared" si="12"/>
        <v>0</v>
      </c>
      <c r="AO23" s="81" t="str">
        <f>IF(G23="","0",VALUE(VLOOKUP(G23,'登録データ（男）'!$Q$3:$S$23,3,FALSE)))</f>
        <v>0</v>
      </c>
      <c r="AP23" s="81">
        <f t="shared" si="8"/>
        <v>0</v>
      </c>
      <c r="AQ23" s="81">
        <f t="shared" si="9"/>
        <v>0</v>
      </c>
      <c r="AR23" s="81" t="str">
        <f ca="1">IF(OFFSET(B23,-MOD(ROW(B23),3),0)&lt;&gt;"",IF(RIGHT(G23,1)=")",VALUE(VLOOKUP(OFFSET(B23,-MOD(ROW(B23),3),0),'登録データ（男）'!#REF!,8,FALSE)),"0"),"0")</f>
        <v>0</v>
      </c>
      <c r="AS23" s="81">
        <f t="shared" ca="1" si="10"/>
        <v>0</v>
      </c>
      <c r="AT23" s="81"/>
      <c r="AU23" s="81"/>
      <c r="AV23" s="81"/>
      <c r="AW23" s="81"/>
      <c r="AX23" s="81"/>
      <c r="AY23" s="81"/>
      <c r="AZ23" s="81"/>
      <c r="BA23" s="88"/>
      <c r="BB23" s="77" t="str">
        <f t="shared" si="13"/>
        <v/>
      </c>
      <c r="BC23" s="86" t="s">
        <v>153</v>
      </c>
      <c r="BD23" s="81">
        <f t="shared" si="14"/>
        <v>0</v>
      </c>
      <c r="BE23" s="81">
        <v>3</v>
      </c>
      <c r="BF23" s="77">
        <f t="shared" si="15"/>
        <v>0</v>
      </c>
      <c r="BG23" s="81">
        <f t="shared" si="17"/>
        <v>0</v>
      </c>
      <c r="BH23" s="68">
        <f>BG33</f>
        <v>0</v>
      </c>
      <c r="BI23" s="68">
        <f>BG34</f>
        <v>0</v>
      </c>
      <c r="BJ23" s="68">
        <f>BG35</f>
        <v>0</v>
      </c>
      <c r="BK23" s="89">
        <f>B33</f>
        <v>0</v>
      </c>
      <c r="BL23" s="81"/>
      <c r="BM23" s="81">
        <f t="shared" si="16"/>
        <v>0</v>
      </c>
    </row>
    <row r="24" spans="1:65" ht="18.75" customHeight="1" thickTop="1">
      <c r="A24" s="260">
        <v>3</v>
      </c>
      <c r="B24" s="243"/>
      <c r="C24" s="505" t="str">
        <f>IF(B24="","",VLOOKUP(B24,'登録データ（男）'!$A$3:$AA$2000,2,FALSE))</f>
        <v/>
      </c>
      <c r="D24" s="505" t="str">
        <f>IF(B24="","",VLOOKUP(B24,'登録データ（男）'!$A$3:$AA$2000,3,FALSE))</f>
        <v/>
      </c>
      <c r="E24" s="504" t="str">
        <f>IF(B24="","",VLOOKUP(B24,'登録データ（男）'!$A$3:$AA$2000,7,FALSE))</f>
        <v/>
      </c>
      <c r="F24" s="82" t="s">
        <v>52</v>
      </c>
      <c r="G24" s="82"/>
      <c r="H24" s="25"/>
      <c r="I24" s="82" t="s">
        <v>55</v>
      </c>
      <c r="J24" s="17"/>
      <c r="K24" s="184" t="str">
        <f t="shared" si="0"/>
        <v/>
      </c>
      <c r="L24" s="17"/>
      <c r="M24" s="82" t="str">
        <f t="shared" si="1"/>
        <v/>
      </c>
      <c r="N24" s="17"/>
      <c r="O24" s="17"/>
      <c r="P24" s="262"/>
      <c r="Q24" s="262"/>
      <c r="R24" s="241"/>
      <c r="S24" s="254"/>
      <c r="T24" s="254"/>
      <c r="X24" s="46"/>
      <c r="Y24" s="81">
        <f>IF(B24="",0,IF(VLOOKUP(B24,'登録データ（男）'!$A$3:$AB$1687,28,FALSE)=1,0,1))</f>
        <v>0</v>
      </c>
      <c r="Z24" s="81">
        <f>IF(B24="",1,0)</f>
        <v>1</v>
      </c>
      <c r="AA24" s="81">
        <f>IF(C24="",1,0)</f>
        <v>1</v>
      </c>
      <c r="AB24" s="81">
        <f>IF(D24="",1,0)</f>
        <v>1</v>
      </c>
      <c r="AC24" s="81">
        <f>IF(E24="",1,0)</f>
        <v>1</v>
      </c>
      <c r="AD24" s="81">
        <f>IF(E25="",1,0)</f>
        <v>1</v>
      </c>
      <c r="AE24" s="81">
        <f>SUM(Z24:AD24)</f>
        <v>5</v>
      </c>
      <c r="AF24" s="81">
        <f t="shared" ca="1" si="2"/>
        <v>0</v>
      </c>
      <c r="AG24" s="48" t="str">
        <f t="shared" ref="AG24" si="22">IF($B24="","",IF($B24&lt;1500,0,1))</f>
        <v/>
      </c>
      <c r="AH24" s="81">
        <f t="shared" si="3"/>
        <v>0</v>
      </c>
      <c r="AI24" s="81" t="str">
        <f>IF(G24="","0",VLOOKUP(G24,'登録データ（男）'!$Q$3:$S$23,2,FALSE))</f>
        <v>0</v>
      </c>
      <c r="AJ24" s="81" t="str">
        <f t="shared" si="4"/>
        <v>00</v>
      </c>
      <c r="AK24" s="81" t="str">
        <f t="shared" si="5"/>
        <v>0</v>
      </c>
      <c r="AL24" s="81" t="str">
        <f t="shared" si="6"/>
        <v>000000</v>
      </c>
      <c r="AM24" s="81" t="str">
        <f t="shared" ca="1" si="7"/>
        <v/>
      </c>
      <c r="AN24" s="81">
        <f t="shared" si="12"/>
        <v>0</v>
      </c>
      <c r="AO24" s="81" t="str">
        <f>IF(G24="","0",VALUE(VLOOKUP(G24,'登録データ（男）'!$Q$3:$S$23,3,FALSE)))</f>
        <v>0</v>
      </c>
      <c r="AP24" s="81">
        <f t="shared" si="8"/>
        <v>0</v>
      </c>
      <c r="AQ24" s="81">
        <f t="shared" si="9"/>
        <v>0</v>
      </c>
      <c r="AR24" s="81" t="str">
        <f ca="1">IF(OFFSET(B24,-MOD(ROW(B24),3),0)&lt;&gt;"",IF(RIGHT(G24,1)=")",VALUE(VLOOKUP(OFFSET(B24,-MOD(ROW(B24),3),0),'登録データ（男）'!#REF!,8,FALSE)),"0"),"0")</f>
        <v>0</v>
      </c>
      <c r="AS24" s="81">
        <f t="shared" ca="1" si="10"/>
        <v>0</v>
      </c>
      <c r="AT24" s="81" t="str">
        <f t="shared" ref="AT24" si="23">IF(AU24="","",RANK(AU24,$AU$18:$AU$467,1))</f>
        <v/>
      </c>
      <c r="AU24" s="81" t="str">
        <f>IF(S24="","",B24)</f>
        <v/>
      </c>
      <c r="AV24" s="81" t="str">
        <f t="shared" ref="AV24" si="24">IF(AW24="","",RANK(AW24,$AW$18:$AW$467,1))</f>
        <v/>
      </c>
      <c r="AW24" s="81" t="str">
        <f>IF(T24="","",B24)</f>
        <v/>
      </c>
      <c r="AX24" s="81" t="str">
        <f t="shared" ref="AX24" si="25">IF(AY24="","",RANK(AY24,$AY$18:$AY$467,1))</f>
        <v/>
      </c>
      <c r="AY24" s="81" t="str">
        <f>IF(OR(G24="十種競技",G25="十種競技",G26="十種競技"),B24,"")</f>
        <v/>
      </c>
      <c r="AZ24" s="81"/>
      <c r="BA24" s="87"/>
      <c r="BB24" s="77" t="str">
        <f t="shared" si="13"/>
        <v/>
      </c>
      <c r="BC24" s="86" t="s">
        <v>41</v>
      </c>
      <c r="BD24" s="81">
        <f t="shared" si="14"/>
        <v>0</v>
      </c>
      <c r="BE24" s="81">
        <v>3</v>
      </c>
      <c r="BF24" s="77">
        <f t="shared" si="15"/>
        <v>0</v>
      </c>
      <c r="BG24" s="81">
        <f t="shared" si="17"/>
        <v>0</v>
      </c>
      <c r="BH24" s="68">
        <f>BG36</f>
        <v>0</v>
      </c>
      <c r="BI24" s="68">
        <f>BG37</f>
        <v>0</v>
      </c>
      <c r="BJ24" s="68">
        <f>BG38</f>
        <v>0</v>
      </c>
      <c r="BK24" s="89">
        <f>B36</f>
        <v>0</v>
      </c>
      <c r="BL24" s="81"/>
      <c r="BM24" s="81">
        <f t="shared" si="16"/>
        <v>0</v>
      </c>
    </row>
    <row r="25" spans="1:65" ht="18.75" customHeight="1">
      <c r="A25" s="261"/>
      <c r="B25" s="244"/>
      <c r="C25" s="506"/>
      <c r="D25" s="506"/>
      <c r="E25" s="504" t="str">
        <f>IF(B24="","",VLOOKUP(B24,'登録データ（男）'!$A$3:$AA$2000,4,FALSE))</f>
        <v/>
      </c>
      <c r="F25" s="16" t="s">
        <v>53</v>
      </c>
      <c r="G25" s="16"/>
      <c r="H25" s="16"/>
      <c r="I25" s="16" t="s">
        <v>56</v>
      </c>
      <c r="J25" s="76"/>
      <c r="K25" s="16" t="str">
        <f t="shared" si="0"/>
        <v/>
      </c>
      <c r="L25" s="76"/>
      <c r="M25" s="185" t="str">
        <f t="shared" si="1"/>
        <v/>
      </c>
      <c r="N25" s="76"/>
      <c r="O25" s="76"/>
      <c r="P25" s="204"/>
      <c r="Q25" s="204"/>
      <c r="R25" s="257"/>
      <c r="S25" s="255"/>
      <c r="T25" s="255"/>
      <c r="X25" s="46"/>
      <c r="Y25" s="81">
        <f>IF(B25="",0,IF(VLOOKUP(B25,'登録データ（男）'!$A$3:$AB$1687,28,FALSE)=1,0,1))</f>
        <v>0</v>
      </c>
      <c r="Z25" s="81"/>
      <c r="AA25" s="81"/>
      <c r="AB25" s="81"/>
      <c r="AC25" s="81"/>
      <c r="AD25" s="81"/>
      <c r="AE25" s="81"/>
      <c r="AF25" s="81">
        <f t="shared" ca="1" si="2"/>
        <v>0</v>
      </c>
      <c r="AG25" s="48" t="str">
        <f t="shared" si="11"/>
        <v/>
      </c>
      <c r="AH25" s="81">
        <f t="shared" si="3"/>
        <v>0</v>
      </c>
      <c r="AI25" s="81" t="str">
        <f>IF(G25="","0",VLOOKUP(G25,'登録データ（男）'!$Q$3:$S$23,2,FALSE))</f>
        <v>0</v>
      </c>
      <c r="AJ25" s="81" t="str">
        <f t="shared" si="4"/>
        <v>00</v>
      </c>
      <c r="AK25" s="81" t="str">
        <f t="shared" si="5"/>
        <v>0</v>
      </c>
      <c r="AL25" s="81" t="str">
        <f t="shared" si="6"/>
        <v>000000</v>
      </c>
      <c r="AM25" s="81" t="str">
        <f t="shared" ca="1" si="7"/>
        <v/>
      </c>
      <c r="AN25" s="81">
        <f t="shared" si="12"/>
        <v>0</v>
      </c>
      <c r="AO25" s="81" t="str">
        <f>IF(G25="","0",VALUE(VLOOKUP(G25,'登録データ（男）'!$Q$3:$S$23,3,FALSE)))</f>
        <v>0</v>
      </c>
      <c r="AP25" s="81">
        <f t="shared" si="8"/>
        <v>0</v>
      </c>
      <c r="AQ25" s="81">
        <f t="shared" si="9"/>
        <v>0</v>
      </c>
      <c r="AR25" s="81" t="str">
        <f ca="1">IF(OFFSET(B25,-MOD(ROW(B25),3),0)&lt;&gt;"",IF(RIGHT(G25,1)=")",VALUE(VLOOKUP(OFFSET(B25,-MOD(ROW(B25),3),0),'登録データ（男）'!#REF!,8,FALSE)),"0"),"0")</f>
        <v>0</v>
      </c>
      <c r="AS25" s="81">
        <f t="shared" ca="1" si="10"/>
        <v>0</v>
      </c>
      <c r="AT25" s="81"/>
      <c r="AU25" s="81"/>
      <c r="AV25" s="81"/>
      <c r="AW25" s="81"/>
      <c r="AX25" s="81"/>
      <c r="AY25" s="81"/>
      <c r="AZ25" s="81"/>
      <c r="BA25" s="88"/>
      <c r="BB25" s="77" t="str">
        <f t="shared" si="13"/>
        <v/>
      </c>
      <c r="BC25" s="86" t="s">
        <v>148</v>
      </c>
      <c r="BD25" s="81">
        <f t="shared" si="14"/>
        <v>0</v>
      </c>
      <c r="BE25" s="81">
        <v>3</v>
      </c>
      <c r="BF25" s="77">
        <f t="shared" si="15"/>
        <v>0</v>
      </c>
      <c r="BG25" s="81">
        <f t="shared" si="17"/>
        <v>0</v>
      </c>
      <c r="BH25" s="68">
        <f>BG39</f>
        <v>0</v>
      </c>
      <c r="BI25" s="68">
        <f>BG40</f>
        <v>0</v>
      </c>
      <c r="BJ25" s="68">
        <f>BG41</f>
        <v>0</v>
      </c>
      <c r="BK25" s="89">
        <f>B39</f>
        <v>0</v>
      </c>
      <c r="BL25" s="81"/>
      <c r="BM25" s="81">
        <f>IF(BK25=0,0,COUNTIF(BK26:BK175,BK25))</f>
        <v>0</v>
      </c>
    </row>
    <row r="26" spans="1:65" ht="18.75" customHeight="1" thickBot="1">
      <c r="A26" s="250"/>
      <c r="B26" s="245"/>
      <c r="C26" s="507"/>
      <c r="D26" s="507"/>
      <c r="E26" s="508" t="s">
        <v>258</v>
      </c>
      <c r="F26" s="79" t="s">
        <v>54</v>
      </c>
      <c r="G26" s="79"/>
      <c r="H26" s="152"/>
      <c r="I26" s="79" t="s">
        <v>36</v>
      </c>
      <c r="J26" s="18"/>
      <c r="K26" s="25" t="str">
        <f t="shared" si="0"/>
        <v/>
      </c>
      <c r="L26" s="18"/>
      <c r="M26" s="79" t="str">
        <f t="shared" si="1"/>
        <v/>
      </c>
      <c r="N26" s="18"/>
      <c r="O26" s="18"/>
      <c r="P26" s="258"/>
      <c r="Q26" s="258"/>
      <c r="R26" s="259"/>
      <c r="S26" s="256"/>
      <c r="T26" s="256"/>
      <c r="X26" s="46"/>
      <c r="Y26" s="81">
        <f>IF(B26="",0,IF(VLOOKUP(B26,'登録データ（男）'!$A$3:$AB$1687,28,FALSE)=1,0,1))</f>
        <v>0</v>
      </c>
      <c r="Z26" s="81"/>
      <c r="AA26" s="81"/>
      <c r="AB26" s="81"/>
      <c r="AC26" s="81"/>
      <c r="AD26" s="81"/>
      <c r="AE26" s="81"/>
      <c r="AF26" s="81">
        <f t="shared" ca="1" si="2"/>
        <v>0</v>
      </c>
      <c r="AG26" s="48"/>
      <c r="AH26" s="81">
        <f t="shared" si="3"/>
        <v>0</v>
      </c>
      <c r="AI26" s="81" t="str">
        <f>IF(G26="","0",VLOOKUP(G26,'登録データ（男）'!$Q$3:$S$23,2,FALSE))</f>
        <v>0</v>
      </c>
      <c r="AJ26" s="81" t="str">
        <f t="shared" si="4"/>
        <v>00</v>
      </c>
      <c r="AK26" s="81" t="str">
        <f t="shared" si="5"/>
        <v>0</v>
      </c>
      <c r="AL26" s="81" t="str">
        <f t="shared" si="6"/>
        <v>000000</v>
      </c>
      <c r="AM26" s="81" t="str">
        <f t="shared" ca="1" si="7"/>
        <v/>
      </c>
      <c r="AN26" s="81">
        <f t="shared" si="12"/>
        <v>0</v>
      </c>
      <c r="AO26" s="81" t="str">
        <f>IF(G26="","0",VALUE(VLOOKUP(G26,'登録データ（男）'!$Q$3:$S$23,3,FALSE)))</f>
        <v>0</v>
      </c>
      <c r="AP26" s="81">
        <f t="shared" si="8"/>
        <v>0</v>
      </c>
      <c r="AQ26" s="81">
        <f t="shared" si="9"/>
        <v>0</v>
      </c>
      <c r="AR26" s="81" t="str">
        <f ca="1">IF(OFFSET(B26,-MOD(ROW(B26),3),0)&lt;&gt;"",IF(RIGHT(G26,1)=")",VALUE(VLOOKUP(OFFSET(B26,-MOD(ROW(B26),3),0),'登録データ（男）'!#REF!,8,FALSE)),"0"),"0")</f>
        <v>0</v>
      </c>
      <c r="AS26" s="81">
        <f t="shared" ca="1" si="10"/>
        <v>0</v>
      </c>
      <c r="AT26" s="81"/>
      <c r="AU26" s="81"/>
      <c r="AV26" s="81"/>
      <c r="AW26" s="81"/>
      <c r="AX26" s="81"/>
      <c r="AY26" s="81"/>
      <c r="AZ26" s="81"/>
      <c r="BA26" s="87"/>
      <c r="BB26" s="77" t="str">
        <f t="shared" si="13"/>
        <v/>
      </c>
      <c r="BC26" s="86" t="s">
        <v>154</v>
      </c>
      <c r="BD26" s="81">
        <f t="shared" si="14"/>
        <v>0</v>
      </c>
      <c r="BE26" s="81">
        <v>3</v>
      </c>
      <c r="BF26" s="77">
        <f t="shared" si="15"/>
        <v>0</v>
      </c>
      <c r="BG26" s="81">
        <f t="shared" si="17"/>
        <v>0</v>
      </c>
      <c r="BH26" s="68">
        <f>BG42</f>
        <v>0</v>
      </c>
      <c r="BI26" s="68">
        <f>BG43</f>
        <v>0</v>
      </c>
      <c r="BJ26" s="68">
        <f>BG44</f>
        <v>0</v>
      </c>
      <c r="BK26" s="89">
        <f>B42</f>
        <v>0</v>
      </c>
      <c r="BL26" s="81"/>
      <c r="BM26" s="81">
        <f t="shared" si="16"/>
        <v>0</v>
      </c>
    </row>
    <row r="27" spans="1:65" ht="18.75" customHeight="1" thickTop="1">
      <c r="A27" s="260">
        <v>4</v>
      </c>
      <c r="B27" s="243"/>
      <c r="C27" s="505" t="str">
        <f>IF(B27="","",VLOOKUP(B27,'登録データ（男）'!$A$3:$AA$2000,2,FALSE))</f>
        <v/>
      </c>
      <c r="D27" s="505" t="str">
        <f>IF(B27="","",VLOOKUP(B27,'登録データ（男）'!$A$3:$AA$2000,3,FALSE))</f>
        <v/>
      </c>
      <c r="E27" s="504" t="str">
        <f>IF(B27="","",VLOOKUP(B27,'登録データ（男）'!$A$3:$AA$2000,7,FALSE))</f>
        <v/>
      </c>
      <c r="F27" s="82" t="s">
        <v>52</v>
      </c>
      <c r="G27" s="82"/>
      <c r="H27" s="25"/>
      <c r="I27" s="82" t="s">
        <v>55</v>
      </c>
      <c r="J27" s="17"/>
      <c r="K27" s="184" t="str">
        <f t="shared" si="0"/>
        <v/>
      </c>
      <c r="L27" s="17"/>
      <c r="M27" s="82" t="str">
        <f t="shared" si="1"/>
        <v/>
      </c>
      <c r="N27" s="17"/>
      <c r="O27" s="17"/>
      <c r="P27" s="262"/>
      <c r="Q27" s="262"/>
      <c r="R27" s="241"/>
      <c r="S27" s="254"/>
      <c r="T27" s="254"/>
      <c r="X27" s="46"/>
      <c r="Y27" s="81">
        <f>IF(B27="",0,IF(VLOOKUP(B27,'登録データ（男）'!$A$3:$AB$1687,28,FALSE)=1,0,1))</f>
        <v>0</v>
      </c>
      <c r="Z27" s="81">
        <f>IF(B27="",1,0)</f>
        <v>1</v>
      </c>
      <c r="AA27" s="81">
        <f>IF(C27="",1,0)</f>
        <v>1</v>
      </c>
      <c r="AB27" s="81">
        <f>IF(D27="",1,0)</f>
        <v>1</v>
      </c>
      <c r="AC27" s="81">
        <f>IF(E27="",1,0)</f>
        <v>1</v>
      </c>
      <c r="AD27" s="81">
        <f>IF(E28="",1,0)</f>
        <v>1</v>
      </c>
      <c r="AE27" s="81">
        <f>SUM(Z27:AD27)</f>
        <v>5</v>
      </c>
      <c r="AF27" s="81">
        <f t="shared" ca="1" si="2"/>
        <v>0</v>
      </c>
      <c r="AG27" s="48" t="str">
        <f t="shared" ref="AG27" si="26">IF($B27="","",IF($B27&lt;1500,0,1))</f>
        <v/>
      </c>
      <c r="AH27" s="81">
        <f t="shared" si="3"/>
        <v>0</v>
      </c>
      <c r="AI27" s="81" t="str">
        <f>IF(G27="","0",VLOOKUP(G27,'登録データ（男）'!$Q$3:$S$23,2,FALSE))</f>
        <v>0</v>
      </c>
      <c r="AJ27" s="81" t="str">
        <f t="shared" si="4"/>
        <v>00</v>
      </c>
      <c r="AK27" s="81" t="str">
        <f t="shared" si="5"/>
        <v>0</v>
      </c>
      <c r="AL27" s="81" t="str">
        <f t="shared" si="6"/>
        <v>000000</v>
      </c>
      <c r="AM27" s="81" t="str">
        <f t="shared" ca="1" si="7"/>
        <v/>
      </c>
      <c r="AN27" s="81">
        <f t="shared" si="12"/>
        <v>0</v>
      </c>
      <c r="AO27" s="81" t="str">
        <f>IF(G27="","0",VALUE(VLOOKUP(G27,'登録データ（男）'!$Q$3:$S$23,3,FALSE)))</f>
        <v>0</v>
      </c>
      <c r="AP27" s="81">
        <f t="shared" si="8"/>
        <v>0</v>
      </c>
      <c r="AQ27" s="81">
        <f t="shared" si="9"/>
        <v>0</v>
      </c>
      <c r="AR27" s="81" t="str">
        <f ca="1">IF(OFFSET(B27,-MOD(ROW(B27),3),0)&lt;&gt;"",IF(RIGHT(G27,1)=")",VALUE(VLOOKUP(OFFSET(B27,-MOD(ROW(B27),3),0),'登録データ（男）'!#REF!,8,FALSE)),"0"),"0")</f>
        <v>0</v>
      </c>
      <c r="AS27" s="81">
        <f t="shared" ca="1" si="10"/>
        <v>0</v>
      </c>
      <c r="AT27" s="81" t="str">
        <f t="shared" ref="AT27" si="27">IF(AU27="","",RANK(AU27,$AU$18:$AU$467,1))</f>
        <v/>
      </c>
      <c r="AU27" s="81" t="str">
        <f>IF(S27="","",B27)</f>
        <v/>
      </c>
      <c r="AV27" s="81" t="str">
        <f t="shared" ref="AV27" si="28">IF(AW27="","",RANK(AW27,$AW$18:$AW$467,1))</f>
        <v/>
      </c>
      <c r="AW27" s="81" t="str">
        <f>IF(T27="","",B27)</f>
        <v/>
      </c>
      <c r="AX27" s="81" t="str">
        <f t="shared" ref="AX27" si="29">IF(AY27="","",RANK(AY27,$AY$18:$AY$467,1))</f>
        <v/>
      </c>
      <c r="AY27" s="81" t="str">
        <f>IF(OR(G27="十種競技",G28="十種競技",G29="十種競技"),B27,"")</f>
        <v/>
      </c>
      <c r="AZ27" s="81"/>
      <c r="BA27" s="88"/>
      <c r="BB27" s="77" t="str">
        <f t="shared" si="13"/>
        <v/>
      </c>
      <c r="BC27" s="86" t="s">
        <v>257</v>
      </c>
      <c r="BD27" s="81">
        <f t="shared" si="14"/>
        <v>0</v>
      </c>
      <c r="BE27" s="81">
        <v>3</v>
      </c>
      <c r="BF27" s="77">
        <f t="shared" si="15"/>
        <v>0</v>
      </c>
      <c r="BG27" s="81">
        <f t="shared" si="17"/>
        <v>0</v>
      </c>
      <c r="BH27" s="68">
        <f>BG45</f>
        <v>0</v>
      </c>
      <c r="BI27" s="68">
        <f>BG46</f>
        <v>0</v>
      </c>
      <c r="BJ27" s="68">
        <f>BG47</f>
        <v>0</v>
      </c>
      <c r="BK27" s="89">
        <f>B45</f>
        <v>0</v>
      </c>
      <c r="BL27" s="81"/>
      <c r="BM27" s="81">
        <f t="shared" si="16"/>
        <v>0</v>
      </c>
    </row>
    <row r="28" spans="1:65" ht="18.75" customHeight="1">
      <c r="A28" s="261"/>
      <c r="B28" s="244"/>
      <c r="C28" s="506"/>
      <c r="D28" s="506"/>
      <c r="E28" s="504" t="str">
        <f>IF(B27="","",VLOOKUP(B27,'登録データ（男）'!$A$3:$AA$2000,4,FALSE))</f>
        <v/>
      </c>
      <c r="F28" s="16" t="s">
        <v>53</v>
      </c>
      <c r="G28" s="16"/>
      <c r="H28" s="16"/>
      <c r="I28" s="16" t="s">
        <v>56</v>
      </c>
      <c r="J28" s="76"/>
      <c r="K28" s="16" t="str">
        <f t="shared" si="0"/>
        <v/>
      </c>
      <c r="L28" s="76"/>
      <c r="M28" s="185" t="str">
        <f t="shared" si="1"/>
        <v/>
      </c>
      <c r="N28" s="76"/>
      <c r="O28" s="76"/>
      <c r="P28" s="204"/>
      <c r="Q28" s="204"/>
      <c r="R28" s="257"/>
      <c r="S28" s="255"/>
      <c r="T28" s="255"/>
      <c r="X28" s="46"/>
      <c r="Y28" s="81">
        <f>IF(B28="",0,IF(VLOOKUP(B28,'登録データ（男）'!$A$3:$AB$1687,28,FALSE)=1,0,1))</f>
        <v>0</v>
      </c>
      <c r="Z28" s="81"/>
      <c r="AA28" s="81"/>
      <c r="AB28" s="81"/>
      <c r="AC28" s="81"/>
      <c r="AD28" s="81"/>
      <c r="AE28" s="81"/>
      <c r="AF28" s="81">
        <f t="shared" ca="1" si="2"/>
        <v>0</v>
      </c>
      <c r="AG28" s="48" t="str">
        <f t="shared" si="11"/>
        <v/>
      </c>
      <c r="AH28" s="81">
        <f t="shared" si="3"/>
        <v>0</v>
      </c>
      <c r="AI28" s="81" t="str">
        <f>IF(G28="","0",VLOOKUP(G28,'登録データ（男）'!$Q$3:$S$23,2,FALSE))</f>
        <v>0</v>
      </c>
      <c r="AJ28" s="81" t="str">
        <f t="shared" si="4"/>
        <v>00</v>
      </c>
      <c r="AK28" s="81" t="str">
        <f t="shared" si="5"/>
        <v>0</v>
      </c>
      <c r="AL28" s="81" t="str">
        <f t="shared" si="6"/>
        <v>000000</v>
      </c>
      <c r="AM28" s="81" t="str">
        <f t="shared" ca="1" si="7"/>
        <v/>
      </c>
      <c r="AN28" s="81">
        <f t="shared" si="12"/>
        <v>0</v>
      </c>
      <c r="AO28" s="81" t="str">
        <f>IF(G28="","0",VALUE(VLOOKUP(G28,'登録データ（男）'!$Q$3:$S$23,3,FALSE)))</f>
        <v>0</v>
      </c>
      <c r="AP28" s="81">
        <f t="shared" si="8"/>
        <v>0</v>
      </c>
      <c r="AQ28" s="81">
        <f t="shared" si="9"/>
        <v>0</v>
      </c>
      <c r="AR28" s="81" t="str">
        <f ca="1">IF(OFFSET(B28,-MOD(ROW(B28),3),0)&lt;&gt;"",IF(RIGHT(G28,1)=")",VALUE(VLOOKUP(OFFSET(B28,-MOD(ROW(B28),3),0),'登録データ（男）'!#REF!,8,FALSE)),"0"),"0")</f>
        <v>0</v>
      </c>
      <c r="AS28" s="81">
        <f t="shared" ca="1" si="10"/>
        <v>0</v>
      </c>
      <c r="AT28" s="81"/>
      <c r="AU28" s="81"/>
      <c r="AV28" s="81"/>
      <c r="AW28" s="81"/>
      <c r="AX28" s="81"/>
      <c r="AY28" s="81"/>
      <c r="AZ28" s="81"/>
      <c r="BA28" s="87"/>
      <c r="BB28" s="77" t="str">
        <f t="shared" si="13"/>
        <v/>
      </c>
      <c r="BC28" s="86" t="s">
        <v>353</v>
      </c>
      <c r="BD28" s="81">
        <f t="shared" si="14"/>
        <v>0</v>
      </c>
      <c r="BE28" s="81">
        <v>0</v>
      </c>
      <c r="BF28" s="77">
        <f t="shared" si="15"/>
        <v>0</v>
      </c>
      <c r="BG28" s="81">
        <f t="shared" si="17"/>
        <v>0</v>
      </c>
      <c r="BH28" s="68">
        <f>BG48</f>
        <v>0</v>
      </c>
      <c r="BI28" s="68">
        <f>BG49</f>
        <v>0</v>
      </c>
      <c r="BJ28" s="68">
        <f>BG50</f>
        <v>0</v>
      </c>
      <c r="BK28" s="89">
        <f>B48</f>
        <v>0</v>
      </c>
      <c r="BL28" s="81"/>
      <c r="BM28" s="81">
        <f t="shared" si="16"/>
        <v>0</v>
      </c>
    </row>
    <row r="29" spans="1:65" ht="18.75" customHeight="1" thickBot="1">
      <c r="A29" s="250"/>
      <c r="B29" s="245"/>
      <c r="C29" s="507"/>
      <c r="D29" s="507"/>
      <c r="E29" s="508" t="s">
        <v>258</v>
      </c>
      <c r="F29" s="79" t="s">
        <v>54</v>
      </c>
      <c r="G29" s="79"/>
      <c r="H29" s="152"/>
      <c r="I29" s="79" t="s">
        <v>36</v>
      </c>
      <c r="J29" s="18"/>
      <c r="K29" s="25" t="str">
        <f t="shared" si="0"/>
        <v/>
      </c>
      <c r="L29" s="18"/>
      <c r="M29" s="79" t="str">
        <f t="shared" si="1"/>
        <v/>
      </c>
      <c r="N29" s="18"/>
      <c r="O29" s="18"/>
      <c r="P29" s="258"/>
      <c r="Q29" s="258"/>
      <c r="R29" s="259"/>
      <c r="S29" s="256"/>
      <c r="T29" s="256"/>
      <c r="X29" s="46"/>
      <c r="Y29" s="81">
        <f>IF(B29="",0,IF(VLOOKUP(B29,'登録データ（男）'!$A$3:$AB$1687,28,FALSE)=1,0,1))</f>
        <v>0</v>
      </c>
      <c r="Z29" s="81"/>
      <c r="AA29" s="81"/>
      <c r="AB29" s="81"/>
      <c r="AC29" s="81"/>
      <c r="AD29" s="81"/>
      <c r="AE29" s="81"/>
      <c r="AF29" s="81">
        <f t="shared" ca="1" si="2"/>
        <v>0</v>
      </c>
      <c r="AG29" s="48"/>
      <c r="AH29" s="81">
        <f t="shared" si="3"/>
        <v>0</v>
      </c>
      <c r="AI29" s="81" t="str">
        <f>IF(G29="","0",VLOOKUP(G29,'登録データ（男）'!$Q$3:$S$23,2,FALSE))</f>
        <v>0</v>
      </c>
      <c r="AJ29" s="81" t="str">
        <f t="shared" si="4"/>
        <v>00</v>
      </c>
      <c r="AK29" s="81" t="str">
        <f t="shared" si="5"/>
        <v>0</v>
      </c>
      <c r="AL29" s="81" t="str">
        <f t="shared" si="6"/>
        <v>000000</v>
      </c>
      <c r="AM29" s="81" t="str">
        <f t="shared" ca="1" si="7"/>
        <v/>
      </c>
      <c r="AN29" s="81">
        <f t="shared" si="12"/>
        <v>0</v>
      </c>
      <c r="AO29" s="81" t="str">
        <f>IF(G29="","0",VALUE(VLOOKUP(G29,'登録データ（男）'!$Q$3:$S$23,3,FALSE)))</f>
        <v>0</v>
      </c>
      <c r="AP29" s="81">
        <f t="shared" si="8"/>
        <v>0</v>
      </c>
      <c r="AQ29" s="81">
        <f t="shared" si="9"/>
        <v>0</v>
      </c>
      <c r="AR29" s="81" t="str">
        <f ca="1">IF(OFFSET(B29,-MOD(ROW(B29),3),0)&lt;&gt;"",IF(RIGHT(G29,1)=")",VALUE(VLOOKUP(OFFSET(B29,-MOD(ROW(B29),3),0),'登録データ（男）'!#REF!,8,FALSE)),"0"),"0")</f>
        <v>0</v>
      </c>
      <c r="AS29" s="81">
        <f t="shared" ca="1" si="10"/>
        <v>0</v>
      </c>
      <c r="AT29" s="81"/>
      <c r="AU29" s="81"/>
      <c r="AV29" s="81"/>
      <c r="AW29" s="81"/>
      <c r="AX29" s="81"/>
      <c r="AY29" s="81"/>
      <c r="AZ29" s="81"/>
      <c r="BA29" s="88"/>
      <c r="BB29" s="77" t="str">
        <f t="shared" si="13"/>
        <v/>
      </c>
      <c r="BC29" s="86" t="s">
        <v>42</v>
      </c>
      <c r="BD29" s="81">
        <f t="shared" si="14"/>
        <v>0</v>
      </c>
      <c r="BE29" s="81">
        <v>3</v>
      </c>
      <c r="BF29" s="77">
        <f t="shared" si="15"/>
        <v>0</v>
      </c>
      <c r="BG29" s="81">
        <f t="shared" si="17"/>
        <v>0</v>
      </c>
      <c r="BH29" s="68">
        <f>BG51</f>
        <v>0</v>
      </c>
      <c r="BI29" s="68">
        <f>BG52</f>
        <v>0</v>
      </c>
      <c r="BJ29" s="68">
        <f>BG53</f>
        <v>0</v>
      </c>
      <c r="BK29" s="89">
        <f>B51</f>
        <v>0</v>
      </c>
      <c r="BL29" s="81"/>
      <c r="BM29" s="81">
        <f t="shared" si="16"/>
        <v>0</v>
      </c>
    </row>
    <row r="30" spans="1:65" ht="18.75" customHeight="1" thickTop="1">
      <c r="A30" s="260">
        <v>5</v>
      </c>
      <c r="B30" s="243"/>
      <c r="C30" s="505" t="str">
        <f>IF(B30="","",VLOOKUP(B30,'登録データ（男）'!$A$3:$AA$2000,2,FALSE))</f>
        <v/>
      </c>
      <c r="D30" s="505" t="str">
        <f>IF(B30="","",VLOOKUP(B30,'登録データ（男）'!$A$3:$AA$2000,3,FALSE))</f>
        <v/>
      </c>
      <c r="E30" s="504" t="str">
        <f>IF(B30="","",VLOOKUP(B30,'登録データ（男）'!$A$3:$AA$2000,7,FALSE))</f>
        <v/>
      </c>
      <c r="F30" s="82" t="s">
        <v>52</v>
      </c>
      <c r="G30" s="82"/>
      <c r="H30" s="25"/>
      <c r="I30" s="82" t="s">
        <v>55</v>
      </c>
      <c r="J30" s="17"/>
      <c r="K30" s="184" t="str">
        <f t="shared" si="0"/>
        <v/>
      </c>
      <c r="L30" s="17"/>
      <c r="M30" s="82" t="str">
        <f t="shared" si="1"/>
        <v/>
      </c>
      <c r="N30" s="17"/>
      <c r="O30" s="17"/>
      <c r="P30" s="262"/>
      <c r="Q30" s="262"/>
      <c r="R30" s="241"/>
      <c r="S30" s="254"/>
      <c r="T30" s="254"/>
      <c r="X30" s="46"/>
      <c r="Y30" s="81">
        <f>IF(B30="",0,IF(VLOOKUP(B30,'登録データ（男）'!$A$3:$AB$1687,28,FALSE)=1,0,1))</f>
        <v>0</v>
      </c>
      <c r="Z30" s="81">
        <f>IF(B30="",1,0)</f>
        <v>1</v>
      </c>
      <c r="AA30" s="81">
        <f>IF(C30="",1,0)</f>
        <v>1</v>
      </c>
      <c r="AB30" s="81">
        <f>IF(D30="",1,0)</f>
        <v>1</v>
      </c>
      <c r="AC30" s="81">
        <f>IF(E30="",1,0)</f>
        <v>1</v>
      </c>
      <c r="AD30" s="81">
        <f>IF(E31="",1,0)</f>
        <v>1</v>
      </c>
      <c r="AE30" s="81">
        <f>SUM(Z30:AD30)</f>
        <v>5</v>
      </c>
      <c r="AF30" s="81">
        <f t="shared" ca="1" si="2"/>
        <v>0</v>
      </c>
      <c r="AG30" s="48" t="str">
        <f t="shared" ref="AG30" si="30">IF($B30="","",IF($B30&lt;1500,0,1))</f>
        <v/>
      </c>
      <c r="AH30" s="81">
        <f t="shared" si="3"/>
        <v>0</v>
      </c>
      <c r="AI30" s="81" t="str">
        <f>IF(G30="","0",VLOOKUP(G30,'登録データ（男）'!$Q$3:$S$23,2,FALSE))</f>
        <v>0</v>
      </c>
      <c r="AJ30" s="81" t="str">
        <f t="shared" si="4"/>
        <v>00</v>
      </c>
      <c r="AK30" s="81" t="str">
        <f t="shared" si="5"/>
        <v>0</v>
      </c>
      <c r="AL30" s="81" t="str">
        <f t="shared" si="6"/>
        <v>000000</v>
      </c>
      <c r="AM30" s="81" t="str">
        <f t="shared" ca="1" si="7"/>
        <v/>
      </c>
      <c r="AN30" s="81">
        <f t="shared" si="12"/>
        <v>0</v>
      </c>
      <c r="AO30" s="81" t="str">
        <f>IF(G30="","0",VALUE(VLOOKUP(G30,'登録データ（男）'!$Q$3:$S$23,3,FALSE)))</f>
        <v>0</v>
      </c>
      <c r="AP30" s="81">
        <f t="shared" si="8"/>
        <v>0</v>
      </c>
      <c r="AQ30" s="81">
        <f t="shared" si="9"/>
        <v>0</v>
      </c>
      <c r="AR30" s="81" t="str">
        <f ca="1">IF(OFFSET(B30,-MOD(ROW(B30),3),0)&lt;&gt;"",IF(RIGHT(G30,1)=")",VALUE(VLOOKUP(OFFSET(B30,-MOD(ROW(B30),3),0),'登録データ（男）'!#REF!,8,FALSE)),"0"),"0")</f>
        <v>0</v>
      </c>
      <c r="AS30" s="81">
        <f t="shared" ca="1" si="10"/>
        <v>0</v>
      </c>
      <c r="AT30" s="81" t="str">
        <f t="shared" ref="AT30" si="31">IF(AU30="","",RANK(AU30,$AU$18:$AU$467,1))</f>
        <v/>
      </c>
      <c r="AU30" s="81" t="str">
        <f>IF(S30="","",B30)</f>
        <v/>
      </c>
      <c r="AV30" s="81" t="str">
        <f t="shared" ref="AV30" si="32">IF(AW30="","",RANK(AW30,$AW$18:$AW$467,1))</f>
        <v/>
      </c>
      <c r="AW30" s="81" t="str">
        <f>IF(T30="","",B30)</f>
        <v/>
      </c>
      <c r="AX30" s="81" t="str">
        <f t="shared" ref="AX30" si="33">IF(AY30="","",RANK(AY30,$AY$18:$AY$467,1))</f>
        <v/>
      </c>
      <c r="AY30" s="81" t="str">
        <f>IF(OR(G30="十種競技",G31="十種競技",G32="十種競技"),B30,"")</f>
        <v/>
      </c>
      <c r="AZ30" s="81"/>
      <c r="BA30" s="87"/>
      <c r="BB30" s="77" t="str">
        <f t="shared" si="13"/>
        <v/>
      </c>
      <c r="BC30" s="86" t="s">
        <v>43</v>
      </c>
      <c r="BD30" s="81">
        <f t="shared" si="14"/>
        <v>0</v>
      </c>
      <c r="BE30" s="81">
        <v>3</v>
      </c>
      <c r="BF30" s="77">
        <f t="shared" si="15"/>
        <v>0</v>
      </c>
      <c r="BG30" s="81">
        <f t="shared" si="17"/>
        <v>0</v>
      </c>
      <c r="BH30" s="68">
        <f>BG54</f>
        <v>0</v>
      </c>
      <c r="BI30" s="68">
        <f>BG55</f>
        <v>0</v>
      </c>
      <c r="BJ30" s="68">
        <f>BG56</f>
        <v>0</v>
      </c>
      <c r="BK30" s="89">
        <f>B54</f>
        <v>0</v>
      </c>
      <c r="BL30" s="81"/>
      <c r="BM30" s="81">
        <f t="shared" si="16"/>
        <v>0</v>
      </c>
    </row>
    <row r="31" spans="1:65" ht="18.75" customHeight="1">
      <c r="A31" s="261"/>
      <c r="B31" s="244"/>
      <c r="C31" s="506"/>
      <c r="D31" s="506"/>
      <c r="E31" s="504" t="str">
        <f>IF(B30="","",VLOOKUP(B30,'登録データ（男）'!$A$3:$AA$2000,4,FALSE))</f>
        <v/>
      </c>
      <c r="F31" s="16" t="s">
        <v>53</v>
      </c>
      <c r="G31" s="16"/>
      <c r="H31" s="16"/>
      <c r="I31" s="16" t="s">
        <v>56</v>
      </c>
      <c r="J31" s="76"/>
      <c r="K31" s="16" t="str">
        <f t="shared" si="0"/>
        <v/>
      </c>
      <c r="L31" s="76"/>
      <c r="M31" s="185" t="str">
        <f t="shared" si="1"/>
        <v/>
      </c>
      <c r="N31" s="76"/>
      <c r="O31" s="76"/>
      <c r="P31" s="204"/>
      <c r="Q31" s="204"/>
      <c r="R31" s="257"/>
      <c r="S31" s="255"/>
      <c r="T31" s="255"/>
      <c r="X31" s="46"/>
      <c r="Y31" s="81">
        <f>IF(B31="",0,IF(VLOOKUP(B31,'登録データ（男）'!$A$3:$AB$1687,28,FALSE)=1,0,1))</f>
        <v>0</v>
      </c>
      <c r="Z31" s="81"/>
      <c r="AA31" s="81"/>
      <c r="AB31" s="81"/>
      <c r="AC31" s="81"/>
      <c r="AD31" s="81"/>
      <c r="AE31" s="81"/>
      <c r="AF31" s="81">
        <f t="shared" ca="1" si="2"/>
        <v>0</v>
      </c>
      <c r="AG31" s="48" t="str">
        <f t="shared" si="11"/>
        <v/>
      </c>
      <c r="AH31" s="81">
        <f t="shared" si="3"/>
        <v>0</v>
      </c>
      <c r="AI31" s="81" t="str">
        <f>IF(G31="","0",VLOOKUP(G31,'登録データ（男）'!$Q$3:$S$23,2,FALSE))</f>
        <v>0</v>
      </c>
      <c r="AJ31" s="81" t="str">
        <f t="shared" si="4"/>
        <v>00</v>
      </c>
      <c r="AK31" s="81" t="str">
        <f t="shared" si="5"/>
        <v>0</v>
      </c>
      <c r="AL31" s="81" t="str">
        <f t="shared" si="6"/>
        <v>000000</v>
      </c>
      <c r="AM31" s="81" t="str">
        <f t="shared" ca="1" si="7"/>
        <v/>
      </c>
      <c r="AN31" s="81">
        <f t="shared" si="12"/>
        <v>0</v>
      </c>
      <c r="AO31" s="81" t="str">
        <f>IF(G31="","0",VALUE(VLOOKUP(G31,'登録データ（男）'!$Q$3:$S$23,3,FALSE)))</f>
        <v>0</v>
      </c>
      <c r="AP31" s="81">
        <f t="shared" si="8"/>
        <v>0</v>
      </c>
      <c r="AQ31" s="81">
        <f t="shared" si="9"/>
        <v>0</v>
      </c>
      <c r="AR31" s="81" t="str">
        <f ca="1">IF(OFFSET(B31,-MOD(ROW(B31),3),0)&lt;&gt;"",IF(RIGHT(G31,1)=")",VALUE(VLOOKUP(OFFSET(B31,-MOD(ROW(B31),3),0),'登録データ（男）'!#REF!,8,FALSE)),"0"),"0")</f>
        <v>0</v>
      </c>
      <c r="AS31" s="81">
        <f t="shared" ca="1" si="10"/>
        <v>0</v>
      </c>
      <c r="AT31" s="81"/>
      <c r="AU31" s="81"/>
      <c r="AV31" s="81"/>
      <c r="AW31" s="81"/>
      <c r="AX31" s="81"/>
      <c r="AY31" s="81"/>
      <c r="AZ31" s="81"/>
      <c r="BA31" s="88"/>
      <c r="BB31" s="77" t="str">
        <f t="shared" si="13"/>
        <v/>
      </c>
      <c r="BC31" s="86" t="s">
        <v>44</v>
      </c>
      <c r="BD31" s="81">
        <f t="shared" si="14"/>
        <v>0</v>
      </c>
      <c r="BE31" s="81">
        <v>3</v>
      </c>
      <c r="BF31" s="77">
        <f t="shared" si="15"/>
        <v>0</v>
      </c>
      <c r="BG31" s="81">
        <f t="shared" si="17"/>
        <v>0</v>
      </c>
      <c r="BH31" s="68">
        <f>BG57</f>
        <v>0</v>
      </c>
      <c r="BI31" s="68">
        <f>BG58</f>
        <v>0</v>
      </c>
      <c r="BJ31" s="68">
        <f>BG59</f>
        <v>0</v>
      </c>
      <c r="BK31" s="89">
        <f>B57</f>
        <v>0</v>
      </c>
      <c r="BL31" s="81"/>
      <c r="BM31" s="81">
        <f t="shared" si="16"/>
        <v>0</v>
      </c>
    </row>
    <row r="32" spans="1:65" ht="18.75" customHeight="1" thickBot="1">
      <c r="A32" s="250"/>
      <c r="B32" s="245"/>
      <c r="C32" s="507"/>
      <c r="D32" s="507"/>
      <c r="E32" s="508" t="s">
        <v>258</v>
      </c>
      <c r="F32" s="79" t="s">
        <v>54</v>
      </c>
      <c r="G32" s="79"/>
      <c r="H32" s="152"/>
      <c r="I32" s="79" t="s">
        <v>36</v>
      </c>
      <c r="J32" s="18"/>
      <c r="K32" s="25" t="str">
        <f t="shared" si="0"/>
        <v/>
      </c>
      <c r="L32" s="18"/>
      <c r="M32" s="79" t="str">
        <f t="shared" si="1"/>
        <v/>
      </c>
      <c r="N32" s="18"/>
      <c r="O32" s="18"/>
      <c r="P32" s="258"/>
      <c r="Q32" s="258"/>
      <c r="R32" s="259"/>
      <c r="S32" s="256"/>
      <c r="T32" s="256"/>
      <c r="X32" s="46"/>
      <c r="Y32" s="81">
        <f>IF(B32="",0,IF(VLOOKUP(B32,'登録データ（男）'!$A$3:$AB$1687,28,FALSE)=1,0,1))</f>
        <v>0</v>
      </c>
      <c r="Z32" s="81"/>
      <c r="AA32" s="81"/>
      <c r="AB32" s="81"/>
      <c r="AC32" s="81"/>
      <c r="AD32" s="81"/>
      <c r="AE32" s="81"/>
      <c r="AF32" s="81">
        <f t="shared" ca="1" si="2"/>
        <v>0</v>
      </c>
      <c r="AG32" s="48"/>
      <c r="AH32" s="81">
        <f t="shared" si="3"/>
        <v>0</v>
      </c>
      <c r="AI32" s="81" t="str">
        <f>IF(G32="","0",VLOOKUP(G32,'登録データ（男）'!$Q$3:$S$23,2,FALSE))</f>
        <v>0</v>
      </c>
      <c r="AJ32" s="81" t="str">
        <f t="shared" si="4"/>
        <v>00</v>
      </c>
      <c r="AK32" s="81" t="str">
        <f t="shared" si="5"/>
        <v>0</v>
      </c>
      <c r="AL32" s="81" t="str">
        <f t="shared" si="6"/>
        <v>000000</v>
      </c>
      <c r="AM32" s="81" t="str">
        <f t="shared" ca="1" si="7"/>
        <v/>
      </c>
      <c r="AN32" s="81">
        <f t="shared" si="12"/>
        <v>0</v>
      </c>
      <c r="AO32" s="81" t="str">
        <f>IF(G32="","0",VALUE(VLOOKUP(G32,'登録データ（男）'!$Q$3:$S$23,3,FALSE)))</f>
        <v>0</v>
      </c>
      <c r="AP32" s="81">
        <f t="shared" si="8"/>
        <v>0</v>
      </c>
      <c r="AQ32" s="81">
        <f t="shared" si="9"/>
        <v>0</v>
      </c>
      <c r="AR32" s="81" t="str">
        <f ca="1">IF(OFFSET(B32,-MOD(ROW(B32),3),0)&lt;&gt;"",IF(RIGHT(G32,1)=")",VALUE(VLOOKUP(OFFSET(B32,-MOD(ROW(B32),3),0),'登録データ（男）'!#REF!,8,FALSE)),"0"),"0")</f>
        <v>0</v>
      </c>
      <c r="AS32" s="81">
        <f t="shared" ca="1" si="10"/>
        <v>0</v>
      </c>
      <c r="AT32" s="81"/>
      <c r="AU32" s="81"/>
      <c r="AV32" s="81"/>
      <c r="AW32" s="81"/>
      <c r="AX32" s="81"/>
      <c r="AY32" s="81"/>
      <c r="AZ32" s="81"/>
      <c r="BA32" s="87"/>
      <c r="BB32" s="77" t="str">
        <f t="shared" si="13"/>
        <v/>
      </c>
      <c r="BC32" s="86" t="s">
        <v>45</v>
      </c>
      <c r="BD32" s="81">
        <f t="shared" si="14"/>
        <v>0</v>
      </c>
      <c r="BE32" s="81">
        <v>3</v>
      </c>
      <c r="BF32" s="77">
        <f t="shared" si="15"/>
        <v>0</v>
      </c>
      <c r="BG32" s="81">
        <f t="shared" si="17"/>
        <v>0</v>
      </c>
      <c r="BH32" s="68">
        <f>BG60</f>
        <v>0</v>
      </c>
      <c r="BI32" s="68">
        <f>BG61</f>
        <v>0</v>
      </c>
      <c r="BJ32" s="68">
        <f>BG62</f>
        <v>0</v>
      </c>
      <c r="BK32" s="89">
        <f>B60</f>
        <v>0</v>
      </c>
      <c r="BL32" s="81"/>
      <c r="BM32" s="81">
        <f t="shared" si="16"/>
        <v>0</v>
      </c>
    </row>
    <row r="33" spans="1:65" ht="18.75" customHeight="1" thickTop="1">
      <c r="A33" s="260">
        <v>6</v>
      </c>
      <c r="B33" s="243"/>
      <c r="C33" s="505" t="str">
        <f>IF(B33="","",VLOOKUP(B33,'登録データ（男）'!$A$3:$AA$2000,2,FALSE))</f>
        <v/>
      </c>
      <c r="D33" s="505" t="str">
        <f>IF(B33="","",VLOOKUP(B33,'登録データ（男）'!$A$3:$AA$2000,3,FALSE))</f>
        <v/>
      </c>
      <c r="E33" s="504" t="str">
        <f>IF(B33="","",VLOOKUP(B33,'登録データ（男）'!$A$3:$AA$2000,7,FALSE))</f>
        <v/>
      </c>
      <c r="F33" s="82" t="s">
        <v>52</v>
      </c>
      <c r="G33" s="82"/>
      <c r="H33" s="25"/>
      <c r="I33" s="82" t="s">
        <v>55</v>
      </c>
      <c r="J33" s="17"/>
      <c r="K33" s="184" t="str">
        <f t="shared" si="0"/>
        <v/>
      </c>
      <c r="L33" s="17"/>
      <c r="M33" s="82" t="str">
        <f t="shared" si="1"/>
        <v/>
      </c>
      <c r="N33" s="17"/>
      <c r="O33" s="17"/>
      <c r="P33" s="262"/>
      <c r="Q33" s="262"/>
      <c r="R33" s="241"/>
      <c r="S33" s="254"/>
      <c r="T33" s="254"/>
      <c r="X33" s="46"/>
      <c r="Y33" s="81">
        <f>IF(B33="",0,IF(VLOOKUP(B33,'登録データ（男）'!$A$3:$AB$1687,28,FALSE)=1,0,1))</f>
        <v>0</v>
      </c>
      <c r="Z33" s="81">
        <f>IF(B33="",1,0)</f>
        <v>1</v>
      </c>
      <c r="AA33" s="81">
        <f>IF(C33="",1,0)</f>
        <v>1</v>
      </c>
      <c r="AB33" s="81">
        <f>IF(D33="",1,0)</f>
        <v>1</v>
      </c>
      <c r="AC33" s="81">
        <f>IF(E33="",1,0)</f>
        <v>1</v>
      </c>
      <c r="AD33" s="81">
        <f>IF(E34="",1,0)</f>
        <v>1</v>
      </c>
      <c r="AE33" s="81">
        <f>SUM(Z33:AD33)</f>
        <v>5</v>
      </c>
      <c r="AF33" s="81">
        <f t="shared" ca="1" si="2"/>
        <v>0</v>
      </c>
      <c r="AG33" s="48" t="str">
        <f t="shared" ref="AG33" si="34">IF($B33="","",IF($B33&lt;1500,0,1))</f>
        <v/>
      </c>
      <c r="AH33" s="81">
        <f t="shared" si="3"/>
        <v>0</v>
      </c>
      <c r="AI33" s="81" t="str">
        <f>IF(G33="","0",VLOOKUP(G33,'登録データ（男）'!$Q$3:$S$23,2,FALSE))</f>
        <v>0</v>
      </c>
      <c r="AJ33" s="81" t="str">
        <f t="shared" si="4"/>
        <v>00</v>
      </c>
      <c r="AK33" s="81" t="str">
        <f t="shared" si="5"/>
        <v>0</v>
      </c>
      <c r="AL33" s="81" t="str">
        <f t="shared" si="6"/>
        <v>000000</v>
      </c>
      <c r="AM33" s="81" t="str">
        <f t="shared" ca="1" si="7"/>
        <v/>
      </c>
      <c r="AN33" s="81">
        <f t="shared" si="12"/>
        <v>0</v>
      </c>
      <c r="AO33" s="81" t="str">
        <f>IF(G33="","0",VALUE(VLOOKUP(G33,'登録データ（男）'!$Q$3:$S$23,3,FALSE)))</f>
        <v>0</v>
      </c>
      <c r="AP33" s="81">
        <f t="shared" si="8"/>
        <v>0</v>
      </c>
      <c r="AQ33" s="81">
        <f t="shared" si="9"/>
        <v>0</v>
      </c>
      <c r="AR33" s="81" t="str">
        <f ca="1">IF(OFFSET(B33,-MOD(ROW(B33),3),0)&lt;&gt;"",IF(RIGHT(G33,1)=")",VALUE(VLOOKUP(OFFSET(B33,-MOD(ROW(B33),3),0),'登録データ（男）'!#REF!,8,FALSE)),"0"),"0")</f>
        <v>0</v>
      </c>
      <c r="AS33" s="81">
        <f t="shared" ca="1" si="10"/>
        <v>0</v>
      </c>
      <c r="AT33" s="81" t="str">
        <f t="shared" ref="AT33" si="35">IF(AU33="","",RANK(AU33,$AU$18:$AU$467,1))</f>
        <v/>
      </c>
      <c r="AU33" s="81" t="str">
        <f>IF(S33="","",B33)</f>
        <v/>
      </c>
      <c r="AV33" s="81" t="str">
        <f t="shared" ref="AV33" si="36">IF(AW33="","",RANK(AW33,$AW$18:$AW$467,1))</f>
        <v/>
      </c>
      <c r="AW33" s="81" t="str">
        <f>IF(T33="","",B33)</f>
        <v/>
      </c>
      <c r="AX33" s="81" t="str">
        <f t="shared" ref="AX33" si="37">IF(AY33="","",RANK(AY33,$AY$18:$AY$467,1))</f>
        <v/>
      </c>
      <c r="AY33" s="81" t="str">
        <f>IF(OR(G33="十種競技",G34="十種競技",G35="十種競技"),B33,"")</f>
        <v/>
      </c>
      <c r="AZ33" s="81"/>
      <c r="BA33" s="88"/>
      <c r="BB33" s="77" t="str">
        <f t="shared" si="13"/>
        <v/>
      </c>
      <c r="BC33" s="86" t="s">
        <v>46</v>
      </c>
      <c r="BD33" s="81">
        <f t="shared" si="14"/>
        <v>0</v>
      </c>
      <c r="BE33" s="81">
        <v>3</v>
      </c>
      <c r="BF33" s="77">
        <f t="shared" si="15"/>
        <v>0</v>
      </c>
      <c r="BG33" s="81">
        <f t="shared" si="17"/>
        <v>0</v>
      </c>
      <c r="BH33" s="68">
        <f>BG63</f>
        <v>0</v>
      </c>
      <c r="BI33" s="68">
        <f>BG64</f>
        <v>0</v>
      </c>
      <c r="BJ33" s="68">
        <f>BG65</f>
        <v>0</v>
      </c>
      <c r="BK33" s="89">
        <f>B63</f>
        <v>0</v>
      </c>
      <c r="BL33" s="81"/>
      <c r="BM33" s="81">
        <f t="shared" si="16"/>
        <v>0</v>
      </c>
    </row>
    <row r="34" spans="1:65" ht="18.75" customHeight="1">
      <c r="A34" s="261"/>
      <c r="B34" s="244"/>
      <c r="C34" s="506"/>
      <c r="D34" s="506"/>
      <c r="E34" s="504" t="str">
        <f>IF(B33="","",VLOOKUP(B33,'登録データ（男）'!$A$3:$AA$2000,4,FALSE))</f>
        <v/>
      </c>
      <c r="F34" s="16" t="s">
        <v>53</v>
      </c>
      <c r="G34" s="16"/>
      <c r="H34" s="16"/>
      <c r="I34" s="16" t="s">
        <v>56</v>
      </c>
      <c r="J34" s="76"/>
      <c r="K34" s="16" t="str">
        <f t="shared" si="0"/>
        <v/>
      </c>
      <c r="L34" s="76"/>
      <c r="M34" s="185" t="str">
        <f t="shared" si="1"/>
        <v/>
      </c>
      <c r="N34" s="76"/>
      <c r="O34" s="76"/>
      <c r="P34" s="204"/>
      <c r="Q34" s="204"/>
      <c r="R34" s="257"/>
      <c r="S34" s="255"/>
      <c r="T34" s="255"/>
      <c r="X34" s="46"/>
      <c r="Y34" s="81">
        <f>IF(B34="",0,IF(VLOOKUP(B34,'登録データ（男）'!$A$3:$AB$1687,28,FALSE)=1,0,1))</f>
        <v>0</v>
      </c>
      <c r="Z34" s="81"/>
      <c r="AA34" s="81"/>
      <c r="AB34" s="81"/>
      <c r="AC34" s="81"/>
      <c r="AD34" s="81"/>
      <c r="AE34" s="81"/>
      <c r="AF34" s="81">
        <f t="shared" ca="1" si="2"/>
        <v>0</v>
      </c>
      <c r="AG34" s="48" t="str">
        <f t="shared" si="11"/>
        <v/>
      </c>
      <c r="AH34" s="81">
        <f t="shared" si="3"/>
        <v>0</v>
      </c>
      <c r="AI34" s="81" t="str">
        <f>IF(G34="","0",VLOOKUP(G34,'登録データ（男）'!$Q$3:$S$23,2,FALSE))</f>
        <v>0</v>
      </c>
      <c r="AJ34" s="81" t="str">
        <f t="shared" si="4"/>
        <v>00</v>
      </c>
      <c r="AK34" s="81" t="str">
        <f t="shared" si="5"/>
        <v>0</v>
      </c>
      <c r="AL34" s="81" t="str">
        <f t="shared" si="6"/>
        <v>000000</v>
      </c>
      <c r="AM34" s="81" t="str">
        <f t="shared" ca="1" si="7"/>
        <v/>
      </c>
      <c r="AN34" s="81">
        <f t="shared" si="12"/>
        <v>0</v>
      </c>
      <c r="AO34" s="81" t="str">
        <f>IF(G34="","0",VALUE(VLOOKUP(G34,'登録データ（男）'!$Q$3:$S$23,3,FALSE)))</f>
        <v>0</v>
      </c>
      <c r="AP34" s="81">
        <f t="shared" si="8"/>
        <v>0</v>
      </c>
      <c r="AQ34" s="81">
        <f t="shared" si="9"/>
        <v>0</v>
      </c>
      <c r="AR34" s="81" t="str">
        <f ca="1">IF(OFFSET(B34,-MOD(ROW(B34),3),0)&lt;&gt;"",IF(RIGHT(G34,1)=")",VALUE(VLOOKUP(OFFSET(B34,-MOD(ROW(B34),3),0),'登録データ（男）'!#REF!,8,FALSE)),"0"),"0")</f>
        <v>0</v>
      </c>
      <c r="AS34" s="81">
        <f t="shared" ca="1" si="10"/>
        <v>0</v>
      </c>
      <c r="AT34" s="81"/>
      <c r="AU34" s="81"/>
      <c r="AV34" s="81"/>
      <c r="AW34" s="81"/>
      <c r="AX34" s="81"/>
      <c r="AY34" s="81"/>
      <c r="AZ34" s="81"/>
      <c r="BA34" s="87"/>
      <c r="BB34" s="77" t="str">
        <f t="shared" si="13"/>
        <v/>
      </c>
      <c r="BC34" s="86" t="s">
        <v>47</v>
      </c>
      <c r="BD34" s="81">
        <f t="shared" si="14"/>
        <v>0</v>
      </c>
      <c r="BE34" s="81">
        <v>3</v>
      </c>
      <c r="BF34" s="77">
        <f t="shared" si="15"/>
        <v>0</v>
      </c>
      <c r="BG34" s="81">
        <f t="shared" si="17"/>
        <v>0</v>
      </c>
      <c r="BH34" s="68">
        <f>BG66</f>
        <v>0</v>
      </c>
      <c r="BI34" s="68">
        <f>BG67</f>
        <v>0</v>
      </c>
      <c r="BJ34" s="68">
        <f>BG68</f>
        <v>0</v>
      </c>
      <c r="BK34" s="89">
        <f>B66</f>
        <v>0</v>
      </c>
      <c r="BL34" s="81"/>
      <c r="BM34" s="81">
        <f t="shared" si="16"/>
        <v>0</v>
      </c>
    </row>
    <row r="35" spans="1:65" ht="18.75" customHeight="1" thickBot="1">
      <c r="A35" s="250"/>
      <c r="B35" s="245"/>
      <c r="C35" s="507"/>
      <c r="D35" s="507"/>
      <c r="E35" s="508" t="s">
        <v>258</v>
      </c>
      <c r="F35" s="79" t="s">
        <v>54</v>
      </c>
      <c r="G35" s="79"/>
      <c r="H35" s="152"/>
      <c r="I35" s="79" t="s">
        <v>36</v>
      </c>
      <c r="J35" s="18"/>
      <c r="K35" s="25" t="str">
        <f t="shared" si="0"/>
        <v/>
      </c>
      <c r="L35" s="18"/>
      <c r="M35" s="79" t="str">
        <f t="shared" si="1"/>
        <v/>
      </c>
      <c r="N35" s="18"/>
      <c r="O35" s="18"/>
      <c r="P35" s="258"/>
      <c r="Q35" s="258"/>
      <c r="R35" s="259"/>
      <c r="S35" s="256"/>
      <c r="T35" s="256"/>
      <c r="X35" s="46"/>
      <c r="Y35" s="81">
        <f>IF(B35="",0,IF(VLOOKUP(B35,'登録データ（男）'!$A$3:$AB$1687,28,FALSE)=1,0,1))</f>
        <v>0</v>
      </c>
      <c r="Z35" s="81"/>
      <c r="AA35" s="81"/>
      <c r="AB35" s="81"/>
      <c r="AC35" s="81"/>
      <c r="AD35" s="81"/>
      <c r="AE35" s="81"/>
      <c r="AF35" s="81">
        <f t="shared" ca="1" si="2"/>
        <v>0</v>
      </c>
      <c r="AG35" s="48"/>
      <c r="AH35" s="81">
        <f t="shared" si="3"/>
        <v>0</v>
      </c>
      <c r="AI35" s="81" t="str">
        <f>IF(G35="","0",VLOOKUP(G35,'登録データ（男）'!$Q$3:$S$23,2,FALSE))</f>
        <v>0</v>
      </c>
      <c r="AJ35" s="81" t="str">
        <f t="shared" si="4"/>
        <v>00</v>
      </c>
      <c r="AK35" s="81" t="str">
        <f t="shared" si="5"/>
        <v>0</v>
      </c>
      <c r="AL35" s="81" t="str">
        <f t="shared" si="6"/>
        <v>000000</v>
      </c>
      <c r="AM35" s="81" t="str">
        <f t="shared" ca="1" si="7"/>
        <v/>
      </c>
      <c r="AN35" s="81">
        <f t="shared" si="12"/>
        <v>0</v>
      </c>
      <c r="AO35" s="81" t="str">
        <f>IF(G35="","0",VALUE(VLOOKUP(G35,'登録データ（男）'!$Q$3:$S$23,3,FALSE)))</f>
        <v>0</v>
      </c>
      <c r="AP35" s="81">
        <f t="shared" si="8"/>
        <v>0</v>
      </c>
      <c r="AQ35" s="81">
        <f t="shared" si="9"/>
        <v>0</v>
      </c>
      <c r="AR35" s="81" t="str">
        <f ca="1">IF(OFFSET(B35,-MOD(ROW(B35),3),0)&lt;&gt;"",IF(RIGHT(G35,1)=")",VALUE(VLOOKUP(OFFSET(B35,-MOD(ROW(B35),3),0),'登録データ（男）'!#REF!,8,FALSE)),"0"),"0")</f>
        <v>0</v>
      </c>
      <c r="AS35" s="81">
        <f t="shared" ca="1" si="10"/>
        <v>0</v>
      </c>
      <c r="AT35" s="81"/>
      <c r="AU35" s="81"/>
      <c r="AV35" s="81"/>
      <c r="AW35" s="81"/>
      <c r="AX35" s="81"/>
      <c r="AY35" s="81"/>
      <c r="AZ35" s="81"/>
      <c r="BA35" s="88"/>
      <c r="BB35" s="77" t="str">
        <f t="shared" si="13"/>
        <v/>
      </c>
      <c r="BC35" s="86" t="s">
        <v>48</v>
      </c>
      <c r="BD35" s="81">
        <f t="shared" si="14"/>
        <v>0</v>
      </c>
      <c r="BE35" s="81">
        <v>3</v>
      </c>
      <c r="BF35" s="77">
        <f t="shared" si="15"/>
        <v>0</v>
      </c>
      <c r="BG35" s="81">
        <f t="shared" si="17"/>
        <v>0</v>
      </c>
      <c r="BH35" s="68">
        <f>BG69</f>
        <v>0</v>
      </c>
      <c r="BI35" s="68">
        <f>BG70</f>
        <v>0</v>
      </c>
      <c r="BJ35" s="68">
        <f>BG71</f>
        <v>0</v>
      </c>
      <c r="BK35" s="89">
        <f>B69</f>
        <v>0</v>
      </c>
      <c r="BL35" s="81"/>
      <c r="BM35" s="81">
        <f t="shared" si="16"/>
        <v>0</v>
      </c>
    </row>
    <row r="36" spans="1:65" ht="18.75" customHeight="1" thickTop="1">
      <c r="A36" s="260">
        <v>7</v>
      </c>
      <c r="B36" s="243"/>
      <c r="C36" s="505" t="str">
        <f>IF(B36="","",VLOOKUP(B36,'登録データ（男）'!$A$3:$AA$2000,2,FALSE))</f>
        <v/>
      </c>
      <c r="D36" s="505" t="str">
        <f>IF(B36="","",VLOOKUP(B36,'登録データ（男）'!$A$3:$AA$2000,3,FALSE))</f>
        <v/>
      </c>
      <c r="E36" s="504" t="str">
        <f>IF(B36="","",VLOOKUP(B36,'登録データ（男）'!$A$3:$AA$2000,7,FALSE))</f>
        <v/>
      </c>
      <c r="F36" s="82" t="s">
        <v>52</v>
      </c>
      <c r="G36" s="82"/>
      <c r="H36" s="25"/>
      <c r="I36" s="82" t="s">
        <v>55</v>
      </c>
      <c r="J36" s="17"/>
      <c r="K36" s="184" t="str">
        <f t="shared" si="0"/>
        <v/>
      </c>
      <c r="L36" s="17"/>
      <c r="M36" s="82" t="str">
        <f t="shared" si="1"/>
        <v/>
      </c>
      <c r="N36" s="17"/>
      <c r="O36" s="17"/>
      <c r="P36" s="262"/>
      <c r="Q36" s="262"/>
      <c r="R36" s="241"/>
      <c r="S36" s="254"/>
      <c r="T36" s="254"/>
      <c r="X36" s="46"/>
      <c r="Y36" s="81">
        <f>IF(B36="",0,IF(VLOOKUP(B36,'登録データ（男）'!$A$3:$AB$1687,28,FALSE)=1,0,1))</f>
        <v>0</v>
      </c>
      <c r="Z36" s="81">
        <f>IF(B36="",1,0)</f>
        <v>1</v>
      </c>
      <c r="AA36" s="81">
        <f>IF(C36="",1,0)</f>
        <v>1</v>
      </c>
      <c r="AB36" s="81">
        <f>IF(D36="",1,0)</f>
        <v>1</v>
      </c>
      <c r="AC36" s="81">
        <f>IF(E36="",1,0)</f>
        <v>1</v>
      </c>
      <c r="AD36" s="81">
        <f>IF(E37="",1,0)</f>
        <v>1</v>
      </c>
      <c r="AE36" s="81">
        <f>SUM(Z36:AD36)</f>
        <v>5</v>
      </c>
      <c r="AF36" s="81">
        <f t="shared" ca="1" si="2"/>
        <v>0</v>
      </c>
      <c r="AG36" s="48" t="str">
        <f t="shared" ref="AG36" si="38">IF($B36="","",IF($B36&lt;1500,0,1))</f>
        <v/>
      </c>
      <c r="AH36" s="81">
        <f t="shared" si="3"/>
        <v>0</v>
      </c>
      <c r="AI36" s="81" t="str">
        <f>IF(G36="","0",VLOOKUP(G36,'登録データ（男）'!$Q$3:$S$23,2,FALSE))</f>
        <v>0</v>
      </c>
      <c r="AJ36" s="81" t="str">
        <f t="shared" si="4"/>
        <v>00</v>
      </c>
      <c r="AK36" s="81" t="str">
        <f t="shared" si="5"/>
        <v>0</v>
      </c>
      <c r="AL36" s="81" t="str">
        <f t="shared" si="6"/>
        <v>000000</v>
      </c>
      <c r="AM36" s="81" t="str">
        <f t="shared" ca="1" si="7"/>
        <v/>
      </c>
      <c r="AN36" s="81">
        <f t="shared" si="12"/>
        <v>0</v>
      </c>
      <c r="AO36" s="81" t="str">
        <f>IF(G36="","0",VALUE(VLOOKUP(G36,'登録データ（男）'!$Q$3:$S$23,3,FALSE)))</f>
        <v>0</v>
      </c>
      <c r="AP36" s="81">
        <f t="shared" si="8"/>
        <v>0</v>
      </c>
      <c r="AQ36" s="81">
        <f t="shared" si="9"/>
        <v>0</v>
      </c>
      <c r="AR36" s="81" t="str">
        <f ca="1">IF(OFFSET(B36,-MOD(ROW(B36),3),0)&lt;&gt;"",IF(RIGHT(G36,1)=")",VALUE(VLOOKUP(OFFSET(B36,-MOD(ROW(B36),3),0),'登録データ（男）'!#REF!,8,FALSE)),"0"),"0")</f>
        <v>0</v>
      </c>
      <c r="AS36" s="81">
        <f t="shared" ca="1" si="10"/>
        <v>0</v>
      </c>
      <c r="AT36" s="81" t="str">
        <f t="shared" ref="AT36" si="39">IF(AU36="","",RANK(AU36,$AU$18:$AU$467,1))</f>
        <v/>
      </c>
      <c r="AU36" s="81" t="str">
        <f>IF(S36="","",B36)</f>
        <v/>
      </c>
      <c r="AV36" s="81" t="str">
        <f t="shared" ref="AV36" si="40">IF(AW36="","",RANK(AW36,$AW$18:$AW$467,1))</f>
        <v/>
      </c>
      <c r="AW36" s="81" t="str">
        <f>IF(T36="","",B36)</f>
        <v/>
      </c>
      <c r="AX36" s="81" t="str">
        <f t="shared" ref="AX36" si="41">IF(AY36="","",RANK(AY36,$AY$18:$AY$467,1))</f>
        <v/>
      </c>
      <c r="AY36" s="81" t="str">
        <f>IF(OR(G36="十種競技",G37="十種競技",G38="十種競技"),B36,"")</f>
        <v/>
      </c>
      <c r="AZ36" s="81"/>
      <c r="BA36" s="87"/>
      <c r="BB36" s="77" t="str">
        <f t="shared" si="13"/>
        <v/>
      </c>
      <c r="BC36" s="86" t="s">
        <v>49</v>
      </c>
      <c r="BD36" s="81">
        <f t="shared" si="14"/>
        <v>0</v>
      </c>
      <c r="BE36" s="81">
        <v>3</v>
      </c>
      <c r="BF36" s="77">
        <f t="shared" si="15"/>
        <v>0</v>
      </c>
      <c r="BG36" s="81">
        <f t="shared" si="17"/>
        <v>0</v>
      </c>
      <c r="BH36" s="68">
        <f>BG72</f>
        <v>0</v>
      </c>
      <c r="BI36" s="68">
        <f>BG73</f>
        <v>0</v>
      </c>
      <c r="BJ36" s="68">
        <f>BG74</f>
        <v>0</v>
      </c>
      <c r="BK36" s="89">
        <f>B72</f>
        <v>0</v>
      </c>
      <c r="BL36" s="81"/>
      <c r="BM36" s="81">
        <f t="shared" si="16"/>
        <v>0</v>
      </c>
    </row>
    <row r="37" spans="1:65" ht="18.75" customHeight="1">
      <c r="A37" s="261"/>
      <c r="B37" s="244"/>
      <c r="C37" s="506"/>
      <c r="D37" s="506"/>
      <c r="E37" s="504" t="str">
        <f>IF(B36="","",VLOOKUP(B36,'登録データ（男）'!$A$3:$AA$2000,4,FALSE))</f>
        <v/>
      </c>
      <c r="F37" s="16" t="s">
        <v>53</v>
      </c>
      <c r="G37" s="16"/>
      <c r="H37" s="16"/>
      <c r="I37" s="16" t="s">
        <v>56</v>
      </c>
      <c r="J37" s="76"/>
      <c r="K37" s="16" t="str">
        <f t="shared" si="0"/>
        <v/>
      </c>
      <c r="L37" s="76"/>
      <c r="M37" s="185" t="str">
        <f t="shared" si="1"/>
        <v/>
      </c>
      <c r="N37" s="76"/>
      <c r="O37" s="76"/>
      <c r="P37" s="204"/>
      <c r="Q37" s="204"/>
      <c r="R37" s="257"/>
      <c r="S37" s="255"/>
      <c r="T37" s="255"/>
      <c r="X37" s="46"/>
      <c r="Y37" s="81">
        <f>IF(B37="",0,IF(VLOOKUP(B37,'登録データ（男）'!$A$3:$AB$1687,28,FALSE)=1,0,1))</f>
        <v>0</v>
      </c>
      <c r="Z37" s="81"/>
      <c r="AA37" s="81"/>
      <c r="AB37" s="81"/>
      <c r="AC37" s="81"/>
      <c r="AD37" s="81"/>
      <c r="AE37" s="81"/>
      <c r="AF37" s="81">
        <f t="shared" ca="1" si="2"/>
        <v>0</v>
      </c>
      <c r="AG37" s="48" t="str">
        <f t="shared" si="11"/>
        <v/>
      </c>
      <c r="AH37" s="81">
        <f t="shared" si="3"/>
        <v>0</v>
      </c>
      <c r="AI37" s="81" t="str">
        <f>IF(G37="","0",VLOOKUP(G37,'登録データ（男）'!$Q$3:$S$23,2,FALSE))</f>
        <v>0</v>
      </c>
      <c r="AJ37" s="81" t="str">
        <f t="shared" si="4"/>
        <v>00</v>
      </c>
      <c r="AK37" s="81" t="str">
        <f t="shared" si="5"/>
        <v>0</v>
      </c>
      <c r="AL37" s="81" t="str">
        <f t="shared" si="6"/>
        <v>000000</v>
      </c>
      <c r="AM37" s="81" t="str">
        <f t="shared" ca="1" si="7"/>
        <v/>
      </c>
      <c r="AN37" s="81">
        <f t="shared" si="12"/>
        <v>0</v>
      </c>
      <c r="AO37" s="81" t="str">
        <f>IF(G37="","0",VALUE(VLOOKUP(G37,'登録データ（男）'!$Q$3:$S$23,3,FALSE)))</f>
        <v>0</v>
      </c>
      <c r="AP37" s="81">
        <f t="shared" si="8"/>
        <v>0</v>
      </c>
      <c r="AQ37" s="81">
        <f t="shared" si="9"/>
        <v>0</v>
      </c>
      <c r="AR37" s="81" t="str">
        <f ca="1">IF(OFFSET(B37,-MOD(ROW(B37),3),0)&lt;&gt;"",IF(RIGHT(G37,1)=")",VALUE(VLOOKUP(OFFSET(B37,-MOD(ROW(B37),3),0),'登録データ（男）'!#REF!,8,FALSE)),"0"),"0")</f>
        <v>0</v>
      </c>
      <c r="AS37" s="81">
        <f t="shared" ca="1" si="10"/>
        <v>0</v>
      </c>
      <c r="AT37" s="81"/>
      <c r="AU37" s="81"/>
      <c r="AV37" s="81"/>
      <c r="AW37" s="81"/>
      <c r="AX37" s="81"/>
      <c r="AY37" s="81"/>
      <c r="AZ37" s="81"/>
      <c r="BA37" s="88"/>
      <c r="BB37" s="77" t="str">
        <f t="shared" si="13"/>
        <v/>
      </c>
      <c r="BC37" s="86" t="s">
        <v>50</v>
      </c>
      <c r="BD37" s="81">
        <f t="shared" si="14"/>
        <v>0</v>
      </c>
      <c r="BE37" s="81">
        <v>0</v>
      </c>
      <c r="BF37" s="77">
        <f t="shared" si="15"/>
        <v>0</v>
      </c>
      <c r="BG37" s="81">
        <f t="shared" si="17"/>
        <v>0</v>
      </c>
      <c r="BH37" s="68">
        <f>BG75</f>
        <v>0</v>
      </c>
      <c r="BI37" s="68">
        <f>BG76</f>
        <v>0</v>
      </c>
      <c r="BJ37" s="68">
        <f>BG77</f>
        <v>0</v>
      </c>
      <c r="BK37" s="89">
        <f>B75</f>
        <v>0</v>
      </c>
      <c r="BL37" s="81"/>
      <c r="BM37" s="81">
        <f t="shared" si="16"/>
        <v>0</v>
      </c>
    </row>
    <row r="38" spans="1:65" ht="18.75" customHeight="1" thickBot="1">
      <c r="A38" s="250"/>
      <c r="B38" s="245"/>
      <c r="C38" s="507"/>
      <c r="D38" s="507"/>
      <c r="E38" s="508" t="s">
        <v>258</v>
      </c>
      <c r="F38" s="79" t="s">
        <v>54</v>
      </c>
      <c r="G38" s="79"/>
      <c r="H38" s="152"/>
      <c r="I38" s="79" t="s">
        <v>36</v>
      </c>
      <c r="J38" s="18"/>
      <c r="K38" s="25" t="str">
        <f t="shared" si="0"/>
        <v/>
      </c>
      <c r="L38" s="18"/>
      <c r="M38" s="79" t="str">
        <f t="shared" si="1"/>
        <v/>
      </c>
      <c r="N38" s="18"/>
      <c r="O38" s="18"/>
      <c r="P38" s="258"/>
      <c r="Q38" s="258"/>
      <c r="R38" s="259"/>
      <c r="S38" s="256"/>
      <c r="T38" s="256"/>
      <c r="X38" s="46"/>
      <c r="Y38" s="81">
        <f>IF(B38="",0,IF(VLOOKUP(B38,'登録データ（男）'!$A$3:$AB$1687,28,FALSE)=1,0,1))</f>
        <v>0</v>
      </c>
      <c r="Z38" s="81"/>
      <c r="AA38" s="81"/>
      <c r="AB38" s="81"/>
      <c r="AC38" s="81"/>
      <c r="AD38" s="81"/>
      <c r="AE38" s="81"/>
      <c r="AF38" s="81">
        <f t="shared" ca="1" si="2"/>
        <v>0</v>
      </c>
      <c r="AG38" s="48"/>
      <c r="AH38" s="81">
        <f t="shared" si="3"/>
        <v>0</v>
      </c>
      <c r="AI38" s="81" t="str">
        <f>IF(G38="","0",VLOOKUP(G38,'登録データ（男）'!$Q$3:$S$23,2,FALSE))</f>
        <v>0</v>
      </c>
      <c r="AJ38" s="81" t="str">
        <f t="shared" si="4"/>
        <v>00</v>
      </c>
      <c r="AK38" s="81" t="str">
        <f t="shared" si="5"/>
        <v>0</v>
      </c>
      <c r="AL38" s="81" t="str">
        <f t="shared" si="6"/>
        <v>000000</v>
      </c>
      <c r="AM38" s="81" t="str">
        <f t="shared" ca="1" si="7"/>
        <v/>
      </c>
      <c r="AN38" s="81">
        <f t="shared" si="12"/>
        <v>0</v>
      </c>
      <c r="AO38" s="81" t="str">
        <f>IF(G38="","0",VALUE(VLOOKUP(G38,'登録データ（男）'!$Q$3:$S$23,3,FALSE)))</f>
        <v>0</v>
      </c>
      <c r="AP38" s="81">
        <f t="shared" si="8"/>
        <v>0</v>
      </c>
      <c r="AQ38" s="81">
        <f t="shared" si="9"/>
        <v>0</v>
      </c>
      <c r="AR38" s="81" t="str">
        <f ca="1">IF(OFFSET(B38,-MOD(ROW(B38),3),0)&lt;&gt;"",IF(RIGHT(G38,1)=")",VALUE(VLOOKUP(OFFSET(B38,-MOD(ROW(B38),3),0),'登録データ（男）'!#REF!,8,FALSE)),"0"),"0")</f>
        <v>0</v>
      </c>
      <c r="AS38" s="81">
        <f t="shared" ca="1" si="10"/>
        <v>0</v>
      </c>
      <c r="AT38" s="81"/>
      <c r="AU38" s="81"/>
      <c r="AV38" s="81"/>
      <c r="AW38" s="81"/>
      <c r="AX38" s="81"/>
      <c r="AY38" s="81"/>
      <c r="AZ38" s="81"/>
      <c r="BA38" s="87"/>
      <c r="BB38" s="77" t="str">
        <f t="shared" si="13"/>
        <v/>
      </c>
      <c r="BC38" s="64" t="str">
        <f>CONCATENATE(BC18,"○")</f>
        <v>100m○</v>
      </c>
      <c r="BD38" s="81">
        <f t="shared" si="14"/>
        <v>0</v>
      </c>
      <c r="BE38" s="81">
        <v>0</v>
      </c>
      <c r="BF38" s="77">
        <f t="shared" si="15"/>
        <v>0</v>
      </c>
      <c r="BG38" s="81">
        <f t="shared" si="17"/>
        <v>0</v>
      </c>
      <c r="BH38" s="68">
        <f>BG78</f>
        <v>0</v>
      </c>
      <c r="BI38" s="68">
        <f>BG79</f>
        <v>0</v>
      </c>
      <c r="BJ38" s="68">
        <f>BG80</f>
        <v>0</v>
      </c>
      <c r="BK38" s="89">
        <f>B78</f>
        <v>0</v>
      </c>
      <c r="BL38" s="81"/>
      <c r="BM38" s="81">
        <f t="shared" si="16"/>
        <v>0</v>
      </c>
    </row>
    <row r="39" spans="1:65" ht="18.75" customHeight="1" thickTop="1">
      <c r="A39" s="260">
        <v>8</v>
      </c>
      <c r="B39" s="243"/>
      <c r="C39" s="505" t="str">
        <f>IF(B39="","",VLOOKUP(B39,'登録データ（男）'!$A$3:$AA$2000,2,FALSE))</f>
        <v/>
      </c>
      <c r="D39" s="505" t="str">
        <f>IF(B39="","",VLOOKUP(B39,'登録データ（男）'!$A$3:$AA$2000,3,FALSE))</f>
        <v/>
      </c>
      <c r="E39" s="504" t="str">
        <f>IF(B39="","",VLOOKUP(B39,'登録データ（男）'!$A$3:$AA$2000,7,FALSE))</f>
        <v/>
      </c>
      <c r="F39" s="82" t="s">
        <v>52</v>
      </c>
      <c r="G39" s="82"/>
      <c r="H39" s="25"/>
      <c r="I39" s="82" t="s">
        <v>55</v>
      </c>
      <c r="J39" s="17"/>
      <c r="K39" s="184" t="str">
        <f t="shared" si="0"/>
        <v/>
      </c>
      <c r="L39" s="17"/>
      <c r="M39" s="82" t="str">
        <f t="shared" si="1"/>
        <v/>
      </c>
      <c r="N39" s="17"/>
      <c r="O39" s="17"/>
      <c r="P39" s="262"/>
      <c r="Q39" s="262"/>
      <c r="R39" s="241"/>
      <c r="S39" s="254"/>
      <c r="T39" s="254"/>
      <c r="X39" s="46"/>
      <c r="Y39" s="81">
        <f>IF(B39="",0,IF(VLOOKUP(B39,'登録データ（男）'!$A$3:$AB$1687,28,FALSE)=1,0,1))</f>
        <v>0</v>
      </c>
      <c r="Z39" s="81">
        <f>IF(B39="",1,0)</f>
        <v>1</v>
      </c>
      <c r="AA39" s="81">
        <f>IF(C39="",1,0)</f>
        <v>1</v>
      </c>
      <c r="AB39" s="81">
        <f>IF(D39="",1,0)</f>
        <v>1</v>
      </c>
      <c r="AC39" s="81">
        <f>IF(E39="",1,0)</f>
        <v>1</v>
      </c>
      <c r="AD39" s="81">
        <f>IF(E40="",1,0)</f>
        <v>1</v>
      </c>
      <c r="AE39" s="81">
        <f>SUM(Z39:AD39)</f>
        <v>5</v>
      </c>
      <c r="AF39" s="81">
        <f t="shared" ca="1" si="2"/>
        <v>0</v>
      </c>
      <c r="AG39" s="48" t="str">
        <f t="shared" ref="AG39" si="42">IF($B39="","",IF($B39&lt;1500,0,1))</f>
        <v/>
      </c>
      <c r="AH39" s="81">
        <f t="shared" si="3"/>
        <v>0</v>
      </c>
      <c r="AI39" s="81" t="str">
        <f>IF(G39="","0",VLOOKUP(G39,'登録データ（男）'!$Q$3:$S$23,2,FALSE))</f>
        <v>0</v>
      </c>
      <c r="AJ39" s="81" t="str">
        <f t="shared" si="4"/>
        <v>00</v>
      </c>
      <c r="AK39" s="81" t="str">
        <f t="shared" si="5"/>
        <v>0</v>
      </c>
      <c r="AL39" s="81" t="str">
        <f t="shared" si="6"/>
        <v>000000</v>
      </c>
      <c r="AM39" s="81" t="str">
        <f t="shared" ca="1" si="7"/>
        <v/>
      </c>
      <c r="AN39" s="81">
        <f t="shared" si="12"/>
        <v>0</v>
      </c>
      <c r="AO39" s="81" t="str">
        <f>IF(G39="","0",VALUE(VLOOKUP(G39,'登録データ（男）'!$Q$3:$S$23,3,FALSE)))</f>
        <v>0</v>
      </c>
      <c r="AP39" s="81">
        <f t="shared" si="8"/>
        <v>0</v>
      </c>
      <c r="AQ39" s="81">
        <f t="shared" si="9"/>
        <v>0</v>
      </c>
      <c r="AR39" s="81" t="str">
        <f ca="1">IF(OFFSET(B39,-MOD(ROW(B39),3),0)&lt;&gt;"",IF(RIGHT(G39,1)=")",VALUE(VLOOKUP(OFFSET(B39,-MOD(ROW(B39),3),0),'登録データ（男）'!#REF!,8,FALSE)),"0"),"0")</f>
        <v>0</v>
      </c>
      <c r="AS39" s="81">
        <f t="shared" ca="1" si="10"/>
        <v>0</v>
      </c>
      <c r="AT39" s="81" t="str">
        <f t="shared" ref="AT39" si="43">IF(AU39="","",RANK(AU39,$AU$18:$AU$467,1))</f>
        <v/>
      </c>
      <c r="AU39" s="81" t="str">
        <f>IF(S39="","",B39)</f>
        <v/>
      </c>
      <c r="AV39" s="81" t="str">
        <f t="shared" ref="AV39" si="44">IF(AW39="","",RANK(AW39,$AW$18:$AW$467,1))</f>
        <v/>
      </c>
      <c r="AW39" s="81" t="str">
        <f>IF(T39="","",B39)</f>
        <v/>
      </c>
      <c r="AX39" s="81" t="str">
        <f t="shared" ref="AX39" si="45">IF(AY39="","",RANK(AY39,$AY$18:$AY$467,1))</f>
        <v/>
      </c>
      <c r="AY39" s="81" t="str">
        <f>IF(OR(G39="十種競技",G40="十種競技",G41="十種競技"),B39,"")</f>
        <v/>
      </c>
      <c r="AZ39" s="81"/>
      <c r="BA39" s="88"/>
      <c r="BB39" s="77" t="str">
        <f t="shared" si="13"/>
        <v/>
      </c>
      <c r="BC39" s="64" t="str">
        <f t="shared" ref="BC39:BC57" si="46">CONCATENATE(BC19,"○")</f>
        <v>200m○</v>
      </c>
      <c r="BD39" s="81">
        <f t="shared" si="14"/>
        <v>0</v>
      </c>
      <c r="BE39" s="81">
        <v>0</v>
      </c>
      <c r="BF39" s="77">
        <f t="shared" si="15"/>
        <v>0</v>
      </c>
      <c r="BG39" s="81">
        <f t="shared" si="17"/>
        <v>0</v>
      </c>
      <c r="BH39" s="68">
        <f>BG81</f>
        <v>0</v>
      </c>
      <c r="BI39" s="68">
        <f>BG82</f>
        <v>0</v>
      </c>
      <c r="BJ39" s="68">
        <f>BG83</f>
        <v>0</v>
      </c>
      <c r="BK39" s="89">
        <f>B81</f>
        <v>0</v>
      </c>
      <c r="BL39" s="81"/>
      <c r="BM39" s="81">
        <f t="shared" si="16"/>
        <v>0</v>
      </c>
    </row>
    <row r="40" spans="1:65" ht="18.75" customHeight="1">
      <c r="A40" s="261"/>
      <c r="B40" s="244"/>
      <c r="C40" s="506"/>
      <c r="D40" s="506"/>
      <c r="E40" s="504" t="str">
        <f>IF(B39="","",VLOOKUP(B39,'登録データ（男）'!$A$3:$AA$2000,4,FALSE))</f>
        <v/>
      </c>
      <c r="F40" s="16" t="s">
        <v>53</v>
      </c>
      <c r="G40" s="16"/>
      <c r="H40" s="16"/>
      <c r="I40" s="16" t="s">
        <v>56</v>
      </c>
      <c r="J40" s="76"/>
      <c r="K40" s="16" t="str">
        <f t="shared" si="0"/>
        <v/>
      </c>
      <c r="L40" s="76"/>
      <c r="M40" s="185" t="str">
        <f t="shared" si="1"/>
        <v/>
      </c>
      <c r="N40" s="76"/>
      <c r="O40" s="76"/>
      <c r="P40" s="204"/>
      <c r="Q40" s="204"/>
      <c r="R40" s="257"/>
      <c r="S40" s="255"/>
      <c r="T40" s="255"/>
      <c r="X40" s="46"/>
      <c r="Y40" s="81">
        <f>IF(B40="",0,IF(VLOOKUP(B40,'登録データ（男）'!$A$3:$AB$1687,28,FALSE)=1,0,1))</f>
        <v>0</v>
      </c>
      <c r="Z40" s="81"/>
      <c r="AA40" s="81"/>
      <c r="AB40" s="81"/>
      <c r="AC40" s="81"/>
      <c r="AD40" s="81"/>
      <c r="AE40" s="81"/>
      <c r="AF40" s="81">
        <f t="shared" ca="1" si="2"/>
        <v>0</v>
      </c>
      <c r="AG40" s="48" t="str">
        <f t="shared" si="11"/>
        <v/>
      </c>
      <c r="AH40" s="81">
        <f t="shared" si="3"/>
        <v>0</v>
      </c>
      <c r="AI40" s="81" t="str">
        <f>IF(G40="","0",VLOOKUP(G40,'登録データ（男）'!$Q$3:$S$23,2,FALSE))</f>
        <v>0</v>
      </c>
      <c r="AJ40" s="81" t="str">
        <f t="shared" si="4"/>
        <v>00</v>
      </c>
      <c r="AK40" s="81" t="str">
        <f t="shared" si="5"/>
        <v>0</v>
      </c>
      <c r="AL40" s="81" t="str">
        <f t="shared" si="6"/>
        <v>000000</v>
      </c>
      <c r="AM40" s="81" t="str">
        <f t="shared" ca="1" si="7"/>
        <v/>
      </c>
      <c r="AN40" s="81">
        <f t="shared" si="12"/>
        <v>0</v>
      </c>
      <c r="AO40" s="81" t="str">
        <f>IF(G40="","0",VALUE(VLOOKUP(G40,'登録データ（男）'!$Q$3:$S$23,3,FALSE)))</f>
        <v>0</v>
      </c>
      <c r="AP40" s="81">
        <f t="shared" si="8"/>
        <v>0</v>
      </c>
      <c r="AQ40" s="81">
        <f t="shared" si="9"/>
        <v>0</v>
      </c>
      <c r="AR40" s="81" t="str">
        <f ca="1">IF(OFFSET(B40,-MOD(ROW(B40),3),0)&lt;&gt;"",IF(RIGHT(G40,1)=")",VALUE(VLOOKUP(OFFSET(B40,-MOD(ROW(B40),3),0),'登録データ（男）'!#REF!,8,FALSE)),"0"),"0")</f>
        <v>0</v>
      </c>
      <c r="AS40" s="81">
        <f t="shared" ca="1" si="10"/>
        <v>0</v>
      </c>
      <c r="AT40" s="81"/>
      <c r="AU40" s="81"/>
      <c r="AV40" s="81"/>
      <c r="AW40" s="81"/>
      <c r="AX40" s="81"/>
      <c r="AY40" s="81"/>
      <c r="AZ40" s="81"/>
      <c r="BA40" s="87"/>
      <c r="BB40" s="77" t="str">
        <f t="shared" si="13"/>
        <v/>
      </c>
      <c r="BC40" s="64" t="str">
        <f t="shared" si="46"/>
        <v>400m○</v>
      </c>
      <c r="BD40" s="81">
        <f t="shared" si="14"/>
        <v>0</v>
      </c>
      <c r="BE40" s="81">
        <v>0</v>
      </c>
      <c r="BF40" s="77">
        <f t="shared" si="15"/>
        <v>0</v>
      </c>
      <c r="BG40" s="81">
        <f t="shared" si="17"/>
        <v>0</v>
      </c>
      <c r="BH40" s="68">
        <f>BG84</f>
        <v>0</v>
      </c>
      <c r="BI40" s="68">
        <f>BG85</f>
        <v>0</v>
      </c>
      <c r="BJ40" s="68">
        <f>BG86</f>
        <v>0</v>
      </c>
      <c r="BK40" s="89">
        <f>B84</f>
        <v>0</v>
      </c>
      <c r="BL40" s="81"/>
      <c r="BM40" s="81">
        <f t="shared" si="16"/>
        <v>0</v>
      </c>
    </row>
    <row r="41" spans="1:65" ht="18.75" customHeight="1" thickBot="1">
      <c r="A41" s="250"/>
      <c r="B41" s="245"/>
      <c r="C41" s="507"/>
      <c r="D41" s="507"/>
      <c r="E41" s="508" t="s">
        <v>258</v>
      </c>
      <c r="F41" s="79" t="s">
        <v>54</v>
      </c>
      <c r="G41" s="79"/>
      <c r="H41" s="152"/>
      <c r="I41" s="79" t="s">
        <v>36</v>
      </c>
      <c r="J41" s="18"/>
      <c r="K41" s="25" t="str">
        <f t="shared" si="0"/>
        <v/>
      </c>
      <c r="L41" s="18"/>
      <c r="M41" s="79" t="str">
        <f t="shared" si="1"/>
        <v/>
      </c>
      <c r="N41" s="18"/>
      <c r="O41" s="18"/>
      <c r="P41" s="258"/>
      <c r="Q41" s="258"/>
      <c r="R41" s="259"/>
      <c r="S41" s="256"/>
      <c r="T41" s="256"/>
      <c r="X41" s="46"/>
      <c r="Y41" s="81">
        <f>IF(B41="",0,IF(VLOOKUP(B41,'登録データ（男）'!$A$3:$AB$1687,28,FALSE)=1,0,1))</f>
        <v>0</v>
      </c>
      <c r="Z41" s="81"/>
      <c r="AA41" s="81"/>
      <c r="AB41" s="81"/>
      <c r="AC41" s="81"/>
      <c r="AD41" s="81"/>
      <c r="AE41" s="81"/>
      <c r="AF41" s="81">
        <f t="shared" ca="1" si="2"/>
        <v>0</v>
      </c>
      <c r="AG41" s="48"/>
      <c r="AH41" s="81">
        <f t="shared" si="3"/>
        <v>0</v>
      </c>
      <c r="AI41" s="81" t="str">
        <f>IF(G41="","0",VLOOKUP(G41,'登録データ（男）'!$Q$3:$S$23,2,FALSE))</f>
        <v>0</v>
      </c>
      <c r="AJ41" s="81" t="str">
        <f t="shared" si="4"/>
        <v>00</v>
      </c>
      <c r="AK41" s="81" t="str">
        <f t="shared" si="5"/>
        <v>0</v>
      </c>
      <c r="AL41" s="81" t="str">
        <f t="shared" si="6"/>
        <v>000000</v>
      </c>
      <c r="AM41" s="81" t="str">
        <f t="shared" ca="1" si="7"/>
        <v/>
      </c>
      <c r="AN41" s="81">
        <f t="shared" si="12"/>
        <v>0</v>
      </c>
      <c r="AO41" s="81" t="str">
        <f>IF(G41="","0",VALUE(VLOOKUP(G41,'登録データ（男）'!$Q$3:$S$23,3,FALSE)))</f>
        <v>0</v>
      </c>
      <c r="AP41" s="81">
        <f t="shared" si="8"/>
        <v>0</v>
      </c>
      <c r="AQ41" s="81">
        <f t="shared" si="9"/>
        <v>0</v>
      </c>
      <c r="AR41" s="81" t="str">
        <f ca="1">IF(OFFSET(B41,-MOD(ROW(B41),3),0)&lt;&gt;"",IF(RIGHT(G41,1)=")",VALUE(VLOOKUP(OFFSET(B41,-MOD(ROW(B41),3),0),'登録データ（男）'!#REF!,8,FALSE)),"0"),"0")</f>
        <v>0</v>
      </c>
      <c r="AS41" s="81">
        <f t="shared" ca="1" si="10"/>
        <v>0</v>
      </c>
      <c r="AT41" s="81"/>
      <c r="AU41" s="81"/>
      <c r="AV41" s="81"/>
      <c r="AW41" s="81"/>
      <c r="AX41" s="81"/>
      <c r="AY41" s="81"/>
      <c r="AZ41" s="81"/>
      <c r="BA41" s="88"/>
      <c r="BB41" s="77" t="str">
        <f t="shared" si="13"/>
        <v/>
      </c>
      <c r="BC41" s="64" t="str">
        <f t="shared" si="46"/>
        <v>800m○</v>
      </c>
      <c r="BD41" s="81">
        <f t="shared" si="14"/>
        <v>0</v>
      </c>
      <c r="BE41" s="81">
        <v>0</v>
      </c>
      <c r="BF41" s="77">
        <f t="shared" si="15"/>
        <v>0</v>
      </c>
      <c r="BG41" s="81">
        <f t="shared" si="17"/>
        <v>0</v>
      </c>
      <c r="BH41" s="68">
        <f>BG87</f>
        <v>0</v>
      </c>
      <c r="BI41" s="68">
        <f>BG88</f>
        <v>0</v>
      </c>
      <c r="BJ41" s="68">
        <f>BG89</f>
        <v>0</v>
      </c>
      <c r="BK41" s="89">
        <f>B87</f>
        <v>0</v>
      </c>
      <c r="BL41" s="81"/>
      <c r="BM41" s="81">
        <f t="shared" si="16"/>
        <v>0</v>
      </c>
    </row>
    <row r="42" spans="1:65" ht="18.75" customHeight="1" thickTop="1">
      <c r="A42" s="260">
        <v>9</v>
      </c>
      <c r="B42" s="243"/>
      <c r="C42" s="505" t="str">
        <f>IF(B42="","",VLOOKUP(B42,'登録データ（男）'!$A$3:$AA$2000,2,FALSE))</f>
        <v/>
      </c>
      <c r="D42" s="505" t="str">
        <f>IF(B42="","",VLOOKUP(B42,'登録データ（男）'!$A$3:$AA$2000,3,FALSE))</f>
        <v/>
      </c>
      <c r="E42" s="504" t="str">
        <f>IF(B42="","",VLOOKUP(B42,'登録データ（男）'!$A$3:$AA$2000,7,FALSE))</f>
        <v/>
      </c>
      <c r="F42" s="82" t="s">
        <v>52</v>
      </c>
      <c r="G42" s="82"/>
      <c r="H42" s="25"/>
      <c r="I42" s="82" t="s">
        <v>55</v>
      </c>
      <c r="J42" s="17"/>
      <c r="K42" s="184" t="str">
        <f t="shared" si="0"/>
        <v/>
      </c>
      <c r="L42" s="17"/>
      <c r="M42" s="82" t="str">
        <f t="shared" si="1"/>
        <v/>
      </c>
      <c r="N42" s="17"/>
      <c r="O42" s="17"/>
      <c r="P42" s="262"/>
      <c r="Q42" s="262"/>
      <c r="R42" s="241"/>
      <c r="S42" s="254"/>
      <c r="T42" s="254"/>
      <c r="X42" s="46"/>
      <c r="Y42" s="81">
        <f>IF(B42="",0,IF(VLOOKUP(B42,'登録データ（男）'!$A$3:$AB$1687,28,FALSE)=1,0,1))</f>
        <v>0</v>
      </c>
      <c r="Z42" s="81">
        <f>IF(B42="",1,0)</f>
        <v>1</v>
      </c>
      <c r="AA42" s="81">
        <f>IF(C42="",1,0)</f>
        <v>1</v>
      </c>
      <c r="AB42" s="81">
        <f>IF(D42="",1,0)</f>
        <v>1</v>
      </c>
      <c r="AC42" s="81">
        <f>IF(E42="",1,0)</f>
        <v>1</v>
      </c>
      <c r="AD42" s="81">
        <f>IF(E43="",1,0)</f>
        <v>1</v>
      </c>
      <c r="AE42" s="81">
        <f>SUM(Z42:AD42)</f>
        <v>5</v>
      </c>
      <c r="AF42" s="81">
        <f t="shared" ca="1" si="2"/>
        <v>0</v>
      </c>
      <c r="AG42" s="48" t="str">
        <f t="shared" ref="AG42" si="47">IF($B42="","",IF($B42&lt;1500,0,1))</f>
        <v/>
      </c>
      <c r="AH42" s="81">
        <f t="shared" si="3"/>
        <v>0</v>
      </c>
      <c r="AI42" s="81" t="str">
        <f>IF(G42="","0",VLOOKUP(G42,'登録データ（男）'!$Q$3:$S$23,2,FALSE))</f>
        <v>0</v>
      </c>
      <c r="AJ42" s="81" t="str">
        <f t="shared" si="4"/>
        <v>00</v>
      </c>
      <c r="AK42" s="81" t="str">
        <f t="shared" si="5"/>
        <v>0</v>
      </c>
      <c r="AL42" s="81" t="str">
        <f t="shared" si="6"/>
        <v>000000</v>
      </c>
      <c r="AM42" s="81" t="str">
        <f t="shared" ca="1" si="7"/>
        <v/>
      </c>
      <c r="AN42" s="81">
        <f t="shared" si="12"/>
        <v>0</v>
      </c>
      <c r="AO42" s="81" t="str">
        <f>IF(G42="","0",VALUE(VLOOKUP(G42,'登録データ（男）'!$Q$3:$S$23,3,FALSE)))</f>
        <v>0</v>
      </c>
      <c r="AP42" s="81">
        <f t="shared" si="8"/>
        <v>0</v>
      </c>
      <c r="AQ42" s="81">
        <f t="shared" si="9"/>
        <v>0</v>
      </c>
      <c r="AR42" s="81" t="str">
        <f ca="1">IF(OFFSET(B42,-MOD(ROW(B42),3),0)&lt;&gt;"",IF(RIGHT(G42,1)=")",VALUE(VLOOKUP(OFFSET(B42,-MOD(ROW(B42),3),0),'登録データ（男）'!#REF!,8,FALSE)),"0"),"0")</f>
        <v>0</v>
      </c>
      <c r="AS42" s="81">
        <f t="shared" ca="1" si="10"/>
        <v>0</v>
      </c>
      <c r="AT42" s="81" t="str">
        <f t="shared" ref="AT42" si="48">IF(AU42="","",RANK(AU42,$AU$18:$AU$467,1))</f>
        <v/>
      </c>
      <c r="AU42" s="81" t="str">
        <f>IF(S42="","",B42)</f>
        <v/>
      </c>
      <c r="AV42" s="81" t="str">
        <f t="shared" ref="AV42" si="49">IF(AW42="","",RANK(AW42,$AW$18:$AW$467,1))</f>
        <v/>
      </c>
      <c r="AW42" s="81" t="str">
        <f>IF(T42="","",B42)</f>
        <v/>
      </c>
      <c r="AX42" s="81" t="str">
        <f t="shared" ref="AX42" si="50">IF(AY42="","",RANK(AY42,$AY$18:$AY$467,1))</f>
        <v/>
      </c>
      <c r="AY42" s="81" t="str">
        <f>IF(OR(G42="十種競技",G43="十種競技",G44="十種競技"),B42,"")</f>
        <v/>
      </c>
      <c r="AZ42" s="81"/>
      <c r="BA42" s="87"/>
      <c r="BB42" s="77" t="str">
        <f t="shared" si="13"/>
        <v/>
      </c>
      <c r="BC42" s="64" t="str">
        <f t="shared" si="46"/>
        <v>1500m○</v>
      </c>
      <c r="BD42" s="81">
        <f t="shared" si="14"/>
        <v>0</v>
      </c>
      <c r="BE42" s="81">
        <v>0</v>
      </c>
      <c r="BF42" s="77">
        <f t="shared" si="15"/>
        <v>0</v>
      </c>
      <c r="BG42" s="81">
        <f t="shared" si="17"/>
        <v>0</v>
      </c>
      <c r="BH42" s="68">
        <f>BG90</f>
        <v>0</v>
      </c>
      <c r="BI42" s="68">
        <f>BG91</f>
        <v>0</v>
      </c>
      <c r="BJ42" s="68">
        <f>BG92</f>
        <v>0</v>
      </c>
      <c r="BK42" s="89">
        <f>B90</f>
        <v>0</v>
      </c>
      <c r="BL42" s="81"/>
      <c r="BM42" s="81">
        <f t="shared" si="16"/>
        <v>0</v>
      </c>
    </row>
    <row r="43" spans="1:65" ht="18.75" customHeight="1">
      <c r="A43" s="261"/>
      <c r="B43" s="244"/>
      <c r="C43" s="506"/>
      <c r="D43" s="506"/>
      <c r="E43" s="504" t="str">
        <f>IF(B42="","",VLOOKUP(B42,'登録データ（男）'!$A$3:$AA$2000,4,FALSE))</f>
        <v/>
      </c>
      <c r="F43" s="16" t="s">
        <v>53</v>
      </c>
      <c r="G43" s="16"/>
      <c r="H43" s="16"/>
      <c r="I43" s="16" t="s">
        <v>56</v>
      </c>
      <c r="J43" s="76"/>
      <c r="K43" s="16" t="str">
        <f t="shared" si="0"/>
        <v/>
      </c>
      <c r="L43" s="76"/>
      <c r="M43" s="185" t="str">
        <f t="shared" si="1"/>
        <v/>
      </c>
      <c r="N43" s="76"/>
      <c r="O43" s="76"/>
      <c r="P43" s="204"/>
      <c r="Q43" s="204"/>
      <c r="R43" s="257"/>
      <c r="S43" s="255"/>
      <c r="T43" s="255"/>
      <c r="X43" s="46"/>
      <c r="Y43" s="81">
        <f>IF(B43="",0,IF(VLOOKUP(B43,'登録データ（男）'!$A$3:$AB$1687,28,FALSE)=1,0,1))</f>
        <v>0</v>
      </c>
      <c r="Z43" s="81"/>
      <c r="AA43" s="81"/>
      <c r="AB43" s="81"/>
      <c r="AC43" s="81"/>
      <c r="AD43" s="81"/>
      <c r="AE43" s="81"/>
      <c r="AF43" s="81">
        <f t="shared" ca="1" si="2"/>
        <v>0</v>
      </c>
      <c r="AG43" s="48" t="str">
        <f t="shared" si="11"/>
        <v/>
      </c>
      <c r="AH43" s="81">
        <f t="shared" si="3"/>
        <v>0</v>
      </c>
      <c r="AI43" s="81" t="str">
        <f>IF(G43="","0",VLOOKUP(G43,'登録データ（男）'!$Q$3:$S$23,2,FALSE))</f>
        <v>0</v>
      </c>
      <c r="AJ43" s="81" t="str">
        <f t="shared" si="4"/>
        <v>00</v>
      </c>
      <c r="AK43" s="81" t="str">
        <f t="shared" si="5"/>
        <v>0</v>
      </c>
      <c r="AL43" s="81" t="str">
        <f t="shared" si="6"/>
        <v>000000</v>
      </c>
      <c r="AM43" s="81" t="str">
        <f t="shared" ca="1" si="7"/>
        <v/>
      </c>
      <c r="AN43" s="81">
        <f t="shared" si="12"/>
        <v>0</v>
      </c>
      <c r="AO43" s="81" t="str">
        <f>IF(G43="","0",VALUE(VLOOKUP(G43,'登録データ（男）'!$Q$3:$S$23,3,FALSE)))</f>
        <v>0</v>
      </c>
      <c r="AP43" s="81">
        <f t="shared" si="8"/>
        <v>0</v>
      </c>
      <c r="AQ43" s="81">
        <f t="shared" si="9"/>
        <v>0</v>
      </c>
      <c r="AR43" s="81" t="str">
        <f ca="1">IF(OFFSET(B43,-MOD(ROW(B43),3),0)&lt;&gt;"",IF(RIGHT(G43,1)=")",VALUE(VLOOKUP(OFFSET(B43,-MOD(ROW(B43),3),0),'登録データ（男）'!#REF!,8,FALSE)),"0"),"0")</f>
        <v>0</v>
      </c>
      <c r="AS43" s="81">
        <f t="shared" ca="1" si="10"/>
        <v>0</v>
      </c>
      <c r="AT43" s="81"/>
      <c r="AU43" s="81"/>
      <c r="AV43" s="81"/>
      <c r="AW43" s="81"/>
      <c r="AX43" s="81"/>
      <c r="AY43" s="81"/>
      <c r="AZ43" s="81"/>
      <c r="BA43" s="88"/>
      <c r="BB43" s="77" t="str">
        <f t="shared" si="13"/>
        <v/>
      </c>
      <c r="BC43" s="64" t="str">
        <f t="shared" si="46"/>
        <v>5000m○</v>
      </c>
      <c r="BD43" s="81">
        <f t="shared" si="14"/>
        <v>0</v>
      </c>
      <c r="BE43" s="81">
        <v>0</v>
      </c>
      <c r="BF43" s="77">
        <f t="shared" si="15"/>
        <v>0</v>
      </c>
      <c r="BG43" s="81">
        <f t="shared" si="17"/>
        <v>0</v>
      </c>
      <c r="BH43" s="68">
        <f>BG93</f>
        <v>0</v>
      </c>
      <c r="BI43" s="68">
        <f>BG94</f>
        <v>0</v>
      </c>
      <c r="BJ43" s="68">
        <f>BG95</f>
        <v>0</v>
      </c>
      <c r="BK43" s="89">
        <f>B93</f>
        <v>0</v>
      </c>
      <c r="BL43" s="81"/>
      <c r="BM43" s="81">
        <f t="shared" si="16"/>
        <v>0</v>
      </c>
    </row>
    <row r="44" spans="1:65" ht="18.75" customHeight="1" thickBot="1">
      <c r="A44" s="250"/>
      <c r="B44" s="245"/>
      <c r="C44" s="507"/>
      <c r="D44" s="507"/>
      <c r="E44" s="508" t="s">
        <v>258</v>
      </c>
      <c r="F44" s="79" t="s">
        <v>54</v>
      </c>
      <c r="G44" s="79"/>
      <c r="H44" s="152"/>
      <c r="I44" s="79" t="s">
        <v>36</v>
      </c>
      <c r="J44" s="18"/>
      <c r="K44" s="25" t="str">
        <f t="shared" si="0"/>
        <v/>
      </c>
      <c r="L44" s="18"/>
      <c r="M44" s="79" t="str">
        <f t="shared" si="1"/>
        <v/>
      </c>
      <c r="N44" s="18"/>
      <c r="O44" s="18"/>
      <c r="P44" s="258"/>
      <c r="Q44" s="258"/>
      <c r="R44" s="259"/>
      <c r="S44" s="256"/>
      <c r="T44" s="256"/>
      <c r="X44" s="46"/>
      <c r="Y44" s="81">
        <f>IF(B44="",0,IF(VLOOKUP(B44,'登録データ（男）'!$A$3:$AB$1687,28,FALSE)=1,0,1))</f>
        <v>0</v>
      </c>
      <c r="Z44" s="81"/>
      <c r="AA44" s="81"/>
      <c r="AB44" s="81"/>
      <c r="AC44" s="81"/>
      <c r="AD44" s="81"/>
      <c r="AE44" s="81"/>
      <c r="AF44" s="81">
        <f t="shared" ca="1" si="2"/>
        <v>0</v>
      </c>
      <c r="AG44" s="48"/>
      <c r="AH44" s="81">
        <f t="shared" si="3"/>
        <v>0</v>
      </c>
      <c r="AI44" s="81" t="str">
        <f>IF(G44="","0",VLOOKUP(G44,'登録データ（男）'!$Q$3:$S$23,2,FALSE))</f>
        <v>0</v>
      </c>
      <c r="AJ44" s="81" t="str">
        <f t="shared" si="4"/>
        <v>00</v>
      </c>
      <c r="AK44" s="81" t="str">
        <f t="shared" si="5"/>
        <v>0</v>
      </c>
      <c r="AL44" s="81" t="str">
        <f t="shared" si="6"/>
        <v>000000</v>
      </c>
      <c r="AM44" s="81" t="str">
        <f t="shared" ca="1" si="7"/>
        <v/>
      </c>
      <c r="AN44" s="81">
        <f t="shared" si="12"/>
        <v>0</v>
      </c>
      <c r="AO44" s="81" t="str">
        <f>IF(G44="","0",VALUE(VLOOKUP(G44,'登録データ（男）'!$Q$3:$S$23,3,FALSE)))</f>
        <v>0</v>
      </c>
      <c r="AP44" s="81">
        <f t="shared" si="8"/>
        <v>0</v>
      </c>
      <c r="AQ44" s="81">
        <f t="shared" si="9"/>
        <v>0</v>
      </c>
      <c r="AR44" s="81" t="str">
        <f ca="1">IF(OFFSET(B44,-MOD(ROW(B44),3),0)&lt;&gt;"",IF(RIGHT(G44,1)=")",VALUE(VLOOKUP(OFFSET(B44,-MOD(ROW(B44),3),0),'登録データ（男）'!#REF!,8,FALSE)),"0"),"0")</f>
        <v>0</v>
      </c>
      <c r="AS44" s="81">
        <f t="shared" ca="1" si="10"/>
        <v>0</v>
      </c>
      <c r="AT44" s="81"/>
      <c r="AU44" s="81"/>
      <c r="AV44" s="81"/>
      <c r="AW44" s="81"/>
      <c r="AX44" s="81"/>
      <c r="AY44" s="81"/>
      <c r="AZ44" s="81"/>
      <c r="BA44" s="87"/>
      <c r="BB44" s="77" t="str">
        <f t="shared" si="13"/>
        <v/>
      </c>
      <c r="BC44" s="64" t="str">
        <f t="shared" si="46"/>
        <v>10000m○</v>
      </c>
      <c r="BD44" s="81">
        <f t="shared" si="14"/>
        <v>0</v>
      </c>
      <c r="BE44" s="81">
        <v>0</v>
      </c>
      <c r="BF44" s="77">
        <f t="shared" si="15"/>
        <v>0</v>
      </c>
      <c r="BG44" s="81">
        <f t="shared" si="17"/>
        <v>0</v>
      </c>
      <c r="BH44" s="68">
        <f>BG96</f>
        <v>0</v>
      </c>
      <c r="BI44" s="68">
        <f>BG97</f>
        <v>0</v>
      </c>
      <c r="BJ44" s="68">
        <f>BG98</f>
        <v>0</v>
      </c>
      <c r="BK44" s="89">
        <f>B96</f>
        <v>0</v>
      </c>
      <c r="BL44" s="81"/>
      <c r="BM44" s="81">
        <f t="shared" si="16"/>
        <v>0</v>
      </c>
    </row>
    <row r="45" spans="1:65" ht="18.75" customHeight="1" thickTop="1">
      <c r="A45" s="260">
        <v>10</v>
      </c>
      <c r="B45" s="243"/>
      <c r="C45" s="505" t="str">
        <f>IF(B45="","",VLOOKUP(B45,'登録データ（男）'!$A$3:$AA$2000,2,FALSE))</f>
        <v/>
      </c>
      <c r="D45" s="505" t="str">
        <f>IF(B45="","",VLOOKUP(B45,'登録データ（男）'!$A$3:$AA$2000,3,FALSE))</f>
        <v/>
      </c>
      <c r="E45" s="504" t="str">
        <f>IF(B45="","",VLOOKUP(B45,'登録データ（男）'!$A$3:$AA$2000,7,FALSE))</f>
        <v/>
      </c>
      <c r="F45" s="82" t="s">
        <v>52</v>
      </c>
      <c r="G45" s="82"/>
      <c r="H45" s="25"/>
      <c r="I45" s="82" t="s">
        <v>55</v>
      </c>
      <c r="J45" s="17"/>
      <c r="K45" s="184" t="str">
        <f t="shared" si="0"/>
        <v/>
      </c>
      <c r="L45" s="17"/>
      <c r="M45" s="82" t="str">
        <f t="shared" si="1"/>
        <v/>
      </c>
      <c r="N45" s="17"/>
      <c r="O45" s="17"/>
      <c r="P45" s="262"/>
      <c r="Q45" s="262"/>
      <c r="R45" s="241"/>
      <c r="S45" s="254"/>
      <c r="T45" s="254"/>
      <c r="X45" s="46"/>
      <c r="Y45" s="81">
        <f>IF(B45="",0,IF(VLOOKUP(B45,'登録データ（男）'!$A$3:$AB$1687,28,FALSE)=1,0,1))</f>
        <v>0</v>
      </c>
      <c r="Z45" s="81">
        <f>IF(B45="",1,0)</f>
        <v>1</v>
      </c>
      <c r="AA45" s="81">
        <f>IF(C45="",1,0)</f>
        <v>1</v>
      </c>
      <c r="AB45" s="81">
        <f>IF(D45="",1,0)</f>
        <v>1</v>
      </c>
      <c r="AC45" s="81">
        <f>IF(E45="",1,0)</f>
        <v>1</v>
      </c>
      <c r="AD45" s="81">
        <f>IF(E46="",1,0)</f>
        <v>1</v>
      </c>
      <c r="AE45" s="81">
        <f>SUM(Z45:AD45)</f>
        <v>5</v>
      </c>
      <c r="AF45" s="81">
        <f t="shared" ca="1" si="2"/>
        <v>0</v>
      </c>
      <c r="AG45" s="48" t="str">
        <f t="shared" ref="AG45" si="51">IF($B45="","",IF($B45&lt;1500,0,1))</f>
        <v/>
      </c>
      <c r="AH45" s="81">
        <f t="shared" si="3"/>
        <v>0</v>
      </c>
      <c r="AI45" s="81" t="str">
        <f>IF(G45="","0",VLOOKUP(G45,'登録データ（男）'!$Q$3:$S$23,2,FALSE))</f>
        <v>0</v>
      </c>
      <c r="AJ45" s="81" t="str">
        <f t="shared" si="4"/>
        <v>00</v>
      </c>
      <c r="AK45" s="81" t="str">
        <f t="shared" si="5"/>
        <v>0</v>
      </c>
      <c r="AL45" s="81" t="str">
        <f t="shared" si="6"/>
        <v>000000</v>
      </c>
      <c r="AM45" s="81" t="str">
        <f t="shared" ca="1" si="7"/>
        <v/>
      </c>
      <c r="AN45" s="81">
        <f t="shared" si="12"/>
        <v>0</v>
      </c>
      <c r="AO45" s="81" t="str">
        <f>IF(G45="","0",VALUE(VLOOKUP(G45,'登録データ（男）'!$Q$3:$S$23,3,FALSE)))</f>
        <v>0</v>
      </c>
      <c r="AP45" s="81">
        <f t="shared" si="8"/>
        <v>0</v>
      </c>
      <c r="AQ45" s="81">
        <f t="shared" si="9"/>
        <v>0</v>
      </c>
      <c r="AR45" s="81" t="str">
        <f ca="1">IF(OFFSET(B45,-MOD(ROW(B45),3),0)&lt;&gt;"",IF(RIGHT(G45,1)=")",VALUE(VLOOKUP(OFFSET(B45,-MOD(ROW(B45),3),0),'登録データ（男）'!#REF!,8,FALSE)),"0"),"0")</f>
        <v>0</v>
      </c>
      <c r="AS45" s="81">
        <f t="shared" ca="1" si="10"/>
        <v>0</v>
      </c>
      <c r="AT45" s="81" t="str">
        <f t="shared" ref="AT45" si="52">IF(AU45="","",RANK(AU45,$AU$18:$AU$467,1))</f>
        <v/>
      </c>
      <c r="AU45" s="81" t="str">
        <f>IF(S45="","",B45)</f>
        <v/>
      </c>
      <c r="AV45" s="81" t="str">
        <f t="shared" ref="AV45" si="53">IF(AW45="","",RANK(AW45,$AW$18:$AW$467,1))</f>
        <v/>
      </c>
      <c r="AW45" s="81" t="str">
        <f>IF(T45="","",B45)</f>
        <v/>
      </c>
      <c r="AX45" s="81" t="str">
        <f t="shared" ref="AX45" si="54">IF(AY45="","",RANK(AY45,$AY$18:$AY$467,1))</f>
        <v/>
      </c>
      <c r="AY45" s="81" t="str">
        <f>IF(OR(G45="十種競技",G46="十種競技",G47="十種競技"),B45,"")</f>
        <v/>
      </c>
      <c r="AZ45" s="81"/>
      <c r="BA45" s="88"/>
      <c r="BB45" s="77" t="str">
        <f t="shared" si="13"/>
        <v/>
      </c>
      <c r="BC45" s="64" t="str">
        <f t="shared" si="46"/>
        <v>110mH○</v>
      </c>
      <c r="BD45" s="81">
        <f t="shared" si="14"/>
        <v>0</v>
      </c>
      <c r="BE45" s="81">
        <v>0</v>
      </c>
      <c r="BF45" s="77">
        <f t="shared" si="15"/>
        <v>0</v>
      </c>
      <c r="BG45" s="81">
        <f t="shared" si="17"/>
        <v>0</v>
      </c>
      <c r="BH45" s="68">
        <f>BG99</f>
        <v>0</v>
      </c>
      <c r="BI45" s="68">
        <f>BG100</f>
        <v>0</v>
      </c>
      <c r="BJ45" s="68">
        <f>BG101</f>
        <v>0</v>
      </c>
      <c r="BK45" s="89">
        <f>B99</f>
        <v>0</v>
      </c>
      <c r="BL45" s="81"/>
      <c r="BM45" s="81">
        <f t="shared" si="16"/>
        <v>0</v>
      </c>
    </row>
    <row r="46" spans="1:65" ht="18.75" customHeight="1">
      <c r="A46" s="261"/>
      <c r="B46" s="244"/>
      <c r="C46" s="506"/>
      <c r="D46" s="506"/>
      <c r="E46" s="504" t="str">
        <f>IF(B45="","",VLOOKUP(B45,'登録データ（男）'!$A$3:$AA$2000,4,FALSE))</f>
        <v/>
      </c>
      <c r="F46" s="16" t="s">
        <v>53</v>
      </c>
      <c r="G46" s="16"/>
      <c r="H46" s="16"/>
      <c r="I46" s="16" t="s">
        <v>56</v>
      </c>
      <c r="J46" s="76"/>
      <c r="K46" s="16" t="str">
        <f t="shared" si="0"/>
        <v/>
      </c>
      <c r="L46" s="76"/>
      <c r="M46" s="185" t="str">
        <f t="shared" si="1"/>
        <v/>
      </c>
      <c r="N46" s="76"/>
      <c r="O46" s="76"/>
      <c r="P46" s="204"/>
      <c r="Q46" s="204"/>
      <c r="R46" s="257"/>
      <c r="S46" s="255"/>
      <c r="T46" s="255"/>
      <c r="X46" s="46"/>
      <c r="Y46" s="81">
        <f>IF(B46="",0,IF(VLOOKUP(B46,'登録データ（男）'!$A$3:$AB$1687,28,FALSE)=1,0,1))</f>
        <v>0</v>
      </c>
      <c r="Z46" s="81"/>
      <c r="AA46" s="81"/>
      <c r="AB46" s="81"/>
      <c r="AC46" s="81"/>
      <c r="AD46" s="81"/>
      <c r="AE46" s="81"/>
      <c r="AF46" s="81">
        <f t="shared" ca="1" si="2"/>
        <v>0</v>
      </c>
      <c r="AG46" s="48" t="str">
        <f t="shared" si="11"/>
        <v/>
      </c>
      <c r="AH46" s="81">
        <f t="shared" si="3"/>
        <v>0</v>
      </c>
      <c r="AI46" s="81" t="str">
        <f>IF(G46="","0",VLOOKUP(G46,'登録データ（男）'!$Q$3:$S$23,2,FALSE))</f>
        <v>0</v>
      </c>
      <c r="AJ46" s="81" t="str">
        <f t="shared" si="4"/>
        <v>00</v>
      </c>
      <c r="AK46" s="81" t="str">
        <f t="shared" si="5"/>
        <v>0</v>
      </c>
      <c r="AL46" s="81" t="str">
        <f t="shared" si="6"/>
        <v>000000</v>
      </c>
      <c r="AM46" s="81" t="str">
        <f t="shared" ca="1" si="7"/>
        <v/>
      </c>
      <c r="AN46" s="81">
        <f t="shared" si="12"/>
        <v>0</v>
      </c>
      <c r="AO46" s="81" t="str">
        <f>IF(G46="","0",VALUE(VLOOKUP(G46,'登録データ（男）'!$Q$3:$S$23,3,FALSE)))</f>
        <v>0</v>
      </c>
      <c r="AP46" s="81">
        <f t="shared" si="8"/>
        <v>0</v>
      </c>
      <c r="AQ46" s="81">
        <f t="shared" si="9"/>
        <v>0</v>
      </c>
      <c r="AR46" s="81" t="str">
        <f ca="1">IF(OFFSET(B46,-MOD(ROW(B46),3),0)&lt;&gt;"",IF(RIGHT(G46,1)=")",VALUE(VLOOKUP(OFFSET(B46,-MOD(ROW(B46),3),0),'登録データ（男）'!#REF!,8,FALSE)),"0"),"0")</f>
        <v>0</v>
      </c>
      <c r="AS46" s="81">
        <f t="shared" ca="1" si="10"/>
        <v>0</v>
      </c>
      <c r="AT46" s="81"/>
      <c r="AU46" s="81"/>
      <c r="AV46" s="81"/>
      <c r="AW46" s="81"/>
      <c r="AX46" s="81"/>
      <c r="AY46" s="81"/>
      <c r="AZ46" s="81"/>
      <c r="BA46" s="87"/>
      <c r="BB46" s="77" t="str">
        <f t="shared" si="13"/>
        <v/>
      </c>
      <c r="BC46" s="64" t="str">
        <f t="shared" si="46"/>
        <v>400mH○</v>
      </c>
      <c r="BD46" s="81">
        <f t="shared" si="14"/>
        <v>0</v>
      </c>
      <c r="BE46" s="81">
        <v>0</v>
      </c>
      <c r="BF46" s="77">
        <f t="shared" si="15"/>
        <v>0</v>
      </c>
      <c r="BG46" s="81">
        <f t="shared" si="17"/>
        <v>0</v>
      </c>
      <c r="BH46" s="68">
        <f>BG102</f>
        <v>0</v>
      </c>
      <c r="BI46" s="68">
        <f>BG103</f>
        <v>0</v>
      </c>
      <c r="BJ46" s="68">
        <f>BG104</f>
        <v>0</v>
      </c>
      <c r="BK46" s="89">
        <f>B102</f>
        <v>0</v>
      </c>
      <c r="BL46" s="81"/>
      <c r="BM46" s="81">
        <f t="shared" si="16"/>
        <v>0</v>
      </c>
    </row>
    <row r="47" spans="1:65" ht="18.75" customHeight="1" thickBot="1">
      <c r="A47" s="250"/>
      <c r="B47" s="245"/>
      <c r="C47" s="507"/>
      <c r="D47" s="507"/>
      <c r="E47" s="508" t="s">
        <v>258</v>
      </c>
      <c r="F47" s="79" t="s">
        <v>54</v>
      </c>
      <c r="G47" s="79"/>
      <c r="H47" s="152"/>
      <c r="I47" s="79" t="s">
        <v>36</v>
      </c>
      <c r="J47" s="18"/>
      <c r="K47" s="25" t="str">
        <f t="shared" si="0"/>
        <v/>
      </c>
      <c r="L47" s="18"/>
      <c r="M47" s="79" t="str">
        <f t="shared" si="1"/>
        <v/>
      </c>
      <c r="N47" s="18"/>
      <c r="O47" s="18"/>
      <c r="P47" s="258"/>
      <c r="Q47" s="258"/>
      <c r="R47" s="259"/>
      <c r="S47" s="256"/>
      <c r="T47" s="256"/>
      <c r="X47" s="46"/>
      <c r="Y47" s="81">
        <f>IF(B47="",0,IF(VLOOKUP(B47,'登録データ（男）'!$A$3:$AB$1687,28,FALSE)=1,0,1))</f>
        <v>0</v>
      </c>
      <c r="Z47" s="81"/>
      <c r="AA47" s="81"/>
      <c r="AB47" s="81"/>
      <c r="AC47" s="81"/>
      <c r="AD47" s="81"/>
      <c r="AE47" s="81"/>
      <c r="AF47" s="81">
        <f t="shared" ca="1" si="2"/>
        <v>0</v>
      </c>
      <c r="AG47" s="48"/>
      <c r="AH47" s="81">
        <f t="shared" si="3"/>
        <v>0</v>
      </c>
      <c r="AI47" s="81" t="str">
        <f>IF(G47="","0",VLOOKUP(G47,'登録データ（男）'!$Q$3:$S$23,2,FALSE))</f>
        <v>0</v>
      </c>
      <c r="AJ47" s="81" t="str">
        <f t="shared" si="4"/>
        <v>00</v>
      </c>
      <c r="AK47" s="81" t="str">
        <f t="shared" si="5"/>
        <v>0</v>
      </c>
      <c r="AL47" s="81" t="str">
        <f t="shared" si="6"/>
        <v>000000</v>
      </c>
      <c r="AM47" s="81" t="str">
        <f t="shared" ca="1" si="7"/>
        <v/>
      </c>
      <c r="AN47" s="81">
        <f t="shared" si="12"/>
        <v>0</v>
      </c>
      <c r="AO47" s="81" t="str">
        <f>IF(G47="","0",VALUE(VLOOKUP(G47,'登録データ（男）'!$Q$3:$S$23,3,FALSE)))</f>
        <v>0</v>
      </c>
      <c r="AP47" s="81">
        <f t="shared" si="8"/>
        <v>0</v>
      </c>
      <c r="AQ47" s="81">
        <f t="shared" si="9"/>
        <v>0</v>
      </c>
      <c r="AR47" s="81" t="str">
        <f ca="1">IF(OFFSET(B47,-MOD(ROW(B47),3),0)&lt;&gt;"",IF(RIGHT(G47,1)=")",VALUE(VLOOKUP(OFFSET(B47,-MOD(ROW(B47),3),0),'登録データ（男）'!#REF!,8,FALSE)),"0"),"0")</f>
        <v>0</v>
      </c>
      <c r="AS47" s="81">
        <f t="shared" ca="1" si="10"/>
        <v>0</v>
      </c>
      <c r="AT47" s="81"/>
      <c r="AU47" s="81"/>
      <c r="AV47" s="81"/>
      <c r="AW47" s="81"/>
      <c r="AX47" s="81"/>
      <c r="AY47" s="81"/>
      <c r="AZ47" s="81"/>
      <c r="BA47" s="88"/>
      <c r="BB47" s="77" t="str">
        <f t="shared" si="13"/>
        <v/>
      </c>
      <c r="BC47" s="64" t="str">
        <f t="shared" si="46"/>
        <v>3000nSC○</v>
      </c>
      <c r="BD47" s="81">
        <f t="shared" si="14"/>
        <v>0</v>
      </c>
      <c r="BE47" s="81">
        <v>0</v>
      </c>
      <c r="BF47" s="77">
        <f t="shared" si="15"/>
        <v>0</v>
      </c>
      <c r="BG47" s="81">
        <f t="shared" si="17"/>
        <v>0</v>
      </c>
      <c r="BH47" s="68">
        <f>BG105</f>
        <v>0</v>
      </c>
      <c r="BI47" s="68">
        <f>BG106</f>
        <v>0</v>
      </c>
      <c r="BJ47" s="68">
        <f>BG107</f>
        <v>0</v>
      </c>
      <c r="BK47" s="89">
        <f>B105</f>
        <v>0</v>
      </c>
      <c r="BL47" s="81"/>
      <c r="BM47" s="81">
        <f t="shared" si="16"/>
        <v>0</v>
      </c>
    </row>
    <row r="48" spans="1:65" ht="18.75" customHeight="1" thickTop="1">
      <c r="A48" s="260">
        <v>11</v>
      </c>
      <c r="B48" s="243"/>
      <c r="C48" s="505" t="str">
        <f>IF(B48="","",VLOOKUP(B48,'登録データ（男）'!$A$3:$AA$2000,2,FALSE))</f>
        <v/>
      </c>
      <c r="D48" s="505" t="str">
        <f>IF(B48="","",VLOOKUP(B48,'登録データ（男）'!$A$3:$AA$2000,3,FALSE))</f>
        <v/>
      </c>
      <c r="E48" s="504" t="str">
        <f>IF(B48="","",VLOOKUP(B48,'登録データ（男）'!$A$3:$AA$2000,7,FALSE))</f>
        <v/>
      </c>
      <c r="F48" s="82" t="s">
        <v>52</v>
      </c>
      <c r="G48" s="82"/>
      <c r="H48" s="25"/>
      <c r="I48" s="82" t="s">
        <v>55</v>
      </c>
      <c r="J48" s="17"/>
      <c r="K48" s="184" t="str">
        <f t="shared" si="0"/>
        <v/>
      </c>
      <c r="L48" s="17"/>
      <c r="M48" s="82" t="str">
        <f t="shared" si="1"/>
        <v/>
      </c>
      <c r="N48" s="17"/>
      <c r="O48" s="17"/>
      <c r="P48" s="262"/>
      <c r="Q48" s="262"/>
      <c r="R48" s="241"/>
      <c r="S48" s="254"/>
      <c r="T48" s="254"/>
      <c r="X48" s="46"/>
      <c r="Y48" s="81">
        <f>IF(B48="",0,IF(VLOOKUP(B48,'登録データ（男）'!$A$3:$AB$1687,28,FALSE)=1,0,1))</f>
        <v>0</v>
      </c>
      <c r="Z48" s="81">
        <f>IF(B48="",1,0)</f>
        <v>1</v>
      </c>
      <c r="AA48" s="81">
        <f>IF(C48="",1,0)</f>
        <v>1</v>
      </c>
      <c r="AB48" s="81">
        <f>IF(D48="",1,0)</f>
        <v>1</v>
      </c>
      <c r="AC48" s="81">
        <f>IF(E48="",1,0)</f>
        <v>1</v>
      </c>
      <c r="AD48" s="81">
        <f>IF(E49="",1,0)</f>
        <v>1</v>
      </c>
      <c r="AE48" s="81">
        <f>SUM(Z48:AD48)</f>
        <v>5</v>
      </c>
      <c r="AF48" s="81">
        <f t="shared" ca="1" si="2"/>
        <v>0</v>
      </c>
      <c r="AG48" s="48" t="str">
        <f t="shared" ref="AG48" si="55">IF($B48="","",IF($B48&lt;1500,0,1))</f>
        <v/>
      </c>
      <c r="AH48" s="81">
        <f t="shared" si="3"/>
        <v>0</v>
      </c>
      <c r="AI48" s="81" t="str">
        <f>IF(G48="","0",VLOOKUP(G48,'登録データ（男）'!$Q$3:$S$23,2,FALSE))</f>
        <v>0</v>
      </c>
      <c r="AJ48" s="81" t="str">
        <f t="shared" si="4"/>
        <v>00</v>
      </c>
      <c r="AK48" s="81" t="str">
        <f t="shared" si="5"/>
        <v>0</v>
      </c>
      <c r="AL48" s="81" t="str">
        <f t="shared" si="6"/>
        <v>000000</v>
      </c>
      <c r="AM48" s="81" t="str">
        <f t="shared" ca="1" si="7"/>
        <v/>
      </c>
      <c r="AN48" s="81">
        <f t="shared" si="12"/>
        <v>0</v>
      </c>
      <c r="AO48" s="81" t="str">
        <f>IF(G48="","0",VALUE(VLOOKUP(G48,'登録データ（男）'!$Q$3:$S$23,3,FALSE)))</f>
        <v>0</v>
      </c>
      <c r="AP48" s="81">
        <f t="shared" si="8"/>
        <v>0</v>
      </c>
      <c r="AQ48" s="81">
        <f t="shared" si="9"/>
        <v>0</v>
      </c>
      <c r="AR48" s="81" t="str">
        <f ca="1">IF(OFFSET(B48,-MOD(ROW(B48),3),0)&lt;&gt;"",IF(RIGHT(G48,1)=")",VALUE(VLOOKUP(OFFSET(B48,-MOD(ROW(B48),3),0),'登録データ（男）'!#REF!,8,FALSE)),"0"),"0")</f>
        <v>0</v>
      </c>
      <c r="AS48" s="81">
        <f t="shared" ca="1" si="10"/>
        <v>0</v>
      </c>
      <c r="AT48" s="81" t="str">
        <f t="shared" ref="AT48" si="56">IF(AU48="","",RANK(AU48,$AU$18:$AU$467,1))</f>
        <v/>
      </c>
      <c r="AU48" s="81" t="str">
        <f>IF(S48="","",B48)</f>
        <v/>
      </c>
      <c r="AV48" s="81" t="str">
        <f t="shared" ref="AV48" si="57">IF(AW48="","",RANK(AW48,$AW$18:$AW$467,1))</f>
        <v/>
      </c>
      <c r="AW48" s="81" t="str">
        <f>IF(T48="","",B48)</f>
        <v/>
      </c>
      <c r="AX48" s="81" t="str">
        <f t="shared" ref="AX48" si="58">IF(AY48="","",RANK(AY48,$AY$18:$AY$467,1))</f>
        <v/>
      </c>
      <c r="AY48" s="81" t="str">
        <f>IF(OR(G48="十種競技",G49="十種競技",G50="十種競技"),B48,"")</f>
        <v/>
      </c>
      <c r="AZ48" s="81"/>
      <c r="BA48" s="87"/>
      <c r="BB48" s="77" t="str">
        <f t="shared" si="13"/>
        <v/>
      </c>
      <c r="BC48" s="64" t="str">
        <f t="shared" si="46"/>
        <v>10000mW○</v>
      </c>
      <c r="BD48" s="81">
        <f t="shared" si="14"/>
        <v>0</v>
      </c>
      <c r="BE48" s="81">
        <v>0</v>
      </c>
      <c r="BF48" s="77">
        <f t="shared" si="15"/>
        <v>0</v>
      </c>
      <c r="BG48" s="81">
        <f t="shared" si="17"/>
        <v>0</v>
      </c>
      <c r="BH48" s="68">
        <f>BG108</f>
        <v>0</v>
      </c>
      <c r="BI48" s="68">
        <f>BG109</f>
        <v>0</v>
      </c>
      <c r="BJ48" s="68">
        <f>BG110</f>
        <v>0</v>
      </c>
      <c r="BK48" s="89">
        <f>B108</f>
        <v>0</v>
      </c>
      <c r="BL48" s="81"/>
      <c r="BM48" s="81">
        <f t="shared" si="16"/>
        <v>0</v>
      </c>
    </row>
    <row r="49" spans="1:65" ht="18.75" customHeight="1">
      <c r="A49" s="261"/>
      <c r="B49" s="244"/>
      <c r="C49" s="506"/>
      <c r="D49" s="506"/>
      <c r="E49" s="504" t="str">
        <f>IF(B48="","",VLOOKUP(B48,'登録データ（男）'!$A$3:$AA$2000,4,FALSE))</f>
        <v/>
      </c>
      <c r="F49" s="16" t="s">
        <v>53</v>
      </c>
      <c r="G49" s="16"/>
      <c r="H49" s="16"/>
      <c r="I49" s="16" t="s">
        <v>56</v>
      </c>
      <c r="J49" s="76"/>
      <c r="K49" s="16" t="str">
        <f t="shared" si="0"/>
        <v/>
      </c>
      <c r="L49" s="76"/>
      <c r="M49" s="185" t="str">
        <f t="shared" si="1"/>
        <v/>
      </c>
      <c r="N49" s="76"/>
      <c r="O49" s="76"/>
      <c r="P49" s="204"/>
      <c r="Q49" s="204"/>
      <c r="R49" s="257"/>
      <c r="S49" s="255"/>
      <c r="T49" s="255"/>
      <c r="X49" s="46"/>
      <c r="Y49" s="81">
        <f>IF(B49="",0,IF(VLOOKUP(B49,'登録データ（男）'!$A$3:$AB$1687,28,FALSE)=1,0,1))</f>
        <v>0</v>
      </c>
      <c r="Z49" s="81"/>
      <c r="AA49" s="81"/>
      <c r="AB49" s="81"/>
      <c r="AC49" s="81"/>
      <c r="AD49" s="81"/>
      <c r="AE49" s="81"/>
      <c r="AF49" s="81">
        <f t="shared" ca="1" si="2"/>
        <v>0</v>
      </c>
      <c r="AG49" s="48" t="str">
        <f t="shared" si="11"/>
        <v/>
      </c>
      <c r="AH49" s="81">
        <f t="shared" si="3"/>
        <v>0</v>
      </c>
      <c r="AI49" s="81" t="str">
        <f>IF(G49="","0",VLOOKUP(G49,'登録データ（男）'!$Q$3:$S$23,2,FALSE))</f>
        <v>0</v>
      </c>
      <c r="AJ49" s="81" t="str">
        <f t="shared" si="4"/>
        <v>00</v>
      </c>
      <c r="AK49" s="81" t="str">
        <f t="shared" si="5"/>
        <v>0</v>
      </c>
      <c r="AL49" s="81" t="str">
        <f t="shared" si="6"/>
        <v>000000</v>
      </c>
      <c r="AM49" s="81" t="str">
        <f t="shared" ca="1" si="7"/>
        <v/>
      </c>
      <c r="AN49" s="81">
        <f t="shared" si="12"/>
        <v>0</v>
      </c>
      <c r="AO49" s="81" t="str">
        <f>IF(G49="","0",VALUE(VLOOKUP(G49,'登録データ（男）'!$Q$3:$S$23,3,FALSE)))</f>
        <v>0</v>
      </c>
      <c r="AP49" s="81">
        <f t="shared" si="8"/>
        <v>0</v>
      </c>
      <c r="AQ49" s="81">
        <f t="shared" si="9"/>
        <v>0</v>
      </c>
      <c r="AR49" s="81" t="str">
        <f ca="1">IF(OFFSET(B49,-MOD(ROW(B49),3),0)&lt;&gt;"",IF(RIGHT(G49,1)=")",VALUE(VLOOKUP(OFFSET(B49,-MOD(ROW(B49),3),0),'登録データ（男）'!#REF!,8,FALSE)),"0"),"0")</f>
        <v>0</v>
      </c>
      <c r="AS49" s="81">
        <f t="shared" ca="1" si="10"/>
        <v>0</v>
      </c>
      <c r="AT49" s="81"/>
      <c r="AU49" s="81"/>
      <c r="AV49" s="81"/>
      <c r="AW49" s="81"/>
      <c r="AX49" s="81"/>
      <c r="AY49" s="81"/>
      <c r="AZ49" s="81"/>
      <c r="BA49" s="88"/>
      <c r="BB49" s="77" t="str">
        <f t="shared" si="13"/>
        <v/>
      </c>
      <c r="BC49" s="64" t="str">
        <f t="shared" si="46"/>
        <v>走高跳○</v>
      </c>
      <c r="BD49" s="81">
        <f t="shared" si="14"/>
        <v>0</v>
      </c>
      <c r="BE49" s="81">
        <v>0</v>
      </c>
      <c r="BF49" s="77">
        <f t="shared" si="15"/>
        <v>0</v>
      </c>
      <c r="BG49" s="81">
        <f t="shared" si="17"/>
        <v>0</v>
      </c>
      <c r="BH49" s="68">
        <f>BG111</f>
        <v>0</v>
      </c>
      <c r="BI49" s="68">
        <f>BG112</f>
        <v>0</v>
      </c>
      <c r="BJ49" s="68">
        <f>BG113</f>
        <v>0</v>
      </c>
      <c r="BK49" s="89">
        <f>B111</f>
        <v>0</v>
      </c>
      <c r="BL49" s="81"/>
      <c r="BM49" s="81">
        <f t="shared" si="16"/>
        <v>0</v>
      </c>
    </row>
    <row r="50" spans="1:65" ht="18.75" customHeight="1" thickBot="1">
      <c r="A50" s="250"/>
      <c r="B50" s="245"/>
      <c r="C50" s="507"/>
      <c r="D50" s="507"/>
      <c r="E50" s="508" t="s">
        <v>258</v>
      </c>
      <c r="F50" s="79" t="s">
        <v>54</v>
      </c>
      <c r="G50" s="79"/>
      <c r="H50" s="152"/>
      <c r="I50" s="79" t="s">
        <v>36</v>
      </c>
      <c r="J50" s="18"/>
      <c r="K50" s="25" t="str">
        <f t="shared" si="0"/>
        <v/>
      </c>
      <c r="L50" s="18"/>
      <c r="M50" s="79" t="str">
        <f t="shared" si="1"/>
        <v/>
      </c>
      <c r="N50" s="18"/>
      <c r="O50" s="18"/>
      <c r="P50" s="258"/>
      <c r="Q50" s="258"/>
      <c r="R50" s="259"/>
      <c r="S50" s="256"/>
      <c r="T50" s="256"/>
      <c r="X50" s="46"/>
      <c r="Y50" s="81">
        <f>IF(B50="",0,IF(VLOOKUP(B50,'登録データ（男）'!$A$3:$AB$1687,28,FALSE)=1,0,1))</f>
        <v>0</v>
      </c>
      <c r="Z50" s="81"/>
      <c r="AA50" s="81"/>
      <c r="AB50" s="81"/>
      <c r="AC50" s="81"/>
      <c r="AD50" s="81"/>
      <c r="AE50" s="81"/>
      <c r="AF50" s="81">
        <f t="shared" ca="1" si="2"/>
        <v>0</v>
      </c>
      <c r="AG50" s="48"/>
      <c r="AH50" s="81">
        <f t="shared" si="3"/>
        <v>0</v>
      </c>
      <c r="AI50" s="81" t="str">
        <f>IF(G50="","0",VLOOKUP(G50,'登録データ（男）'!$Q$3:$S$23,2,FALSE))</f>
        <v>0</v>
      </c>
      <c r="AJ50" s="81" t="str">
        <f t="shared" si="4"/>
        <v>00</v>
      </c>
      <c r="AK50" s="81" t="str">
        <f t="shared" si="5"/>
        <v>0</v>
      </c>
      <c r="AL50" s="81" t="str">
        <f t="shared" si="6"/>
        <v>000000</v>
      </c>
      <c r="AM50" s="81" t="str">
        <f t="shared" ca="1" si="7"/>
        <v/>
      </c>
      <c r="AN50" s="81">
        <f t="shared" si="12"/>
        <v>0</v>
      </c>
      <c r="AO50" s="81" t="str">
        <f>IF(G50="","0",VALUE(VLOOKUP(G50,'登録データ（男）'!$Q$3:$S$23,3,FALSE)))</f>
        <v>0</v>
      </c>
      <c r="AP50" s="81">
        <f t="shared" si="8"/>
        <v>0</v>
      </c>
      <c r="AQ50" s="81">
        <f t="shared" si="9"/>
        <v>0</v>
      </c>
      <c r="AR50" s="81" t="str">
        <f ca="1">IF(OFFSET(B50,-MOD(ROW(B50),3),0)&lt;&gt;"",IF(RIGHT(G50,1)=")",VALUE(VLOOKUP(OFFSET(B50,-MOD(ROW(B50),3),0),'登録データ（男）'!#REF!,8,FALSE)),"0"),"0")</f>
        <v>0</v>
      </c>
      <c r="AS50" s="81">
        <f t="shared" ca="1" si="10"/>
        <v>0</v>
      </c>
      <c r="AT50" s="81"/>
      <c r="AU50" s="81"/>
      <c r="AV50" s="81"/>
      <c r="AW50" s="81"/>
      <c r="AX50" s="81"/>
      <c r="AY50" s="81"/>
      <c r="AZ50" s="81"/>
      <c r="BA50" s="87"/>
      <c r="BB50" s="77" t="str">
        <f t="shared" si="13"/>
        <v/>
      </c>
      <c r="BC50" s="64" t="str">
        <f t="shared" si="46"/>
        <v>棒高跳○</v>
      </c>
      <c r="BD50" s="81">
        <f t="shared" si="14"/>
        <v>0</v>
      </c>
      <c r="BE50" s="81">
        <v>0</v>
      </c>
      <c r="BF50" s="77">
        <f t="shared" si="15"/>
        <v>0</v>
      </c>
      <c r="BG50" s="81">
        <f t="shared" si="17"/>
        <v>0</v>
      </c>
      <c r="BH50" s="68">
        <f>BG114</f>
        <v>0</v>
      </c>
      <c r="BI50" s="68">
        <f>BG115</f>
        <v>0</v>
      </c>
      <c r="BJ50" s="68">
        <f>BG116</f>
        <v>0</v>
      </c>
      <c r="BK50" s="89">
        <f>B114</f>
        <v>0</v>
      </c>
      <c r="BL50" s="81"/>
      <c r="BM50" s="81">
        <f t="shared" si="16"/>
        <v>0</v>
      </c>
    </row>
    <row r="51" spans="1:65" ht="18.75" customHeight="1" thickTop="1">
      <c r="A51" s="260">
        <v>12</v>
      </c>
      <c r="B51" s="243"/>
      <c r="C51" s="505" t="str">
        <f>IF(B51="","",VLOOKUP(B51,'登録データ（男）'!$A$3:$AA$2000,2,FALSE))</f>
        <v/>
      </c>
      <c r="D51" s="505" t="str">
        <f>IF(B51="","",VLOOKUP(B51,'登録データ（男）'!$A$3:$AA$2000,3,FALSE))</f>
        <v/>
      </c>
      <c r="E51" s="504" t="str">
        <f>IF(B51="","",VLOOKUP(B51,'登録データ（男）'!$A$3:$AA$2000,7,FALSE))</f>
        <v/>
      </c>
      <c r="F51" s="82" t="s">
        <v>52</v>
      </c>
      <c r="G51" s="82"/>
      <c r="H51" s="25"/>
      <c r="I51" s="82" t="s">
        <v>55</v>
      </c>
      <c r="J51" s="17"/>
      <c r="K51" s="184" t="str">
        <f t="shared" si="0"/>
        <v/>
      </c>
      <c r="L51" s="17"/>
      <c r="M51" s="82" t="str">
        <f t="shared" si="1"/>
        <v/>
      </c>
      <c r="N51" s="17"/>
      <c r="O51" s="17"/>
      <c r="P51" s="262"/>
      <c r="Q51" s="262"/>
      <c r="R51" s="241"/>
      <c r="S51" s="254"/>
      <c r="T51" s="254"/>
      <c r="X51" s="46"/>
      <c r="Y51" s="81">
        <f>IF(B51="",0,IF(VLOOKUP(B51,'登録データ（男）'!$A$3:$AB$1687,28,FALSE)=1,0,1))</f>
        <v>0</v>
      </c>
      <c r="Z51" s="81">
        <f>IF(B51="",1,0)</f>
        <v>1</v>
      </c>
      <c r="AA51" s="81">
        <f>IF(C51="",1,0)</f>
        <v>1</v>
      </c>
      <c r="AB51" s="81">
        <f>IF(D51="",1,0)</f>
        <v>1</v>
      </c>
      <c r="AC51" s="81">
        <f>IF(E51="",1,0)</f>
        <v>1</v>
      </c>
      <c r="AD51" s="81">
        <f>IF(E52="",1,0)</f>
        <v>1</v>
      </c>
      <c r="AE51" s="81">
        <f>SUM(Z51:AD51)</f>
        <v>5</v>
      </c>
      <c r="AF51" s="81">
        <f t="shared" ca="1" si="2"/>
        <v>0</v>
      </c>
      <c r="AG51" s="48" t="str">
        <f t="shared" ref="AG51" si="59">IF($B51="","",IF($B51&lt;1500,0,1))</f>
        <v/>
      </c>
      <c r="AH51" s="81">
        <f t="shared" si="3"/>
        <v>0</v>
      </c>
      <c r="AI51" s="81" t="str">
        <f>IF(G51="","0",VLOOKUP(G51,'登録データ（男）'!$Q$3:$S$23,2,FALSE))</f>
        <v>0</v>
      </c>
      <c r="AJ51" s="81" t="str">
        <f t="shared" si="4"/>
        <v>00</v>
      </c>
      <c r="AK51" s="81" t="str">
        <f t="shared" si="5"/>
        <v>0</v>
      </c>
      <c r="AL51" s="81" t="str">
        <f t="shared" si="6"/>
        <v>000000</v>
      </c>
      <c r="AM51" s="81" t="str">
        <f t="shared" ca="1" si="7"/>
        <v/>
      </c>
      <c r="AN51" s="81">
        <f t="shared" si="12"/>
        <v>0</v>
      </c>
      <c r="AO51" s="81" t="str">
        <f>IF(G51="","0",VALUE(VLOOKUP(G51,'登録データ（男）'!$Q$3:$S$23,3,FALSE)))</f>
        <v>0</v>
      </c>
      <c r="AP51" s="81">
        <f t="shared" si="8"/>
        <v>0</v>
      </c>
      <c r="AQ51" s="81">
        <f t="shared" si="9"/>
        <v>0</v>
      </c>
      <c r="AR51" s="81" t="str">
        <f ca="1">IF(OFFSET(B51,-MOD(ROW(B51),3),0)&lt;&gt;"",IF(RIGHT(G51,1)=")",VALUE(VLOOKUP(OFFSET(B51,-MOD(ROW(B51),3),0),'登録データ（男）'!#REF!,8,FALSE)),"0"),"0")</f>
        <v>0</v>
      </c>
      <c r="AS51" s="81">
        <f t="shared" ca="1" si="10"/>
        <v>0</v>
      </c>
      <c r="AT51" s="81" t="str">
        <f t="shared" ref="AT51" si="60">IF(AU51="","",RANK(AU51,$AU$18:$AU$467,1))</f>
        <v/>
      </c>
      <c r="AU51" s="81" t="str">
        <f>IF(S51="","",B51)</f>
        <v/>
      </c>
      <c r="AV51" s="81" t="str">
        <f t="shared" ref="AV51" si="61">IF(AW51="","",RANK(AW51,$AW$18:$AW$467,1))</f>
        <v/>
      </c>
      <c r="AW51" s="81" t="str">
        <f>IF(T51="","",B51)</f>
        <v/>
      </c>
      <c r="AX51" s="81" t="str">
        <f t="shared" ref="AX51" si="62">IF(AY51="","",RANK(AY51,$AY$18:$AY$467,1))</f>
        <v/>
      </c>
      <c r="AY51" s="81" t="str">
        <f>IF(OR(G51="十種競技",G52="十種競技",G53="十種競技"),B51,"")</f>
        <v/>
      </c>
      <c r="AZ51" s="81"/>
      <c r="BA51" s="88"/>
      <c r="BB51" s="77" t="str">
        <f t="shared" si="13"/>
        <v/>
      </c>
      <c r="BC51" s="64" t="str">
        <f t="shared" si="46"/>
        <v>走幅跳○</v>
      </c>
      <c r="BD51" s="81">
        <f t="shared" si="14"/>
        <v>0</v>
      </c>
      <c r="BE51" s="81">
        <v>0</v>
      </c>
      <c r="BF51" s="77">
        <f t="shared" si="15"/>
        <v>0</v>
      </c>
      <c r="BG51" s="81">
        <f t="shared" si="17"/>
        <v>0</v>
      </c>
      <c r="BH51" s="68">
        <f>BG117</f>
        <v>0</v>
      </c>
      <c r="BI51" s="68">
        <f>BG118</f>
        <v>0</v>
      </c>
      <c r="BJ51" s="68">
        <f>BG119</f>
        <v>0</v>
      </c>
      <c r="BK51" s="89">
        <f>B117</f>
        <v>0</v>
      </c>
      <c r="BL51" s="81"/>
      <c r="BM51" s="81">
        <f t="shared" si="16"/>
        <v>0</v>
      </c>
    </row>
    <row r="52" spans="1:65" ht="18.75" customHeight="1">
      <c r="A52" s="261"/>
      <c r="B52" s="244"/>
      <c r="C52" s="506"/>
      <c r="D52" s="506"/>
      <c r="E52" s="504" t="str">
        <f>IF(B51="","",VLOOKUP(B51,'登録データ（男）'!$A$3:$AA$2000,4,FALSE))</f>
        <v/>
      </c>
      <c r="F52" s="16" t="s">
        <v>53</v>
      </c>
      <c r="G52" s="16"/>
      <c r="H52" s="16"/>
      <c r="I52" s="16" t="s">
        <v>56</v>
      </c>
      <c r="J52" s="76"/>
      <c r="K52" s="16" t="str">
        <f t="shared" si="0"/>
        <v/>
      </c>
      <c r="L52" s="76"/>
      <c r="M52" s="185" t="str">
        <f t="shared" si="1"/>
        <v/>
      </c>
      <c r="N52" s="76"/>
      <c r="O52" s="76"/>
      <c r="P52" s="204"/>
      <c r="Q52" s="204"/>
      <c r="R52" s="257"/>
      <c r="S52" s="255"/>
      <c r="T52" s="255"/>
      <c r="X52" s="46"/>
      <c r="Y52" s="81">
        <f>IF(B52="",0,IF(VLOOKUP(B52,'登録データ（男）'!$A$3:$AB$1687,28,FALSE)=1,0,1))</f>
        <v>0</v>
      </c>
      <c r="Z52" s="81"/>
      <c r="AA52" s="81"/>
      <c r="AB52" s="81"/>
      <c r="AC52" s="81"/>
      <c r="AD52" s="81"/>
      <c r="AE52" s="81"/>
      <c r="AF52" s="81">
        <f t="shared" ca="1" si="2"/>
        <v>0</v>
      </c>
      <c r="AG52" s="48" t="str">
        <f t="shared" si="11"/>
        <v/>
      </c>
      <c r="AH52" s="81">
        <f t="shared" si="3"/>
        <v>0</v>
      </c>
      <c r="AI52" s="81" t="str">
        <f>IF(G52="","0",VLOOKUP(G52,'登録データ（男）'!$Q$3:$S$23,2,FALSE))</f>
        <v>0</v>
      </c>
      <c r="AJ52" s="81" t="str">
        <f t="shared" si="4"/>
        <v>00</v>
      </c>
      <c r="AK52" s="81" t="str">
        <f t="shared" si="5"/>
        <v>0</v>
      </c>
      <c r="AL52" s="81" t="str">
        <f t="shared" si="6"/>
        <v>000000</v>
      </c>
      <c r="AM52" s="81" t="str">
        <f t="shared" ca="1" si="7"/>
        <v/>
      </c>
      <c r="AN52" s="81">
        <f t="shared" si="12"/>
        <v>0</v>
      </c>
      <c r="AO52" s="81" t="str">
        <f>IF(G52="","0",VALUE(VLOOKUP(G52,'登録データ（男）'!$Q$3:$S$23,3,FALSE)))</f>
        <v>0</v>
      </c>
      <c r="AP52" s="81">
        <f t="shared" si="8"/>
        <v>0</v>
      </c>
      <c r="AQ52" s="81">
        <f t="shared" si="9"/>
        <v>0</v>
      </c>
      <c r="AR52" s="81" t="str">
        <f ca="1">IF(OFFSET(B52,-MOD(ROW(B52),3),0)&lt;&gt;"",IF(RIGHT(G52,1)=")",VALUE(VLOOKUP(OFFSET(B52,-MOD(ROW(B52),3),0),'登録データ（男）'!#REF!,8,FALSE)),"0"),"0")</f>
        <v>0</v>
      </c>
      <c r="AS52" s="81">
        <f t="shared" ca="1" si="10"/>
        <v>0</v>
      </c>
      <c r="AT52" s="81"/>
      <c r="AU52" s="81"/>
      <c r="AV52" s="81"/>
      <c r="AW52" s="81"/>
      <c r="AX52" s="81"/>
      <c r="AY52" s="81"/>
      <c r="AZ52" s="81"/>
      <c r="BA52" s="87"/>
      <c r="BB52" s="77" t="str">
        <f t="shared" si="13"/>
        <v/>
      </c>
      <c r="BC52" s="64" t="str">
        <f t="shared" si="46"/>
        <v>三段跳○</v>
      </c>
      <c r="BD52" s="81">
        <f t="shared" si="14"/>
        <v>0</v>
      </c>
      <c r="BE52" s="81">
        <v>0</v>
      </c>
      <c r="BF52" s="77">
        <f t="shared" si="15"/>
        <v>0</v>
      </c>
      <c r="BG52" s="81">
        <f t="shared" si="17"/>
        <v>0</v>
      </c>
      <c r="BH52" s="68">
        <f>BG120</f>
        <v>0</v>
      </c>
      <c r="BI52" s="68">
        <f>BG121</f>
        <v>0</v>
      </c>
      <c r="BJ52" s="68">
        <f>BG122</f>
        <v>0</v>
      </c>
      <c r="BK52" s="89">
        <f>B120</f>
        <v>0</v>
      </c>
      <c r="BL52" s="81"/>
      <c r="BM52" s="81">
        <f t="shared" si="16"/>
        <v>0</v>
      </c>
    </row>
    <row r="53" spans="1:65" ht="18.75" customHeight="1" thickBot="1">
      <c r="A53" s="250"/>
      <c r="B53" s="245"/>
      <c r="C53" s="507"/>
      <c r="D53" s="507"/>
      <c r="E53" s="508" t="s">
        <v>258</v>
      </c>
      <c r="F53" s="79" t="s">
        <v>54</v>
      </c>
      <c r="G53" s="79"/>
      <c r="H53" s="152"/>
      <c r="I53" s="79" t="s">
        <v>36</v>
      </c>
      <c r="J53" s="18"/>
      <c r="K53" s="25" t="str">
        <f t="shared" si="0"/>
        <v/>
      </c>
      <c r="L53" s="18"/>
      <c r="M53" s="79" t="str">
        <f t="shared" si="1"/>
        <v/>
      </c>
      <c r="N53" s="18"/>
      <c r="O53" s="18"/>
      <c r="P53" s="258"/>
      <c r="Q53" s="258"/>
      <c r="R53" s="259"/>
      <c r="S53" s="256"/>
      <c r="T53" s="256"/>
      <c r="X53" s="46"/>
      <c r="Y53" s="81">
        <f>IF(B53="",0,IF(VLOOKUP(B53,'登録データ（男）'!$A$3:$AB$1687,28,FALSE)=1,0,1))</f>
        <v>0</v>
      </c>
      <c r="Z53" s="81"/>
      <c r="AA53" s="81"/>
      <c r="AB53" s="81"/>
      <c r="AC53" s="81"/>
      <c r="AD53" s="81"/>
      <c r="AE53" s="81"/>
      <c r="AF53" s="81">
        <f t="shared" ca="1" si="2"/>
        <v>0</v>
      </c>
      <c r="AG53" s="48"/>
      <c r="AH53" s="81">
        <f t="shared" si="3"/>
        <v>0</v>
      </c>
      <c r="AI53" s="81" t="str">
        <f>IF(G53="","0",VLOOKUP(G53,'登録データ（男）'!$Q$3:$S$23,2,FALSE))</f>
        <v>0</v>
      </c>
      <c r="AJ53" s="81" t="str">
        <f t="shared" si="4"/>
        <v>00</v>
      </c>
      <c r="AK53" s="81" t="str">
        <f t="shared" si="5"/>
        <v>0</v>
      </c>
      <c r="AL53" s="81" t="str">
        <f t="shared" si="6"/>
        <v>000000</v>
      </c>
      <c r="AM53" s="81" t="str">
        <f t="shared" ca="1" si="7"/>
        <v/>
      </c>
      <c r="AN53" s="81">
        <f t="shared" si="12"/>
        <v>0</v>
      </c>
      <c r="AO53" s="81" t="str">
        <f>IF(G53="","0",VALUE(VLOOKUP(G53,'登録データ（男）'!$Q$3:$S$23,3,FALSE)))</f>
        <v>0</v>
      </c>
      <c r="AP53" s="81">
        <f t="shared" si="8"/>
        <v>0</v>
      </c>
      <c r="AQ53" s="81">
        <f t="shared" si="9"/>
        <v>0</v>
      </c>
      <c r="AR53" s="81" t="str">
        <f ca="1">IF(OFFSET(B53,-MOD(ROW(B53),3),0)&lt;&gt;"",IF(RIGHT(G53,1)=")",VALUE(VLOOKUP(OFFSET(B53,-MOD(ROW(B53),3),0),'登録データ（男）'!#REF!,8,FALSE)),"0"),"0")</f>
        <v>0</v>
      </c>
      <c r="AS53" s="81">
        <f t="shared" ca="1" si="10"/>
        <v>0</v>
      </c>
      <c r="AT53" s="81"/>
      <c r="AU53" s="81"/>
      <c r="AV53" s="81"/>
      <c r="AW53" s="81"/>
      <c r="AX53" s="81"/>
      <c r="AY53" s="81"/>
      <c r="AZ53" s="81"/>
      <c r="BA53" s="88"/>
      <c r="BB53" s="77" t="str">
        <f t="shared" si="13"/>
        <v/>
      </c>
      <c r="BC53" s="64" t="str">
        <f t="shared" si="46"/>
        <v>砲丸投○</v>
      </c>
      <c r="BD53" s="81">
        <f t="shared" si="14"/>
        <v>0</v>
      </c>
      <c r="BE53" s="81">
        <v>0</v>
      </c>
      <c r="BF53" s="77">
        <f t="shared" si="15"/>
        <v>0</v>
      </c>
      <c r="BG53" s="81">
        <f t="shared" si="17"/>
        <v>0</v>
      </c>
      <c r="BH53" s="68">
        <f>BG123</f>
        <v>0</v>
      </c>
      <c r="BI53" s="68">
        <f>BG124</f>
        <v>0</v>
      </c>
      <c r="BJ53" s="68">
        <f>BG125</f>
        <v>0</v>
      </c>
      <c r="BK53" s="89">
        <f>B123</f>
        <v>0</v>
      </c>
      <c r="BL53" s="81"/>
      <c r="BM53" s="81">
        <f t="shared" si="16"/>
        <v>0</v>
      </c>
    </row>
    <row r="54" spans="1:65" ht="18.75" customHeight="1" thickTop="1">
      <c r="A54" s="260">
        <v>13</v>
      </c>
      <c r="B54" s="243"/>
      <c r="C54" s="505" t="str">
        <f>IF(B54="","",VLOOKUP(B54,'登録データ（男）'!$A$3:$AA$2000,2,FALSE))</f>
        <v/>
      </c>
      <c r="D54" s="505" t="str">
        <f>IF(B54="","",VLOOKUP(B54,'登録データ（男）'!$A$3:$AA$2000,3,FALSE))</f>
        <v/>
      </c>
      <c r="E54" s="504" t="str">
        <f>IF(B54="","",VLOOKUP(B54,'登録データ（男）'!$A$3:$AA$2000,7,FALSE))</f>
        <v/>
      </c>
      <c r="F54" s="82" t="s">
        <v>52</v>
      </c>
      <c r="G54" s="82"/>
      <c r="H54" s="25"/>
      <c r="I54" s="82" t="s">
        <v>55</v>
      </c>
      <c r="J54" s="17"/>
      <c r="K54" s="184" t="str">
        <f t="shared" si="0"/>
        <v/>
      </c>
      <c r="L54" s="17"/>
      <c r="M54" s="82" t="str">
        <f t="shared" si="1"/>
        <v/>
      </c>
      <c r="N54" s="17"/>
      <c r="O54" s="17"/>
      <c r="P54" s="262"/>
      <c r="Q54" s="262"/>
      <c r="R54" s="241"/>
      <c r="S54" s="254"/>
      <c r="T54" s="254"/>
      <c r="X54" s="46"/>
      <c r="Y54" s="81">
        <f>IF(B54="",0,IF(VLOOKUP(B54,'登録データ（男）'!$A$3:$AB$1687,28,FALSE)=1,0,1))</f>
        <v>0</v>
      </c>
      <c r="Z54" s="81">
        <f>IF(B54="",1,0)</f>
        <v>1</v>
      </c>
      <c r="AA54" s="81">
        <f>IF(C54="",1,0)</f>
        <v>1</v>
      </c>
      <c r="AB54" s="81">
        <f>IF(D54="",1,0)</f>
        <v>1</v>
      </c>
      <c r="AC54" s="81">
        <f>IF(E54="",1,0)</f>
        <v>1</v>
      </c>
      <c r="AD54" s="81">
        <f>IF(E55="",1,0)</f>
        <v>1</v>
      </c>
      <c r="AE54" s="81">
        <f>SUM(Z54:AD54)</f>
        <v>5</v>
      </c>
      <c r="AF54" s="81">
        <f t="shared" ca="1" si="2"/>
        <v>0</v>
      </c>
      <c r="AG54" s="48" t="str">
        <f t="shared" ref="AG54" si="63">IF($B54="","",IF($B54&lt;1500,0,1))</f>
        <v/>
      </c>
      <c r="AH54" s="81">
        <f t="shared" si="3"/>
        <v>0</v>
      </c>
      <c r="AI54" s="81" t="str">
        <f>IF(G54="","0",VLOOKUP(G54,'登録データ（男）'!$Q$3:$S$23,2,FALSE))</f>
        <v>0</v>
      </c>
      <c r="AJ54" s="81" t="str">
        <f t="shared" si="4"/>
        <v>00</v>
      </c>
      <c r="AK54" s="81" t="str">
        <f t="shared" si="5"/>
        <v>0</v>
      </c>
      <c r="AL54" s="81" t="str">
        <f t="shared" si="6"/>
        <v>000000</v>
      </c>
      <c r="AM54" s="81" t="str">
        <f t="shared" ca="1" si="7"/>
        <v/>
      </c>
      <c r="AN54" s="81">
        <f t="shared" si="12"/>
        <v>0</v>
      </c>
      <c r="AO54" s="81" t="str">
        <f>IF(G54="","0",VALUE(VLOOKUP(G54,'登録データ（男）'!$Q$3:$S$23,3,FALSE)))</f>
        <v>0</v>
      </c>
      <c r="AP54" s="81">
        <f t="shared" si="8"/>
        <v>0</v>
      </c>
      <c r="AQ54" s="81">
        <f t="shared" si="9"/>
        <v>0</v>
      </c>
      <c r="AR54" s="81" t="str">
        <f ca="1">IF(OFFSET(B54,-MOD(ROW(B54),3),0)&lt;&gt;"",IF(RIGHT(G54,1)=")",VALUE(VLOOKUP(OFFSET(B54,-MOD(ROW(B54),3),0),'登録データ（男）'!#REF!,8,FALSE)),"0"),"0")</f>
        <v>0</v>
      </c>
      <c r="AS54" s="81">
        <f t="shared" ca="1" si="10"/>
        <v>0</v>
      </c>
      <c r="AT54" s="81" t="str">
        <f t="shared" ref="AT54" si="64">IF(AU54="","",RANK(AU54,$AU$18:$AU$467,1))</f>
        <v/>
      </c>
      <c r="AU54" s="81" t="str">
        <f>IF(S54="","",B54)</f>
        <v/>
      </c>
      <c r="AV54" s="81" t="str">
        <f t="shared" ref="AV54" si="65">IF(AW54="","",RANK(AW54,$AW$18:$AW$467,1))</f>
        <v/>
      </c>
      <c r="AW54" s="81" t="str">
        <f>IF(T54="","",B54)</f>
        <v/>
      </c>
      <c r="AX54" s="81" t="str">
        <f t="shared" ref="AX54" si="66">IF(AY54="","",RANK(AY54,$AY$18:$AY$467,1))</f>
        <v/>
      </c>
      <c r="AY54" s="81" t="str">
        <f>IF(OR(G54="十種競技",G55="十種競技",G56="十種競技"),B54,"")</f>
        <v/>
      </c>
      <c r="AZ54" s="81"/>
      <c r="BA54" s="87"/>
      <c r="BB54" s="77" t="str">
        <f t="shared" si="13"/>
        <v/>
      </c>
      <c r="BC54" s="64" t="str">
        <f>CONCATENATE(BC34,"○")</f>
        <v>円盤投○</v>
      </c>
      <c r="BD54" s="81">
        <f t="shared" si="14"/>
        <v>0</v>
      </c>
      <c r="BE54" s="81">
        <v>0</v>
      </c>
      <c r="BF54" s="77">
        <f t="shared" si="15"/>
        <v>0</v>
      </c>
      <c r="BG54" s="81">
        <f t="shared" si="17"/>
        <v>0</v>
      </c>
      <c r="BH54" s="68">
        <f>BG126</f>
        <v>0</v>
      </c>
      <c r="BI54" s="68">
        <f>BG127</f>
        <v>0</v>
      </c>
      <c r="BJ54" s="68">
        <f>BG128</f>
        <v>0</v>
      </c>
      <c r="BK54" s="89">
        <f>B126</f>
        <v>0</v>
      </c>
      <c r="BL54" s="81"/>
      <c r="BM54" s="81">
        <f t="shared" si="16"/>
        <v>0</v>
      </c>
    </row>
    <row r="55" spans="1:65" ht="18.75" customHeight="1">
      <c r="A55" s="261"/>
      <c r="B55" s="244"/>
      <c r="C55" s="506"/>
      <c r="D55" s="506"/>
      <c r="E55" s="504" t="str">
        <f>IF(B54="","",VLOOKUP(B54,'登録データ（男）'!$A$3:$AA$2000,4,FALSE))</f>
        <v/>
      </c>
      <c r="F55" s="16" t="s">
        <v>53</v>
      </c>
      <c r="G55" s="16"/>
      <c r="H55" s="16"/>
      <c r="I55" s="16" t="s">
        <v>56</v>
      </c>
      <c r="J55" s="76"/>
      <c r="K55" s="16" t="str">
        <f t="shared" si="0"/>
        <v/>
      </c>
      <c r="L55" s="76"/>
      <c r="M55" s="185" t="str">
        <f t="shared" si="1"/>
        <v/>
      </c>
      <c r="N55" s="76"/>
      <c r="O55" s="76"/>
      <c r="P55" s="204"/>
      <c r="Q55" s="204"/>
      <c r="R55" s="257"/>
      <c r="S55" s="255"/>
      <c r="T55" s="255"/>
      <c r="X55" s="46"/>
      <c r="Y55" s="81">
        <f>IF(B55="",0,IF(VLOOKUP(B55,'登録データ（男）'!$A$3:$AB$1687,28,FALSE)=1,0,1))</f>
        <v>0</v>
      </c>
      <c r="Z55" s="81"/>
      <c r="AA55" s="81"/>
      <c r="AB55" s="81"/>
      <c r="AC55" s="81"/>
      <c r="AD55" s="81"/>
      <c r="AE55" s="81"/>
      <c r="AF55" s="81">
        <f t="shared" ca="1" si="2"/>
        <v>0</v>
      </c>
      <c r="AG55" s="48" t="str">
        <f t="shared" si="11"/>
        <v/>
      </c>
      <c r="AH55" s="81">
        <f t="shared" si="3"/>
        <v>0</v>
      </c>
      <c r="AI55" s="81" t="str">
        <f>IF(G55="","0",VLOOKUP(G55,'登録データ（男）'!$Q$3:$S$23,2,FALSE))</f>
        <v>0</v>
      </c>
      <c r="AJ55" s="81" t="str">
        <f t="shared" si="4"/>
        <v>00</v>
      </c>
      <c r="AK55" s="81" t="str">
        <f t="shared" si="5"/>
        <v>0</v>
      </c>
      <c r="AL55" s="81" t="str">
        <f t="shared" si="6"/>
        <v>000000</v>
      </c>
      <c r="AM55" s="81" t="str">
        <f t="shared" ca="1" si="7"/>
        <v/>
      </c>
      <c r="AN55" s="81">
        <f t="shared" si="12"/>
        <v>0</v>
      </c>
      <c r="AO55" s="81" t="str">
        <f>IF(G55="","0",VALUE(VLOOKUP(G55,'登録データ（男）'!$Q$3:$S$23,3,FALSE)))</f>
        <v>0</v>
      </c>
      <c r="AP55" s="81">
        <f t="shared" si="8"/>
        <v>0</v>
      </c>
      <c r="AQ55" s="81">
        <f t="shared" si="9"/>
        <v>0</v>
      </c>
      <c r="AR55" s="81" t="str">
        <f ca="1">IF(OFFSET(B55,-MOD(ROW(B55),3),0)&lt;&gt;"",IF(RIGHT(G55,1)=")",VALUE(VLOOKUP(OFFSET(B55,-MOD(ROW(B55),3),0),'登録データ（男）'!#REF!,8,FALSE)),"0"),"0")</f>
        <v>0</v>
      </c>
      <c r="AS55" s="81">
        <f t="shared" ca="1" si="10"/>
        <v>0</v>
      </c>
      <c r="AT55" s="81"/>
      <c r="AU55" s="81"/>
      <c r="AV55" s="81"/>
      <c r="AW55" s="81"/>
      <c r="AX55" s="81"/>
      <c r="AY55" s="81"/>
      <c r="AZ55" s="81"/>
      <c r="BA55" s="88"/>
      <c r="BB55" s="77" t="str">
        <f t="shared" si="13"/>
        <v/>
      </c>
      <c r="BC55" s="64" t="str">
        <f t="shared" si="46"/>
        <v>ハンマー投○</v>
      </c>
      <c r="BD55" s="81">
        <f t="shared" si="14"/>
        <v>0</v>
      </c>
      <c r="BE55" s="81">
        <v>0</v>
      </c>
      <c r="BF55" s="77">
        <f t="shared" si="15"/>
        <v>0</v>
      </c>
      <c r="BG55" s="81">
        <f t="shared" si="17"/>
        <v>0</v>
      </c>
      <c r="BH55" s="68">
        <f>BG129</f>
        <v>0</v>
      </c>
      <c r="BI55" s="68">
        <f>BG130</f>
        <v>0</v>
      </c>
      <c r="BJ55" s="68">
        <f>BG131</f>
        <v>0</v>
      </c>
      <c r="BK55" s="89">
        <f>B129</f>
        <v>0</v>
      </c>
      <c r="BL55" s="81"/>
      <c r="BM55" s="81">
        <f t="shared" si="16"/>
        <v>0</v>
      </c>
    </row>
    <row r="56" spans="1:65" ht="18.75" customHeight="1" thickBot="1">
      <c r="A56" s="250"/>
      <c r="B56" s="245"/>
      <c r="C56" s="507"/>
      <c r="D56" s="507"/>
      <c r="E56" s="508" t="s">
        <v>258</v>
      </c>
      <c r="F56" s="79" t="s">
        <v>54</v>
      </c>
      <c r="G56" s="79"/>
      <c r="H56" s="152"/>
      <c r="I56" s="79" t="s">
        <v>36</v>
      </c>
      <c r="J56" s="18"/>
      <c r="K56" s="25" t="str">
        <f t="shared" si="0"/>
        <v/>
      </c>
      <c r="L56" s="18"/>
      <c r="M56" s="79" t="str">
        <f t="shared" si="1"/>
        <v/>
      </c>
      <c r="N56" s="18"/>
      <c r="O56" s="18"/>
      <c r="P56" s="258"/>
      <c r="Q56" s="258"/>
      <c r="R56" s="259"/>
      <c r="S56" s="256"/>
      <c r="T56" s="256"/>
      <c r="X56" s="46"/>
      <c r="Y56" s="81">
        <f>IF(B56="",0,IF(VLOOKUP(B56,'登録データ（男）'!$A$3:$AB$1687,28,FALSE)=1,0,1))</f>
        <v>0</v>
      </c>
      <c r="Z56" s="81"/>
      <c r="AA56" s="81"/>
      <c r="AB56" s="81"/>
      <c r="AC56" s="81"/>
      <c r="AD56" s="81"/>
      <c r="AE56" s="81"/>
      <c r="AF56" s="81">
        <f t="shared" ca="1" si="2"/>
        <v>0</v>
      </c>
      <c r="AG56" s="48"/>
      <c r="AH56" s="81">
        <f t="shared" si="3"/>
        <v>0</v>
      </c>
      <c r="AI56" s="81" t="str">
        <f>IF(G56="","0",VLOOKUP(G56,'登録データ（男）'!$Q$3:$S$23,2,FALSE))</f>
        <v>0</v>
      </c>
      <c r="AJ56" s="81" t="str">
        <f t="shared" si="4"/>
        <v>00</v>
      </c>
      <c r="AK56" s="81" t="str">
        <f t="shared" si="5"/>
        <v>0</v>
      </c>
      <c r="AL56" s="81" t="str">
        <f t="shared" si="6"/>
        <v>000000</v>
      </c>
      <c r="AM56" s="81" t="str">
        <f t="shared" ca="1" si="7"/>
        <v/>
      </c>
      <c r="AN56" s="81">
        <f t="shared" si="12"/>
        <v>0</v>
      </c>
      <c r="AO56" s="81" t="str">
        <f>IF(G56="","0",VALUE(VLOOKUP(G56,'登録データ（男）'!$Q$3:$S$23,3,FALSE)))</f>
        <v>0</v>
      </c>
      <c r="AP56" s="81">
        <f t="shared" si="8"/>
        <v>0</v>
      </c>
      <c r="AQ56" s="81">
        <f t="shared" si="9"/>
        <v>0</v>
      </c>
      <c r="AR56" s="81" t="str">
        <f ca="1">IF(OFFSET(B56,-MOD(ROW(B56),3),0)&lt;&gt;"",IF(RIGHT(G56,1)=")",VALUE(VLOOKUP(OFFSET(B56,-MOD(ROW(B56),3),0),'登録データ（男）'!#REF!,8,FALSE)),"0"),"0")</f>
        <v>0</v>
      </c>
      <c r="AS56" s="81">
        <f t="shared" ca="1" si="10"/>
        <v>0</v>
      </c>
      <c r="AT56" s="81"/>
      <c r="AU56" s="81"/>
      <c r="AV56" s="81"/>
      <c r="AW56" s="81"/>
      <c r="AX56" s="81"/>
      <c r="AY56" s="81"/>
      <c r="AZ56" s="81"/>
      <c r="BA56" s="87"/>
      <c r="BB56" s="77" t="str">
        <f t="shared" si="13"/>
        <v/>
      </c>
      <c r="BC56" s="64" t="str">
        <f t="shared" si="46"/>
        <v>やり投○</v>
      </c>
      <c r="BD56" s="81">
        <f t="shared" si="14"/>
        <v>0</v>
      </c>
      <c r="BE56" s="81">
        <v>0</v>
      </c>
      <c r="BF56" s="77">
        <f t="shared" si="15"/>
        <v>0</v>
      </c>
      <c r="BG56" s="81">
        <f t="shared" si="17"/>
        <v>0</v>
      </c>
      <c r="BH56" s="68">
        <f>BG132</f>
        <v>0</v>
      </c>
      <c r="BI56" s="68">
        <f>BG133</f>
        <v>0</v>
      </c>
      <c r="BJ56" s="68">
        <f>BG134</f>
        <v>0</v>
      </c>
      <c r="BK56" s="89">
        <f>B132</f>
        <v>0</v>
      </c>
      <c r="BL56" s="81"/>
      <c r="BM56" s="81">
        <f t="shared" si="16"/>
        <v>0</v>
      </c>
    </row>
    <row r="57" spans="1:65" ht="18.75" customHeight="1" thickTop="1">
      <c r="A57" s="260">
        <v>14</v>
      </c>
      <c r="B57" s="243"/>
      <c r="C57" s="505" t="str">
        <f>IF(B57="","",VLOOKUP(B57,'登録データ（男）'!$A$3:$AA$2000,2,FALSE))</f>
        <v/>
      </c>
      <c r="D57" s="505" t="str">
        <f>IF(B57="","",VLOOKUP(B57,'登録データ（男）'!$A$3:$AA$2000,3,FALSE))</f>
        <v/>
      </c>
      <c r="E57" s="504" t="str">
        <f>IF(B57="","",VLOOKUP(B57,'登録データ（男）'!$A$3:$AA$2000,7,FALSE))</f>
        <v/>
      </c>
      <c r="F57" s="82" t="s">
        <v>52</v>
      </c>
      <c r="G57" s="82"/>
      <c r="H57" s="25"/>
      <c r="I57" s="82" t="s">
        <v>55</v>
      </c>
      <c r="J57" s="17"/>
      <c r="K57" s="184" t="str">
        <f t="shared" si="0"/>
        <v/>
      </c>
      <c r="L57" s="17"/>
      <c r="M57" s="82" t="str">
        <f t="shared" si="1"/>
        <v/>
      </c>
      <c r="N57" s="17"/>
      <c r="O57" s="17"/>
      <c r="P57" s="262"/>
      <c r="Q57" s="262"/>
      <c r="R57" s="241"/>
      <c r="S57" s="254"/>
      <c r="T57" s="254"/>
      <c r="X57" s="46"/>
      <c r="Y57" s="81">
        <f>IF(B57="",0,IF(VLOOKUP(B57,'登録データ（男）'!$A$3:$AB$1687,28,FALSE)=1,0,1))</f>
        <v>0</v>
      </c>
      <c r="Z57" s="81">
        <f>IF(B57="",1,0)</f>
        <v>1</v>
      </c>
      <c r="AA57" s="81">
        <f>IF(C57="",1,0)</f>
        <v>1</v>
      </c>
      <c r="AB57" s="81">
        <f>IF(D57="",1,0)</f>
        <v>1</v>
      </c>
      <c r="AC57" s="81">
        <f>IF(E57="",1,0)</f>
        <v>1</v>
      </c>
      <c r="AD57" s="81">
        <f>IF(E58="",1,0)</f>
        <v>1</v>
      </c>
      <c r="AE57" s="81">
        <f>SUM(Z57:AD57)</f>
        <v>5</v>
      </c>
      <c r="AF57" s="81">
        <f t="shared" ca="1" si="2"/>
        <v>0</v>
      </c>
      <c r="AG57" s="48" t="str">
        <f t="shared" ref="AG57" si="67">IF($B57="","",IF($B57&lt;1500,0,1))</f>
        <v/>
      </c>
      <c r="AH57" s="81">
        <f t="shared" si="3"/>
        <v>0</v>
      </c>
      <c r="AI57" s="81" t="str">
        <f>IF(G57="","0",VLOOKUP(G57,'登録データ（男）'!$Q$3:$S$23,2,FALSE))</f>
        <v>0</v>
      </c>
      <c r="AJ57" s="81" t="str">
        <f t="shared" si="4"/>
        <v>00</v>
      </c>
      <c r="AK57" s="81" t="str">
        <f t="shared" si="5"/>
        <v>0</v>
      </c>
      <c r="AL57" s="81" t="str">
        <f t="shared" si="6"/>
        <v>000000</v>
      </c>
      <c r="AM57" s="81" t="str">
        <f t="shared" ca="1" si="7"/>
        <v/>
      </c>
      <c r="AN57" s="81">
        <f t="shared" si="12"/>
        <v>0</v>
      </c>
      <c r="AO57" s="81" t="str">
        <f>IF(G57="","0",VALUE(VLOOKUP(G57,'登録データ（男）'!$Q$3:$S$23,3,FALSE)))</f>
        <v>0</v>
      </c>
      <c r="AP57" s="81">
        <f t="shared" si="8"/>
        <v>0</v>
      </c>
      <c r="AQ57" s="81">
        <f t="shared" si="9"/>
        <v>0</v>
      </c>
      <c r="AR57" s="81" t="str">
        <f ca="1">IF(OFFSET(B57,-MOD(ROW(B57),3),0)&lt;&gt;"",IF(RIGHT(G57,1)=")",VALUE(VLOOKUP(OFFSET(B57,-MOD(ROW(B57),3),0),'登録データ（男）'!#REF!,8,FALSE)),"0"),"0")</f>
        <v>0</v>
      </c>
      <c r="AS57" s="81">
        <f t="shared" ca="1" si="10"/>
        <v>0</v>
      </c>
      <c r="AT57" s="81" t="str">
        <f t="shared" ref="AT57" si="68">IF(AU57="","",RANK(AU57,$AU$18:$AU$467,1))</f>
        <v/>
      </c>
      <c r="AU57" s="81" t="str">
        <f>IF(S57="","",B57)</f>
        <v/>
      </c>
      <c r="AV57" s="81" t="str">
        <f t="shared" ref="AV57" si="69">IF(AW57="","",RANK(AW57,$AW$18:$AW$467,1))</f>
        <v/>
      </c>
      <c r="AW57" s="81" t="str">
        <f>IF(T57="","",B57)</f>
        <v/>
      </c>
      <c r="AX57" s="81" t="str">
        <f t="shared" ref="AX57" si="70">IF(AY57="","",RANK(AY57,$AY$18:$AY$467,1))</f>
        <v/>
      </c>
      <c r="AY57" s="81" t="str">
        <f>IF(OR(G57="十種競技",G58="十種競技",G59="十種競技"),B57,"")</f>
        <v/>
      </c>
      <c r="AZ57" s="81"/>
      <c r="BA57" s="88"/>
      <c r="BB57" s="77" t="str">
        <f t="shared" si="13"/>
        <v/>
      </c>
      <c r="BC57" s="65" t="str">
        <f t="shared" si="46"/>
        <v>十種競技○</v>
      </c>
      <c r="BD57" s="81">
        <f>COUNTIF($BB$18:$BB$467,BC57)</f>
        <v>0</v>
      </c>
      <c r="BE57" s="81">
        <v>0</v>
      </c>
      <c r="BF57" s="77">
        <f t="shared" si="15"/>
        <v>0</v>
      </c>
      <c r="BG57" s="81">
        <f t="shared" si="17"/>
        <v>0</v>
      </c>
      <c r="BH57" s="68">
        <f>BG135</f>
        <v>0</v>
      </c>
      <c r="BI57" s="68">
        <f>BG136</f>
        <v>0</v>
      </c>
      <c r="BJ57" s="68">
        <f>BG137</f>
        <v>0</v>
      </c>
      <c r="BK57" s="89">
        <f>B135</f>
        <v>0</v>
      </c>
      <c r="BL57" s="81"/>
      <c r="BM57" s="81">
        <f t="shared" si="16"/>
        <v>0</v>
      </c>
    </row>
    <row r="58" spans="1:65" ht="18.75" customHeight="1">
      <c r="A58" s="261"/>
      <c r="B58" s="244"/>
      <c r="C58" s="506"/>
      <c r="D58" s="506"/>
      <c r="E58" s="504" t="str">
        <f>IF(B57="","",VLOOKUP(B57,'登録データ（男）'!$A$3:$AA$2000,4,FALSE))</f>
        <v/>
      </c>
      <c r="F58" s="16" t="s">
        <v>53</v>
      </c>
      <c r="G58" s="16"/>
      <c r="H58" s="16"/>
      <c r="I58" s="16" t="s">
        <v>56</v>
      </c>
      <c r="J58" s="76"/>
      <c r="K58" s="16" t="str">
        <f t="shared" si="0"/>
        <v/>
      </c>
      <c r="L58" s="76"/>
      <c r="M58" s="185" t="str">
        <f t="shared" si="1"/>
        <v/>
      </c>
      <c r="N58" s="76"/>
      <c r="O58" s="76"/>
      <c r="P58" s="204"/>
      <c r="Q58" s="204"/>
      <c r="R58" s="257"/>
      <c r="S58" s="255"/>
      <c r="T58" s="255"/>
      <c r="X58" s="46"/>
      <c r="Y58" s="81">
        <f>IF(B58="",0,IF(VLOOKUP(B58,'登録データ（男）'!$A$3:$AB$1687,28,FALSE)=1,0,1))</f>
        <v>0</v>
      </c>
      <c r="Z58" s="81"/>
      <c r="AA58" s="81"/>
      <c r="AB58" s="81"/>
      <c r="AC58" s="81"/>
      <c r="AD58" s="81"/>
      <c r="AE58" s="81"/>
      <c r="AF58" s="81">
        <f t="shared" ca="1" si="2"/>
        <v>0</v>
      </c>
      <c r="AG58" s="48" t="str">
        <f t="shared" si="11"/>
        <v/>
      </c>
      <c r="AH58" s="81">
        <f t="shared" si="3"/>
        <v>0</v>
      </c>
      <c r="AI58" s="81" t="str">
        <f>IF(G58="","0",VLOOKUP(G58,'登録データ（男）'!$Q$3:$S$23,2,FALSE))</f>
        <v>0</v>
      </c>
      <c r="AJ58" s="81" t="str">
        <f t="shared" si="4"/>
        <v>00</v>
      </c>
      <c r="AK58" s="81" t="str">
        <f t="shared" si="5"/>
        <v>0</v>
      </c>
      <c r="AL58" s="81" t="str">
        <f t="shared" si="6"/>
        <v>000000</v>
      </c>
      <c r="AM58" s="81" t="str">
        <f t="shared" ca="1" si="7"/>
        <v/>
      </c>
      <c r="AN58" s="81">
        <f t="shared" si="12"/>
        <v>0</v>
      </c>
      <c r="AO58" s="81" t="str">
        <f>IF(G58="","0",VALUE(VLOOKUP(G58,'登録データ（男）'!$Q$3:$S$23,3,FALSE)))</f>
        <v>0</v>
      </c>
      <c r="AP58" s="81">
        <f t="shared" si="8"/>
        <v>0</v>
      </c>
      <c r="AQ58" s="81">
        <f t="shared" si="9"/>
        <v>0</v>
      </c>
      <c r="AR58" s="81" t="str">
        <f ca="1">IF(OFFSET(B58,-MOD(ROW(B58),3),0)&lt;&gt;"",IF(RIGHT(G58,1)=")",VALUE(VLOOKUP(OFFSET(B58,-MOD(ROW(B58),3),0),'登録データ（男）'!#REF!,8,FALSE)),"0"),"0")</f>
        <v>0</v>
      </c>
      <c r="AS58" s="81">
        <f t="shared" ca="1" si="10"/>
        <v>0</v>
      </c>
      <c r="AT58" s="81"/>
      <c r="AU58" s="81"/>
      <c r="AV58" s="81"/>
      <c r="AW58" s="81"/>
      <c r="AX58" s="81"/>
      <c r="AY58" s="81"/>
      <c r="AZ58" s="81"/>
      <c r="BA58" s="87"/>
      <c r="BB58" s="77" t="str">
        <f t="shared" si="13"/>
        <v/>
      </c>
      <c r="BC58" s="66"/>
      <c r="BD58" s="67"/>
      <c r="BG58" s="81">
        <f t="shared" si="17"/>
        <v>0</v>
      </c>
      <c r="BH58" s="68">
        <f>BG138</f>
        <v>0</v>
      </c>
      <c r="BI58" s="68">
        <f>BG139</f>
        <v>0</v>
      </c>
      <c r="BJ58" s="68">
        <f>BG140</f>
        <v>0</v>
      </c>
      <c r="BK58" s="89">
        <f>B138</f>
        <v>0</v>
      </c>
      <c r="BL58" s="81"/>
      <c r="BM58" s="81">
        <f t="shared" si="16"/>
        <v>0</v>
      </c>
    </row>
    <row r="59" spans="1:65" ht="18.75" customHeight="1" thickBot="1">
      <c r="A59" s="250"/>
      <c r="B59" s="245"/>
      <c r="C59" s="507"/>
      <c r="D59" s="507"/>
      <c r="E59" s="508" t="s">
        <v>258</v>
      </c>
      <c r="F59" s="79" t="s">
        <v>54</v>
      </c>
      <c r="G59" s="79"/>
      <c r="H59" s="152"/>
      <c r="I59" s="79" t="s">
        <v>36</v>
      </c>
      <c r="J59" s="18"/>
      <c r="K59" s="25" t="str">
        <f t="shared" si="0"/>
        <v/>
      </c>
      <c r="L59" s="18"/>
      <c r="M59" s="79" t="str">
        <f t="shared" si="1"/>
        <v/>
      </c>
      <c r="N59" s="18"/>
      <c r="O59" s="18"/>
      <c r="P59" s="258"/>
      <c r="Q59" s="258"/>
      <c r="R59" s="259"/>
      <c r="S59" s="256"/>
      <c r="T59" s="256"/>
      <c r="X59" s="46"/>
      <c r="Y59" s="81">
        <f>IF(B59="",0,IF(VLOOKUP(B59,'登録データ（男）'!$A$3:$AB$1687,28,FALSE)=1,0,1))</f>
        <v>0</v>
      </c>
      <c r="Z59" s="81"/>
      <c r="AA59" s="81"/>
      <c r="AB59" s="81"/>
      <c r="AC59" s="81"/>
      <c r="AD59" s="81"/>
      <c r="AE59" s="81"/>
      <c r="AF59" s="81">
        <f t="shared" ca="1" si="2"/>
        <v>0</v>
      </c>
      <c r="AG59" s="48"/>
      <c r="AH59" s="81">
        <f t="shared" si="3"/>
        <v>0</v>
      </c>
      <c r="AI59" s="81" t="str">
        <f>IF(G59="","0",VLOOKUP(G59,'登録データ（男）'!$Q$3:$S$23,2,FALSE))</f>
        <v>0</v>
      </c>
      <c r="AJ59" s="81" t="str">
        <f t="shared" si="4"/>
        <v>00</v>
      </c>
      <c r="AK59" s="81" t="str">
        <f t="shared" si="5"/>
        <v>0</v>
      </c>
      <c r="AL59" s="81" t="str">
        <f t="shared" si="6"/>
        <v>000000</v>
      </c>
      <c r="AM59" s="81" t="str">
        <f t="shared" ca="1" si="7"/>
        <v/>
      </c>
      <c r="AN59" s="81">
        <f t="shared" si="12"/>
        <v>0</v>
      </c>
      <c r="AO59" s="81" t="str">
        <f>IF(G59="","0",VALUE(VLOOKUP(G59,'登録データ（男）'!$Q$3:$S$23,3,FALSE)))</f>
        <v>0</v>
      </c>
      <c r="AP59" s="81">
        <f t="shared" si="8"/>
        <v>0</v>
      </c>
      <c r="AQ59" s="81">
        <f t="shared" si="9"/>
        <v>0</v>
      </c>
      <c r="AR59" s="81" t="str">
        <f ca="1">IF(OFFSET(B59,-MOD(ROW(B59),3),0)&lt;&gt;"",IF(RIGHT(G59,1)=")",VALUE(VLOOKUP(OFFSET(B59,-MOD(ROW(B59),3),0),'登録データ（男）'!#REF!,8,FALSE)),"0"),"0")</f>
        <v>0</v>
      </c>
      <c r="AS59" s="81">
        <f t="shared" ca="1" si="10"/>
        <v>0</v>
      </c>
      <c r="AT59" s="81"/>
      <c r="AU59" s="81"/>
      <c r="AV59" s="81"/>
      <c r="AW59" s="81"/>
      <c r="AX59" s="81"/>
      <c r="AY59" s="81"/>
      <c r="AZ59" s="81"/>
      <c r="BA59" s="88"/>
      <c r="BB59" s="77" t="str">
        <f t="shared" si="13"/>
        <v/>
      </c>
      <c r="BG59" s="81">
        <f t="shared" si="17"/>
        <v>0</v>
      </c>
      <c r="BH59" s="68">
        <f>BG141</f>
        <v>0</v>
      </c>
      <c r="BI59" s="68">
        <f>BG142</f>
        <v>0</v>
      </c>
      <c r="BJ59" s="68">
        <f>BG143</f>
        <v>0</v>
      </c>
      <c r="BK59" s="89">
        <f>B141</f>
        <v>0</v>
      </c>
      <c r="BL59" s="81"/>
      <c r="BM59" s="81">
        <f t="shared" si="16"/>
        <v>0</v>
      </c>
    </row>
    <row r="60" spans="1:65" ht="18.75" customHeight="1" thickTop="1">
      <c r="A60" s="260">
        <v>15</v>
      </c>
      <c r="B60" s="243"/>
      <c r="C60" s="505" t="str">
        <f>IF(B60="","",VLOOKUP(B60,'登録データ（男）'!$A$3:$AA$2000,2,FALSE))</f>
        <v/>
      </c>
      <c r="D60" s="505" t="str">
        <f>IF(B60="","",VLOOKUP(B60,'登録データ（男）'!$A$3:$AA$2000,3,FALSE))</f>
        <v/>
      </c>
      <c r="E60" s="504" t="str">
        <f>IF(B60="","",VLOOKUP(B60,'登録データ（男）'!$A$3:$AA$2000,7,FALSE))</f>
        <v/>
      </c>
      <c r="F60" s="82" t="s">
        <v>52</v>
      </c>
      <c r="G60" s="82"/>
      <c r="H60" s="25"/>
      <c r="I60" s="82" t="s">
        <v>55</v>
      </c>
      <c r="J60" s="17"/>
      <c r="K60" s="184" t="str">
        <f t="shared" si="0"/>
        <v/>
      </c>
      <c r="L60" s="17"/>
      <c r="M60" s="82" t="str">
        <f t="shared" si="1"/>
        <v/>
      </c>
      <c r="N60" s="17"/>
      <c r="O60" s="17"/>
      <c r="P60" s="262"/>
      <c r="Q60" s="262"/>
      <c r="R60" s="241"/>
      <c r="S60" s="254"/>
      <c r="T60" s="254"/>
      <c r="X60" s="46"/>
      <c r="Y60" s="81">
        <f>IF(B60="",0,IF(VLOOKUP(B60,'登録データ（男）'!$A$3:$AB$1687,28,FALSE)=1,0,1))</f>
        <v>0</v>
      </c>
      <c r="Z60" s="81">
        <f>IF(B60="",1,0)</f>
        <v>1</v>
      </c>
      <c r="AA60" s="81">
        <f>IF(C60="",1,0)</f>
        <v>1</v>
      </c>
      <c r="AB60" s="81">
        <f>IF(D60="",1,0)</f>
        <v>1</v>
      </c>
      <c r="AC60" s="81">
        <f>IF(E60="",1,0)</f>
        <v>1</v>
      </c>
      <c r="AD60" s="81">
        <f>IF(E61="",1,0)</f>
        <v>1</v>
      </c>
      <c r="AE60" s="81">
        <f>SUM(Z60:AD60)</f>
        <v>5</v>
      </c>
      <c r="AF60" s="81">
        <f t="shared" ca="1" si="2"/>
        <v>0</v>
      </c>
      <c r="AG60" s="48" t="str">
        <f t="shared" ref="AG60" si="71">IF($B60="","",IF($B60&lt;1500,0,1))</f>
        <v/>
      </c>
      <c r="AH60" s="81">
        <f t="shared" si="3"/>
        <v>0</v>
      </c>
      <c r="AI60" s="81" t="str">
        <f>IF(G60="","0",VLOOKUP(G60,'登録データ（男）'!$Q$3:$S$23,2,FALSE))</f>
        <v>0</v>
      </c>
      <c r="AJ60" s="81" t="str">
        <f t="shared" si="4"/>
        <v>00</v>
      </c>
      <c r="AK60" s="81" t="str">
        <f t="shared" si="5"/>
        <v>0</v>
      </c>
      <c r="AL60" s="81" t="str">
        <f t="shared" si="6"/>
        <v>000000</v>
      </c>
      <c r="AM60" s="81" t="str">
        <f t="shared" ca="1" si="7"/>
        <v/>
      </c>
      <c r="AN60" s="81">
        <f t="shared" si="12"/>
        <v>0</v>
      </c>
      <c r="AO60" s="81" t="str">
        <f>IF(G60="","0",VALUE(VLOOKUP(G60,'登録データ（男）'!$Q$3:$S$23,3,FALSE)))</f>
        <v>0</v>
      </c>
      <c r="AP60" s="81">
        <f t="shared" si="8"/>
        <v>0</v>
      </c>
      <c r="AQ60" s="81">
        <f t="shared" si="9"/>
        <v>0</v>
      </c>
      <c r="AR60" s="81" t="str">
        <f ca="1">IF(OFFSET(B60,-MOD(ROW(B60),3),0)&lt;&gt;"",IF(RIGHT(G60,1)=")",VALUE(VLOOKUP(OFFSET(B60,-MOD(ROW(B60),3),0),'登録データ（男）'!#REF!,8,FALSE)),"0"),"0")</f>
        <v>0</v>
      </c>
      <c r="AS60" s="81">
        <f t="shared" ca="1" si="10"/>
        <v>0</v>
      </c>
      <c r="AT60" s="81" t="str">
        <f t="shared" ref="AT60" si="72">IF(AU60="","",RANK(AU60,$AU$18:$AU$467,1))</f>
        <v/>
      </c>
      <c r="AU60" s="81" t="str">
        <f>IF(S60="","",B60)</f>
        <v/>
      </c>
      <c r="AV60" s="81" t="str">
        <f t="shared" ref="AV60" si="73">IF(AW60="","",RANK(AW60,$AW$18:$AW$467,1))</f>
        <v/>
      </c>
      <c r="AW60" s="81" t="str">
        <f>IF(T60="","",B60)</f>
        <v/>
      </c>
      <c r="AX60" s="81" t="str">
        <f t="shared" ref="AX60" si="74">IF(AY60="","",RANK(AY60,$AY$18:$AY$467,1))</f>
        <v/>
      </c>
      <c r="AY60" s="81" t="str">
        <f>IF(OR(G60="十種競技",G61="十種競技",G62="十種競技"),B60,"")</f>
        <v/>
      </c>
      <c r="AZ60" s="81"/>
      <c r="BA60" s="87"/>
      <c r="BB60" s="77" t="str">
        <f t="shared" si="13"/>
        <v/>
      </c>
      <c r="BG60" s="81">
        <f t="shared" si="17"/>
        <v>0</v>
      </c>
      <c r="BH60" s="68">
        <f>BG144</f>
        <v>0</v>
      </c>
      <c r="BI60" s="68">
        <f>BG145</f>
        <v>0</v>
      </c>
      <c r="BJ60" s="68">
        <f>BG146</f>
        <v>0</v>
      </c>
      <c r="BK60" s="89">
        <f>B144</f>
        <v>0</v>
      </c>
      <c r="BL60" s="81"/>
      <c r="BM60" s="81">
        <f t="shared" si="16"/>
        <v>0</v>
      </c>
    </row>
    <row r="61" spans="1:65" ht="18.75" customHeight="1">
      <c r="A61" s="261"/>
      <c r="B61" s="244"/>
      <c r="C61" s="506"/>
      <c r="D61" s="506"/>
      <c r="E61" s="504" t="str">
        <f>IF(B60="","",VLOOKUP(B60,'登録データ（男）'!$A$3:$AA$2000,4,FALSE))</f>
        <v/>
      </c>
      <c r="F61" s="16" t="s">
        <v>53</v>
      </c>
      <c r="G61" s="16"/>
      <c r="H61" s="16"/>
      <c r="I61" s="16" t="s">
        <v>56</v>
      </c>
      <c r="J61" s="76"/>
      <c r="K61" s="16" t="str">
        <f t="shared" si="0"/>
        <v/>
      </c>
      <c r="L61" s="76"/>
      <c r="M61" s="185" t="str">
        <f t="shared" si="1"/>
        <v/>
      </c>
      <c r="N61" s="76"/>
      <c r="O61" s="76"/>
      <c r="P61" s="204"/>
      <c r="Q61" s="204"/>
      <c r="R61" s="257"/>
      <c r="S61" s="255"/>
      <c r="T61" s="255"/>
      <c r="X61" s="46"/>
      <c r="Y61" s="81">
        <f>IF(B61="",0,IF(VLOOKUP(B61,'登録データ（男）'!$A$3:$AB$1687,28,FALSE)=1,0,1))</f>
        <v>0</v>
      </c>
      <c r="Z61" s="81"/>
      <c r="AA61" s="81"/>
      <c r="AB61" s="81"/>
      <c r="AC61" s="81"/>
      <c r="AD61" s="81"/>
      <c r="AE61" s="81"/>
      <c r="AF61" s="81">
        <f t="shared" ca="1" si="2"/>
        <v>0</v>
      </c>
      <c r="AG61" s="48" t="str">
        <f t="shared" si="11"/>
        <v/>
      </c>
      <c r="AH61" s="81">
        <f t="shared" si="3"/>
        <v>0</v>
      </c>
      <c r="AI61" s="81" t="str">
        <f>IF(G61="","0",VLOOKUP(G61,'登録データ（男）'!$Q$3:$S$23,2,FALSE))</f>
        <v>0</v>
      </c>
      <c r="AJ61" s="81" t="str">
        <f t="shared" si="4"/>
        <v>00</v>
      </c>
      <c r="AK61" s="81" t="str">
        <f t="shared" si="5"/>
        <v>0</v>
      </c>
      <c r="AL61" s="81" t="str">
        <f t="shared" si="6"/>
        <v>000000</v>
      </c>
      <c r="AM61" s="81" t="str">
        <f t="shared" ca="1" si="7"/>
        <v/>
      </c>
      <c r="AN61" s="81">
        <f t="shared" si="12"/>
        <v>0</v>
      </c>
      <c r="AO61" s="81" t="str">
        <f>IF(G61="","0",VALUE(VLOOKUP(G61,'登録データ（男）'!$Q$3:$S$23,3,FALSE)))</f>
        <v>0</v>
      </c>
      <c r="AP61" s="81">
        <f t="shared" si="8"/>
        <v>0</v>
      </c>
      <c r="AQ61" s="81">
        <f t="shared" si="9"/>
        <v>0</v>
      </c>
      <c r="AR61" s="81" t="str">
        <f ca="1">IF(OFFSET(B61,-MOD(ROW(B61),3),0)&lt;&gt;"",IF(RIGHT(G61,1)=")",VALUE(VLOOKUP(OFFSET(B61,-MOD(ROW(B61),3),0),'登録データ（男）'!#REF!,8,FALSE)),"0"),"0")</f>
        <v>0</v>
      </c>
      <c r="AS61" s="81">
        <f t="shared" ca="1" si="10"/>
        <v>0</v>
      </c>
      <c r="AT61" s="81"/>
      <c r="AU61" s="81"/>
      <c r="AV61" s="81"/>
      <c r="AW61" s="81"/>
      <c r="AX61" s="81"/>
      <c r="AY61" s="81"/>
      <c r="AZ61" s="81"/>
      <c r="BA61" s="88"/>
      <c r="BB61" s="77" t="str">
        <f t="shared" si="13"/>
        <v/>
      </c>
      <c r="BG61" s="81">
        <f t="shared" si="17"/>
        <v>0</v>
      </c>
      <c r="BH61" s="68">
        <f>BG147</f>
        <v>0</v>
      </c>
      <c r="BI61" s="68">
        <f>BG148</f>
        <v>0</v>
      </c>
      <c r="BJ61" s="68">
        <f>BG149</f>
        <v>0</v>
      </c>
      <c r="BK61" s="89">
        <f>B147</f>
        <v>0</v>
      </c>
      <c r="BL61" s="81"/>
      <c r="BM61" s="81">
        <f t="shared" si="16"/>
        <v>0</v>
      </c>
    </row>
    <row r="62" spans="1:65" ht="18.75" customHeight="1" thickBot="1">
      <c r="A62" s="250"/>
      <c r="B62" s="245"/>
      <c r="C62" s="507"/>
      <c r="D62" s="507"/>
      <c r="E62" s="508" t="s">
        <v>258</v>
      </c>
      <c r="F62" s="79" t="s">
        <v>54</v>
      </c>
      <c r="G62" s="79"/>
      <c r="H62" s="152"/>
      <c r="I62" s="79" t="s">
        <v>36</v>
      </c>
      <c r="J62" s="18"/>
      <c r="K62" s="25" t="str">
        <f t="shared" si="0"/>
        <v/>
      </c>
      <c r="L62" s="18"/>
      <c r="M62" s="79" t="str">
        <f t="shared" si="1"/>
        <v/>
      </c>
      <c r="N62" s="18"/>
      <c r="O62" s="18"/>
      <c r="P62" s="258"/>
      <c r="Q62" s="258"/>
      <c r="R62" s="259"/>
      <c r="S62" s="256"/>
      <c r="T62" s="256"/>
      <c r="X62" s="46"/>
      <c r="Y62" s="81">
        <f>IF(B62="",0,IF(VLOOKUP(B62,'登録データ（男）'!$A$3:$AB$1687,28,FALSE)=1,0,1))</f>
        <v>0</v>
      </c>
      <c r="Z62" s="81"/>
      <c r="AA62" s="81"/>
      <c r="AB62" s="81"/>
      <c r="AC62" s="81"/>
      <c r="AD62" s="81"/>
      <c r="AE62" s="81"/>
      <c r="AF62" s="81">
        <f t="shared" ca="1" si="2"/>
        <v>0</v>
      </c>
      <c r="AG62" s="48"/>
      <c r="AH62" s="81">
        <f t="shared" si="3"/>
        <v>0</v>
      </c>
      <c r="AI62" s="81" t="str">
        <f>IF(G62="","0",VLOOKUP(G62,'登録データ（男）'!$Q$3:$S$23,2,FALSE))</f>
        <v>0</v>
      </c>
      <c r="AJ62" s="81" t="str">
        <f t="shared" si="4"/>
        <v>00</v>
      </c>
      <c r="AK62" s="81" t="str">
        <f t="shared" si="5"/>
        <v>0</v>
      </c>
      <c r="AL62" s="81" t="str">
        <f t="shared" si="6"/>
        <v>000000</v>
      </c>
      <c r="AM62" s="81" t="str">
        <f t="shared" ca="1" si="7"/>
        <v/>
      </c>
      <c r="AN62" s="81">
        <f t="shared" si="12"/>
        <v>0</v>
      </c>
      <c r="AO62" s="81" t="str">
        <f>IF(G62="","0",VALUE(VLOOKUP(G62,'登録データ（男）'!$Q$3:$S$23,3,FALSE)))</f>
        <v>0</v>
      </c>
      <c r="AP62" s="81">
        <f t="shared" si="8"/>
        <v>0</v>
      </c>
      <c r="AQ62" s="81">
        <f t="shared" si="9"/>
        <v>0</v>
      </c>
      <c r="AR62" s="81" t="str">
        <f ca="1">IF(OFFSET(B62,-MOD(ROW(B62),3),0)&lt;&gt;"",IF(RIGHT(G62,1)=")",VALUE(VLOOKUP(OFFSET(B62,-MOD(ROW(B62),3),0),'登録データ（男）'!#REF!,8,FALSE)),"0"),"0")</f>
        <v>0</v>
      </c>
      <c r="AS62" s="81">
        <f t="shared" ca="1" si="10"/>
        <v>0</v>
      </c>
      <c r="AT62" s="81"/>
      <c r="AU62" s="81"/>
      <c r="AV62" s="81"/>
      <c r="AW62" s="81"/>
      <c r="AX62" s="81"/>
      <c r="AY62" s="81"/>
      <c r="AZ62" s="81"/>
      <c r="BA62" s="87"/>
      <c r="BB62" s="77" t="str">
        <f t="shared" si="13"/>
        <v/>
      </c>
      <c r="BG62" s="81">
        <f t="shared" si="17"/>
        <v>0</v>
      </c>
      <c r="BH62" s="68">
        <f>BG150</f>
        <v>0</v>
      </c>
      <c r="BI62" s="68">
        <f>BG151</f>
        <v>0</v>
      </c>
      <c r="BJ62" s="68">
        <f>BG152</f>
        <v>0</v>
      </c>
      <c r="BK62" s="89">
        <f>B150</f>
        <v>0</v>
      </c>
      <c r="BL62" s="81"/>
      <c r="BM62" s="81">
        <f t="shared" si="16"/>
        <v>0</v>
      </c>
    </row>
    <row r="63" spans="1:65" ht="18.75" customHeight="1" thickTop="1">
      <c r="A63" s="260">
        <v>16</v>
      </c>
      <c r="B63" s="243"/>
      <c r="C63" s="505" t="str">
        <f>IF(B63="","",VLOOKUP(B63,'登録データ（男）'!$A$3:$AA$2000,2,FALSE))</f>
        <v/>
      </c>
      <c r="D63" s="505" t="str">
        <f>IF(B63="","",VLOOKUP(B63,'登録データ（男）'!$A$3:$AA$2000,3,FALSE))</f>
        <v/>
      </c>
      <c r="E63" s="504" t="str">
        <f>IF(B63="","",VLOOKUP(B63,'登録データ（男）'!$A$3:$AA$2000,7,FALSE))</f>
        <v/>
      </c>
      <c r="F63" s="82" t="s">
        <v>52</v>
      </c>
      <c r="G63" s="82"/>
      <c r="H63" s="25"/>
      <c r="I63" s="82" t="s">
        <v>55</v>
      </c>
      <c r="J63" s="17"/>
      <c r="K63" s="184" t="str">
        <f t="shared" si="0"/>
        <v/>
      </c>
      <c r="L63" s="17"/>
      <c r="M63" s="82" t="str">
        <f t="shared" si="1"/>
        <v/>
      </c>
      <c r="N63" s="17"/>
      <c r="O63" s="17"/>
      <c r="P63" s="262"/>
      <c r="Q63" s="262"/>
      <c r="R63" s="241"/>
      <c r="S63" s="254"/>
      <c r="T63" s="254"/>
      <c r="X63" s="46"/>
      <c r="Y63" s="81">
        <f>IF(B63="",0,IF(VLOOKUP(B63,'登録データ（男）'!$A$3:$AB$1687,28,FALSE)=1,0,1))</f>
        <v>0</v>
      </c>
      <c r="Z63" s="81">
        <f>IF(B63="",1,0)</f>
        <v>1</v>
      </c>
      <c r="AA63" s="81">
        <f>IF(C63="",1,0)</f>
        <v>1</v>
      </c>
      <c r="AB63" s="81">
        <f>IF(D63="",1,0)</f>
        <v>1</v>
      </c>
      <c r="AC63" s="81">
        <f>IF(E63="",1,0)</f>
        <v>1</v>
      </c>
      <c r="AD63" s="81">
        <f>IF(E64="",1,0)</f>
        <v>1</v>
      </c>
      <c r="AE63" s="81">
        <f>SUM(Z63:AD63)</f>
        <v>5</v>
      </c>
      <c r="AF63" s="81">
        <f t="shared" ca="1" si="2"/>
        <v>0</v>
      </c>
      <c r="AG63" s="48" t="str">
        <f t="shared" ref="AG63" si="75">IF($B63="","",IF($B63&lt;1500,0,1))</f>
        <v/>
      </c>
      <c r="AH63" s="81">
        <f t="shared" si="3"/>
        <v>0</v>
      </c>
      <c r="AI63" s="81" t="str">
        <f>IF(G63="","0",VLOOKUP(G63,'登録データ（男）'!$Q$3:$S$23,2,FALSE))</f>
        <v>0</v>
      </c>
      <c r="AJ63" s="81" t="str">
        <f t="shared" si="4"/>
        <v>00</v>
      </c>
      <c r="AK63" s="81" t="str">
        <f t="shared" si="5"/>
        <v>0</v>
      </c>
      <c r="AL63" s="81" t="str">
        <f t="shared" si="6"/>
        <v>000000</v>
      </c>
      <c r="AM63" s="81" t="str">
        <f t="shared" ca="1" si="7"/>
        <v/>
      </c>
      <c r="AN63" s="81">
        <f t="shared" si="12"/>
        <v>0</v>
      </c>
      <c r="AO63" s="81" t="str">
        <f>IF(G63="","0",VALUE(VLOOKUP(G63,'登録データ（男）'!$Q$3:$S$23,3,FALSE)))</f>
        <v>0</v>
      </c>
      <c r="AP63" s="81">
        <f t="shared" si="8"/>
        <v>0</v>
      </c>
      <c r="AQ63" s="81">
        <f t="shared" si="9"/>
        <v>0</v>
      </c>
      <c r="AR63" s="81" t="str">
        <f ca="1">IF(OFFSET(B63,-MOD(ROW(B63),3),0)&lt;&gt;"",IF(RIGHT(G63,1)=")",VALUE(VLOOKUP(OFFSET(B63,-MOD(ROW(B63),3),0),'登録データ（男）'!#REF!,8,FALSE)),"0"),"0")</f>
        <v>0</v>
      </c>
      <c r="AS63" s="81">
        <f t="shared" ca="1" si="10"/>
        <v>0</v>
      </c>
      <c r="AT63" s="81" t="str">
        <f t="shared" ref="AT63" si="76">IF(AU63="","",RANK(AU63,$AU$18:$AU$467,1))</f>
        <v/>
      </c>
      <c r="AU63" s="81" t="str">
        <f>IF(S63="","",B63)</f>
        <v/>
      </c>
      <c r="AV63" s="81" t="str">
        <f t="shared" ref="AV63" si="77">IF(AW63="","",RANK(AW63,$AW$18:$AW$467,1))</f>
        <v/>
      </c>
      <c r="AW63" s="81" t="str">
        <f>IF(T63="","",B63)</f>
        <v/>
      </c>
      <c r="AX63" s="81" t="str">
        <f t="shared" ref="AX63" si="78">IF(AY63="","",RANK(AY63,$AY$18:$AY$467,1))</f>
        <v/>
      </c>
      <c r="AY63" s="81" t="str">
        <f>IF(OR(G63="十種競技",G64="十種競技",G65="十種競技"),B63,"")</f>
        <v/>
      </c>
      <c r="AZ63" s="81"/>
      <c r="BA63" s="88"/>
      <c r="BB63" s="77" t="str">
        <f t="shared" si="13"/>
        <v/>
      </c>
      <c r="BG63" s="81">
        <f t="shared" si="17"/>
        <v>0</v>
      </c>
      <c r="BH63" s="68">
        <f>BG153</f>
        <v>0</v>
      </c>
      <c r="BI63" s="68">
        <f>BG154</f>
        <v>0</v>
      </c>
      <c r="BJ63" s="68">
        <f>BG155</f>
        <v>0</v>
      </c>
      <c r="BK63" s="89">
        <f>B153</f>
        <v>0</v>
      </c>
      <c r="BL63" s="81"/>
      <c r="BM63" s="81">
        <f t="shared" si="16"/>
        <v>0</v>
      </c>
    </row>
    <row r="64" spans="1:65" ht="18.75" customHeight="1">
      <c r="A64" s="261"/>
      <c r="B64" s="244"/>
      <c r="C64" s="506"/>
      <c r="D64" s="506"/>
      <c r="E64" s="504" t="str">
        <f>IF(B63="","",VLOOKUP(B63,'登録データ（男）'!$A$3:$AA$2000,4,FALSE))</f>
        <v/>
      </c>
      <c r="F64" s="16" t="s">
        <v>53</v>
      </c>
      <c r="G64" s="16"/>
      <c r="H64" s="16"/>
      <c r="I64" s="16" t="s">
        <v>56</v>
      </c>
      <c r="J64" s="76"/>
      <c r="K64" s="16" t="str">
        <f t="shared" si="0"/>
        <v/>
      </c>
      <c r="L64" s="76"/>
      <c r="M64" s="185" t="str">
        <f t="shared" si="1"/>
        <v/>
      </c>
      <c r="N64" s="76"/>
      <c r="O64" s="76"/>
      <c r="P64" s="204"/>
      <c r="Q64" s="204"/>
      <c r="R64" s="257"/>
      <c r="S64" s="255"/>
      <c r="T64" s="255"/>
      <c r="X64" s="46"/>
      <c r="Y64" s="81">
        <f>IF(B64="",0,IF(VLOOKUP(B64,'登録データ（男）'!$A$3:$AB$1687,28,FALSE)=1,0,1))</f>
        <v>0</v>
      </c>
      <c r="Z64" s="81"/>
      <c r="AA64" s="81"/>
      <c r="AB64" s="81"/>
      <c r="AC64" s="81"/>
      <c r="AD64" s="81"/>
      <c r="AE64" s="81"/>
      <c r="AF64" s="81">
        <f t="shared" ca="1" si="2"/>
        <v>0</v>
      </c>
      <c r="AG64" s="48" t="str">
        <f t="shared" si="11"/>
        <v/>
      </c>
      <c r="AH64" s="81">
        <f t="shared" si="3"/>
        <v>0</v>
      </c>
      <c r="AI64" s="81" t="str">
        <f>IF(G64="","0",VLOOKUP(G64,'登録データ（男）'!$Q$3:$S$23,2,FALSE))</f>
        <v>0</v>
      </c>
      <c r="AJ64" s="81" t="str">
        <f t="shared" si="4"/>
        <v>00</v>
      </c>
      <c r="AK64" s="81" t="str">
        <f t="shared" si="5"/>
        <v>0</v>
      </c>
      <c r="AL64" s="81" t="str">
        <f t="shared" si="6"/>
        <v>000000</v>
      </c>
      <c r="AM64" s="81" t="str">
        <f t="shared" ca="1" si="7"/>
        <v/>
      </c>
      <c r="AN64" s="81">
        <f t="shared" si="12"/>
        <v>0</v>
      </c>
      <c r="AO64" s="81" t="str">
        <f>IF(G64="","0",VALUE(VLOOKUP(G64,'登録データ（男）'!$Q$3:$S$23,3,FALSE)))</f>
        <v>0</v>
      </c>
      <c r="AP64" s="81">
        <f t="shared" si="8"/>
        <v>0</v>
      </c>
      <c r="AQ64" s="81">
        <f t="shared" si="9"/>
        <v>0</v>
      </c>
      <c r="AR64" s="81" t="str">
        <f ca="1">IF(OFFSET(B64,-MOD(ROW(B64),3),0)&lt;&gt;"",IF(RIGHT(G64,1)=")",VALUE(VLOOKUP(OFFSET(B64,-MOD(ROW(B64),3),0),'登録データ（男）'!#REF!,8,FALSE)),"0"),"0")</f>
        <v>0</v>
      </c>
      <c r="AS64" s="81">
        <f t="shared" ca="1" si="10"/>
        <v>0</v>
      </c>
      <c r="AT64" s="81"/>
      <c r="AU64" s="81"/>
      <c r="AV64" s="81"/>
      <c r="AW64" s="81"/>
      <c r="AX64" s="81"/>
      <c r="AY64" s="81"/>
      <c r="AZ64" s="81"/>
      <c r="BA64" s="87"/>
      <c r="BB64" s="77" t="str">
        <f t="shared" si="13"/>
        <v/>
      </c>
      <c r="BG64" s="81">
        <f t="shared" si="17"/>
        <v>0</v>
      </c>
      <c r="BH64" s="68">
        <f>BG156</f>
        <v>0</v>
      </c>
      <c r="BI64" s="68">
        <f>BG157</f>
        <v>0</v>
      </c>
      <c r="BJ64" s="68">
        <f>BG158</f>
        <v>0</v>
      </c>
      <c r="BK64" s="89">
        <f>B156</f>
        <v>0</v>
      </c>
      <c r="BL64" s="81"/>
      <c r="BM64" s="81">
        <f t="shared" si="16"/>
        <v>0</v>
      </c>
    </row>
    <row r="65" spans="1:65" ht="18.75" customHeight="1" thickBot="1">
      <c r="A65" s="250"/>
      <c r="B65" s="245"/>
      <c r="C65" s="507"/>
      <c r="D65" s="507"/>
      <c r="E65" s="508" t="s">
        <v>258</v>
      </c>
      <c r="F65" s="79" t="s">
        <v>54</v>
      </c>
      <c r="G65" s="79"/>
      <c r="H65" s="152"/>
      <c r="I65" s="79" t="s">
        <v>36</v>
      </c>
      <c r="J65" s="18"/>
      <c r="K65" s="25" t="str">
        <f t="shared" si="0"/>
        <v/>
      </c>
      <c r="L65" s="18"/>
      <c r="M65" s="79" t="str">
        <f t="shared" si="1"/>
        <v/>
      </c>
      <c r="N65" s="18"/>
      <c r="O65" s="18"/>
      <c r="P65" s="258"/>
      <c r="Q65" s="258"/>
      <c r="R65" s="259"/>
      <c r="S65" s="256"/>
      <c r="T65" s="256"/>
      <c r="X65" s="46"/>
      <c r="Y65" s="81">
        <f>IF(B65="",0,IF(VLOOKUP(B65,'登録データ（男）'!$A$3:$AB$1687,28,FALSE)=1,0,1))</f>
        <v>0</v>
      </c>
      <c r="Z65" s="81"/>
      <c r="AA65" s="81"/>
      <c r="AB65" s="81"/>
      <c r="AC65" s="81"/>
      <c r="AD65" s="81"/>
      <c r="AE65" s="81"/>
      <c r="AF65" s="81">
        <f t="shared" ca="1" si="2"/>
        <v>0</v>
      </c>
      <c r="AG65" s="48"/>
      <c r="AH65" s="81">
        <f t="shared" si="3"/>
        <v>0</v>
      </c>
      <c r="AI65" s="81" t="str">
        <f>IF(G65="","0",VLOOKUP(G65,'登録データ（男）'!$Q$3:$S$23,2,FALSE))</f>
        <v>0</v>
      </c>
      <c r="AJ65" s="81" t="str">
        <f t="shared" si="4"/>
        <v>00</v>
      </c>
      <c r="AK65" s="81" t="str">
        <f t="shared" si="5"/>
        <v>0</v>
      </c>
      <c r="AL65" s="81" t="str">
        <f t="shared" si="6"/>
        <v>000000</v>
      </c>
      <c r="AM65" s="81" t="str">
        <f t="shared" ca="1" si="7"/>
        <v/>
      </c>
      <c r="AN65" s="81">
        <f t="shared" si="12"/>
        <v>0</v>
      </c>
      <c r="AO65" s="81" t="str">
        <f>IF(G65="","0",VALUE(VLOOKUP(G65,'登録データ（男）'!$Q$3:$S$23,3,FALSE)))</f>
        <v>0</v>
      </c>
      <c r="AP65" s="81">
        <f t="shared" si="8"/>
        <v>0</v>
      </c>
      <c r="AQ65" s="81">
        <f t="shared" si="9"/>
        <v>0</v>
      </c>
      <c r="AR65" s="81" t="str">
        <f ca="1">IF(OFFSET(B65,-MOD(ROW(B65),3),0)&lt;&gt;"",IF(RIGHT(G65,1)=")",VALUE(VLOOKUP(OFFSET(B65,-MOD(ROW(B65),3),0),'登録データ（男）'!#REF!,8,FALSE)),"0"),"0")</f>
        <v>0</v>
      </c>
      <c r="AS65" s="81">
        <f t="shared" ca="1" si="10"/>
        <v>0</v>
      </c>
      <c r="AT65" s="81"/>
      <c r="AU65" s="81"/>
      <c r="AV65" s="81"/>
      <c r="AW65" s="81"/>
      <c r="AX65" s="81"/>
      <c r="AY65" s="81"/>
      <c r="AZ65" s="81"/>
      <c r="BA65" s="88"/>
      <c r="BB65" s="77" t="str">
        <f t="shared" si="13"/>
        <v/>
      </c>
      <c r="BG65" s="81">
        <f t="shared" si="17"/>
        <v>0</v>
      </c>
      <c r="BH65" s="68">
        <f>BG159</f>
        <v>0</v>
      </c>
      <c r="BI65" s="68">
        <f>BG160</f>
        <v>0</v>
      </c>
      <c r="BJ65" s="68">
        <f>BG161</f>
        <v>0</v>
      </c>
      <c r="BK65" s="89">
        <f>B159</f>
        <v>0</v>
      </c>
      <c r="BL65" s="81"/>
      <c r="BM65" s="81">
        <f t="shared" si="16"/>
        <v>0</v>
      </c>
    </row>
    <row r="66" spans="1:65" ht="18.75" customHeight="1" thickTop="1">
      <c r="A66" s="260">
        <v>17</v>
      </c>
      <c r="B66" s="243"/>
      <c r="C66" s="505" t="str">
        <f>IF(B66="","",VLOOKUP(B66,'登録データ（男）'!$A$3:$AA$2000,2,FALSE))</f>
        <v/>
      </c>
      <c r="D66" s="505" t="str">
        <f>IF(B66="","",VLOOKUP(B66,'登録データ（男）'!$A$3:$AA$2000,3,FALSE))</f>
        <v/>
      </c>
      <c r="E66" s="504" t="str">
        <f>IF(B66="","",VLOOKUP(B66,'登録データ（男）'!$A$3:$AA$2000,7,FALSE))</f>
        <v/>
      </c>
      <c r="F66" s="82" t="s">
        <v>52</v>
      </c>
      <c r="G66" s="82"/>
      <c r="H66" s="25"/>
      <c r="I66" s="82" t="s">
        <v>55</v>
      </c>
      <c r="J66" s="17"/>
      <c r="K66" s="184" t="str">
        <f t="shared" si="0"/>
        <v/>
      </c>
      <c r="L66" s="17"/>
      <c r="M66" s="82" t="str">
        <f t="shared" si="1"/>
        <v/>
      </c>
      <c r="N66" s="17"/>
      <c r="O66" s="17"/>
      <c r="P66" s="262"/>
      <c r="Q66" s="262"/>
      <c r="R66" s="241"/>
      <c r="S66" s="254"/>
      <c r="T66" s="254"/>
      <c r="X66" s="46"/>
      <c r="Y66" s="81">
        <f>IF(B66="",0,IF(VLOOKUP(B66,'登録データ（男）'!$A$3:$AB$1687,28,FALSE)=1,0,1))</f>
        <v>0</v>
      </c>
      <c r="Z66" s="81">
        <f>IF(B66="",1,0)</f>
        <v>1</v>
      </c>
      <c r="AA66" s="81">
        <f>IF(C66="",1,0)</f>
        <v>1</v>
      </c>
      <c r="AB66" s="81">
        <f>IF(D66="",1,0)</f>
        <v>1</v>
      </c>
      <c r="AC66" s="81">
        <f>IF(E66="",1,0)</f>
        <v>1</v>
      </c>
      <c r="AD66" s="81">
        <f>IF(E67="",1,0)</f>
        <v>1</v>
      </c>
      <c r="AE66" s="81">
        <f>SUM(Z66:AD66)</f>
        <v>5</v>
      </c>
      <c r="AF66" s="81">
        <f t="shared" ca="1" si="2"/>
        <v>0</v>
      </c>
      <c r="AG66" s="48" t="str">
        <f t="shared" ref="AG66" si="79">IF($B66="","",IF($B66&lt;1500,0,1))</f>
        <v/>
      </c>
      <c r="AH66" s="81">
        <f t="shared" si="3"/>
        <v>0</v>
      </c>
      <c r="AI66" s="81" t="str">
        <f>IF(G66="","0",VLOOKUP(G66,'登録データ（男）'!$Q$3:$S$23,2,FALSE))</f>
        <v>0</v>
      </c>
      <c r="AJ66" s="81" t="str">
        <f t="shared" si="4"/>
        <v>00</v>
      </c>
      <c r="AK66" s="81" t="str">
        <f t="shared" si="5"/>
        <v>0</v>
      </c>
      <c r="AL66" s="81" t="str">
        <f t="shared" si="6"/>
        <v>000000</v>
      </c>
      <c r="AM66" s="81" t="str">
        <f t="shared" ca="1" si="7"/>
        <v/>
      </c>
      <c r="AN66" s="81">
        <f t="shared" si="12"/>
        <v>0</v>
      </c>
      <c r="AO66" s="81" t="str">
        <f>IF(G66="","0",VALUE(VLOOKUP(G66,'登録データ（男）'!$Q$3:$S$23,3,FALSE)))</f>
        <v>0</v>
      </c>
      <c r="AP66" s="81">
        <f t="shared" si="8"/>
        <v>0</v>
      </c>
      <c r="AQ66" s="81">
        <f t="shared" si="9"/>
        <v>0</v>
      </c>
      <c r="AR66" s="81" t="str">
        <f ca="1">IF(OFFSET(B66,-MOD(ROW(B66),3),0)&lt;&gt;"",IF(RIGHT(G66,1)=")",VALUE(VLOOKUP(OFFSET(B66,-MOD(ROW(B66),3),0),'登録データ（男）'!#REF!,8,FALSE)),"0"),"0")</f>
        <v>0</v>
      </c>
      <c r="AS66" s="81">
        <f t="shared" ca="1" si="10"/>
        <v>0</v>
      </c>
      <c r="AT66" s="81" t="str">
        <f t="shared" ref="AT66" si="80">IF(AU66="","",RANK(AU66,$AU$18:$AU$467,1))</f>
        <v/>
      </c>
      <c r="AU66" s="81" t="str">
        <f>IF(S66="","",B66)</f>
        <v/>
      </c>
      <c r="AV66" s="81" t="str">
        <f t="shared" ref="AV66" si="81">IF(AW66="","",RANK(AW66,$AW$18:$AW$467,1))</f>
        <v/>
      </c>
      <c r="AW66" s="81" t="str">
        <f>IF(T66="","",B66)</f>
        <v/>
      </c>
      <c r="AX66" s="81" t="str">
        <f t="shared" ref="AX66" si="82">IF(AY66="","",RANK(AY66,$AY$18:$AY$467,1))</f>
        <v/>
      </c>
      <c r="AY66" s="81" t="str">
        <f>IF(OR(G66="十種競技",G67="十種競技",G68="十種競技"),B66,"")</f>
        <v/>
      </c>
      <c r="AZ66" s="81"/>
      <c r="BA66" s="87"/>
      <c r="BB66" s="77" t="str">
        <f t="shared" si="13"/>
        <v/>
      </c>
      <c r="BG66" s="81">
        <f t="shared" si="17"/>
        <v>0</v>
      </c>
      <c r="BH66" s="68">
        <f>BG162</f>
        <v>0</v>
      </c>
      <c r="BI66" s="68">
        <f>BG163</f>
        <v>0</v>
      </c>
      <c r="BJ66" s="68">
        <f>BG164</f>
        <v>0</v>
      </c>
      <c r="BK66" s="89">
        <f>B162</f>
        <v>0</v>
      </c>
      <c r="BL66" s="81"/>
      <c r="BM66" s="81">
        <f t="shared" si="16"/>
        <v>0</v>
      </c>
    </row>
    <row r="67" spans="1:65" ht="18.75" customHeight="1">
      <c r="A67" s="261"/>
      <c r="B67" s="244"/>
      <c r="C67" s="506"/>
      <c r="D67" s="506"/>
      <c r="E67" s="504" t="str">
        <f>IF(B66="","",VLOOKUP(B66,'登録データ（男）'!$A$3:$AA$2000,4,FALSE))</f>
        <v/>
      </c>
      <c r="F67" s="16" t="s">
        <v>53</v>
      </c>
      <c r="G67" s="16"/>
      <c r="H67" s="16"/>
      <c r="I67" s="16" t="s">
        <v>56</v>
      </c>
      <c r="J67" s="76"/>
      <c r="K67" s="16" t="str">
        <f t="shared" si="0"/>
        <v/>
      </c>
      <c r="L67" s="76"/>
      <c r="M67" s="185" t="str">
        <f t="shared" si="1"/>
        <v/>
      </c>
      <c r="N67" s="76"/>
      <c r="O67" s="76"/>
      <c r="P67" s="204"/>
      <c r="Q67" s="204"/>
      <c r="R67" s="257"/>
      <c r="S67" s="255"/>
      <c r="T67" s="255"/>
      <c r="X67" s="46"/>
      <c r="Y67" s="81">
        <f>IF(B67="",0,IF(VLOOKUP(B67,'登録データ（男）'!$A$3:$AB$1687,28,FALSE)=1,0,1))</f>
        <v>0</v>
      </c>
      <c r="Z67" s="81"/>
      <c r="AA67" s="81"/>
      <c r="AB67" s="81"/>
      <c r="AC67" s="81"/>
      <c r="AD67" s="81"/>
      <c r="AE67" s="81"/>
      <c r="AF67" s="81">
        <f t="shared" ca="1" si="2"/>
        <v>0</v>
      </c>
      <c r="AG67" s="48" t="str">
        <f t="shared" si="11"/>
        <v/>
      </c>
      <c r="AH67" s="81">
        <f t="shared" si="3"/>
        <v>0</v>
      </c>
      <c r="AI67" s="81" t="str">
        <f>IF(G67="","0",VLOOKUP(G67,'登録データ（男）'!$Q$3:$S$23,2,FALSE))</f>
        <v>0</v>
      </c>
      <c r="AJ67" s="81" t="str">
        <f t="shared" si="4"/>
        <v>00</v>
      </c>
      <c r="AK67" s="81" t="str">
        <f t="shared" si="5"/>
        <v>0</v>
      </c>
      <c r="AL67" s="81" t="str">
        <f t="shared" si="6"/>
        <v>000000</v>
      </c>
      <c r="AM67" s="81" t="str">
        <f t="shared" ca="1" si="7"/>
        <v/>
      </c>
      <c r="AN67" s="81">
        <f t="shared" si="12"/>
        <v>0</v>
      </c>
      <c r="AO67" s="81" t="str">
        <f>IF(G67="","0",VALUE(VLOOKUP(G67,'登録データ（男）'!$Q$3:$S$23,3,FALSE)))</f>
        <v>0</v>
      </c>
      <c r="AP67" s="81">
        <f t="shared" si="8"/>
        <v>0</v>
      </c>
      <c r="AQ67" s="81">
        <f t="shared" si="9"/>
        <v>0</v>
      </c>
      <c r="AR67" s="81" t="str">
        <f ca="1">IF(OFFSET(B67,-MOD(ROW(B67),3),0)&lt;&gt;"",IF(RIGHT(G67,1)=")",VALUE(VLOOKUP(OFFSET(B67,-MOD(ROW(B67),3),0),'登録データ（男）'!#REF!,8,FALSE)),"0"),"0")</f>
        <v>0</v>
      </c>
      <c r="AS67" s="81">
        <f t="shared" ca="1" si="10"/>
        <v>0</v>
      </c>
      <c r="AT67" s="81"/>
      <c r="AU67" s="81"/>
      <c r="AV67" s="81"/>
      <c r="AW67" s="81"/>
      <c r="AX67" s="81"/>
      <c r="AY67" s="81"/>
      <c r="AZ67" s="81"/>
      <c r="BA67" s="88"/>
      <c r="BB67" s="77" t="str">
        <f t="shared" si="13"/>
        <v/>
      </c>
      <c r="BG67" s="81">
        <f t="shared" si="17"/>
        <v>0</v>
      </c>
      <c r="BH67" s="68">
        <f>BG165</f>
        <v>0</v>
      </c>
      <c r="BI67" s="68">
        <f>BG166</f>
        <v>0</v>
      </c>
      <c r="BJ67" s="68">
        <f>BG167</f>
        <v>0</v>
      </c>
      <c r="BK67" s="89">
        <f>B165</f>
        <v>0</v>
      </c>
      <c r="BL67" s="81"/>
      <c r="BM67" s="81">
        <f t="shared" si="16"/>
        <v>0</v>
      </c>
    </row>
    <row r="68" spans="1:65" ht="18.75" customHeight="1" thickBot="1">
      <c r="A68" s="250"/>
      <c r="B68" s="245"/>
      <c r="C68" s="507"/>
      <c r="D68" s="507"/>
      <c r="E68" s="508" t="s">
        <v>258</v>
      </c>
      <c r="F68" s="79" t="s">
        <v>54</v>
      </c>
      <c r="G68" s="79"/>
      <c r="H68" s="152"/>
      <c r="I68" s="79" t="s">
        <v>36</v>
      </c>
      <c r="J68" s="18"/>
      <c r="K68" s="25" t="str">
        <f t="shared" si="0"/>
        <v/>
      </c>
      <c r="L68" s="18"/>
      <c r="M68" s="79" t="str">
        <f t="shared" si="1"/>
        <v/>
      </c>
      <c r="N68" s="18"/>
      <c r="O68" s="18"/>
      <c r="P68" s="258"/>
      <c r="Q68" s="258"/>
      <c r="R68" s="259"/>
      <c r="S68" s="256"/>
      <c r="T68" s="256"/>
      <c r="X68" s="46"/>
      <c r="Y68" s="81">
        <f>IF(B68="",0,IF(VLOOKUP(B68,'登録データ（男）'!$A$3:$AB$1687,28,FALSE)=1,0,1))</f>
        <v>0</v>
      </c>
      <c r="Z68" s="81"/>
      <c r="AA68" s="81"/>
      <c r="AB68" s="81"/>
      <c r="AC68" s="81"/>
      <c r="AD68" s="81"/>
      <c r="AE68" s="81"/>
      <c r="AF68" s="81">
        <f t="shared" ca="1" si="2"/>
        <v>0</v>
      </c>
      <c r="AG68" s="48"/>
      <c r="AH68" s="81">
        <f t="shared" si="3"/>
        <v>0</v>
      </c>
      <c r="AI68" s="81" t="str">
        <f>IF(G68="","0",VLOOKUP(G68,'登録データ（男）'!$Q$3:$S$23,2,FALSE))</f>
        <v>0</v>
      </c>
      <c r="AJ68" s="81" t="str">
        <f t="shared" si="4"/>
        <v>00</v>
      </c>
      <c r="AK68" s="81" t="str">
        <f t="shared" si="5"/>
        <v>0</v>
      </c>
      <c r="AL68" s="81" t="str">
        <f t="shared" si="6"/>
        <v>000000</v>
      </c>
      <c r="AM68" s="81" t="str">
        <f t="shared" ca="1" si="7"/>
        <v/>
      </c>
      <c r="AN68" s="81">
        <f t="shared" si="12"/>
        <v>0</v>
      </c>
      <c r="AO68" s="81" t="str">
        <f>IF(G68="","0",VALUE(VLOOKUP(G68,'登録データ（男）'!$Q$3:$S$23,3,FALSE)))</f>
        <v>0</v>
      </c>
      <c r="AP68" s="81">
        <f t="shared" si="8"/>
        <v>0</v>
      </c>
      <c r="AQ68" s="81">
        <f t="shared" si="9"/>
        <v>0</v>
      </c>
      <c r="AR68" s="81" t="str">
        <f ca="1">IF(OFFSET(B68,-MOD(ROW(B68),3),0)&lt;&gt;"",IF(RIGHT(G68,1)=")",VALUE(VLOOKUP(OFFSET(B68,-MOD(ROW(B68),3),0),'登録データ（男）'!#REF!,8,FALSE)),"0"),"0")</f>
        <v>0</v>
      </c>
      <c r="AS68" s="81">
        <f t="shared" ca="1" si="10"/>
        <v>0</v>
      </c>
      <c r="AT68" s="81"/>
      <c r="AU68" s="81"/>
      <c r="AV68" s="81"/>
      <c r="AW68" s="81"/>
      <c r="AX68" s="81"/>
      <c r="AY68" s="81"/>
      <c r="AZ68" s="81"/>
      <c r="BA68" s="87"/>
      <c r="BB68" s="77" t="str">
        <f t="shared" si="13"/>
        <v/>
      </c>
      <c r="BG68" s="81">
        <f t="shared" si="17"/>
        <v>0</v>
      </c>
      <c r="BH68" s="68">
        <f>BG168</f>
        <v>0</v>
      </c>
      <c r="BI68" s="68">
        <f>BG169</f>
        <v>0</v>
      </c>
      <c r="BJ68" s="68">
        <f>BG170</f>
        <v>0</v>
      </c>
      <c r="BK68" s="89">
        <f>B168</f>
        <v>0</v>
      </c>
      <c r="BL68" s="81"/>
      <c r="BM68" s="81">
        <f t="shared" si="16"/>
        <v>0</v>
      </c>
    </row>
    <row r="69" spans="1:65" ht="18.75" customHeight="1" thickTop="1">
      <c r="A69" s="260">
        <v>18</v>
      </c>
      <c r="B69" s="243"/>
      <c r="C69" s="505" t="str">
        <f>IF(B69="","",VLOOKUP(B69,'登録データ（男）'!$A$3:$AA$2000,2,FALSE))</f>
        <v/>
      </c>
      <c r="D69" s="505" t="str">
        <f>IF(B69="","",VLOOKUP(B69,'登録データ（男）'!$A$3:$AA$2000,3,FALSE))</f>
        <v/>
      </c>
      <c r="E69" s="504" t="str">
        <f>IF(B69="","",VLOOKUP(B69,'登録データ（男）'!$A$3:$AA$2000,7,FALSE))</f>
        <v/>
      </c>
      <c r="F69" s="82" t="s">
        <v>52</v>
      </c>
      <c r="G69" s="82"/>
      <c r="H69" s="25"/>
      <c r="I69" s="82" t="s">
        <v>55</v>
      </c>
      <c r="J69" s="17"/>
      <c r="K69" s="184" t="str">
        <f t="shared" si="0"/>
        <v/>
      </c>
      <c r="L69" s="17"/>
      <c r="M69" s="82" t="str">
        <f t="shared" si="1"/>
        <v/>
      </c>
      <c r="N69" s="17"/>
      <c r="O69" s="17"/>
      <c r="P69" s="262"/>
      <c r="Q69" s="262"/>
      <c r="R69" s="241"/>
      <c r="S69" s="254"/>
      <c r="T69" s="254"/>
      <c r="X69" s="46"/>
      <c r="Y69" s="81">
        <f>IF(B69="",0,IF(VLOOKUP(B69,'登録データ（男）'!$A$3:$AB$1687,28,FALSE)=1,0,1))</f>
        <v>0</v>
      </c>
      <c r="Z69" s="81">
        <f>IF(B69="",1,0)</f>
        <v>1</v>
      </c>
      <c r="AA69" s="81">
        <f>IF(C69="",1,0)</f>
        <v>1</v>
      </c>
      <c r="AB69" s="81">
        <f>IF(D69="",1,0)</f>
        <v>1</v>
      </c>
      <c r="AC69" s="81">
        <f>IF(E69="",1,0)</f>
        <v>1</v>
      </c>
      <c r="AD69" s="81">
        <f>IF(E70="",1,0)</f>
        <v>1</v>
      </c>
      <c r="AE69" s="81">
        <f>SUM(Z69:AD69)</f>
        <v>5</v>
      </c>
      <c r="AF69" s="81">
        <f t="shared" ca="1" si="2"/>
        <v>0</v>
      </c>
      <c r="AG69" s="48" t="str">
        <f t="shared" ref="AG69" si="83">IF($B69="","",IF($B69&lt;1500,0,1))</f>
        <v/>
      </c>
      <c r="AH69" s="81">
        <f t="shared" si="3"/>
        <v>0</v>
      </c>
      <c r="AI69" s="81" t="str">
        <f>IF(G69="","0",VLOOKUP(G69,'登録データ（男）'!$Q$3:$S$23,2,FALSE))</f>
        <v>0</v>
      </c>
      <c r="AJ69" s="81" t="str">
        <f t="shared" si="4"/>
        <v>00</v>
      </c>
      <c r="AK69" s="81" t="str">
        <f t="shared" si="5"/>
        <v>0</v>
      </c>
      <c r="AL69" s="81" t="str">
        <f t="shared" si="6"/>
        <v>000000</v>
      </c>
      <c r="AM69" s="81" t="str">
        <f t="shared" ca="1" si="7"/>
        <v/>
      </c>
      <c r="AN69" s="81">
        <f t="shared" si="12"/>
        <v>0</v>
      </c>
      <c r="AO69" s="81" t="str">
        <f>IF(G69="","0",VALUE(VLOOKUP(G69,'登録データ（男）'!$Q$3:$S$23,3,FALSE)))</f>
        <v>0</v>
      </c>
      <c r="AP69" s="81">
        <f t="shared" si="8"/>
        <v>0</v>
      </c>
      <c r="AQ69" s="81">
        <f t="shared" si="9"/>
        <v>0</v>
      </c>
      <c r="AR69" s="81" t="str">
        <f ca="1">IF(OFFSET(B69,-MOD(ROW(B69),3),0)&lt;&gt;"",IF(RIGHT(G69,1)=")",VALUE(VLOOKUP(OFFSET(B69,-MOD(ROW(B69),3),0),'登録データ（男）'!#REF!,8,FALSE)),"0"),"0")</f>
        <v>0</v>
      </c>
      <c r="AS69" s="81">
        <f t="shared" ca="1" si="10"/>
        <v>0</v>
      </c>
      <c r="AT69" s="81" t="str">
        <f t="shared" ref="AT69" si="84">IF(AU69="","",RANK(AU69,$AU$18:$AU$467,1))</f>
        <v/>
      </c>
      <c r="AU69" s="81" t="str">
        <f>IF(S69="","",B69)</f>
        <v/>
      </c>
      <c r="AV69" s="81" t="str">
        <f t="shared" ref="AV69" si="85">IF(AW69="","",RANK(AW69,$AW$18:$AW$467,1))</f>
        <v/>
      </c>
      <c r="AW69" s="81" t="str">
        <f>IF(T69="","",B69)</f>
        <v/>
      </c>
      <c r="AX69" s="81" t="str">
        <f t="shared" ref="AX69" si="86">IF(AY69="","",RANK(AY69,$AY$18:$AY$467,1))</f>
        <v/>
      </c>
      <c r="AY69" s="81" t="str">
        <f>IF(OR(G69="十種競技",G70="十種競技",G71="十種競技"),B69,"")</f>
        <v/>
      </c>
      <c r="AZ69" s="81"/>
      <c r="BA69" s="88"/>
      <c r="BB69" s="77" t="str">
        <f t="shared" si="13"/>
        <v/>
      </c>
      <c r="BG69" s="81">
        <f t="shared" si="17"/>
        <v>0</v>
      </c>
      <c r="BH69" s="68">
        <f>BG171</f>
        <v>0</v>
      </c>
      <c r="BI69" s="68">
        <f>BG172</f>
        <v>0</v>
      </c>
      <c r="BJ69" s="68">
        <f>BG173</f>
        <v>0</v>
      </c>
      <c r="BK69" s="89">
        <f>B171</f>
        <v>0</v>
      </c>
      <c r="BL69" s="81"/>
      <c r="BM69" s="81">
        <f t="shared" si="16"/>
        <v>0</v>
      </c>
    </row>
    <row r="70" spans="1:65" ht="18.75" customHeight="1">
      <c r="A70" s="261"/>
      <c r="B70" s="244"/>
      <c r="C70" s="506"/>
      <c r="D70" s="506"/>
      <c r="E70" s="504" t="str">
        <f>IF(B69="","",VLOOKUP(B69,'登録データ（男）'!$A$3:$AA$2000,4,FALSE))</f>
        <v/>
      </c>
      <c r="F70" s="16" t="s">
        <v>53</v>
      </c>
      <c r="G70" s="16"/>
      <c r="H70" s="16"/>
      <c r="I70" s="16" t="s">
        <v>56</v>
      </c>
      <c r="J70" s="76"/>
      <c r="K70" s="16" t="str">
        <f t="shared" si="0"/>
        <v/>
      </c>
      <c r="L70" s="76"/>
      <c r="M70" s="185" t="str">
        <f t="shared" si="1"/>
        <v/>
      </c>
      <c r="N70" s="76"/>
      <c r="O70" s="76"/>
      <c r="P70" s="204"/>
      <c r="Q70" s="204"/>
      <c r="R70" s="257"/>
      <c r="S70" s="255"/>
      <c r="T70" s="255"/>
      <c r="X70" s="46"/>
      <c r="Y70" s="81">
        <f>IF(B70="",0,IF(VLOOKUP(B70,'登録データ（男）'!$A$3:$AB$1687,28,FALSE)=1,0,1))</f>
        <v>0</v>
      </c>
      <c r="Z70" s="81"/>
      <c r="AA70" s="81"/>
      <c r="AB70" s="81"/>
      <c r="AC70" s="81"/>
      <c r="AD70" s="81"/>
      <c r="AE70" s="81"/>
      <c r="AF70" s="81">
        <f t="shared" ca="1" si="2"/>
        <v>0</v>
      </c>
      <c r="AG70" s="48" t="str">
        <f t="shared" si="11"/>
        <v/>
      </c>
      <c r="AH70" s="81">
        <f t="shared" si="3"/>
        <v>0</v>
      </c>
      <c r="AI70" s="81" t="str">
        <f>IF(G70="","0",VLOOKUP(G70,'登録データ（男）'!$Q$3:$S$23,2,FALSE))</f>
        <v>0</v>
      </c>
      <c r="AJ70" s="81" t="str">
        <f t="shared" si="4"/>
        <v>00</v>
      </c>
      <c r="AK70" s="81" t="str">
        <f t="shared" si="5"/>
        <v>0</v>
      </c>
      <c r="AL70" s="81" t="str">
        <f t="shared" si="6"/>
        <v>000000</v>
      </c>
      <c r="AM70" s="81" t="str">
        <f t="shared" ca="1" si="7"/>
        <v/>
      </c>
      <c r="AN70" s="81">
        <f t="shared" si="12"/>
        <v>0</v>
      </c>
      <c r="AO70" s="81" t="str">
        <f>IF(G70="","0",VALUE(VLOOKUP(G70,'登録データ（男）'!$Q$3:$S$23,3,FALSE)))</f>
        <v>0</v>
      </c>
      <c r="AP70" s="81">
        <f t="shared" si="8"/>
        <v>0</v>
      </c>
      <c r="AQ70" s="81">
        <f t="shared" si="9"/>
        <v>0</v>
      </c>
      <c r="AR70" s="81" t="str">
        <f ca="1">IF(OFFSET(B70,-MOD(ROW(B70),3),0)&lt;&gt;"",IF(RIGHT(G70,1)=")",VALUE(VLOOKUP(OFFSET(B70,-MOD(ROW(B70),3),0),'登録データ（男）'!#REF!,8,FALSE)),"0"),"0")</f>
        <v>0</v>
      </c>
      <c r="AS70" s="81">
        <f t="shared" ca="1" si="10"/>
        <v>0</v>
      </c>
      <c r="AT70" s="81"/>
      <c r="AU70" s="81"/>
      <c r="AV70" s="81"/>
      <c r="AW70" s="81"/>
      <c r="AX70" s="81"/>
      <c r="AY70" s="81"/>
      <c r="AZ70" s="81"/>
      <c r="BA70" s="87"/>
      <c r="BB70" s="77" t="str">
        <f t="shared" si="13"/>
        <v/>
      </c>
      <c r="BG70" s="81">
        <f t="shared" si="17"/>
        <v>0</v>
      </c>
      <c r="BH70" s="68">
        <f>BG174</f>
        <v>0</v>
      </c>
      <c r="BI70" s="68">
        <f>BG175</f>
        <v>0</v>
      </c>
      <c r="BJ70" s="68">
        <f>BG176</f>
        <v>0</v>
      </c>
      <c r="BK70" s="89">
        <f>B174</f>
        <v>0</v>
      </c>
      <c r="BL70" s="81"/>
      <c r="BM70" s="81">
        <f t="shared" si="16"/>
        <v>0</v>
      </c>
    </row>
    <row r="71" spans="1:65" ht="18.75" customHeight="1" thickBot="1">
      <c r="A71" s="250"/>
      <c r="B71" s="245"/>
      <c r="C71" s="507"/>
      <c r="D71" s="507"/>
      <c r="E71" s="508" t="s">
        <v>258</v>
      </c>
      <c r="F71" s="79" t="s">
        <v>54</v>
      </c>
      <c r="G71" s="79"/>
      <c r="H71" s="152"/>
      <c r="I71" s="79" t="s">
        <v>36</v>
      </c>
      <c r="J71" s="18"/>
      <c r="K71" s="25" t="str">
        <f t="shared" si="0"/>
        <v/>
      </c>
      <c r="L71" s="18"/>
      <c r="M71" s="79" t="str">
        <f t="shared" si="1"/>
        <v/>
      </c>
      <c r="N71" s="18"/>
      <c r="O71" s="18"/>
      <c r="P71" s="258"/>
      <c r="Q71" s="258"/>
      <c r="R71" s="259"/>
      <c r="S71" s="256"/>
      <c r="T71" s="256"/>
      <c r="X71" s="46"/>
      <c r="Y71" s="81">
        <f>IF(B71="",0,IF(VLOOKUP(B71,'登録データ（男）'!$A$3:$AB$1687,28,FALSE)=1,0,1))</f>
        <v>0</v>
      </c>
      <c r="Z71" s="81"/>
      <c r="AA71" s="81"/>
      <c r="AB71" s="81"/>
      <c r="AC71" s="81"/>
      <c r="AD71" s="81"/>
      <c r="AE71" s="81"/>
      <c r="AF71" s="81">
        <f t="shared" ca="1" si="2"/>
        <v>0</v>
      </c>
      <c r="AG71" s="48"/>
      <c r="AH71" s="81">
        <f t="shared" si="3"/>
        <v>0</v>
      </c>
      <c r="AI71" s="81" t="str">
        <f>IF(G71="","0",VLOOKUP(G71,'登録データ（男）'!$Q$3:$S$23,2,FALSE))</f>
        <v>0</v>
      </c>
      <c r="AJ71" s="81" t="str">
        <f t="shared" si="4"/>
        <v>00</v>
      </c>
      <c r="AK71" s="81" t="str">
        <f t="shared" si="5"/>
        <v>0</v>
      </c>
      <c r="AL71" s="81" t="str">
        <f t="shared" si="6"/>
        <v>000000</v>
      </c>
      <c r="AM71" s="81" t="str">
        <f t="shared" ca="1" si="7"/>
        <v/>
      </c>
      <c r="AN71" s="81">
        <f t="shared" si="12"/>
        <v>0</v>
      </c>
      <c r="AO71" s="81" t="str">
        <f>IF(G71="","0",VALUE(VLOOKUP(G71,'登録データ（男）'!$Q$3:$S$23,3,FALSE)))</f>
        <v>0</v>
      </c>
      <c r="AP71" s="81">
        <f t="shared" si="8"/>
        <v>0</v>
      </c>
      <c r="AQ71" s="81">
        <f t="shared" si="9"/>
        <v>0</v>
      </c>
      <c r="AR71" s="81" t="str">
        <f ca="1">IF(OFFSET(B71,-MOD(ROW(B71),3),0)&lt;&gt;"",IF(RIGHT(G71,1)=")",VALUE(VLOOKUP(OFFSET(B71,-MOD(ROW(B71),3),0),'登録データ（男）'!#REF!,8,FALSE)),"0"),"0")</f>
        <v>0</v>
      </c>
      <c r="AS71" s="81">
        <f t="shared" ca="1" si="10"/>
        <v>0</v>
      </c>
      <c r="AT71" s="81"/>
      <c r="AU71" s="81"/>
      <c r="AV71" s="81"/>
      <c r="AW71" s="81"/>
      <c r="AX71" s="81"/>
      <c r="AY71" s="81"/>
      <c r="AZ71" s="81"/>
      <c r="BA71" s="88"/>
      <c r="BB71" s="77" t="str">
        <f t="shared" si="13"/>
        <v/>
      </c>
      <c r="BG71" s="81">
        <f t="shared" si="17"/>
        <v>0</v>
      </c>
      <c r="BH71" s="68">
        <f>BG177</f>
        <v>0</v>
      </c>
      <c r="BI71" s="68">
        <f>BG178</f>
        <v>0</v>
      </c>
      <c r="BJ71" s="68">
        <f>BG179</f>
        <v>0</v>
      </c>
      <c r="BK71" s="89">
        <f>B177</f>
        <v>0</v>
      </c>
      <c r="BL71" s="81"/>
      <c r="BM71" s="81">
        <f t="shared" si="16"/>
        <v>0</v>
      </c>
    </row>
    <row r="72" spans="1:65" ht="18.75" customHeight="1" thickTop="1">
      <c r="A72" s="260">
        <v>19</v>
      </c>
      <c r="B72" s="243"/>
      <c r="C72" s="505" t="str">
        <f>IF(B72="","",VLOOKUP(B72,'登録データ（男）'!$A$3:$AA$2000,2,FALSE))</f>
        <v/>
      </c>
      <c r="D72" s="505" t="str">
        <f>IF(B72="","",VLOOKUP(B72,'登録データ（男）'!$A$3:$AA$2000,3,FALSE))</f>
        <v/>
      </c>
      <c r="E72" s="504" t="str">
        <f>IF(B72="","",VLOOKUP(B72,'登録データ（男）'!$A$3:$AA$2000,7,FALSE))</f>
        <v/>
      </c>
      <c r="F72" s="82" t="s">
        <v>52</v>
      </c>
      <c r="G72" s="82"/>
      <c r="H72" s="25"/>
      <c r="I72" s="82" t="s">
        <v>55</v>
      </c>
      <c r="J72" s="17"/>
      <c r="K72" s="184" t="str">
        <f t="shared" si="0"/>
        <v/>
      </c>
      <c r="L72" s="17"/>
      <c r="M72" s="82" t="str">
        <f t="shared" si="1"/>
        <v/>
      </c>
      <c r="N72" s="17"/>
      <c r="O72" s="17"/>
      <c r="P72" s="262"/>
      <c r="Q72" s="262"/>
      <c r="R72" s="241"/>
      <c r="S72" s="254"/>
      <c r="T72" s="254"/>
      <c r="X72" s="46"/>
      <c r="Y72" s="81">
        <f>IF(B72="",0,IF(VLOOKUP(B72,'登録データ（男）'!$A$3:$AB$1687,28,FALSE)=1,0,1))</f>
        <v>0</v>
      </c>
      <c r="Z72" s="81">
        <f>IF(B72="",1,0)</f>
        <v>1</v>
      </c>
      <c r="AA72" s="81">
        <f>IF(C72="",1,0)</f>
        <v>1</v>
      </c>
      <c r="AB72" s="81">
        <f>IF(D72="",1,0)</f>
        <v>1</v>
      </c>
      <c r="AC72" s="81">
        <f>IF(E72="",1,0)</f>
        <v>1</v>
      </c>
      <c r="AD72" s="81">
        <f>IF(E73="",1,0)</f>
        <v>1</v>
      </c>
      <c r="AE72" s="81">
        <f>SUM(Z72:AD72)</f>
        <v>5</v>
      </c>
      <c r="AF72" s="81">
        <f t="shared" ca="1" si="2"/>
        <v>0</v>
      </c>
      <c r="AG72" s="48" t="str">
        <f t="shared" ref="AG72" si="87">IF($B72="","",IF($B72&lt;1500,0,1))</f>
        <v/>
      </c>
      <c r="AH72" s="81">
        <f t="shared" si="3"/>
        <v>0</v>
      </c>
      <c r="AI72" s="81" t="str">
        <f>IF(G72="","0",VLOOKUP(G72,'登録データ（男）'!$Q$3:$S$23,2,FALSE))</f>
        <v>0</v>
      </c>
      <c r="AJ72" s="81" t="str">
        <f t="shared" si="4"/>
        <v>00</v>
      </c>
      <c r="AK72" s="81" t="str">
        <f t="shared" si="5"/>
        <v>0</v>
      </c>
      <c r="AL72" s="81" t="str">
        <f t="shared" si="6"/>
        <v>000000</v>
      </c>
      <c r="AM72" s="81" t="str">
        <f t="shared" ca="1" si="7"/>
        <v/>
      </c>
      <c r="AN72" s="81">
        <f t="shared" si="12"/>
        <v>0</v>
      </c>
      <c r="AO72" s="81" t="str">
        <f>IF(G72="","0",VALUE(VLOOKUP(G72,'登録データ（男）'!$Q$3:$S$23,3,FALSE)))</f>
        <v>0</v>
      </c>
      <c r="AP72" s="81">
        <f t="shared" si="8"/>
        <v>0</v>
      </c>
      <c r="AQ72" s="81">
        <f t="shared" si="9"/>
        <v>0</v>
      </c>
      <c r="AR72" s="81" t="str">
        <f ca="1">IF(OFFSET(B72,-MOD(ROW(B72),3),0)&lt;&gt;"",IF(RIGHT(G72,1)=")",VALUE(VLOOKUP(OFFSET(B72,-MOD(ROW(B72),3),0),'登録データ（男）'!#REF!,8,FALSE)),"0"),"0")</f>
        <v>0</v>
      </c>
      <c r="AS72" s="81">
        <f t="shared" ca="1" si="10"/>
        <v>0</v>
      </c>
      <c r="AT72" s="81" t="str">
        <f t="shared" ref="AT72" si="88">IF(AU72="","",RANK(AU72,$AU$18:$AU$467,1))</f>
        <v/>
      </c>
      <c r="AU72" s="81" t="str">
        <f>IF(S72="","",B72)</f>
        <v/>
      </c>
      <c r="AV72" s="81" t="str">
        <f t="shared" ref="AV72" si="89">IF(AW72="","",RANK(AW72,$AW$18:$AW$467,1))</f>
        <v/>
      </c>
      <c r="AW72" s="81" t="str">
        <f>IF(T72="","",B72)</f>
        <v/>
      </c>
      <c r="AX72" s="81" t="str">
        <f t="shared" ref="AX72" si="90">IF(AY72="","",RANK(AY72,$AY$18:$AY$467,1))</f>
        <v/>
      </c>
      <c r="AY72" s="81" t="str">
        <f>IF(OR(G72="十種競技",G73="十種競技",G74="十種競技"),B72,"")</f>
        <v/>
      </c>
      <c r="AZ72" s="81"/>
      <c r="BA72" s="87"/>
      <c r="BB72" s="77" t="str">
        <f t="shared" si="13"/>
        <v/>
      </c>
      <c r="BG72" s="81">
        <f t="shared" si="17"/>
        <v>0</v>
      </c>
      <c r="BH72" s="68">
        <f>BG180</f>
        <v>0</v>
      </c>
      <c r="BI72" s="68">
        <f>BG181</f>
        <v>0</v>
      </c>
      <c r="BJ72" s="68">
        <f>BG182</f>
        <v>0</v>
      </c>
      <c r="BK72" s="89">
        <f>B180</f>
        <v>0</v>
      </c>
      <c r="BL72" s="81"/>
      <c r="BM72" s="81">
        <f t="shared" si="16"/>
        <v>0</v>
      </c>
    </row>
    <row r="73" spans="1:65" ht="18.75" customHeight="1">
      <c r="A73" s="261"/>
      <c r="B73" s="244"/>
      <c r="C73" s="506"/>
      <c r="D73" s="506"/>
      <c r="E73" s="504" t="str">
        <f>IF(B72="","",VLOOKUP(B72,'登録データ（男）'!$A$3:$AA$2000,4,FALSE))</f>
        <v/>
      </c>
      <c r="F73" s="16" t="s">
        <v>53</v>
      </c>
      <c r="G73" s="16"/>
      <c r="H73" s="16"/>
      <c r="I73" s="16" t="s">
        <v>56</v>
      </c>
      <c r="J73" s="76"/>
      <c r="K73" s="16" t="str">
        <f t="shared" si="0"/>
        <v/>
      </c>
      <c r="L73" s="76"/>
      <c r="M73" s="185" t="str">
        <f t="shared" si="1"/>
        <v/>
      </c>
      <c r="N73" s="76"/>
      <c r="O73" s="76"/>
      <c r="P73" s="204"/>
      <c r="Q73" s="204"/>
      <c r="R73" s="257"/>
      <c r="S73" s="255"/>
      <c r="T73" s="255"/>
      <c r="X73" s="46"/>
      <c r="Y73" s="81">
        <f>IF(B73="",0,IF(VLOOKUP(B73,'登録データ（男）'!$A$3:$AB$1687,28,FALSE)=1,0,1))</f>
        <v>0</v>
      </c>
      <c r="Z73" s="81"/>
      <c r="AA73" s="81"/>
      <c r="AB73" s="81"/>
      <c r="AC73" s="81"/>
      <c r="AD73" s="81"/>
      <c r="AE73" s="81"/>
      <c r="AF73" s="81">
        <f t="shared" ca="1" si="2"/>
        <v>0</v>
      </c>
      <c r="AG73" s="48" t="str">
        <f t="shared" si="11"/>
        <v/>
      </c>
      <c r="AH73" s="81">
        <f t="shared" si="3"/>
        <v>0</v>
      </c>
      <c r="AI73" s="81" t="str">
        <f>IF(G73="","0",VLOOKUP(G73,'登録データ（男）'!$Q$3:$S$23,2,FALSE))</f>
        <v>0</v>
      </c>
      <c r="AJ73" s="81" t="str">
        <f t="shared" si="4"/>
        <v>00</v>
      </c>
      <c r="AK73" s="81" t="str">
        <f t="shared" si="5"/>
        <v>0</v>
      </c>
      <c r="AL73" s="81" t="str">
        <f t="shared" si="6"/>
        <v>000000</v>
      </c>
      <c r="AM73" s="81" t="str">
        <f t="shared" ca="1" si="7"/>
        <v/>
      </c>
      <c r="AN73" s="81">
        <f t="shared" si="12"/>
        <v>0</v>
      </c>
      <c r="AO73" s="81" t="str">
        <f>IF(G73="","0",VALUE(VLOOKUP(G73,'登録データ（男）'!$Q$3:$S$23,3,FALSE)))</f>
        <v>0</v>
      </c>
      <c r="AP73" s="81">
        <f t="shared" si="8"/>
        <v>0</v>
      </c>
      <c r="AQ73" s="81">
        <f t="shared" si="9"/>
        <v>0</v>
      </c>
      <c r="AR73" s="81" t="str">
        <f ca="1">IF(OFFSET(B73,-MOD(ROW(B73),3),0)&lt;&gt;"",IF(RIGHT(G73,1)=")",VALUE(VLOOKUP(OFFSET(B73,-MOD(ROW(B73),3),0),'登録データ（男）'!#REF!,8,FALSE)),"0"),"0")</f>
        <v>0</v>
      </c>
      <c r="AS73" s="81">
        <f t="shared" ca="1" si="10"/>
        <v>0</v>
      </c>
      <c r="AT73" s="81"/>
      <c r="AU73" s="81"/>
      <c r="AV73" s="81"/>
      <c r="AW73" s="81"/>
      <c r="AX73" s="81"/>
      <c r="AY73" s="81"/>
      <c r="AZ73" s="81"/>
      <c r="BA73" s="88"/>
      <c r="BB73" s="77" t="str">
        <f t="shared" si="13"/>
        <v/>
      </c>
      <c r="BG73" s="81">
        <f t="shared" si="17"/>
        <v>0</v>
      </c>
      <c r="BH73" s="68">
        <f>BG183</f>
        <v>0</v>
      </c>
      <c r="BI73" s="68">
        <f>BG184</f>
        <v>0</v>
      </c>
      <c r="BJ73" s="68">
        <f>BG185</f>
        <v>0</v>
      </c>
      <c r="BK73" s="89">
        <f>B183</f>
        <v>0</v>
      </c>
      <c r="BL73" s="81"/>
      <c r="BM73" s="81">
        <f t="shared" si="16"/>
        <v>0</v>
      </c>
    </row>
    <row r="74" spans="1:65" ht="18.75" customHeight="1" thickBot="1">
      <c r="A74" s="250"/>
      <c r="B74" s="245"/>
      <c r="C74" s="507"/>
      <c r="D74" s="507"/>
      <c r="E74" s="508" t="s">
        <v>258</v>
      </c>
      <c r="F74" s="79" t="s">
        <v>54</v>
      </c>
      <c r="G74" s="79"/>
      <c r="H74" s="152"/>
      <c r="I74" s="79" t="s">
        <v>36</v>
      </c>
      <c r="J74" s="18"/>
      <c r="K74" s="25" t="str">
        <f t="shared" si="0"/>
        <v/>
      </c>
      <c r="L74" s="18"/>
      <c r="M74" s="79" t="str">
        <f t="shared" si="1"/>
        <v/>
      </c>
      <c r="N74" s="18"/>
      <c r="O74" s="18"/>
      <c r="P74" s="258"/>
      <c r="Q74" s="258"/>
      <c r="R74" s="259"/>
      <c r="S74" s="256"/>
      <c r="T74" s="256"/>
      <c r="X74" s="46"/>
      <c r="Y74" s="81">
        <f>IF(B74="",0,IF(VLOOKUP(B74,'登録データ（男）'!$A$3:$AB$1687,28,FALSE)=1,0,1))</f>
        <v>0</v>
      </c>
      <c r="Z74" s="81"/>
      <c r="AA74" s="81"/>
      <c r="AB74" s="81"/>
      <c r="AC74" s="81"/>
      <c r="AD74" s="81"/>
      <c r="AE74" s="81"/>
      <c r="AF74" s="81">
        <f t="shared" ca="1" si="2"/>
        <v>0</v>
      </c>
      <c r="AG74" s="48"/>
      <c r="AH74" s="81">
        <f t="shared" si="3"/>
        <v>0</v>
      </c>
      <c r="AI74" s="81" t="str">
        <f>IF(G74="","0",VLOOKUP(G74,'登録データ（男）'!$Q$3:$S$23,2,FALSE))</f>
        <v>0</v>
      </c>
      <c r="AJ74" s="81" t="str">
        <f t="shared" si="4"/>
        <v>00</v>
      </c>
      <c r="AK74" s="81" t="str">
        <f t="shared" si="5"/>
        <v>0</v>
      </c>
      <c r="AL74" s="81" t="str">
        <f t="shared" si="6"/>
        <v>000000</v>
      </c>
      <c r="AM74" s="81" t="str">
        <f t="shared" ca="1" si="7"/>
        <v/>
      </c>
      <c r="AN74" s="81">
        <f t="shared" si="12"/>
        <v>0</v>
      </c>
      <c r="AO74" s="81" t="str">
        <f>IF(G74="","0",VALUE(VLOOKUP(G74,'登録データ（男）'!$Q$3:$S$23,3,FALSE)))</f>
        <v>0</v>
      </c>
      <c r="AP74" s="81">
        <f t="shared" si="8"/>
        <v>0</v>
      </c>
      <c r="AQ74" s="81">
        <f t="shared" si="9"/>
        <v>0</v>
      </c>
      <c r="AR74" s="81" t="str">
        <f ca="1">IF(OFFSET(B74,-MOD(ROW(B74),3),0)&lt;&gt;"",IF(RIGHT(G74,1)=")",VALUE(VLOOKUP(OFFSET(B74,-MOD(ROW(B74),3),0),'登録データ（男）'!#REF!,8,FALSE)),"0"),"0")</f>
        <v>0</v>
      </c>
      <c r="AS74" s="81">
        <f t="shared" ca="1" si="10"/>
        <v>0</v>
      </c>
      <c r="AT74" s="81"/>
      <c r="AU74" s="81"/>
      <c r="AV74" s="81"/>
      <c r="AW74" s="81"/>
      <c r="AX74" s="81"/>
      <c r="AY74" s="81"/>
      <c r="AZ74" s="81"/>
      <c r="BA74" s="87"/>
      <c r="BB74" s="77" t="str">
        <f t="shared" si="13"/>
        <v/>
      </c>
      <c r="BG74" s="81">
        <f t="shared" si="17"/>
        <v>0</v>
      </c>
      <c r="BH74" s="68">
        <f>BG186</f>
        <v>0</v>
      </c>
      <c r="BI74" s="68">
        <f>BG187</f>
        <v>0</v>
      </c>
      <c r="BJ74" s="68">
        <f>BG188</f>
        <v>0</v>
      </c>
      <c r="BK74" s="89">
        <f>B186</f>
        <v>0</v>
      </c>
      <c r="BL74" s="81"/>
      <c r="BM74" s="81">
        <f t="shared" si="16"/>
        <v>0</v>
      </c>
    </row>
    <row r="75" spans="1:65" ht="18.75" customHeight="1" thickTop="1">
      <c r="A75" s="260">
        <v>20</v>
      </c>
      <c r="B75" s="243"/>
      <c r="C75" s="505" t="str">
        <f>IF(B75="","",VLOOKUP(B75,'登録データ（男）'!$A$3:$AA$2000,2,FALSE))</f>
        <v/>
      </c>
      <c r="D75" s="505" t="str">
        <f>IF(B75="","",VLOOKUP(B75,'登録データ（男）'!$A$3:$AA$2000,3,FALSE))</f>
        <v/>
      </c>
      <c r="E75" s="504" t="str">
        <f>IF(B75="","",VLOOKUP(B75,'登録データ（男）'!$A$3:$AA$2000,7,FALSE))</f>
        <v/>
      </c>
      <c r="F75" s="82" t="s">
        <v>52</v>
      </c>
      <c r="G75" s="82"/>
      <c r="H75" s="25"/>
      <c r="I75" s="82" t="s">
        <v>55</v>
      </c>
      <c r="J75" s="17"/>
      <c r="K75" s="184" t="str">
        <f t="shared" si="0"/>
        <v/>
      </c>
      <c r="L75" s="17"/>
      <c r="M75" s="82" t="str">
        <f t="shared" si="1"/>
        <v/>
      </c>
      <c r="N75" s="17"/>
      <c r="O75" s="17"/>
      <c r="P75" s="262"/>
      <c r="Q75" s="262"/>
      <c r="R75" s="241"/>
      <c r="S75" s="254"/>
      <c r="T75" s="254"/>
      <c r="X75" s="46"/>
      <c r="Y75" s="81">
        <f>IF(B75="",0,IF(VLOOKUP(B75,'登録データ（男）'!$A$3:$AB$1687,28,FALSE)=1,0,1))</f>
        <v>0</v>
      </c>
      <c r="Z75" s="81">
        <f>IF(B75="",1,0)</f>
        <v>1</v>
      </c>
      <c r="AA75" s="81">
        <f>IF(C75="",1,0)</f>
        <v>1</v>
      </c>
      <c r="AB75" s="81">
        <f>IF(D75="",1,0)</f>
        <v>1</v>
      </c>
      <c r="AC75" s="81">
        <f>IF(E75="",1,0)</f>
        <v>1</v>
      </c>
      <c r="AD75" s="81">
        <f>IF(E76="",1,0)</f>
        <v>1</v>
      </c>
      <c r="AE75" s="81">
        <f>SUM(Z75:AD75)</f>
        <v>5</v>
      </c>
      <c r="AF75" s="81">
        <f t="shared" ca="1" si="2"/>
        <v>0</v>
      </c>
      <c r="AG75" s="48" t="str">
        <f t="shared" ref="AG75" si="91">IF($B75="","",IF($B75&lt;1500,0,1))</f>
        <v/>
      </c>
      <c r="AH75" s="81">
        <f t="shared" si="3"/>
        <v>0</v>
      </c>
      <c r="AI75" s="81" t="str">
        <f>IF(G75="","0",VLOOKUP(G75,'登録データ（男）'!$Q$3:$S$23,2,FALSE))</f>
        <v>0</v>
      </c>
      <c r="AJ75" s="81" t="str">
        <f t="shared" si="4"/>
        <v>00</v>
      </c>
      <c r="AK75" s="81" t="str">
        <f t="shared" si="5"/>
        <v>0</v>
      </c>
      <c r="AL75" s="81" t="str">
        <f t="shared" si="6"/>
        <v>000000</v>
      </c>
      <c r="AM75" s="81" t="str">
        <f t="shared" ca="1" si="7"/>
        <v/>
      </c>
      <c r="AN75" s="81">
        <f t="shared" si="12"/>
        <v>0</v>
      </c>
      <c r="AO75" s="81" t="str">
        <f>IF(G75="","0",VALUE(VLOOKUP(G75,'登録データ（男）'!$Q$3:$S$23,3,FALSE)))</f>
        <v>0</v>
      </c>
      <c r="AP75" s="81">
        <f t="shared" si="8"/>
        <v>0</v>
      </c>
      <c r="AQ75" s="81">
        <f t="shared" si="9"/>
        <v>0</v>
      </c>
      <c r="AR75" s="81" t="str">
        <f ca="1">IF(OFFSET(B75,-MOD(ROW(B75),3),0)&lt;&gt;"",IF(RIGHT(G75,1)=")",VALUE(VLOOKUP(OFFSET(B75,-MOD(ROW(B75),3),0),'登録データ（男）'!#REF!,8,FALSE)),"0"),"0")</f>
        <v>0</v>
      </c>
      <c r="AS75" s="81">
        <f t="shared" ca="1" si="10"/>
        <v>0</v>
      </c>
      <c r="AT75" s="81" t="str">
        <f t="shared" ref="AT75" si="92">IF(AU75="","",RANK(AU75,$AU$18:$AU$467,1))</f>
        <v/>
      </c>
      <c r="AU75" s="81" t="str">
        <f>IF(S75="","",B75)</f>
        <v/>
      </c>
      <c r="AV75" s="81" t="str">
        <f t="shared" ref="AV75" si="93">IF(AW75="","",RANK(AW75,$AW$18:$AW$467,1))</f>
        <v/>
      </c>
      <c r="AW75" s="81" t="str">
        <f>IF(T75="","",B75)</f>
        <v/>
      </c>
      <c r="AX75" s="81" t="str">
        <f t="shared" ref="AX75" si="94">IF(AY75="","",RANK(AY75,$AY$18:$AY$467,1))</f>
        <v/>
      </c>
      <c r="AY75" s="81" t="str">
        <f>IF(OR(G75="十種競技",G76="十種競技",G77="十種競技"),B75,"")</f>
        <v/>
      </c>
      <c r="AZ75" s="81"/>
      <c r="BA75" s="88"/>
      <c r="BB75" s="77" t="str">
        <f t="shared" si="13"/>
        <v/>
      </c>
      <c r="BG75" s="81">
        <f t="shared" si="17"/>
        <v>0</v>
      </c>
      <c r="BH75" s="68">
        <f>BG189</f>
        <v>0</v>
      </c>
      <c r="BI75" s="68">
        <f>BG190</f>
        <v>0</v>
      </c>
      <c r="BJ75" s="68">
        <f>BG191</f>
        <v>0</v>
      </c>
      <c r="BK75" s="89">
        <f>B189</f>
        <v>0</v>
      </c>
      <c r="BL75" s="81"/>
      <c r="BM75" s="81">
        <f t="shared" si="16"/>
        <v>0</v>
      </c>
    </row>
    <row r="76" spans="1:65" ht="18.75" customHeight="1">
      <c r="A76" s="261"/>
      <c r="B76" s="244"/>
      <c r="C76" s="506"/>
      <c r="D76" s="506"/>
      <c r="E76" s="504" t="str">
        <f>IF(B75="","",VLOOKUP(B75,'登録データ（男）'!$A$3:$AA$2000,4,FALSE))</f>
        <v/>
      </c>
      <c r="F76" s="16" t="s">
        <v>53</v>
      </c>
      <c r="G76" s="16"/>
      <c r="H76" s="16"/>
      <c r="I76" s="16" t="s">
        <v>56</v>
      </c>
      <c r="J76" s="76"/>
      <c r="K76" s="16" t="str">
        <f t="shared" si="0"/>
        <v/>
      </c>
      <c r="L76" s="76"/>
      <c r="M76" s="185" t="str">
        <f t="shared" si="1"/>
        <v/>
      </c>
      <c r="N76" s="76"/>
      <c r="O76" s="76"/>
      <c r="P76" s="204"/>
      <c r="Q76" s="204"/>
      <c r="R76" s="257"/>
      <c r="S76" s="255"/>
      <c r="T76" s="255"/>
      <c r="X76" s="46"/>
      <c r="Y76" s="81">
        <f>IF(B76="",0,IF(VLOOKUP(B76,'登録データ（男）'!$A$3:$AB$1687,28,FALSE)=1,0,1))</f>
        <v>0</v>
      </c>
      <c r="Z76" s="81"/>
      <c r="AA76" s="81"/>
      <c r="AB76" s="81"/>
      <c r="AC76" s="81"/>
      <c r="AD76" s="81"/>
      <c r="AE76" s="81"/>
      <c r="AF76" s="81">
        <f t="shared" ca="1" si="2"/>
        <v>0</v>
      </c>
      <c r="AG76" s="48" t="str">
        <f t="shared" si="11"/>
        <v/>
      </c>
      <c r="AH76" s="81">
        <f t="shared" si="3"/>
        <v>0</v>
      </c>
      <c r="AI76" s="81" t="str">
        <f>IF(G76="","0",VLOOKUP(G76,'登録データ（男）'!$Q$3:$S$23,2,FALSE))</f>
        <v>0</v>
      </c>
      <c r="AJ76" s="81" t="str">
        <f t="shared" si="4"/>
        <v>00</v>
      </c>
      <c r="AK76" s="81" t="str">
        <f t="shared" si="5"/>
        <v>0</v>
      </c>
      <c r="AL76" s="81" t="str">
        <f t="shared" si="6"/>
        <v>000000</v>
      </c>
      <c r="AM76" s="81" t="str">
        <f t="shared" ca="1" si="7"/>
        <v/>
      </c>
      <c r="AN76" s="81">
        <f t="shared" si="12"/>
        <v>0</v>
      </c>
      <c r="AO76" s="81" t="str">
        <f>IF(G76="","0",VALUE(VLOOKUP(G76,'登録データ（男）'!$Q$3:$S$23,3,FALSE)))</f>
        <v>0</v>
      </c>
      <c r="AP76" s="81">
        <f t="shared" si="8"/>
        <v>0</v>
      </c>
      <c r="AQ76" s="81">
        <f t="shared" si="9"/>
        <v>0</v>
      </c>
      <c r="AR76" s="81" t="str">
        <f ca="1">IF(OFFSET(B76,-MOD(ROW(B76),3),0)&lt;&gt;"",IF(RIGHT(G76,1)=")",VALUE(VLOOKUP(OFFSET(B76,-MOD(ROW(B76),3),0),'登録データ（男）'!#REF!,8,FALSE)),"0"),"0")</f>
        <v>0</v>
      </c>
      <c r="AS76" s="81">
        <f t="shared" ca="1" si="10"/>
        <v>0</v>
      </c>
      <c r="AT76" s="81"/>
      <c r="AU76" s="81"/>
      <c r="AV76" s="81"/>
      <c r="AW76" s="81"/>
      <c r="AX76" s="81"/>
      <c r="AY76" s="81"/>
      <c r="AZ76" s="81"/>
      <c r="BA76" s="87"/>
      <c r="BB76" s="77" t="str">
        <f t="shared" si="13"/>
        <v/>
      </c>
      <c r="BG76" s="81">
        <f t="shared" si="17"/>
        <v>0</v>
      </c>
      <c r="BH76" s="68">
        <f>BG192</f>
        <v>0</v>
      </c>
      <c r="BI76" s="68">
        <f>BG193</f>
        <v>0</v>
      </c>
      <c r="BJ76" s="68">
        <f>BG194</f>
        <v>0</v>
      </c>
      <c r="BK76" s="89">
        <f>B192</f>
        <v>0</v>
      </c>
      <c r="BL76" s="81"/>
      <c r="BM76" s="81">
        <f t="shared" si="16"/>
        <v>0</v>
      </c>
    </row>
    <row r="77" spans="1:65" ht="18.75" customHeight="1" thickBot="1">
      <c r="A77" s="250"/>
      <c r="B77" s="245"/>
      <c r="C77" s="507"/>
      <c r="D77" s="507"/>
      <c r="E77" s="508" t="s">
        <v>258</v>
      </c>
      <c r="F77" s="79" t="s">
        <v>54</v>
      </c>
      <c r="G77" s="79"/>
      <c r="H77" s="152"/>
      <c r="I77" s="79" t="s">
        <v>36</v>
      </c>
      <c r="J77" s="18"/>
      <c r="K77" s="25" t="str">
        <f t="shared" si="0"/>
        <v/>
      </c>
      <c r="L77" s="18"/>
      <c r="M77" s="79" t="str">
        <f t="shared" si="1"/>
        <v/>
      </c>
      <c r="N77" s="18"/>
      <c r="O77" s="18"/>
      <c r="P77" s="258"/>
      <c r="Q77" s="258"/>
      <c r="R77" s="259"/>
      <c r="S77" s="256"/>
      <c r="T77" s="256"/>
      <c r="X77" s="46"/>
      <c r="Y77" s="81">
        <f>IF(B77="",0,IF(VLOOKUP(B77,'登録データ（男）'!$A$3:$AB$1687,28,FALSE)=1,0,1))</f>
        <v>0</v>
      </c>
      <c r="Z77" s="81"/>
      <c r="AA77" s="81"/>
      <c r="AB77" s="81"/>
      <c r="AC77" s="81"/>
      <c r="AD77" s="81"/>
      <c r="AE77" s="81"/>
      <c r="AF77" s="81">
        <f t="shared" ca="1" si="2"/>
        <v>0</v>
      </c>
      <c r="AG77" s="48"/>
      <c r="AH77" s="81">
        <f t="shared" si="3"/>
        <v>0</v>
      </c>
      <c r="AI77" s="81" t="str">
        <f>IF(G77="","0",VLOOKUP(G77,'登録データ（男）'!$Q$3:$S$23,2,FALSE))</f>
        <v>0</v>
      </c>
      <c r="AJ77" s="81" t="str">
        <f t="shared" si="4"/>
        <v>00</v>
      </c>
      <c r="AK77" s="81" t="str">
        <f t="shared" si="5"/>
        <v>0</v>
      </c>
      <c r="AL77" s="81" t="str">
        <f t="shared" si="6"/>
        <v>000000</v>
      </c>
      <c r="AM77" s="81" t="str">
        <f t="shared" ca="1" si="7"/>
        <v/>
      </c>
      <c r="AN77" s="81">
        <f t="shared" si="12"/>
        <v>0</v>
      </c>
      <c r="AO77" s="81" t="str">
        <f>IF(G77="","0",VALUE(VLOOKUP(G77,'登録データ（男）'!$Q$3:$S$23,3,FALSE)))</f>
        <v>0</v>
      </c>
      <c r="AP77" s="81">
        <f t="shared" si="8"/>
        <v>0</v>
      </c>
      <c r="AQ77" s="81">
        <f t="shared" si="9"/>
        <v>0</v>
      </c>
      <c r="AR77" s="81" t="str">
        <f ca="1">IF(OFFSET(B77,-MOD(ROW(B77),3),0)&lt;&gt;"",IF(RIGHT(G77,1)=")",VALUE(VLOOKUP(OFFSET(B77,-MOD(ROW(B77),3),0),'登録データ（男）'!#REF!,8,FALSE)),"0"),"0")</f>
        <v>0</v>
      </c>
      <c r="AS77" s="81">
        <f t="shared" ca="1" si="10"/>
        <v>0</v>
      </c>
      <c r="AT77" s="81"/>
      <c r="AU77" s="81"/>
      <c r="AV77" s="81"/>
      <c r="AW77" s="81"/>
      <c r="AX77" s="81"/>
      <c r="AY77" s="81"/>
      <c r="AZ77" s="81"/>
      <c r="BA77" s="88"/>
      <c r="BB77" s="77" t="str">
        <f t="shared" si="13"/>
        <v/>
      </c>
      <c r="BG77" s="81">
        <f t="shared" si="17"/>
        <v>0</v>
      </c>
      <c r="BH77" s="68">
        <f>BG195</f>
        <v>0</v>
      </c>
      <c r="BI77" s="68">
        <f>BG196</f>
        <v>0</v>
      </c>
      <c r="BJ77" s="68">
        <f>BG197</f>
        <v>0</v>
      </c>
      <c r="BK77" s="89">
        <f>B195</f>
        <v>0</v>
      </c>
      <c r="BL77" s="81"/>
      <c r="BM77" s="81">
        <f t="shared" si="16"/>
        <v>0</v>
      </c>
    </row>
    <row r="78" spans="1:65" ht="18.75" customHeight="1" thickTop="1">
      <c r="A78" s="260">
        <v>21</v>
      </c>
      <c r="B78" s="243"/>
      <c r="C78" s="505" t="str">
        <f>IF(B78="","",VLOOKUP(B78,'登録データ（男）'!$A$3:$AA$2000,2,FALSE))</f>
        <v/>
      </c>
      <c r="D78" s="505" t="str">
        <f>IF(B78="","",VLOOKUP(B78,'登録データ（男）'!$A$3:$AA$2000,3,FALSE))</f>
        <v/>
      </c>
      <c r="E78" s="504" t="str">
        <f>IF(B78="","",VLOOKUP(B78,'登録データ（男）'!$A$3:$AA$2000,7,FALSE))</f>
        <v/>
      </c>
      <c r="F78" s="82" t="s">
        <v>52</v>
      </c>
      <c r="G78" s="82"/>
      <c r="H78" s="25"/>
      <c r="I78" s="82" t="s">
        <v>55</v>
      </c>
      <c r="J78" s="17"/>
      <c r="K78" s="184" t="str">
        <f t="shared" si="0"/>
        <v/>
      </c>
      <c r="L78" s="17"/>
      <c r="M78" s="82" t="str">
        <f t="shared" si="1"/>
        <v/>
      </c>
      <c r="N78" s="17"/>
      <c r="O78" s="17"/>
      <c r="P78" s="262"/>
      <c r="Q78" s="262"/>
      <c r="R78" s="241"/>
      <c r="S78" s="254"/>
      <c r="T78" s="254"/>
      <c r="X78" s="46"/>
      <c r="Y78" s="81">
        <f>IF(B78="",0,IF(VLOOKUP(B78,'登録データ（男）'!$A$3:$AB$1687,28,FALSE)=1,0,1))</f>
        <v>0</v>
      </c>
      <c r="Z78" s="81">
        <f>IF(B78="",1,0)</f>
        <v>1</v>
      </c>
      <c r="AA78" s="81">
        <f>IF(C78="",1,0)</f>
        <v>1</v>
      </c>
      <c r="AB78" s="81">
        <f>IF(D78="",1,0)</f>
        <v>1</v>
      </c>
      <c r="AC78" s="81">
        <f>IF(E78="",1,0)</f>
        <v>1</v>
      </c>
      <c r="AD78" s="81">
        <f>IF(E79="",1,0)</f>
        <v>1</v>
      </c>
      <c r="AE78" s="81">
        <f>SUM(Z78:AD78)</f>
        <v>5</v>
      </c>
      <c r="AF78" s="81">
        <f t="shared" ca="1" si="2"/>
        <v>0</v>
      </c>
      <c r="AG78" s="48" t="str">
        <f t="shared" ref="AG78" si="95">IF($B78="","",IF($B78&lt;1500,0,1))</f>
        <v/>
      </c>
      <c r="AH78" s="81">
        <f t="shared" si="3"/>
        <v>0</v>
      </c>
      <c r="AI78" s="81" t="str">
        <f>IF(G78="","0",VLOOKUP(G78,'登録データ（男）'!$Q$3:$S$23,2,FALSE))</f>
        <v>0</v>
      </c>
      <c r="AJ78" s="81" t="str">
        <f t="shared" si="4"/>
        <v>00</v>
      </c>
      <c r="AK78" s="81" t="str">
        <f t="shared" si="5"/>
        <v>0</v>
      </c>
      <c r="AL78" s="81" t="str">
        <f t="shared" si="6"/>
        <v>000000</v>
      </c>
      <c r="AM78" s="81" t="str">
        <f t="shared" ca="1" si="7"/>
        <v/>
      </c>
      <c r="AN78" s="81">
        <f t="shared" si="12"/>
        <v>0</v>
      </c>
      <c r="AO78" s="81" t="str">
        <f>IF(G78="","0",VALUE(VLOOKUP(G78,'登録データ（男）'!$Q$3:$S$23,3,FALSE)))</f>
        <v>0</v>
      </c>
      <c r="AP78" s="81">
        <f t="shared" si="8"/>
        <v>0</v>
      </c>
      <c r="AQ78" s="81">
        <f t="shared" si="9"/>
        <v>0</v>
      </c>
      <c r="AR78" s="81" t="str">
        <f ca="1">IF(OFFSET(B78,-MOD(ROW(B78),3),0)&lt;&gt;"",IF(RIGHT(G78,1)=")",VALUE(VLOOKUP(OFFSET(B78,-MOD(ROW(B78),3),0),'登録データ（男）'!#REF!,8,FALSE)),"0"),"0")</f>
        <v>0</v>
      </c>
      <c r="AS78" s="81">
        <f t="shared" ca="1" si="10"/>
        <v>0</v>
      </c>
      <c r="AT78" s="81" t="str">
        <f t="shared" ref="AT78" si="96">IF(AU78="","",RANK(AU78,$AU$18:$AU$467,1))</f>
        <v/>
      </c>
      <c r="AU78" s="81" t="str">
        <f>IF(S78="","",B78)</f>
        <v/>
      </c>
      <c r="AV78" s="81" t="str">
        <f t="shared" ref="AV78" si="97">IF(AW78="","",RANK(AW78,$AW$18:$AW$467,1))</f>
        <v/>
      </c>
      <c r="AW78" s="81" t="str">
        <f>IF(T78="","",B78)</f>
        <v/>
      </c>
      <c r="AX78" s="81" t="str">
        <f t="shared" ref="AX78" si="98">IF(AY78="","",RANK(AY78,$AY$18:$AY$467,1))</f>
        <v/>
      </c>
      <c r="AY78" s="81" t="str">
        <f>IF(OR(G78="十種競技",G79="十種競技",G80="十種競技"),B78,"")</f>
        <v/>
      </c>
      <c r="AZ78" s="81"/>
      <c r="BA78" s="87"/>
      <c r="BB78" s="77" t="str">
        <f t="shared" si="13"/>
        <v/>
      </c>
      <c r="BG78" s="81">
        <f t="shared" si="17"/>
        <v>0</v>
      </c>
      <c r="BH78" s="68">
        <f>BG198</f>
        <v>0</v>
      </c>
      <c r="BI78" s="68">
        <f>BG199</f>
        <v>0</v>
      </c>
      <c r="BJ78" s="68">
        <f>BG200</f>
        <v>0</v>
      </c>
      <c r="BK78" s="89">
        <f>B198</f>
        <v>0</v>
      </c>
      <c r="BL78" s="81"/>
      <c r="BM78" s="81">
        <f t="shared" si="16"/>
        <v>0</v>
      </c>
    </row>
    <row r="79" spans="1:65" ht="18.75" customHeight="1">
      <c r="A79" s="261"/>
      <c r="B79" s="244"/>
      <c r="C79" s="506"/>
      <c r="D79" s="506"/>
      <c r="E79" s="504" t="str">
        <f>IF(B78="","",VLOOKUP(B78,'登録データ（男）'!$A$3:$AA$2000,4,FALSE))</f>
        <v/>
      </c>
      <c r="F79" s="16" t="s">
        <v>53</v>
      </c>
      <c r="G79" s="16"/>
      <c r="H79" s="16"/>
      <c r="I79" s="16" t="s">
        <v>56</v>
      </c>
      <c r="J79" s="76"/>
      <c r="K79" s="16" t="str">
        <f t="shared" si="0"/>
        <v/>
      </c>
      <c r="L79" s="76"/>
      <c r="M79" s="185" t="str">
        <f t="shared" si="1"/>
        <v/>
      </c>
      <c r="N79" s="76"/>
      <c r="O79" s="76"/>
      <c r="P79" s="204"/>
      <c r="Q79" s="204"/>
      <c r="R79" s="257"/>
      <c r="S79" s="255"/>
      <c r="T79" s="255"/>
      <c r="X79" s="46"/>
      <c r="Y79" s="81">
        <f>IF(B79="",0,IF(VLOOKUP(B79,'登録データ（男）'!$A$3:$AB$1687,28,FALSE)=1,0,1))</f>
        <v>0</v>
      </c>
      <c r="Z79" s="81"/>
      <c r="AA79" s="81"/>
      <c r="AB79" s="81"/>
      <c r="AC79" s="81"/>
      <c r="AD79" s="81"/>
      <c r="AE79" s="81"/>
      <c r="AF79" s="81">
        <f t="shared" ca="1" si="2"/>
        <v>0</v>
      </c>
      <c r="AG79" s="48" t="str">
        <f t="shared" si="11"/>
        <v/>
      </c>
      <c r="AH79" s="81">
        <f t="shared" si="3"/>
        <v>0</v>
      </c>
      <c r="AI79" s="81" t="str">
        <f>IF(G79="","0",VLOOKUP(G79,'登録データ（男）'!$Q$3:$S$23,2,FALSE))</f>
        <v>0</v>
      </c>
      <c r="AJ79" s="81" t="str">
        <f t="shared" si="4"/>
        <v>00</v>
      </c>
      <c r="AK79" s="81" t="str">
        <f t="shared" si="5"/>
        <v>0</v>
      </c>
      <c r="AL79" s="81" t="str">
        <f t="shared" si="6"/>
        <v>000000</v>
      </c>
      <c r="AM79" s="81" t="str">
        <f t="shared" ca="1" si="7"/>
        <v/>
      </c>
      <c r="AN79" s="81">
        <f t="shared" si="12"/>
        <v>0</v>
      </c>
      <c r="AO79" s="81" t="str">
        <f>IF(G79="","0",VALUE(VLOOKUP(G79,'登録データ（男）'!$Q$3:$S$23,3,FALSE)))</f>
        <v>0</v>
      </c>
      <c r="AP79" s="81">
        <f t="shared" si="8"/>
        <v>0</v>
      </c>
      <c r="AQ79" s="81">
        <f t="shared" si="9"/>
        <v>0</v>
      </c>
      <c r="AR79" s="81" t="str">
        <f ca="1">IF(OFFSET(B79,-MOD(ROW(B79),3),0)&lt;&gt;"",IF(RIGHT(G79,1)=")",VALUE(VLOOKUP(OFFSET(B79,-MOD(ROW(B79),3),0),'登録データ（男）'!#REF!,8,FALSE)),"0"),"0")</f>
        <v>0</v>
      </c>
      <c r="AS79" s="81">
        <f t="shared" ca="1" si="10"/>
        <v>0</v>
      </c>
      <c r="AT79" s="81"/>
      <c r="AU79" s="81"/>
      <c r="AV79" s="81"/>
      <c r="AW79" s="81"/>
      <c r="AX79" s="81"/>
      <c r="AY79" s="81"/>
      <c r="AZ79" s="81"/>
      <c r="BA79" s="88"/>
      <c r="BB79" s="77" t="str">
        <f t="shared" si="13"/>
        <v/>
      </c>
      <c r="BG79" s="81">
        <f t="shared" si="17"/>
        <v>0</v>
      </c>
      <c r="BH79" s="68">
        <f>BG201</f>
        <v>0</v>
      </c>
      <c r="BI79" s="68">
        <f>BG202</f>
        <v>0</v>
      </c>
      <c r="BJ79" s="68">
        <f>BG203</f>
        <v>0</v>
      </c>
      <c r="BK79" s="89">
        <f>B201</f>
        <v>0</v>
      </c>
      <c r="BL79" s="81"/>
      <c r="BM79" s="81">
        <f t="shared" si="16"/>
        <v>0</v>
      </c>
    </row>
    <row r="80" spans="1:65" ht="18.75" customHeight="1" thickBot="1">
      <c r="A80" s="250"/>
      <c r="B80" s="245"/>
      <c r="C80" s="507"/>
      <c r="D80" s="507"/>
      <c r="E80" s="508" t="s">
        <v>258</v>
      </c>
      <c r="F80" s="79" t="s">
        <v>54</v>
      </c>
      <c r="G80" s="79"/>
      <c r="H80" s="152"/>
      <c r="I80" s="79" t="s">
        <v>36</v>
      </c>
      <c r="J80" s="18"/>
      <c r="K80" s="25" t="str">
        <f t="shared" si="0"/>
        <v/>
      </c>
      <c r="L80" s="18"/>
      <c r="M80" s="79" t="str">
        <f t="shared" si="1"/>
        <v/>
      </c>
      <c r="N80" s="18"/>
      <c r="O80" s="18"/>
      <c r="P80" s="258"/>
      <c r="Q80" s="258"/>
      <c r="R80" s="259"/>
      <c r="S80" s="256"/>
      <c r="T80" s="256"/>
      <c r="X80" s="46"/>
      <c r="Y80" s="81">
        <f>IF(B80="",0,IF(VLOOKUP(B80,'登録データ（男）'!$A$3:$AB$1687,28,FALSE)=1,0,1))</f>
        <v>0</v>
      </c>
      <c r="Z80" s="81"/>
      <c r="AA80" s="81"/>
      <c r="AB80" s="81"/>
      <c r="AC80" s="81"/>
      <c r="AD80" s="81"/>
      <c r="AE80" s="81"/>
      <c r="AF80" s="81">
        <f t="shared" ca="1" si="2"/>
        <v>0</v>
      </c>
      <c r="AG80" s="48"/>
      <c r="AH80" s="81">
        <f t="shared" si="3"/>
        <v>0</v>
      </c>
      <c r="AI80" s="81" t="str">
        <f>IF(G80="","0",VLOOKUP(G80,'登録データ（男）'!$Q$3:$S$23,2,FALSE))</f>
        <v>0</v>
      </c>
      <c r="AJ80" s="81" t="str">
        <f t="shared" si="4"/>
        <v>00</v>
      </c>
      <c r="AK80" s="81" t="str">
        <f t="shared" si="5"/>
        <v>0</v>
      </c>
      <c r="AL80" s="81" t="str">
        <f t="shared" si="6"/>
        <v>000000</v>
      </c>
      <c r="AM80" s="81" t="str">
        <f t="shared" ca="1" si="7"/>
        <v/>
      </c>
      <c r="AN80" s="81">
        <f t="shared" si="12"/>
        <v>0</v>
      </c>
      <c r="AO80" s="81" t="str">
        <f>IF(G80="","0",VALUE(VLOOKUP(G80,'登録データ（男）'!$Q$3:$S$23,3,FALSE)))</f>
        <v>0</v>
      </c>
      <c r="AP80" s="81">
        <f t="shared" si="8"/>
        <v>0</v>
      </c>
      <c r="AQ80" s="81">
        <f t="shared" si="9"/>
        <v>0</v>
      </c>
      <c r="AR80" s="81" t="str">
        <f ca="1">IF(OFFSET(B80,-MOD(ROW(B80),3),0)&lt;&gt;"",IF(RIGHT(G80,1)=")",VALUE(VLOOKUP(OFFSET(B80,-MOD(ROW(B80),3),0),'登録データ（男）'!#REF!,8,FALSE)),"0"),"0")</f>
        <v>0</v>
      </c>
      <c r="AS80" s="81">
        <f t="shared" ca="1" si="10"/>
        <v>0</v>
      </c>
      <c r="AT80" s="81"/>
      <c r="AU80" s="81"/>
      <c r="AV80" s="81"/>
      <c r="AW80" s="81"/>
      <c r="AX80" s="81"/>
      <c r="AY80" s="81"/>
      <c r="AZ80" s="81"/>
      <c r="BA80" s="87"/>
      <c r="BB80" s="77" t="str">
        <f t="shared" si="13"/>
        <v/>
      </c>
      <c r="BG80" s="81">
        <f t="shared" si="17"/>
        <v>0</v>
      </c>
      <c r="BH80" s="68">
        <f>BG204</f>
        <v>0</v>
      </c>
      <c r="BI80" s="68">
        <f>BG205</f>
        <v>0</v>
      </c>
      <c r="BJ80" s="68">
        <f>BG206</f>
        <v>0</v>
      </c>
      <c r="BK80" s="89">
        <f>B204</f>
        <v>0</v>
      </c>
      <c r="BL80" s="81"/>
      <c r="BM80" s="81">
        <f t="shared" si="16"/>
        <v>0</v>
      </c>
    </row>
    <row r="81" spans="1:65" ht="18.75" customHeight="1" thickTop="1">
      <c r="A81" s="260">
        <v>22</v>
      </c>
      <c r="B81" s="243"/>
      <c r="C81" s="505" t="str">
        <f>IF(B81="","",VLOOKUP(B81,'登録データ（男）'!$A$3:$AA$2000,2,FALSE))</f>
        <v/>
      </c>
      <c r="D81" s="505" t="str">
        <f>IF(B81="","",VLOOKUP(B81,'登録データ（男）'!$A$3:$AA$2000,3,FALSE))</f>
        <v/>
      </c>
      <c r="E81" s="504" t="str">
        <f>IF(B81="","",VLOOKUP(B81,'登録データ（男）'!$A$3:$AA$2000,7,FALSE))</f>
        <v/>
      </c>
      <c r="F81" s="82" t="s">
        <v>52</v>
      </c>
      <c r="G81" s="82"/>
      <c r="H81" s="25"/>
      <c r="I81" s="82" t="s">
        <v>55</v>
      </c>
      <c r="J81" s="17"/>
      <c r="K81" s="184" t="str">
        <f t="shared" si="0"/>
        <v/>
      </c>
      <c r="L81" s="17"/>
      <c r="M81" s="82" t="str">
        <f t="shared" si="1"/>
        <v/>
      </c>
      <c r="N81" s="17"/>
      <c r="O81" s="17"/>
      <c r="P81" s="262"/>
      <c r="Q81" s="262"/>
      <c r="R81" s="241"/>
      <c r="S81" s="254"/>
      <c r="T81" s="254"/>
      <c r="X81" s="46"/>
      <c r="Y81" s="81">
        <f>IF(B81="",0,IF(VLOOKUP(B81,'登録データ（男）'!$A$3:$AB$1687,28,FALSE)=1,0,1))</f>
        <v>0</v>
      </c>
      <c r="Z81" s="81">
        <f>IF(B81="",1,0)</f>
        <v>1</v>
      </c>
      <c r="AA81" s="81">
        <f>IF(C81="",1,0)</f>
        <v>1</v>
      </c>
      <c r="AB81" s="81">
        <f>IF(D81="",1,0)</f>
        <v>1</v>
      </c>
      <c r="AC81" s="81">
        <f>IF(E81="",1,0)</f>
        <v>1</v>
      </c>
      <c r="AD81" s="81">
        <f>IF(E82="",1,0)</f>
        <v>1</v>
      </c>
      <c r="AE81" s="81">
        <f>SUM(Z81:AD81)</f>
        <v>5</v>
      </c>
      <c r="AF81" s="81">
        <f t="shared" ca="1" si="2"/>
        <v>0</v>
      </c>
      <c r="AG81" s="48" t="str">
        <f t="shared" ref="AG81" si="99">IF($B81="","",IF($B81&lt;1500,0,1))</f>
        <v/>
      </c>
      <c r="AH81" s="81">
        <f t="shared" si="3"/>
        <v>0</v>
      </c>
      <c r="AI81" s="81" t="str">
        <f>IF(G81="","0",VLOOKUP(G81,'登録データ（男）'!$Q$3:$S$23,2,FALSE))</f>
        <v>0</v>
      </c>
      <c r="AJ81" s="81" t="str">
        <f t="shared" si="4"/>
        <v>00</v>
      </c>
      <c r="AK81" s="81" t="str">
        <f t="shared" si="5"/>
        <v>0</v>
      </c>
      <c r="AL81" s="81" t="str">
        <f t="shared" si="6"/>
        <v>000000</v>
      </c>
      <c r="AM81" s="81" t="str">
        <f t="shared" ca="1" si="7"/>
        <v/>
      </c>
      <c r="AN81" s="81">
        <f t="shared" si="12"/>
        <v>0</v>
      </c>
      <c r="AO81" s="81" t="str">
        <f>IF(G81="","0",VALUE(VLOOKUP(G81,'登録データ（男）'!$Q$3:$S$23,3,FALSE)))</f>
        <v>0</v>
      </c>
      <c r="AP81" s="81">
        <f t="shared" si="8"/>
        <v>0</v>
      </c>
      <c r="AQ81" s="81">
        <f t="shared" si="9"/>
        <v>0</v>
      </c>
      <c r="AR81" s="81" t="str">
        <f ca="1">IF(OFFSET(B81,-MOD(ROW(B81),3),0)&lt;&gt;"",IF(RIGHT(G81,1)=")",VALUE(VLOOKUP(OFFSET(B81,-MOD(ROW(B81),3),0),'登録データ（男）'!#REF!,8,FALSE)),"0"),"0")</f>
        <v>0</v>
      </c>
      <c r="AS81" s="81">
        <f t="shared" ca="1" si="10"/>
        <v>0</v>
      </c>
      <c r="AT81" s="81" t="str">
        <f t="shared" ref="AT81" si="100">IF(AU81="","",RANK(AU81,$AU$18:$AU$467,1))</f>
        <v/>
      </c>
      <c r="AU81" s="81" t="str">
        <f>IF(S81="","",B81)</f>
        <v/>
      </c>
      <c r="AV81" s="81" t="str">
        <f t="shared" ref="AV81" si="101">IF(AW81="","",RANK(AW81,$AW$18:$AW$467,1))</f>
        <v/>
      </c>
      <c r="AW81" s="81" t="str">
        <f>IF(T81="","",B81)</f>
        <v/>
      </c>
      <c r="AX81" s="81" t="str">
        <f t="shared" ref="AX81" si="102">IF(AY81="","",RANK(AY81,$AY$18:$AY$467,1))</f>
        <v/>
      </c>
      <c r="AY81" s="81" t="str">
        <f>IF(OR(G81="十種競技",G82="十種競技",G83="十種競技"),B81,"")</f>
        <v/>
      </c>
      <c r="AZ81" s="81"/>
      <c r="BA81" s="88"/>
      <c r="BB81" s="77" t="str">
        <f t="shared" si="13"/>
        <v/>
      </c>
      <c r="BG81" s="81">
        <f t="shared" si="17"/>
        <v>0</v>
      </c>
      <c r="BH81" s="68">
        <f>BG207</f>
        <v>0</v>
      </c>
      <c r="BI81" s="68">
        <f>BG208</f>
        <v>0</v>
      </c>
      <c r="BJ81" s="68">
        <f>BG209</f>
        <v>0</v>
      </c>
      <c r="BK81" s="89">
        <f>B207</f>
        <v>0</v>
      </c>
      <c r="BL81" s="81"/>
      <c r="BM81" s="81">
        <f t="shared" si="16"/>
        <v>0</v>
      </c>
    </row>
    <row r="82" spans="1:65" ht="18.75" customHeight="1">
      <c r="A82" s="261"/>
      <c r="B82" s="244"/>
      <c r="C82" s="506"/>
      <c r="D82" s="506"/>
      <c r="E82" s="504" t="str">
        <f>IF(B81="","",VLOOKUP(B81,'登録データ（男）'!$A$3:$AA$2000,4,FALSE))</f>
        <v/>
      </c>
      <c r="F82" s="16" t="s">
        <v>53</v>
      </c>
      <c r="G82" s="16"/>
      <c r="H82" s="16"/>
      <c r="I82" s="16" t="s">
        <v>56</v>
      </c>
      <c r="J82" s="76"/>
      <c r="K82" s="16" t="str">
        <f t="shared" ref="K82:K145" si="103">IF(G82="","",IF(AK82=2,"","分"))</f>
        <v/>
      </c>
      <c r="L82" s="76"/>
      <c r="M82" s="185" t="str">
        <f t="shared" ref="M82:M113" si="104">IF(OR(G82="",G82="十種競技"),"",IF(AK82=2,"m","秒"))</f>
        <v/>
      </c>
      <c r="N82" s="76"/>
      <c r="O82" s="76"/>
      <c r="P82" s="204"/>
      <c r="Q82" s="204"/>
      <c r="R82" s="257"/>
      <c r="S82" s="255"/>
      <c r="T82" s="255"/>
      <c r="X82" s="46"/>
      <c r="Y82" s="81">
        <f>IF(B82="",0,IF(VLOOKUP(B82,'登録データ（男）'!$A$3:$AB$1687,28,FALSE)=1,0,1))</f>
        <v>0</v>
      </c>
      <c r="Z82" s="81"/>
      <c r="AA82" s="81"/>
      <c r="AB82" s="81"/>
      <c r="AC82" s="81"/>
      <c r="AD82" s="81"/>
      <c r="AE82" s="81"/>
      <c r="AF82" s="81">
        <f t="shared" ref="AF82:AF145" ca="1" si="105">COUNTIF(OFFSET(G82,-MOD(ROW(G82),3),0,3,1),G82)</f>
        <v>0</v>
      </c>
      <c r="AG82" s="48" t="str">
        <f t="shared" si="11"/>
        <v/>
      </c>
      <c r="AH82" s="81">
        <f t="shared" ref="AH82:AH145" si="106">IF(OR(RIGHT(G82,1)="m",RIGHT(G82,1)="H",RIGHT(G82,1)="C"),IF(VALUE(L82)&gt;59,1,0),0)</f>
        <v>0</v>
      </c>
      <c r="AI82" s="81" t="str">
        <f>IF(G82="","0",VLOOKUP(G82,'登録データ（男）'!$Q$3:$S$23,2,FALSE))</f>
        <v>0</v>
      </c>
      <c r="AJ82" s="81" t="str">
        <f t="shared" ref="AJ82:AJ145" si="107">IF(N82="","00",IF(LEN(N82)=1,N82*10,N82))</f>
        <v>00</v>
      </c>
      <c r="AK82" s="81" t="str">
        <f t="shared" ref="AK82:AK145" si="108">IF(G82="","0",IF(OR(RIGHT(G82,1)="m",RIGHT(G82,1)="H",RIGHT(G82,1)="W",RIGHT(G82,1)="C"),1,2))</f>
        <v>0</v>
      </c>
      <c r="AL82" s="81" t="str">
        <f t="shared" ref="AL82:AL145" si="109">IF(AK82=2,IF(L82="","0000",CONCATENATE(RIGHT(L82+100,2),RIGHT(AJ82+100,2))),IF(L82="","000000",CONCATENATE(RIGHT(J82+100,2),RIGHT(L82+100,2),RIGHT(AJ82+100,2))))</f>
        <v>000000</v>
      </c>
      <c r="AM82" s="81" t="str">
        <f t="shared" ref="AM82:AM145" ca="1" si="110">IF(G82="","",IF(OFFSET(B82,-MOD(ROW(B82),3),0)="","0",CONCATENATE(AI82," ",IF(AK82=1,RIGHT(AL82+10000000,7),RIGHT(AL82+100000,5)))))</f>
        <v/>
      </c>
      <c r="AN82" s="81">
        <f t="shared" si="12"/>
        <v>0</v>
      </c>
      <c r="AO82" s="81" t="str">
        <f>IF(G82="","0",VALUE(VLOOKUP(G82,'登録データ（男）'!$Q$3:$S$23,3,FALSE)))</f>
        <v>0</v>
      </c>
      <c r="AP82" s="81">
        <f t="shared" ref="AP82:AP145" si="111">IF(G82="",0,IF(G82="十種競技",0,IF(L82&lt;&gt;"",0,1)))</f>
        <v>0</v>
      </c>
      <c r="AQ82" s="81">
        <f t="shared" ref="AQ82:AQ145" si="112">IF(OR(G82="",G82="十種競技"),0,IF(AK82=1,IF(AN82&gt;AO82,1,0),IF(AN82&lt;AO82,1,0)))</f>
        <v>0</v>
      </c>
      <c r="AR82" s="81" t="str">
        <f ca="1">IF(OFFSET(B82,-MOD(ROW(B82),3),0)&lt;&gt;"",IF(RIGHT(G82,1)=")",VALUE(VLOOKUP(OFFSET(B82,-MOD(ROW(B82),3),0),'登録データ（男）'!#REF!,8,FALSE)),"0"),"0")</f>
        <v>0</v>
      </c>
      <c r="AS82" s="81">
        <f t="shared" ref="AS82:AS145" ca="1" si="113">IF(AR82=0,0,IF(RIGHT(G82,1)&lt;&gt;")",0,IF(VALUE(LEFT(AR82,2))&gt;96,0,1)))</f>
        <v>0</v>
      </c>
      <c r="AT82" s="81"/>
      <c r="AU82" s="81"/>
      <c r="AV82" s="81"/>
      <c r="AW82" s="81"/>
      <c r="AX82" s="81"/>
      <c r="AY82" s="81"/>
      <c r="AZ82" s="81"/>
      <c r="BA82" s="87"/>
      <c r="BB82" s="77" t="str">
        <f t="shared" si="13"/>
        <v/>
      </c>
      <c r="BG82" s="81">
        <f t="shared" si="17"/>
        <v>0</v>
      </c>
      <c r="BH82" s="68">
        <f>BG210</f>
        <v>0</v>
      </c>
      <c r="BI82" s="68">
        <f>BG211</f>
        <v>0</v>
      </c>
      <c r="BJ82" s="68">
        <f>BG212</f>
        <v>0</v>
      </c>
      <c r="BK82" s="89">
        <f>B210</f>
        <v>0</v>
      </c>
      <c r="BL82" s="81"/>
      <c r="BM82" s="81">
        <f t="shared" si="16"/>
        <v>0</v>
      </c>
    </row>
    <row r="83" spans="1:65" ht="18.75" customHeight="1" thickBot="1">
      <c r="A83" s="250"/>
      <c r="B83" s="245"/>
      <c r="C83" s="507"/>
      <c r="D83" s="507"/>
      <c r="E83" s="508" t="s">
        <v>258</v>
      </c>
      <c r="F83" s="79" t="s">
        <v>54</v>
      </c>
      <c r="G83" s="79"/>
      <c r="H83" s="152"/>
      <c r="I83" s="79" t="s">
        <v>36</v>
      </c>
      <c r="J83" s="18"/>
      <c r="K83" s="25" t="str">
        <f t="shared" si="103"/>
        <v/>
      </c>
      <c r="L83" s="18"/>
      <c r="M83" s="79" t="str">
        <f t="shared" si="104"/>
        <v/>
      </c>
      <c r="N83" s="18"/>
      <c r="O83" s="18"/>
      <c r="P83" s="258"/>
      <c r="Q83" s="258"/>
      <c r="R83" s="259"/>
      <c r="S83" s="256"/>
      <c r="T83" s="256"/>
      <c r="X83" s="46"/>
      <c r="Y83" s="81">
        <f>IF(B83="",0,IF(VLOOKUP(B83,'登録データ（男）'!$A$3:$AB$1687,28,FALSE)=1,0,1))</f>
        <v>0</v>
      </c>
      <c r="Z83" s="81"/>
      <c r="AA83" s="81"/>
      <c r="AB83" s="81"/>
      <c r="AC83" s="81"/>
      <c r="AD83" s="81"/>
      <c r="AE83" s="81"/>
      <c r="AF83" s="81">
        <f t="shared" ca="1" si="105"/>
        <v>0</v>
      </c>
      <c r="AG83" s="48"/>
      <c r="AH83" s="81">
        <f t="shared" si="106"/>
        <v>0</v>
      </c>
      <c r="AI83" s="81" t="str">
        <f>IF(G83="","0",VLOOKUP(G83,'登録データ（男）'!$Q$3:$S$23,2,FALSE))</f>
        <v>0</v>
      </c>
      <c r="AJ83" s="81" t="str">
        <f t="shared" si="107"/>
        <v>00</v>
      </c>
      <c r="AK83" s="81" t="str">
        <f t="shared" si="108"/>
        <v>0</v>
      </c>
      <c r="AL83" s="81" t="str">
        <f t="shared" si="109"/>
        <v>000000</v>
      </c>
      <c r="AM83" s="81" t="str">
        <f t="shared" ca="1" si="110"/>
        <v/>
      </c>
      <c r="AN83" s="81">
        <f t="shared" ref="AN83:AN146" si="114">VALUE(AL83)</f>
        <v>0</v>
      </c>
      <c r="AO83" s="81" t="str">
        <f>IF(G83="","0",VALUE(VLOOKUP(G83,'登録データ（男）'!$Q$3:$S$23,3,FALSE)))</f>
        <v>0</v>
      </c>
      <c r="AP83" s="81">
        <f t="shared" si="111"/>
        <v>0</v>
      </c>
      <c r="AQ83" s="81">
        <f t="shared" si="112"/>
        <v>0</v>
      </c>
      <c r="AR83" s="81" t="str">
        <f ca="1">IF(OFFSET(B83,-MOD(ROW(B83),3),0)&lt;&gt;"",IF(RIGHT(G83,1)=")",VALUE(VLOOKUP(OFFSET(B83,-MOD(ROW(B83),3),0),'登録データ（男）'!#REF!,8,FALSE)),"0"),"0")</f>
        <v>0</v>
      </c>
      <c r="AS83" s="81">
        <f t="shared" ca="1" si="113"/>
        <v>0</v>
      </c>
      <c r="AT83" s="81"/>
      <c r="AU83" s="81"/>
      <c r="AV83" s="81"/>
      <c r="AW83" s="81"/>
      <c r="AX83" s="81"/>
      <c r="AY83" s="81"/>
      <c r="AZ83" s="81"/>
      <c r="BA83" s="88"/>
      <c r="BB83" s="77" t="str">
        <f t="shared" ref="BB83:BB146" si="115">CONCATENATE(G83,H83)</f>
        <v/>
      </c>
      <c r="BG83" s="81">
        <f t="shared" si="17"/>
        <v>0</v>
      </c>
      <c r="BH83" s="68">
        <f>BG213</f>
        <v>0</v>
      </c>
      <c r="BI83" s="68">
        <f>BG214</f>
        <v>0</v>
      </c>
      <c r="BJ83" s="68">
        <f>BG215</f>
        <v>0</v>
      </c>
      <c r="BK83" s="89">
        <f>B213</f>
        <v>0</v>
      </c>
      <c r="BL83" s="81"/>
      <c r="BM83" s="81">
        <f t="shared" ref="BM83:BM146" si="116">IF(BK83=0,0,COUNTIF(BK84:BK233,BK83))</f>
        <v>0</v>
      </c>
    </row>
    <row r="84" spans="1:65" ht="18.75" customHeight="1" thickTop="1">
      <c r="A84" s="260">
        <v>23</v>
      </c>
      <c r="B84" s="243"/>
      <c r="C84" s="505" t="str">
        <f>IF(B84="","",VLOOKUP(B84,'登録データ（男）'!$A$3:$AA$2000,2,FALSE))</f>
        <v/>
      </c>
      <c r="D84" s="505" t="str">
        <f>IF(B84="","",VLOOKUP(B84,'登録データ（男）'!$A$3:$AA$2000,3,FALSE))</f>
        <v/>
      </c>
      <c r="E84" s="504" t="str">
        <f>IF(B84="","",VLOOKUP(B84,'登録データ（男）'!$A$3:$AA$2000,7,FALSE))</f>
        <v/>
      </c>
      <c r="F84" s="82" t="s">
        <v>52</v>
      </c>
      <c r="G84" s="82"/>
      <c r="H84" s="25"/>
      <c r="I84" s="82" t="s">
        <v>55</v>
      </c>
      <c r="J84" s="17"/>
      <c r="K84" s="184" t="str">
        <f t="shared" si="103"/>
        <v/>
      </c>
      <c r="L84" s="17"/>
      <c r="M84" s="82" t="str">
        <f t="shared" si="104"/>
        <v/>
      </c>
      <c r="N84" s="17"/>
      <c r="O84" s="17"/>
      <c r="P84" s="262"/>
      <c r="Q84" s="262"/>
      <c r="R84" s="241"/>
      <c r="S84" s="254"/>
      <c r="T84" s="254"/>
      <c r="X84" s="46"/>
      <c r="Y84" s="81">
        <f>IF(B84="",0,IF(VLOOKUP(B84,'登録データ（男）'!$A$3:$AB$1687,28,FALSE)=1,0,1))</f>
        <v>0</v>
      </c>
      <c r="Z84" s="81">
        <f>IF(B84="",1,0)</f>
        <v>1</v>
      </c>
      <c r="AA84" s="81">
        <f>IF(C84="",1,0)</f>
        <v>1</v>
      </c>
      <c r="AB84" s="81">
        <f>IF(D84="",1,0)</f>
        <v>1</v>
      </c>
      <c r="AC84" s="81">
        <f>IF(E84="",1,0)</f>
        <v>1</v>
      </c>
      <c r="AD84" s="81">
        <f>IF(E85="",1,0)</f>
        <v>1</v>
      </c>
      <c r="AE84" s="81">
        <f>SUM(Z84:AD84)</f>
        <v>5</v>
      </c>
      <c r="AF84" s="81">
        <f t="shared" ca="1" si="105"/>
        <v>0</v>
      </c>
      <c r="AG84" s="48" t="str">
        <f t="shared" ref="AG84:AG145" si="117">IF($B84="","",IF($B84&lt;1500,0,1))</f>
        <v/>
      </c>
      <c r="AH84" s="81">
        <f t="shared" si="106"/>
        <v>0</v>
      </c>
      <c r="AI84" s="81" t="str">
        <f>IF(G84="","0",VLOOKUP(G84,'登録データ（男）'!$Q$3:$S$23,2,FALSE))</f>
        <v>0</v>
      </c>
      <c r="AJ84" s="81" t="str">
        <f t="shared" si="107"/>
        <v>00</v>
      </c>
      <c r="AK84" s="81" t="str">
        <f t="shared" si="108"/>
        <v>0</v>
      </c>
      <c r="AL84" s="81" t="str">
        <f t="shared" si="109"/>
        <v>000000</v>
      </c>
      <c r="AM84" s="81" t="str">
        <f t="shared" ca="1" si="110"/>
        <v/>
      </c>
      <c r="AN84" s="81">
        <f t="shared" si="114"/>
        <v>0</v>
      </c>
      <c r="AO84" s="81" t="str">
        <f>IF(G84="","0",VALUE(VLOOKUP(G84,'登録データ（男）'!$Q$3:$S$23,3,FALSE)))</f>
        <v>0</v>
      </c>
      <c r="AP84" s="81">
        <f t="shared" si="111"/>
        <v>0</v>
      </c>
      <c r="AQ84" s="81">
        <f t="shared" si="112"/>
        <v>0</v>
      </c>
      <c r="AR84" s="81" t="str">
        <f ca="1">IF(OFFSET(B84,-MOD(ROW(B84),3),0)&lt;&gt;"",IF(RIGHT(G84,1)=")",VALUE(VLOOKUP(OFFSET(B84,-MOD(ROW(B84),3),0),'登録データ（男）'!#REF!,8,FALSE)),"0"),"0")</f>
        <v>0</v>
      </c>
      <c r="AS84" s="81">
        <f t="shared" ca="1" si="113"/>
        <v>0</v>
      </c>
      <c r="AT84" s="81" t="str">
        <f t="shared" ref="AT84" si="118">IF(AU84="","",RANK(AU84,$AU$18:$AU$467,1))</f>
        <v/>
      </c>
      <c r="AU84" s="81" t="str">
        <f>IF(S84="","",B84)</f>
        <v/>
      </c>
      <c r="AV84" s="81" t="str">
        <f t="shared" ref="AV84" si="119">IF(AW84="","",RANK(AW84,$AW$18:$AW$467,1))</f>
        <v/>
      </c>
      <c r="AW84" s="81" t="str">
        <f>IF(T84="","",B84)</f>
        <v/>
      </c>
      <c r="AX84" s="81" t="str">
        <f t="shared" ref="AX84" si="120">IF(AY84="","",RANK(AY84,$AY$18:$AY$467,1))</f>
        <v/>
      </c>
      <c r="AY84" s="81" t="str">
        <f>IF(OR(G84="十種競技",G85="十種競技",G86="十種競技"),B84,"")</f>
        <v/>
      </c>
      <c r="AZ84" s="81"/>
      <c r="BA84" s="87"/>
      <c r="BB84" s="77" t="str">
        <f t="shared" si="115"/>
        <v/>
      </c>
      <c r="BG84" s="81">
        <f t="shared" ref="BG84:BG147" si="121">IF(H84="",0,1)</f>
        <v>0</v>
      </c>
      <c r="BH84" s="68">
        <f>BG216</f>
        <v>0</v>
      </c>
      <c r="BI84" s="68">
        <f>BG217</f>
        <v>0</v>
      </c>
      <c r="BJ84" s="68">
        <f>BG218</f>
        <v>0</v>
      </c>
      <c r="BK84" s="89">
        <f>B216</f>
        <v>0</v>
      </c>
      <c r="BL84" s="81"/>
      <c r="BM84" s="81">
        <f t="shared" si="116"/>
        <v>0</v>
      </c>
    </row>
    <row r="85" spans="1:65" ht="18.75" customHeight="1">
      <c r="A85" s="261"/>
      <c r="B85" s="244"/>
      <c r="C85" s="506"/>
      <c r="D85" s="506"/>
      <c r="E85" s="504" t="str">
        <f>IF(B84="","",VLOOKUP(B84,'登録データ（男）'!$A$3:$AA$2000,4,FALSE))</f>
        <v/>
      </c>
      <c r="F85" s="16" t="s">
        <v>53</v>
      </c>
      <c r="G85" s="16"/>
      <c r="H85" s="16"/>
      <c r="I85" s="16" t="s">
        <v>56</v>
      </c>
      <c r="J85" s="76"/>
      <c r="K85" s="16" t="str">
        <f t="shared" si="103"/>
        <v/>
      </c>
      <c r="L85" s="76"/>
      <c r="M85" s="185" t="str">
        <f t="shared" si="104"/>
        <v/>
      </c>
      <c r="N85" s="76"/>
      <c r="O85" s="76"/>
      <c r="P85" s="204"/>
      <c r="Q85" s="204"/>
      <c r="R85" s="257"/>
      <c r="S85" s="255"/>
      <c r="T85" s="255"/>
      <c r="X85" s="46"/>
      <c r="Y85" s="81">
        <f>IF(B85="",0,IF(VLOOKUP(B85,'登録データ（男）'!$A$3:$AB$1687,28,FALSE)=1,0,1))</f>
        <v>0</v>
      </c>
      <c r="Z85" s="81"/>
      <c r="AA85" s="81"/>
      <c r="AB85" s="81"/>
      <c r="AC85" s="81"/>
      <c r="AD85" s="81"/>
      <c r="AE85" s="81"/>
      <c r="AF85" s="81">
        <f t="shared" ca="1" si="105"/>
        <v>0</v>
      </c>
      <c r="AG85" s="48" t="str">
        <f t="shared" si="117"/>
        <v/>
      </c>
      <c r="AH85" s="81">
        <f t="shared" si="106"/>
        <v>0</v>
      </c>
      <c r="AI85" s="81" t="str">
        <f>IF(G85="","0",VLOOKUP(G85,'登録データ（男）'!$Q$3:$S$23,2,FALSE))</f>
        <v>0</v>
      </c>
      <c r="AJ85" s="81" t="str">
        <f t="shared" si="107"/>
        <v>00</v>
      </c>
      <c r="AK85" s="81" t="str">
        <f t="shared" si="108"/>
        <v>0</v>
      </c>
      <c r="AL85" s="81" t="str">
        <f t="shared" si="109"/>
        <v>000000</v>
      </c>
      <c r="AM85" s="81" t="str">
        <f t="shared" ca="1" si="110"/>
        <v/>
      </c>
      <c r="AN85" s="81">
        <f t="shared" si="114"/>
        <v>0</v>
      </c>
      <c r="AO85" s="81" t="str">
        <f>IF(G85="","0",VALUE(VLOOKUP(G85,'登録データ（男）'!$Q$3:$S$23,3,FALSE)))</f>
        <v>0</v>
      </c>
      <c r="AP85" s="81">
        <f t="shared" si="111"/>
        <v>0</v>
      </c>
      <c r="AQ85" s="81">
        <f t="shared" si="112"/>
        <v>0</v>
      </c>
      <c r="AR85" s="81" t="str">
        <f ca="1">IF(OFFSET(B85,-MOD(ROW(B85),3),0)&lt;&gt;"",IF(RIGHT(G85,1)=")",VALUE(VLOOKUP(OFFSET(B85,-MOD(ROW(B85),3),0),'登録データ（男）'!#REF!,8,FALSE)),"0"),"0")</f>
        <v>0</v>
      </c>
      <c r="AS85" s="81">
        <f t="shared" ca="1" si="113"/>
        <v>0</v>
      </c>
      <c r="AT85" s="81"/>
      <c r="AU85" s="81"/>
      <c r="AV85" s="81"/>
      <c r="AW85" s="81"/>
      <c r="AX85" s="81"/>
      <c r="AY85" s="81"/>
      <c r="AZ85" s="81"/>
      <c r="BA85" s="88"/>
      <c r="BB85" s="77" t="str">
        <f t="shared" si="115"/>
        <v/>
      </c>
      <c r="BG85" s="81">
        <f t="shared" si="121"/>
        <v>0</v>
      </c>
      <c r="BH85" s="68">
        <f>BG219</f>
        <v>0</v>
      </c>
      <c r="BI85" s="68">
        <f>BG220</f>
        <v>0</v>
      </c>
      <c r="BJ85" s="68">
        <f>BG221</f>
        <v>0</v>
      </c>
      <c r="BK85" s="89">
        <f>B219</f>
        <v>0</v>
      </c>
      <c r="BL85" s="81"/>
      <c r="BM85" s="81">
        <f t="shared" si="116"/>
        <v>0</v>
      </c>
    </row>
    <row r="86" spans="1:65" ht="18.75" customHeight="1" thickBot="1">
      <c r="A86" s="250"/>
      <c r="B86" s="245"/>
      <c r="C86" s="507"/>
      <c r="D86" s="507"/>
      <c r="E86" s="508" t="s">
        <v>258</v>
      </c>
      <c r="F86" s="79" t="s">
        <v>54</v>
      </c>
      <c r="G86" s="79"/>
      <c r="H86" s="152"/>
      <c r="I86" s="79" t="s">
        <v>36</v>
      </c>
      <c r="J86" s="18"/>
      <c r="K86" s="25" t="str">
        <f t="shared" si="103"/>
        <v/>
      </c>
      <c r="L86" s="18"/>
      <c r="M86" s="79" t="str">
        <f t="shared" si="104"/>
        <v/>
      </c>
      <c r="N86" s="18"/>
      <c r="O86" s="18"/>
      <c r="P86" s="258"/>
      <c r="Q86" s="258"/>
      <c r="R86" s="259"/>
      <c r="S86" s="256"/>
      <c r="T86" s="256"/>
      <c r="X86" s="46"/>
      <c r="Y86" s="81">
        <f>IF(B86="",0,IF(VLOOKUP(B86,'登録データ（男）'!$A$3:$AB$1687,28,FALSE)=1,0,1))</f>
        <v>0</v>
      </c>
      <c r="Z86" s="81"/>
      <c r="AA86" s="81"/>
      <c r="AB86" s="81"/>
      <c r="AC86" s="81"/>
      <c r="AD86" s="81"/>
      <c r="AE86" s="81"/>
      <c r="AF86" s="81">
        <f t="shared" ca="1" si="105"/>
        <v>0</v>
      </c>
      <c r="AG86" s="48"/>
      <c r="AH86" s="81">
        <f t="shared" si="106"/>
        <v>0</v>
      </c>
      <c r="AI86" s="81" t="str">
        <f>IF(G86="","0",VLOOKUP(G86,'登録データ（男）'!$Q$3:$S$23,2,FALSE))</f>
        <v>0</v>
      </c>
      <c r="AJ86" s="81" t="str">
        <f t="shared" si="107"/>
        <v>00</v>
      </c>
      <c r="AK86" s="81" t="str">
        <f t="shared" si="108"/>
        <v>0</v>
      </c>
      <c r="AL86" s="81" t="str">
        <f t="shared" si="109"/>
        <v>000000</v>
      </c>
      <c r="AM86" s="81" t="str">
        <f t="shared" ca="1" si="110"/>
        <v/>
      </c>
      <c r="AN86" s="81">
        <f t="shared" si="114"/>
        <v>0</v>
      </c>
      <c r="AO86" s="81" t="str">
        <f>IF(G86="","0",VALUE(VLOOKUP(G86,'登録データ（男）'!$Q$3:$S$23,3,FALSE)))</f>
        <v>0</v>
      </c>
      <c r="AP86" s="81">
        <f t="shared" si="111"/>
        <v>0</v>
      </c>
      <c r="AQ86" s="81">
        <f t="shared" si="112"/>
        <v>0</v>
      </c>
      <c r="AR86" s="81" t="str">
        <f ca="1">IF(OFFSET(B86,-MOD(ROW(B86),3),0)&lt;&gt;"",IF(RIGHT(G86,1)=")",VALUE(VLOOKUP(OFFSET(B86,-MOD(ROW(B86),3),0),'登録データ（男）'!#REF!,8,FALSE)),"0"),"0")</f>
        <v>0</v>
      </c>
      <c r="AS86" s="81">
        <f t="shared" ca="1" si="113"/>
        <v>0</v>
      </c>
      <c r="AT86" s="81"/>
      <c r="AU86" s="81"/>
      <c r="AV86" s="81"/>
      <c r="AW86" s="81"/>
      <c r="AX86" s="81"/>
      <c r="AY86" s="81"/>
      <c r="AZ86" s="81"/>
      <c r="BA86" s="87"/>
      <c r="BB86" s="77" t="str">
        <f t="shared" si="115"/>
        <v/>
      </c>
      <c r="BG86" s="81">
        <f t="shared" si="121"/>
        <v>0</v>
      </c>
      <c r="BH86" s="68">
        <f>BG222</f>
        <v>0</v>
      </c>
      <c r="BI86" s="68">
        <f>BG223</f>
        <v>0</v>
      </c>
      <c r="BJ86" s="68">
        <f>BG224</f>
        <v>0</v>
      </c>
      <c r="BK86" s="89">
        <f>B222</f>
        <v>0</v>
      </c>
      <c r="BL86" s="81"/>
      <c r="BM86" s="81">
        <f t="shared" si="116"/>
        <v>0</v>
      </c>
    </row>
    <row r="87" spans="1:65" ht="18.75" customHeight="1" thickTop="1">
      <c r="A87" s="260">
        <v>24</v>
      </c>
      <c r="B87" s="243"/>
      <c r="C87" s="505" t="str">
        <f>IF(B87="","",VLOOKUP(B87,'登録データ（男）'!$A$3:$AA$2000,2,FALSE))</f>
        <v/>
      </c>
      <c r="D87" s="505" t="str">
        <f>IF(B87="","",VLOOKUP(B87,'登録データ（男）'!$A$3:$AA$2000,3,FALSE))</f>
        <v/>
      </c>
      <c r="E87" s="504" t="str">
        <f>IF(B87="","",VLOOKUP(B87,'登録データ（男）'!$A$3:$AA$2000,7,FALSE))</f>
        <v/>
      </c>
      <c r="F87" s="82" t="s">
        <v>52</v>
      </c>
      <c r="G87" s="82"/>
      <c r="H87" s="25"/>
      <c r="I87" s="82" t="s">
        <v>55</v>
      </c>
      <c r="J87" s="17"/>
      <c r="K87" s="184" t="str">
        <f t="shared" si="103"/>
        <v/>
      </c>
      <c r="L87" s="17"/>
      <c r="M87" s="82" t="str">
        <f t="shared" si="104"/>
        <v/>
      </c>
      <c r="N87" s="17"/>
      <c r="O87" s="17"/>
      <c r="P87" s="262"/>
      <c r="Q87" s="262"/>
      <c r="R87" s="241"/>
      <c r="S87" s="254"/>
      <c r="T87" s="254"/>
      <c r="X87" s="46"/>
      <c r="Y87" s="81">
        <f>IF(B87="",0,IF(VLOOKUP(B87,'登録データ（男）'!$A$3:$AB$1687,28,FALSE)=1,0,1))</f>
        <v>0</v>
      </c>
      <c r="Z87" s="81">
        <f>IF(B87="",1,0)</f>
        <v>1</v>
      </c>
      <c r="AA87" s="81">
        <f>IF(C87="",1,0)</f>
        <v>1</v>
      </c>
      <c r="AB87" s="81">
        <f>IF(D87="",1,0)</f>
        <v>1</v>
      </c>
      <c r="AC87" s="81">
        <f>IF(E87="",1,0)</f>
        <v>1</v>
      </c>
      <c r="AD87" s="81">
        <f>IF(E88="",1,0)</f>
        <v>1</v>
      </c>
      <c r="AE87" s="81">
        <f>SUM(Z87:AD87)</f>
        <v>5</v>
      </c>
      <c r="AF87" s="81">
        <f t="shared" ca="1" si="105"/>
        <v>0</v>
      </c>
      <c r="AG87" s="48" t="str">
        <f t="shared" ref="AG87" si="122">IF($B87="","",IF($B87&lt;1500,0,1))</f>
        <v/>
      </c>
      <c r="AH87" s="81">
        <f t="shared" si="106"/>
        <v>0</v>
      </c>
      <c r="AI87" s="81" t="str">
        <f>IF(G87="","0",VLOOKUP(G87,'登録データ（男）'!$Q$3:$S$23,2,FALSE))</f>
        <v>0</v>
      </c>
      <c r="AJ87" s="81" t="str">
        <f t="shared" si="107"/>
        <v>00</v>
      </c>
      <c r="AK87" s="81" t="str">
        <f t="shared" si="108"/>
        <v>0</v>
      </c>
      <c r="AL87" s="81" t="str">
        <f t="shared" si="109"/>
        <v>000000</v>
      </c>
      <c r="AM87" s="81" t="str">
        <f t="shared" ca="1" si="110"/>
        <v/>
      </c>
      <c r="AN87" s="81">
        <f t="shared" si="114"/>
        <v>0</v>
      </c>
      <c r="AO87" s="81" t="str">
        <f>IF(G87="","0",VALUE(VLOOKUP(G87,'登録データ（男）'!$Q$3:$S$23,3,FALSE)))</f>
        <v>0</v>
      </c>
      <c r="AP87" s="81">
        <f t="shared" si="111"/>
        <v>0</v>
      </c>
      <c r="AQ87" s="81">
        <f t="shared" si="112"/>
        <v>0</v>
      </c>
      <c r="AR87" s="81" t="str">
        <f ca="1">IF(OFFSET(B87,-MOD(ROW(B87),3),0)&lt;&gt;"",IF(RIGHT(G87,1)=")",VALUE(VLOOKUP(OFFSET(B87,-MOD(ROW(B87),3),0),'登録データ（男）'!#REF!,8,FALSE)),"0"),"0")</f>
        <v>0</v>
      </c>
      <c r="AS87" s="81">
        <f t="shared" ca="1" si="113"/>
        <v>0</v>
      </c>
      <c r="AT87" s="81" t="str">
        <f t="shared" ref="AT87" si="123">IF(AU87="","",RANK(AU87,$AU$18:$AU$467,1))</f>
        <v/>
      </c>
      <c r="AU87" s="81" t="str">
        <f>IF(S87="","",B87)</f>
        <v/>
      </c>
      <c r="AV87" s="81" t="str">
        <f t="shared" ref="AV87" si="124">IF(AW87="","",RANK(AW87,$AW$18:$AW$467,1))</f>
        <v/>
      </c>
      <c r="AW87" s="81" t="str">
        <f>IF(T87="","",B87)</f>
        <v/>
      </c>
      <c r="AX87" s="81" t="str">
        <f t="shared" ref="AX87" si="125">IF(AY87="","",RANK(AY87,$AY$18:$AY$467,1))</f>
        <v/>
      </c>
      <c r="AY87" s="81" t="str">
        <f>IF(OR(G87="十種競技",G88="十種競技",G89="十種競技"),B87,"")</f>
        <v/>
      </c>
      <c r="AZ87" s="81"/>
      <c r="BA87" s="88"/>
      <c r="BB87" s="77" t="str">
        <f t="shared" si="115"/>
        <v/>
      </c>
      <c r="BG87" s="81">
        <f t="shared" si="121"/>
        <v>0</v>
      </c>
      <c r="BH87" s="68">
        <f>BG225</f>
        <v>0</v>
      </c>
      <c r="BI87" s="68">
        <f>BG226</f>
        <v>0</v>
      </c>
      <c r="BJ87" s="68">
        <f>BG227</f>
        <v>0</v>
      </c>
      <c r="BK87" s="89">
        <f>B225</f>
        <v>0</v>
      </c>
      <c r="BL87" s="81"/>
      <c r="BM87" s="81">
        <f t="shared" si="116"/>
        <v>0</v>
      </c>
    </row>
    <row r="88" spans="1:65" ht="18.75" customHeight="1">
      <c r="A88" s="261"/>
      <c r="B88" s="244"/>
      <c r="C88" s="506"/>
      <c r="D88" s="506"/>
      <c r="E88" s="504" t="str">
        <f>IF(B87="","",VLOOKUP(B87,'登録データ（男）'!$A$3:$AA$2000,4,FALSE))</f>
        <v/>
      </c>
      <c r="F88" s="16" t="s">
        <v>53</v>
      </c>
      <c r="G88" s="16"/>
      <c r="H88" s="16"/>
      <c r="I88" s="16" t="s">
        <v>56</v>
      </c>
      <c r="J88" s="76"/>
      <c r="K88" s="16" t="str">
        <f t="shared" si="103"/>
        <v/>
      </c>
      <c r="L88" s="76"/>
      <c r="M88" s="185" t="str">
        <f t="shared" si="104"/>
        <v/>
      </c>
      <c r="N88" s="76"/>
      <c r="O88" s="76"/>
      <c r="P88" s="204"/>
      <c r="Q88" s="204"/>
      <c r="R88" s="257"/>
      <c r="S88" s="255"/>
      <c r="T88" s="255"/>
      <c r="X88" s="46"/>
      <c r="Y88" s="81">
        <f>IF(B88="",0,IF(VLOOKUP(B88,'登録データ（男）'!$A$3:$AB$1687,28,FALSE)=1,0,1))</f>
        <v>0</v>
      </c>
      <c r="Z88" s="81"/>
      <c r="AA88" s="81"/>
      <c r="AB88" s="81"/>
      <c r="AC88" s="81"/>
      <c r="AD88" s="81"/>
      <c r="AE88" s="81"/>
      <c r="AF88" s="81">
        <f t="shared" ca="1" si="105"/>
        <v>0</v>
      </c>
      <c r="AG88" s="48" t="str">
        <f t="shared" si="117"/>
        <v/>
      </c>
      <c r="AH88" s="81">
        <f t="shared" si="106"/>
        <v>0</v>
      </c>
      <c r="AI88" s="81" t="str">
        <f>IF(G88="","0",VLOOKUP(G88,'登録データ（男）'!$Q$3:$S$23,2,FALSE))</f>
        <v>0</v>
      </c>
      <c r="AJ88" s="81" t="str">
        <f t="shared" si="107"/>
        <v>00</v>
      </c>
      <c r="AK88" s="81" t="str">
        <f t="shared" si="108"/>
        <v>0</v>
      </c>
      <c r="AL88" s="81" t="str">
        <f t="shared" si="109"/>
        <v>000000</v>
      </c>
      <c r="AM88" s="81" t="str">
        <f t="shared" ca="1" si="110"/>
        <v/>
      </c>
      <c r="AN88" s="81">
        <f t="shared" si="114"/>
        <v>0</v>
      </c>
      <c r="AO88" s="81" t="str">
        <f>IF(G88="","0",VALUE(VLOOKUP(G88,'登録データ（男）'!$Q$3:$S$23,3,FALSE)))</f>
        <v>0</v>
      </c>
      <c r="AP88" s="81">
        <f t="shared" si="111"/>
        <v>0</v>
      </c>
      <c r="AQ88" s="81">
        <f t="shared" si="112"/>
        <v>0</v>
      </c>
      <c r="AR88" s="81" t="str">
        <f ca="1">IF(OFFSET(B88,-MOD(ROW(B88),3),0)&lt;&gt;"",IF(RIGHT(G88,1)=")",VALUE(VLOOKUP(OFFSET(B88,-MOD(ROW(B88),3),0),'登録データ（男）'!#REF!,8,FALSE)),"0"),"0")</f>
        <v>0</v>
      </c>
      <c r="AS88" s="81">
        <f t="shared" ca="1" si="113"/>
        <v>0</v>
      </c>
      <c r="AT88" s="81"/>
      <c r="AU88" s="81"/>
      <c r="AV88" s="81"/>
      <c r="AW88" s="81"/>
      <c r="AX88" s="81"/>
      <c r="AY88" s="81"/>
      <c r="AZ88" s="81"/>
      <c r="BA88" s="87"/>
      <c r="BB88" s="77" t="str">
        <f t="shared" si="115"/>
        <v/>
      </c>
      <c r="BG88" s="81">
        <f t="shared" si="121"/>
        <v>0</v>
      </c>
      <c r="BH88" s="68">
        <f>BG228</f>
        <v>0</v>
      </c>
      <c r="BI88" s="68">
        <f>BG229</f>
        <v>0</v>
      </c>
      <c r="BJ88" s="68">
        <f>BG230</f>
        <v>0</v>
      </c>
      <c r="BK88" s="89">
        <f>B228</f>
        <v>0</v>
      </c>
      <c r="BL88" s="81"/>
      <c r="BM88" s="81">
        <f t="shared" si="116"/>
        <v>0</v>
      </c>
    </row>
    <row r="89" spans="1:65" ht="18.75" customHeight="1" thickBot="1">
      <c r="A89" s="250"/>
      <c r="B89" s="245"/>
      <c r="C89" s="507"/>
      <c r="D89" s="507"/>
      <c r="E89" s="508" t="s">
        <v>258</v>
      </c>
      <c r="F89" s="79" t="s">
        <v>54</v>
      </c>
      <c r="G89" s="79"/>
      <c r="H89" s="152"/>
      <c r="I89" s="79" t="s">
        <v>36</v>
      </c>
      <c r="J89" s="18"/>
      <c r="K89" s="25" t="str">
        <f t="shared" si="103"/>
        <v/>
      </c>
      <c r="L89" s="18"/>
      <c r="M89" s="79" t="str">
        <f t="shared" si="104"/>
        <v/>
      </c>
      <c r="N89" s="18"/>
      <c r="O89" s="18"/>
      <c r="P89" s="258"/>
      <c r="Q89" s="258"/>
      <c r="R89" s="259"/>
      <c r="S89" s="256"/>
      <c r="T89" s="256"/>
      <c r="X89" s="46"/>
      <c r="Y89" s="81">
        <f>IF(B89="",0,IF(VLOOKUP(B89,'登録データ（男）'!$A$3:$AB$1687,28,FALSE)=1,0,1))</f>
        <v>0</v>
      </c>
      <c r="Z89" s="81"/>
      <c r="AA89" s="81"/>
      <c r="AB89" s="81"/>
      <c r="AC89" s="81"/>
      <c r="AD89" s="81"/>
      <c r="AE89" s="81"/>
      <c r="AF89" s="81">
        <f t="shared" ca="1" si="105"/>
        <v>0</v>
      </c>
      <c r="AG89" s="48"/>
      <c r="AH89" s="81">
        <f t="shared" si="106"/>
        <v>0</v>
      </c>
      <c r="AI89" s="81" t="str">
        <f>IF(G89="","0",VLOOKUP(G89,'登録データ（男）'!$Q$3:$S$23,2,FALSE))</f>
        <v>0</v>
      </c>
      <c r="AJ89" s="81" t="str">
        <f t="shared" si="107"/>
        <v>00</v>
      </c>
      <c r="AK89" s="81" t="str">
        <f t="shared" si="108"/>
        <v>0</v>
      </c>
      <c r="AL89" s="81" t="str">
        <f t="shared" si="109"/>
        <v>000000</v>
      </c>
      <c r="AM89" s="81" t="str">
        <f t="shared" ca="1" si="110"/>
        <v/>
      </c>
      <c r="AN89" s="81">
        <f t="shared" si="114"/>
        <v>0</v>
      </c>
      <c r="AO89" s="81" t="str">
        <f>IF(G89="","0",VALUE(VLOOKUP(G89,'登録データ（男）'!$Q$3:$S$23,3,FALSE)))</f>
        <v>0</v>
      </c>
      <c r="AP89" s="81">
        <f t="shared" si="111"/>
        <v>0</v>
      </c>
      <c r="AQ89" s="81">
        <f t="shared" si="112"/>
        <v>0</v>
      </c>
      <c r="AR89" s="81" t="str">
        <f ca="1">IF(OFFSET(B89,-MOD(ROW(B89),3),0)&lt;&gt;"",IF(RIGHT(G89,1)=")",VALUE(VLOOKUP(OFFSET(B89,-MOD(ROW(B89),3),0),'登録データ（男）'!#REF!,8,FALSE)),"0"),"0")</f>
        <v>0</v>
      </c>
      <c r="AS89" s="81">
        <f t="shared" ca="1" si="113"/>
        <v>0</v>
      </c>
      <c r="AT89" s="81"/>
      <c r="AU89" s="81"/>
      <c r="AV89" s="81"/>
      <c r="AW89" s="81"/>
      <c r="AX89" s="81"/>
      <c r="AY89" s="81"/>
      <c r="AZ89" s="81"/>
      <c r="BA89" s="88"/>
      <c r="BB89" s="77" t="str">
        <f t="shared" si="115"/>
        <v/>
      </c>
      <c r="BG89" s="81">
        <f t="shared" si="121"/>
        <v>0</v>
      </c>
      <c r="BH89" s="68">
        <f>BG231</f>
        <v>0</v>
      </c>
      <c r="BI89" s="68">
        <f>BG232</f>
        <v>0</v>
      </c>
      <c r="BJ89" s="68">
        <f>BG233</f>
        <v>0</v>
      </c>
      <c r="BK89" s="89">
        <f>B231</f>
        <v>0</v>
      </c>
      <c r="BL89" s="81"/>
      <c r="BM89" s="81">
        <f t="shared" si="116"/>
        <v>0</v>
      </c>
    </row>
    <row r="90" spans="1:65" ht="18.75" customHeight="1" thickTop="1">
      <c r="A90" s="260">
        <v>25</v>
      </c>
      <c r="B90" s="243"/>
      <c r="C90" s="505" t="str">
        <f>IF(B90="","",VLOOKUP(B90,'登録データ（男）'!$A$3:$AA$2000,2,FALSE))</f>
        <v/>
      </c>
      <c r="D90" s="505" t="str">
        <f>IF(B90="","",VLOOKUP(B90,'登録データ（男）'!$A$3:$AA$2000,3,FALSE))</f>
        <v/>
      </c>
      <c r="E90" s="504" t="str">
        <f>IF(B90="","",VLOOKUP(B90,'登録データ（男）'!$A$3:$AA$2000,7,FALSE))</f>
        <v/>
      </c>
      <c r="F90" s="82" t="s">
        <v>52</v>
      </c>
      <c r="G90" s="82"/>
      <c r="H90" s="25"/>
      <c r="I90" s="82" t="s">
        <v>55</v>
      </c>
      <c r="J90" s="17"/>
      <c r="K90" s="184" t="str">
        <f t="shared" si="103"/>
        <v/>
      </c>
      <c r="L90" s="17"/>
      <c r="M90" s="82" t="str">
        <f t="shared" si="104"/>
        <v/>
      </c>
      <c r="N90" s="17"/>
      <c r="O90" s="17"/>
      <c r="P90" s="262"/>
      <c r="Q90" s="262"/>
      <c r="R90" s="241"/>
      <c r="S90" s="254"/>
      <c r="T90" s="254"/>
      <c r="X90" s="46"/>
      <c r="Y90" s="81">
        <f>IF(B90="",0,IF(VLOOKUP(B90,'登録データ（男）'!$A$3:$AB$1687,28,FALSE)=1,0,1))</f>
        <v>0</v>
      </c>
      <c r="Z90" s="81">
        <f>IF(B90="",1,0)</f>
        <v>1</v>
      </c>
      <c r="AA90" s="81">
        <f>IF(C90="",1,0)</f>
        <v>1</v>
      </c>
      <c r="AB90" s="81">
        <f>IF(D90="",1,0)</f>
        <v>1</v>
      </c>
      <c r="AC90" s="81">
        <f>IF(E90="",1,0)</f>
        <v>1</v>
      </c>
      <c r="AD90" s="81">
        <f>IF(E91="",1,0)</f>
        <v>1</v>
      </c>
      <c r="AE90" s="81">
        <f>SUM(Z90:AD90)</f>
        <v>5</v>
      </c>
      <c r="AF90" s="81">
        <f t="shared" ca="1" si="105"/>
        <v>0</v>
      </c>
      <c r="AG90" s="48" t="str">
        <f t="shared" ref="AG90" si="126">IF($B90="","",IF($B90&lt;1500,0,1))</f>
        <v/>
      </c>
      <c r="AH90" s="81">
        <f t="shared" si="106"/>
        <v>0</v>
      </c>
      <c r="AI90" s="81" t="str">
        <f>IF(G90="","0",VLOOKUP(G90,'登録データ（男）'!$Q$3:$S$23,2,FALSE))</f>
        <v>0</v>
      </c>
      <c r="AJ90" s="81" t="str">
        <f t="shared" si="107"/>
        <v>00</v>
      </c>
      <c r="AK90" s="81" t="str">
        <f t="shared" si="108"/>
        <v>0</v>
      </c>
      <c r="AL90" s="81" t="str">
        <f t="shared" si="109"/>
        <v>000000</v>
      </c>
      <c r="AM90" s="81" t="str">
        <f t="shared" ca="1" si="110"/>
        <v/>
      </c>
      <c r="AN90" s="81">
        <f t="shared" si="114"/>
        <v>0</v>
      </c>
      <c r="AO90" s="81" t="str">
        <f>IF(G90="","0",VALUE(VLOOKUP(G90,'登録データ（男）'!$Q$3:$S$23,3,FALSE)))</f>
        <v>0</v>
      </c>
      <c r="AP90" s="81">
        <f t="shared" si="111"/>
        <v>0</v>
      </c>
      <c r="AQ90" s="81">
        <f t="shared" si="112"/>
        <v>0</v>
      </c>
      <c r="AR90" s="81" t="str">
        <f ca="1">IF(OFFSET(B90,-MOD(ROW(B90),3),0)&lt;&gt;"",IF(RIGHT(G90,1)=")",VALUE(VLOOKUP(OFFSET(B90,-MOD(ROW(B90),3),0),'登録データ（男）'!#REF!,8,FALSE)),"0"),"0")</f>
        <v>0</v>
      </c>
      <c r="AS90" s="81">
        <f t="shared" ca="1" si="113"/>
        <v>0</v>
      </c>
      <c r="AT90" s="81" t="str">
        <f t="shared" ref="AT90" si="127">IF(AU90="","",RANK(AU90,$AU$18:$AU$467,1))</f>
        <v/>
      </c>
      <c r="AU90" s="81" t="str">
        <f>IF(S90="","",B90)</f>
        <v/>
      </c>
      <c r="AV90" s="81" t="str">
        <f t="shared" ref="AV90" si="128">IF(AW90="","",RANK(AW90,$AW$18:$AW$467,1))</f>
        <v/>
      </c>
      <c r="AW90" s="81" t="str">
        <f>IF(T90="","",B90)</f>
        <v/>
      </c>
      <c r="AX90" s="81" t="str">
        <f t="shared" ref="AX90" si="129">IF(AY90="","",RANK(AY90,$AY$18:$AY$467,1))</f>
        <v/>
      </c>
      <c r="AY90" s="81" t="str">
        <f>IF(OR(G90="十種競技",G91="十種競技",G92="十種競技"),B90,"")</f>
        <v/>
      </c>
      <c r="AZ90" s="81"/>
      <c r="BA90" s="87"/>
      <c r="BB90" s="77" t="str">
        <f t="shared" si="115"/>
        <v/>
      </c>
      <c r="BG90" s="81">
        <f t="shared" si="121"/>
        <v>0</v>
      </c>
      <c r="BH90" s="68">
        <f>BG234</f>
        <v>0</v>
      </c>
      <c r="BI90" s="68">
        <f>BG235</f>
        <v>0</v>
      </c>
      <c r="BJ90" s="68">
        <f>BG236</f>
        <v>0</v>
      </c>
      <c r="BK90" s="89">
        <f>B234</f>
        <v>0</v>
      </c>
      <c r="BL90" s="81"/>
      <c r="BM90" s="81">
        <f t="shared" si="116"/>
        <v>0</v>
      </c>
    </row>
    <row r="91" spans="1:65" ht="18.75" customHeight="1">
      <c r="A91" s="261"/>
      <c r="B91" s="244"/>
      <c r="C91" s="506"/>
      <c r="D91" s="506"/>
      <c r="E91" s="504" t="str">
        <f>IF(B90="","",VLOOKUP(B90,'登録データ（男）'!$A$3:$AA$2000,4,FALSE))</f>
        <v/>
      </c>
      <c r="F91" s="16" t="s">
        <v>53</v>
      </c>
      <c r="G91" s="16"/>
      <c r="H91" s="16"/>
      <c r="I91" s="16" t="s">
        <v>56</v>
      </c>
      <c r="J91" s="76"/>
      <c r="K91" s="16" t="str">
        <f t="shared" si="103"/>
        <v/>
      </c>
      <c r="L91" s="76"/>
      <c r="M91" s="185" t="str">
        <f t="shared" si="104"/>
        <v/>
      </c>
      <c r="N91" s="76"/>
      <c r="O91" s="76"/>
      <c r="P91" s="204"/>
      <c r="Q91" s="204"/>
      <c r="R91" s="257"/>
      <c r="S91" s="255"/>
      <c r="T91" s="255"/>
      <c r="X91" s="46"/>
      <c r="Y91" s="81">
        <f>IF(B91="",0,IF(VLOOKUP(B91,'登録データ（男）'!$A$3:$AB$1687,28,FALSE)=1,0,1))</f>
        <v>0</v>
      </c>
      <c r="Z91" s="81"/>
      <c r="AA91" s="81"/>
      <c r="AB91" s="81"/>
      <c r="AC91" s="81"/>
      <c r="AD91" s="81"/>
      <c r="AE91" s="81"/>
      <c r="AF91" s="81">
        <f t="shared" ca="1" si="105"/>
        <v>0</v>
      </c>
      <c r="AG91" s="48" t="str">
        <f t="shared" si="117"/>
        <v/>
      </c>
      <c r="AH91" s="81">
        <f t="shared" si="106"/>
        <v>0</v>
      </c>
      <c r="AI91" s="81" t="str">
        <f>IF(G91="","0",VLOOKUP(G91,'登録データ（男）'!$Q$3:$S$23,2,FALSE))</f>
        <v>0</v>
      </c>
      <c r="AJ91" s="81" t="str">
        <f t="shared" si="107"/>
        <v>00</v>
      </c>
      <c r="AK91" s="81" t="str">
        <f t="shared" si="108"/>
        <v>0</v>
      </c>
      <c r="AL91" s="81" t="str">
        <f t="shared" si="109"/>
        <v>000000</v>
      </c>
      <c r="AM91" s="81" t="str">
        <f t="shared" ca="1" si="110"/>
        <v/>
      </c>
      <c r="AN91" s="81">
        <f t="shared" si="114"/>
        <v>0</v>
      </c>
      <c r="AO91" s="81" t="str">
        <f>IF(G91="","0",VALUE(VLOOKUP(G91,'登録データ（男）'!$Q$3:$S$23,3,FALSE)))</f>
        <v>0</v>
      </c>
      <c r="AP91" s="81">
        <f t="shared" si="111"/>
        <v>0</v>
      </c>
      <c r="AQ91" s="81">
        <f t="shared" si="112"/>
        <v>0</v>
      </c>
      <c r="AR91" s="81" t="str">
        <f ca="1">IF(OFFSET(B91,-MOD(ROW(B91),3),0)&lt;&gt;"",IF(RIGHT(G91,1)=")",VALUE(VLOOKUP(OFFSET(B91,-MOD(ROW(B91),3),0),'登録データ（男）'!#REF!,8,FALSE)),"0"),"0")</f>
        <v>0</v>
      </c>
      <c r="AS91" s="81">
        <f t="shared" ca="1" si="113"/>
        <v>0</v>
      </c>
      <c r="AT91" s="81"/>
      <c r="AU91" s="81"/>
      <c r="AV91" s="81"/>
      <c r="AW91" s="81"/>
      <c r="AX91" s="81"/>
      <c r="AY91" s="81"/>
      <c r="AZ91" s="81"/>
      <c r="BA91" s="88"/>
      <c r="BB91" s="77" t="str">
        <f t="shared" si="115"/>
        <v/>
      </c>
      <c r="BG91" s="81">
        <f t="shared" si="121"/>
        <v>0</v>
      </c>
      <c r="BH91" s="68">
        <f>BG237</f>
        <v>0</v>
      </c>
      <c r="BI91" s="68">
        <f>BG238</f>
        <v>0</v>
      </c>
      <c r="BJ91" s="68">
        <f>BG239</f>
        <v>0</v>
      </c>
      <c r="BK91" s="89">
        <f>B237</f>
        <v>0</v>
      </c>
      <c r="BL91" s="81"/>
      <c r="BM91" s="81">
        <f t="shared" si="116"/>
        <v>0</v>
      </c>
    </row>
    <row r="92" spans="1:65" ht="18.75" customHeight="1" thickBot="1">
      <c r="A92" s="250"/>
      <c r="B92" s="245"/>
      <c r="C92" s="507"/>
      <c r="D92" s="507"/>
      <c r="E92" s="508" t="s">
        <v>258</v>
      </c>
      <c r="F92" s="79" t="s">
        <v>54</v>
      </c>
      <c r="G92" s="79"/>
      <c r="H92" s="152"/>
      <c r="I92" s="79" t="s">
        <v>36</v>
      </c>
      <c r="J92" s="18"/>
      <c r="K92" s="25" t="str">
        <f t="shared" si="103"/>
        <v/>
      </c>
      <c r="L92" s="18"/>
      <c r="M92" s="79" t="str">
        <f t="shared" si="104"/>
        <v/>
      </c>
      <c r="N92" s="18"/>
      <c r="O92" s="18"/>
      <c r="P92" s="258"/>
      <c r="Q92" s="258"/>
      <c r="R92" s="259"/>
      <c r="S92" s="256"/>
      <c r="T92" s="256"/>
      <c r="X92" s="46"/>
      <c r="Y92" s="81">
        <f>IF(B92="",0,IF(VLOOKUP(B92,'登録データ（男）'!$A$3:$AB$1687,28,FALSE)=1,0,1))</f>
        <v>0</v>
      </c>
      <c r="Z92" s="81"/>
      <c r="AA92" s="81"/>
      <c r="AB92" s="81"/>
      <c r="AC92" s="81"/>
      <c r="AD92" s="81"/>
      <c r="AE92" s="81"/>
      <c r="AF92" s="81">
        <f t="shared" ca="1" si="105"/>
        <v>0</v>
      </c>
      <c r="AG92" s="48"/>
      <c r="AH92" s="81">
        <f t="shared" si="106"/>
        <v>0</v>
      </c>
      <c r="AI92" s="81" t="str">
        <f>IF(G92="","0",VLOOKUP(G92,'登録データ（男）'!$Q$3:$S$23,2,FALSE))</f>
        <v>0</v>
      </c>
      <c r="AJ92" s="81" t="str">
        <f t="shared" si="107"/>
        <v>00</v>
      </c>
      <c r="AK92" s="81" t="str">
        <f t="shared" si="108"/>
        <v>0</v>
      </c>
      <c r="AL92" s="81" t="str">
        <f t="shared" si="109"/>
        <v>000000</v>
      </c>
      <c r="AM92" s="81" t="str">
        <f t="shared" ca="1" si="110"/>
        <v/>
      </c>
      <c r="AN92" s="81">
        <f t="shared" si="114"/>
        <v>0</v>
      </c>
      <c r="AO92" s="81" t="str">
        <f>IF(G92="","0",VALUE(VLOOKUP(G92,'登録データ（男）'!$Q$3:$S$23,3,FALSE)))</f>
        <v>0</v>
      </c>
      <c r="AP92" s="81">
        <f t="shared" si="111"/>
        <v>0</v>
      </c>
      <c r="AQ92" s="81">
        <f t="shared" si="112"/>
        <v>0</v>
      </c>
      <c r="AR92" s="81" t="str">
        <f ca="1">IF(OFFSET(B92,-MOD(ROW(B92),3),0)&lt;&gt;"",IF(RIGHT(G92,1)=")",VALUE(VLOOKUP(OFFSET(B92,-MOD(ROW(B92),3),0),'登録データ（男）'!#REF!,8,FALSE)),"0"),"0")</f>
        <v>0</v>
      </c>
      <c r="AS92" s="81">
        <f t="shared" ca="1" si="113"/>
        <v>0</v>
      </c>
      <c r="AT92" s="81"/>
      <c r="AU92" s="81"/>
      <c r="AV92" s="81"/>
      <c r="AW92" s="81"/>
      <c r="AX92" s="81"/>
      <c r="AY92" s="81"/>
      <c r="AZ92" s="81"/>
      <c r="BA92" s="87"/>
      <c r="BB92" s="77" t="str">
        <f t="shared" si="115"/>
        <v/>
      </c>
      <c r="BG92" s="81">
        <f t="shared" si="121"/>
        <v>0</v>
      </c>
      <c r="BH92" s="68">
        <f>BG240</f>
        <v>0</v>
      </c>
      <c r="BI92" s="68">
        <f>BG241</f>
        <v>0</v>
      </c>
      <c r="BJ92" s="68">
        <f>BG242</f>
        <v>0</v>
      </c>
      <c r="BK92" s="89">
        <f>B240</f>
        <v>0</v>
      </c>
      <c r="BL92" s="81"/>
      <c r="BM92" s="81">
        <f t="shared" si="116"/>
        <v>0</v>
      </c>
    </row>
    <row r="93" spans="1:65" ht="18.75" customHeight="1" thickTop="1">
      <c r="A93" s="260">
        <v>26</v>
      </c>
      <c r="B93" s="243"/>
      <c r="C93" s="505" t="str">
        <f>IF(B93="","",VLOOKUP(B93,'登録データ（男）'!$A$3:$AA$2000,2,FALSE))</f>
        <v/>
      </c>
      <c r="D93" s="505" t="str">
        <f>IF(B93="","",VLOOKUP(B93,'登録データ（男）'!$A$3:$AA$2000,3,FALSE))</f>
        <v/>
      </c>
      <c r="E93" s="504" t="str">
        <f>IF(B93="","",VLOOKUP(B93,'登録データ（男）'!$A$3:$AA$2000,7,FALSE))</f>
        <v/>
      </c>
      <c r="F93" s="82" t="s">
        <v>52</v>
      </c>
      <c r="G93" s="82"/>
      <c r="H93" s="25"/>
      <c r="I93" s="82" t="s">
        <v>55</v>
      </c>
      <c r="J93" s="17"/>
      <c r="K93" s="184" t="str">
        <f t="shared" si="103"/>
        <v/>
      </c>
      <c r="L93" s="17"/>
      <c r="M93" s="82" t="str">
        <f t="shared" si="104"/>
        <v/>
      </c>
      <c r="N93" s="17"/>
      <c r="O93" s="17"/>
      <c r="P93" s="262"/>
      <c r="Q93" s="262"/>
      <c r="R93" s="241"/>
      <c r="S93" s="254"/>
      <c r="T93" s="254"/>
      <c r="X93" s="46"/>
      <c r="Y93" s="81">
        <f>IF(B93="",0,IF(VLOOKUP(B93,'登録データ（男）'!$A$3:$AB$1687,28,FALSE)=1,0,1))</f>
        <v>0</v>
      </c>
      <c r="Z93" s="81">
        <f>IF(B93="",1,0)</f>
        <v>1</v>
      </c>
      <c r="AA93" s="81">
        <f>IF(C93="",1,0)</f>
        <v>1</v>
      </c>
      <c r="AB93" s="81">
        <f>IF(D93="",1,0)</f>
        <v>1</v>
      </c>
      <c r="AC93" s="81">
        <f>IF(E93="",1,0)</f>
        <v>1</v>
      </c>
      <c r="AD93" s="81">
        <f>IF(E94="",1,0)</f>
        <v>1</v>
      </c>
      <c r="AE93" s="81">
        <f>SUM(Z93:AD93)</f>
        <v>5</v>
      </c>
      <c r="AF93" s="81">
        <f t="shared" ca="1" si="105"/>
        <v>0</v>
      </c>
      <c r="AG93" s="48" t="str">
        <f t="shared" ref="AG93" si="130">IF($B93="","",IF($B93&lt;1500,0,1))</f>
        <v/>
      </c>
      <c r="AH93" s="81">
        <f t="shared" si="106"/>
        <v>0</v>
      </c>
      <c r="AI93" s="81" t="str">
        <f>IF(G93="","0",VLOOKUP(G93,'登録データ（男）'!$Q$3:$S$23,2,FALSE))</f>
        <v>0</v>
      </c>
      <c r="AJ93" s="81" t="str">
        <f t="shared" si="107"/>
        <v>00</v>
      </c>
      <c r="AK93" s="81" t="str">
        <f t="shared" si="108"/>
        <v>0</v>
      </c>
      <c r="AL93" s="81" t="str">
        <f t="shared" si="109"/>
        <v>000000</v>
      </c>
      <c r="AM93" s="81" t="str">
        <f t="shared" ca="1" si="110"/>
        <v/>
      </c>
      <c r="AN93" s="81">
        <f t="shared" si="114"/>
        <v>0</v>
      </c>
      <c r="AO93" s="81" t="str">
        <f>IF(G93="","0",VALUE(VLOOKUP(G93,'登録データ（男）'!$Q$3:$S$23,3,FALSE)))</f>
        <v>0</v>
      </c>
      <c r="AP93" s="81">
        <f t="shared" si="111"/>
        <v>0</v>
      </c>
      <c r="AQ93" s="81">
        <f t="shared" si="112"/>
        <v>0</v>
      </c>
      <c r="AR93" s="81" t="str">
        <f ca="1">IF(OFFSET(B93,-MOD(ROW(B93),3),0)&lt;&gt;"",IF(RIGHT(G93,1)=")",VALUE(VLOOKUP(OFFSET(B93,-MOD(ROW(B93),3),0),'登録データ（男）'!#REF!,8,FALSE)),"0"),"0")</f>
        <v>0</v>
      </c>
      <c r="AS93" s="81">
        <f t="shared" ca="1" si="113"/>
        <v>0</v>
      </c>
      <c r="AT93" s="81" t="str">
        <f t="shared" ref="AT93" si="131">IF(AU93="","",RANK(AU93,$AU$18:$AU$467,1))</f>
        <v/>
      </c>
      <c r="AU93" s="81" t="str">
        <f>IF(S93="","",B93)</f>
        <v/>
      </c>
      <c r="AV93" s="81" t="str">
        <f t="shared" ref="AV93" si="132">IF(AW93="","",RANK(AW93,$AW$18:$AW$467,1))</f>
        <v/>
      </c>
      <c r="AW93" s="81" t="str">
        <f>IF(T93="","",B93)</f>
        <v/>
      </c>
      <c r="AX93" s="81" t="str">
        <f t="shared" ref="AX93" si="133">IF(AY93="","",RANK(AY93,$AY$18:$AY$467,1))</f>
        <v/>
      </c>
      <c r="AY93" s="81" t="str">
        <f>IF(OR(G93="十種競技",G94="十種競技",G95="十種競技"),B93,"")</f>
        <v/>
      </c>
      <c r="AZ93" s="81"/>
      <c r="BA93" s="88"/>
      <c r="BB93" s="77" t="str">
        <f t="shared" si="115"/>
        <v/>
      </c>
      <c r="BG93" s="81">
        <f t="shared" si="121"/>
        <v>0</v>
      </c>
      <c r="BH93" s="68">
        <f>BG243</f>
        <v>0</v>
      </c>
      <c r="BI93" s="68">
        <f>BG244</f>
        <v>0</v>
      </c>
      <c r="BJ93" s="68">
        <f>BG245</f>
        <v>0</v>
      </c>
      <c r="BK93" s="89">
        <f>B243</f>
        <v>0</v>
      </c>
      <c r="BL93" s="81"/>
      <c r="BM93" s="81">
        <f t="shared" si="116"/>
        <v>0</v>
      </c>
    </row>
    <row r="94" spans="1:65" ht="18.75" customHeight="1">
      <c r="A94" s="261"/>
      <c r="B94" s="244"/>
      <c r="C94" s="506"/>
      <c r="D94" s="506"/>
      <c r="E94" s="504" t="str">
        <f>IF(B93="","",VLOOKUP(B93,'登録データ（男）'!$A$3:$AA$2000,4,FALSE))</f>
        <v/>
      </c>
      <c r="F94" s="16" t="s">
        <v>53</v>
      </c>
      <c r="G94" s="16"/>
      <c r="H94" s="16"/>
      <c r="I94" s="16" t="s">
        <v>56</v>
      </c>
      <c r="J94" s="76"/>
      <c r="K94" s="16" t="str">
        <f t="shared" si="103"/>
        <v/>
      </c>
      <c r="L94" s="76"/>
      <c r="M94" s="185" t="str">
        <f t="shared" si="104"/>
        <v/>
      </c>
      <c r="N94" s="76"/>
      <c r="O94" s="76"/>
      <c r="P94" s="204"/>
      <c r="Q94" s="204"/>
      <c r="R94" s="257"/>
      <c r="S94" s="255"/>
      <c r="T94" s="255"/>
      <c r="X94" s="46"/>
      <c r="Y94" s="81">
        <f>IF(B94="",0,IF(VLOOKUP(B94,'登録データ（男）'!$A$3:$AB$1687,28,FALSE)=1,0,1))</f>
        <v>0</v>
      </c>
      <c r="Z94" s="81"/>
      <c r="AA94" s="81"/>
      <c r="AB94" s="81"/>
      <c r="AC94" s="81"/>
      <c r="AD94" s="81"/>
      <c r="AE94" s="81"/>
      <c r="AF94" s="81">
        <f t="shared" ca="1" si="105"/>
        <v>0</v>
      </c>
      <c r="AG94" s="48" t="str">
        <f t="shared" si="117"/>
        <v/>
      </c>
      <c r="AH94" s="81">
        <f t="shared" si="106"/>
        <v>0</v>
      </c>
      <c r="AI94" s="81" t="str">
        <f>IF(G94="","0",VLOOKUP(G94,'登録データ（男）'!$Q$3:$S$23,2,FALSE))</f>
        <v>0</v>
      </c>
      <c r="AJ94" s="81" t="str">
        <f t="shared" si="107"/>
        <v>00</v>
      </c>
      <c r="AK94" s="81" t="str">
        <f t="shared" si="108"/>
        <v>0</v>
      </c>
      <c r="AL94" s="81" t="str">
        <f t="shared" si="109"/>
        <v>000000</v>
      </c>
      <c r="AM94" s="81" t="str">
        <f t="shared" ca="1" si="110"/>
        <v/>
      </c>
      <c r="AN94" s="81">
        <f t="shared" si="114"/>
        <v>0</v>
      </c>
      <c r="AO94" s="81" t="str">
        <f>IF(G94="","0",VALUE(VLOOKUP(G94,'登録データ（男）'!$Q$3:$S$23,3,FALSE)))</f>
        <v>0</v>
      </c>
      <c r="AP94" s="81">
        <f t="shared" si="111"/>
        <v>0</v>
      </c>
      <c r="AQ94" s="81">
        <f t="shared" si="112"/>
        <v>0</v>
      </c>
      <c r="AR94" s="81" t="str">
        <f ca="1">IF(OFFSET(B94,-MOD(ROW(B94),3),0)&lt;&gt;"",IF(RIGHT(G94,1)=")",VALUE(VLOOKUP(OFFSET(B94,-MOD(ROW(B94),3),0),'登録データ（男）'!#REF!,8,FALSE)),"0"),"0")</f>
        <v>0</v>
      </c>
      <c r="AS94" s="81">
        <f t="shared" ca="1" si="113"/>
        <v>0</v>
      </c>
      <c r="AT94" s="81"/>
      <c r="AU94" s="81"/>
      <c r="AV94" s="81"/>
      <c r="AW94" s="81"/>
      <c r="AX94" s="81"/>
      <c r="AY94" s="81"/>
      <c r="AZ94" s="81"/>
      <c r="BA94" s="87"/>
      <c r="BB94" s="77" t="str">
        <f t="shared" si="115"/>
        <v/>
      </c>
      <c r="BG94" s="81">
        <f t="shared" si="121"/>
        <v>0</v>
      </c>
      <c r="BH94" s="68">
        <f>BG246</f>
        <v>0</v>
      </c>
      <c r="BI94" s="68">
        <f>BG247</f>
        <v>0</v>
      </c>
      <c r="BJ94" s="68">
        <f>BG248</f>
        <v>0</v>
      </c>
      <c r="BK94" s="89">
        <f>B246</f>
        <v>0</v>
      </c>
      <c r="BL94" s="81"/>
      <c r="BM94" s="81">
        <f t="shared" si="116"/>
        <v>0</v>
      </c>
    </row>
    <row r="95" spans="1:65" ht="18.75" customHeight="1" thickBot="1">
      <c r="A95" s="250"/>
      <c r="B95" s="245"/>
      <c r="C95" s="507"/>
      <c r="D95" s="507"/>
      <c r="E95" s="508" t="s">
        <v>258</v>
      </c>
      <c r="F95" s="79" t="s">
        <v>54</v>
      </c>
      <c r="G95" s="79"/>
      <c r="H95" s="152"/>
      <c r="I95" s="79" t="s">
        <v>36</v>
      </c>
      <c r="J95" s="18"/>
      <c r="K95" s="25" t="str">
        <f t="shared" si="103"/>
        <v/>
      </c>
      <c r="L95" s="18"/>
      <c r="M95" s="79" t="str">
        <f t="shared" si="104"/>
        <v/>
      </c>
      <c r="N95" s="18"/>
      <c r="O95" s="18"/>
      <c r="P95" s="258"/>
      <c r="Q95" s="258"/>
      <c r="R95" s="259"/>
      <c r="S95" s="256"/>
      <c r="T95" s="256"/>
      <c r="X95" s="46"/>
      <c r="Y95" s="81">
        <f>IF(B95="",0,IF(VLOOKUP(B95,'登録データ（男）'!$A$3:$AB$1687,28,FALSE)=1,0,1))</f>
        <v>0</v>
      </c>
      <c r="Z95" s="81"/>
      <c r="AA95" s="81"/>
      <c r="AB95" s="81"/>
      <c r="AC95" s="81"/>
      <c r="AD95" s="81"/>
      <c r="AE95" s="81"/>
      <c r="AF95" s="81">
        <f t="shared" ca="1" si="105"/>
        <v>0</v>
      </c>
      <c r="AG95" s="48"/>
      <c r="AH95" s="81">
        <f t="shared" si="106"/>
        <v>0</v>
      </c>
      <c r="AI95" s="81" t="str">
        <f>IF(G95="","0",VLOOKUP(G95,'登録データ（男）'!$Q$3:$S$23,2,FALSE))</f>
        <v>0</v>
      </c>
      <c r="AJ95" s="81" t="str">
        <f t="shared" si="107"/>
        <v>00</v>
      </c>
      <c r="AK95" s="81" t="str">
        <f t="shared" si="108"/>
        <v>0</v>
      </c>
      <c r="AL95" s="81" t="str">
        <f t="shared" si="109"/>
        <v>000000</v>
      </c>
      <c r="AM95" s="81" t="str">
        <f t="shared" ca="1" si="110"/>
        <v/>
      </c>
      <c r="AN95" s="81">
        <f t="shared" si="114"/>
        <v>0</v>
      </c>
      <c r="AO95" s="81" t="str">
        <f>IF(G95="","0",VALUE(VLOOKUP(G95,'登録データ（男）'!$Q$3:$S$23,3,FALSE)))</f>
        <v>0</v>
      </c>
      <c r="AP95" s="81">
        <f t="shared" si="111"/>
        <v>0</v>
      </c>
      <c r="AQ95" s="81">
        <f t="shared" si="112"/>
        <v>0</v>
      </c>
      <c r="AR95" s="81" t="str">
        <f ca="1">IF(OFFSET(B95,-MOD(ROW(B95),3),0)&lt;&gt;"",IF(RIGHT(G95,1)=")",VALUE(VLOOKUP(OFFSET(B95,-MOD(ROW(B95),3),0),'登録データ（男）'!#REF!,8,FALSE)),"0"),"0")</f>
        <v>0</v>
      </c>
      <c r="AS95" s="81">
        <f t="shared" ca="1" si="113"/>
        <v>0</v>
      </c>
      <c r="AT95" s="81"/>
      <c r="AU95" s="81"/>
      <c r="AV95" s="81"/>
      <c r="AW95" s="81"/>
      <c r="AX95" s="81"/>
      <c r="AY95" s="81"/>
      <c r="AZ95" s="81"/>
      <c r="BA95" s="88"/>
      <c r="BB95" s="77" t="str">
        <f t="shared" si="115"/>
        <v/>
      </c>
      <c r="BG95" s="81">
        <f t="shared" si="121"/>
        <v>0</v>
      </c>
      <c r="BH95" s="68">
        <f>BG249</f>
        <v>0</v>
      </c>
      <c r="BI95" s="68">
        <f>BG250</f>
        <v>0</v>
      </c>
      <c r="BJ95" s="68">
        <f>BG251</f>
        <v>0</v>
      </c>
      <c r="BK95" s="89">
        <f>B249</f>
        <v>0</v>
      </c>
      <c r="BL95" s="81"/>
      <c r="BM95" s="81">
        <f t="shared" si="116"/>
        <v>0</v>
      </c>
    </row>
    <row r="96" spans="1:65" ht="18.75" customHeight="1" thickTop="1">
      <c r="A96" s="260">
        <v>27</v>
      </c>
      <c r="B96" s="243"/>
      <c r="C96" s="505" t="str">
        <f>IF(B96="","",VLOOKUP(B96,'登録データ（男）'!$A$3:$AA$2000,2,FALSE))</f>
        <v/>
      </c>
      <c r="D96" s="505" t="str">
        <f>IF(B96="","",VLOOKUP(B96,'登録データ（男）'!$A$3:$AA$2000,3,FALSE))</f>
        <v/>
      </c>
      <c r="E96" s="504" t="str">
        <f>IF(B96="","",VLOOKUP(B96,'登録データ（男）'!$A$3:$AA$2000,7,FALSE))</f>
        <v/>
      </c>
      <c r="F96" s="82" t="s">
        <v>52</v>
      </c>
      <c r="G96" s="82"/>
      <c r="H96" s="25"/>
      <c r="I96" s="82" t="s">
        <v>55</v>
      </c>
      <c r="J96" s="17"/>
      <c r="K96" s="184" t="str">
        <f t="shared" si="103"/>
        <v/>
      </c>
      <c r="L96" s="17"/>
      <c r="M96" s="82" t="str">
        <f t="shared" si="104"/>
        <v/>
      </c>
      <c r="N96" s="17"/>
      <c r="O96" s="17"/>
      <c r="P96" s="262"/>
      <c r="Q96" s="262"/>
      <c r="R96" s="241"/>
      <c r="S96" s="254"/>
      <c r="T96" s="254"/>
      <c r="X96" s="46"/>
      <c r="Y96" s="81">
        <f>IF(B96="",0,IF(VLOOKUP(B96,'登録データ（男）'!$A$3:$AB$1687,28,FALSE)=1,0,1))</f>
        <v>0</v>
      </c>
      <c r="Z96" s="81">
        <f>IF(B96="",1,0)</f>
        <v>1</v>
      </c>
      <c r="AA96" s="81">
        <f>IF(C96="",1,0)</f>
        <v>1</v>
      </c>
      <c r="AB96" s="81">
        <f>IF(D96="",1,0)</f>
        <v>1</v>
      </c>
      <c r="AC96" s="81">
        <f>IF(E96="",1,0)</f>
        <v>1</v>
      </c>
      <c r="AD96" s="81">
        <f>IF(E97="",1,0)</f>
        <v>1</v>
      </c>
      <c r="AE96" s="81">
        <f>SUM(Z96:AD96)</f>
        <v>5</v>
      </c>
      <c r="AF96" s="81">
        <f t="shared" ca="1" si="105"/>
        <v>0</v>
      </c>
      <c r="AG96" s="48" t="str">
        <f t="shared" ref="AG96" si="134">IF($B96="","",IF($B96&lt;1500,0,1))</f>
        <v/>
      </c>
      <c r="AH96" s="81">
        <f t="shared" si="106"/>
        <v>0</v>
      </c>
      <c r="AI96" s="81" t="str">
        <f>IF(G96="","0",VLOOKUP(G96,'登録データ（男）'!$Q$3:$S$23,2,FALSE))</f>
        <v>0</v>
      </c>
      <c r="AJ96" s="81" t="str">
        <f t="shared" si="107"/>
        <v>00</v>
      </c>
      <c r="AK96" s="81" t="str">
        <f t="shared" si="108"/>
        <v>0</v>
      </c>
      <c r="AL96" s="81" t="str">
        <f t="shared" si="109"/>
        <v>000000</v>
      </c>
      <c r="AM96" s="81" t="str">
        <f t="shared" ca="1" si="110"/>
        <v/>
      </c>
      <c r="AN96" s="81">
        <f t="shared" si="114"/>
        <v>0</v>
      </c>
      <c r="AO96" s="81" t="str">
        <f>IF(G96="","0",VALUE(VLOOKUP(G96,'登録データ（男）'!$Q$3:$S$23,3,FALSE)))</f>
        <v>0</v>
      </c>
      <c r="AP96" s="81">
        <f t="shared" si="111"/>
        <v>0</v>
      </c>
      <c r="AQ96" s="81">
        <f t="shared" si="112"/>
        <v>0</v>
      </c>
      <c r="AR96" s="81" t="str">
        <f ca="1">IF(OFFSET(B96,-MOD(ROW(B96),3),0)&lt;&gt;"",IF(RIGHT(G96,1)=")",VALUE(VLOOKUP(OFFSET(B96,-MOD(ROW(B96),3),0),'登録データ（男）'!#REF!,8,FALSE)),"0"),"0")</f>
        <v>0</v>
      </c>
      <c r="AS96" s="81">
        <f t="shared" ca="1" si="113"/>
        <v>0</v>
      </c>
      <c r="AT96" s="81" t="str">
        <f t="shared" ref="AT96" si="135">IF(AU96="","",RANK(AU96,$AU$18:$AU$467,1))</f>
        <v/>
      </c>
      <c r="AU96" s="81" t="str">
        <f>IF(S96="","",B96)</f>
        <v/>
      </c>
      <c r="AV96" s="81" t="str">
        <f t="shared" ref="AV96" si="136">IF(AW96="","",RANK(AW96,$AW$18:$AW$467,1))</f>
        <v/>
      </c>
      <c r="AW96" s="81" t="str">
        <f>IF(T96="","",B96)</f>
        <v/>
      </c>
      <c r="AX96" s="81" t="str">
        <f t="shared" ref="AX96" si="137">IF(AY96="","",RANK(AY96,$AY$18:$AY$467,1))</f>
        <v/>
      </c>
      <c r="AY96" s="81" t="str">
        <f>IF(OR(G96="十種競技",G97="十種競技",G98="十種競技"),B96,"")</f>
        <v/>
      </c>
      <c r="AZ96" s="81"/>
      <c r="BA96" s="87"/>
      <c r="BB96" s="77" t="str">
        <f t="shared" si="115"/>
        <v/>
      </c>
      <c r="BG96" s="81">
        <f t="shared" si="121"/>
        <v>0</v>
      </c>
      <c r="BH96" s="68">
        <f>BG252</f>
        <v>0</v>
      </c>
      <c r="BI96" s="68">
        <f>BG253</f>
        <v>0</v>
      </c>
      <c r="BJ96" s="68">
        <f>BG254</f>
        <v>0</v>
      </c>
      <c r="BK96" s="89">
        <f>B252</f>
        <v>0</v>
      </c>
      <c r="BL96" s="81"/>
      <c r="BM96" s="81">
        <f t="shared" si="116"/>
        <v>0</v>
      </c>
    </row>
    <row r="97" spans="1:65" ht="18.75" customHeight="1">
      <c r="A97" s="261"/>
      <c r="B97" s="244"/>
      <c r="C97" s="506"/>
      <c r="D97" s="506"/>
      <c r="E97" s="504" t="str">
        <f>IF(B96="","",VLOOKUP(B96,'登録データ（男）'!$A$3:$AA$2000,4,FALSE))</f>
        <v/>
      </c>
      <c r="F97" s="16" t="s">
        <v>53</v>
      </c>
      <c r="G97" s="16"/>
      <c r="H97" s="16"/>
      <c r="I97" s="16" t="s">
        <v>56</v>
      </c>
      <c r="J97" s="76"/>
      <c r="K97" s="16" t="str">
        <f t="shared" si="103"/>
        <v/>
      </c>
      <c r="L97" s="76"/>
      <c r="M97" s="185" t="str">
        <f t="shared" si="104"/>
        <v/>
      </c>
      <c r="N97" s="76"/>
      <c r="O97" s="76"/>
      <c r="P97" s="204"/>
      <c r="Q97" s="204"/>
      <c r="R97" s="257"/>
      <c r="S97" s="255"/>
      <c r="T97" s="255"/>
      <c r="X97" s="46"/>
      <c r="Y97" s="81">
        <f>IF(B97="",0,IF(VLOOKUP(B97,'登録データ（男）'!$A$3:$AB$1687,28,FALSE)=1,0,1))</f>
        <v>0</v>
      </c>
      <c r="Z97" s="81"/>
      <c r="AA97" s="81"/>
      <c r="AB97" s="81"/>
      <c r="AC97" s="81"/>
      <c r="AD97" s="81"/>
      <c r="AE97" s="81"/>
      <c r="AF97" s="81">
        <f t="shared" ca="1" si="105"/>
        <v>0</v>
      </c>
      <c r="AG97" s="48" t="str">
        <f t="shared" si="117"/>
        <v/>
      </c>
      <c r="AH97" s="81">
        <f t="shared" si="106"/>
        <v>0</v>
      </c>
      <c r="AI97" s="81" t="str">
        <f>IF(G97="","0",VLOOKUP(G97,'登録データ（男）'!$Q$3:$S$23,2,FALSE))</f>
        <v>0</v>
      </c>
      <c r="AJ97" s="81" t="str">
        <f t="shared" si="107"/>
        <v>00</v>
      </c>
      <c r="AK97" s="81" t="str">
        <f t="shared" si="108"/>
        <v>0</v>
      </c>
      <c r="AL97" s="81" t="str">
        <f t="shared" si="109"/>
        <v>000000</v>
      </c>
      <c r="AM97" s="81" t="str">
        <f t="shared" ca="1" si="110"/>
        <v/>
      </c>
      <c r="AN97" s="81">
        <f t="shared" si="114"/>
        <v>0</v>
      </c>
      <c r="AO97" s="81" t="str">
        <f>IF(G97="","0",VALUE(VLOOKUP(G97,'登録データ（男）'!$Q$3:$S$23,3,FALSE)))</f>
        <v>0</v>
      </c>
      <c r="AP97" s="81">
        <f t="shared" si="111"/>
        <v>0</v>
      </c>
      <c r="AQ97" s="81">
        <f t="shared" si="112"/>
        <v>0</v>
      </c>
      <c r="AR97" s="81" t="str">
        <f ca="1">IF(OFFSET(B97,-MOD(ROW(B97),3),0)&lt;&gt;"",IF(RIGHT(G97,1)=")",VALUE(VLOOKUP(OFFSET(B97,-MOD(ROW(B97),3),0),'登録データ（男）'!#REF!,8,FALSE)),"0"),"0")</f>
        <v>0</v>
      </c>
      <c r="AS97" s="81">
        <f t="shared" ca="1" si="113"/>
        <v>0</v>
      </c>
      <c r="AT97" s="81"/>
      <c r="AU97" s="81"/>
      <c r="AV97" s="81"/>
      <c r="AW97" s="81"/>
      <c r="AX97" s="81"/>
      <c r="AY97" s="81"/>
      <c r="AZ97" s="81"/>
      <c r="BA97" s="88"/>
      <c r="BB97" s="77" t="str">
        <f t="shared" si="115"/>
        <v/>
      </c>
      <c r="BG97" s="81">
        <f t="shared" si="121"/>
        <v>0</v>
      </c>
      <c r="BH97" s="68">
        <f>BG255</f>
        <v>0</v>
      </c>
      <c r="BI97" s="68">
        <f>BG256</f>
        <v>0</v>
      </c>
      <c r="BJ97" s="68">
        <f>BG257</f>
        <v>0</v>
      </c>
      <c r="BK97" s="89">
        <f>B255</f>
        <v>0</v>
      </c>
      <c r="BL97" s="81"/>
      <c r="BM97" s="81">
        <f t="shared" si="116"/>
        <v>0</v>
      </c>
    </row>
    <row r="98" spans="1:65" ht="18.75" customHeight="1" thickBot="1">
      <c r="A98" s="250"/>
      <c r="B98" s="245"/>
      <c r="C98" s="507"/>
      <c r="D98" s="507"/>
      <c r="E98" s="508" t="s">
        <v>258</v>
      </c>
      <c r="F98" s="79" t="s">
        <v>54</v>
      </c>
      <c r="G98" s="79"/>
      <c r="H98" s="152"/>
      <c r="I98" s="79" t="s">
        <v>36</v>
      </c>
      <c r="J98" s="18"/>
      <c r="K98" s="25" t="str">
        <f t="shared" si="103"/>
        <v/>
      </c>
      <c r="L98" s="18"/>
      <c r="M98" s="79" t="str">
        <f t="shared" si="104"/>
        <v/>
      </c>
      <c r="N98" s="18"/>
      <c r="O98" s="18"/>
      <c r="P98" s="258"/>
      <c r="Q98" s="258"/>
      <c r="R98" s="259"/>
      <c r="S98" s="256"/>
      <c r="T98" s="256"/>
      <c r="X98" s="46"/>
      <c r="Y98" s="81">
        <f>IF(B98="",0,IF(VLOOKUP(B98,'登録データ（男）'!$A$3:$AB$1687,28,FALSE)=1,0,1))</f>
        <v>0</v>
      </c>
      <c r="Z98" s="81"/>
      <c r="AA98" s="81"/>
      <c r="AB98" s="81"/>
      <c r="AC98" s="81"/>
      <c r="AD98" s="81"/>
      <c r="AE98" s="81"/>
      <c r="AF98" s="81">
        <f t="shared" ca="1" si="105"/>
        <v>0</v>
      </c>
      <c r="AG98" s="48"/>
      <c r="AH98" s="81">
        <f t="shared" si="106"/>
        <v>0</v>
      </c>
      <c r="AI98" s="81" t="str">
        <f>IF(G98="","0",VLOOKUP(G98,'登録データ（男）'!$Q$3:$S$23,2,FALSE))</f>
        <v>0</v>
      </c>
      <c r="AJ98" s="81" t="str">
        <f t="shared" si="107"/>
        <v>00</v>
      </c>
      <c r="AK98" s="81" t="str">
        <f t="shared" si="108"/>
        <v>0</v>
      </c>
      <c r="AL98" s="81" t="str">
        <f t="shared" si="109"/>
        <v>000000</v>
      </c>
      <c r="AM98" s="81" t="str">
        <f t="shared" ca="1" si="110"/>
        <v/>
      </c>
      <c r="AN98" s="81">
        <f t="shared" si="114"/>
        <v>0</v>
      </c>
      <c r="AO98" s="81" t="str">
        <f>IF(G98="","0",VALUE(VLOOKUP(G98,'登録データ（男）'!$Q$3:$S$23,3,FALSE)))</f>
        <v>0</v>
      </c>
      <c r="AP98" s="81">
        <f t="shared" si="111"/>
        <v>0</v>
      </c>
      <c r="AQ98" s="81">
        <f t="shared" si="112"/>
        <v>0</v>
      </c>
      <c r="AR98" s="81" t="str">
        <f ca="1">IF(OFFSET(B98,-MOD(ROW(B98),3),0)&lt;&gt;"",IF(RIGHT(G98,1)=")",VALUE(VLOOKUP(OFFSET(B98,-MOD(ROW(B98),3),0),'登録データ（男）'!#REF!,8,FALSE)),"0"),"0")</f>
        <v>0</v>
      </c>
      <c r="AS98" s="81">
        <f t="shared" ca="1" si="113"/>
        <v>0</v>
      </c>
      <c r="AT98" s="81"/>
      <c r="AU98" s="81"/>
      <c r="AV98" s="81"/>
      <c r="AW98" s="81"/>
      <c r="AX98" s="81"/>
      <c r="AY98" s="81"/>
      <c r="AZ98" s="81"/>
      <c r="BA98" s="87"/>
      <c r="BB98" s="77" t="str">
        <f t="shared" si="115"/>
        <v/>
      </c>
      <c r="BG98" s="81">
        <f t="shared" si="121"/>
        <v>0</v>
      </c>
      <c r="BH98" s="68">
        <f>BG258</f>
        <v>0</v>
      </c>
      <c r="BI98" s="68">
        <f>BG259</f>
        <v>0</v>
      </c>
      <c r="BJ98" s="68">
        <f>BG260</f>
        <v>0</v>
      </c>
      <c r="BK98" s="89">
        <f>B258</f>
        <v>0</v>
      </c>
      <c r="BL98" s="81"/>
      <c r="BM98" s="81">
        <f t="shared" si="116"/>
        <v>0</v>
      </c>
    </row>
    <row r="99" spans="1:65" ht="18.75" customHeight="1" thickTop="1">
      <c r="A99" s="260">
        <v>28</v>
      </c>
      <c r="B99" s="243"/>
      <c r="C99" s="505" t="str">
        <f>IF(B99="","",VLOOKUP(B99,'登録データ（男）'!$A$3:$AA$2000,2,FALSE))</f>
        <v/>
      </c>
      <c r="D99" s="505" t="str">
        <f>IF(B99="","",VLOOKUP(B99,'登録データ（男）'!$A$3:$AA$2000,3,FALSE))</f>
        <v/>
      </c>
      <c r="E99" s="504" t="str">
        <f>IF(B99="","",VLOOKUP(B99,'登録データ（男）'!$A$3:$AA$2000,7,FALSE))</f>
        <v/>
      </c>
      <c r="F99" s="82" t="s">
        <v>52</v>
      </c>
      <c r="G99" s="82"/>
      <c r="H99" s="25"/>
      <c r="I99" s="82" t="s">
        <v>55</v>
      </c>
      <c r="J99" s="17"/>
      <c r="K99" s="184" t="str">
        <f t="shared" si="103"/>
        <v/>
      </c>
      <c r="L99" s="17"/>
      <c r="M99" s="82" t="str">
        <f t="shared" si="104"/>
        <v/>
      </c>
      <c r="N99" s="17"/>
      <c r="O99" s="17"/>
      <c r="P99" s="262"/>
      <c r="Q99" s="262"/>
      <c r="R99" s="241"/>
      <c r="S99" s="254"/>
      <c r="T99" s="254"/>
      <c r="X99" s="46"/>
      <c r="Y99" s="81">
        <f>IF(B99="",0,IF(VLOOKUP(B99,'登録データ（男）'!$A$3:$AB$1687,28,FALSE)=1,0,1))</f>
        <v>0</v>
      </c>
      <c r="Z99" s="81">
        <f>IF(B99="",1,0)</f>
        <v>1</v>
      </c>
      <c r="AA99" s="81">
        <f>IF(C99="",1,0)</f>
        <v>1</v>
      </c>
      <c r="AB99" s="81">
        <f>IF(D99="",1,0)</f>
        <v>1</v>
      </c>
      <c r="AC99" s="81">
        <f>IF(E99="",1,0)</f>
        <v>1</v>
      </c>
      <c r="AD99" s="81">
        <f>IF(E100="",1,0)</f>
        <v>1</v>
      </c>
      <c r="AE99" s="81">
        <f>SUM(Z99:AD99)</f>
        <v>5</v>
      </c>
      <c r="AF99" s="81">
        <f t="shared" ca="1" si="105"/>
        <v>0</v>
      </c>
      <c r="AG99" s="48" t="str">
        <f t="shared" ref="AG99" si="138">IF($B99="","",IF($B99&lt;1500,0,1))</f>
        <v/>
      </c>
      <c r="AH99" s="81">
        <f t="shared" si="106"/>
        <v>0</v>
      </c>
      <c r="AI99" s="81" t="str">
        <f>IF(G99="","0",VLOOKUP(G99,'登録データ（男）'!$Q$3:$S$23,2,FALSE))</f>
        <v>0</v>
      </c>
      <c r="AJ99" s="81" t="str">
        <f t="shared" si="107"/>
        <v>00</v>
      </c>
      <c r="AK99" s="81" t="str">
        <f t="shared" si="108"/>
        <v>0</v>
      </c>
      <c r="AL99" s="81" t="str">
        <f t="shared" si="109"/>
        <v>000000</v>
      </c>
      <c r="AM99" s="81" t="str">
        <f t="shared" ca="1" si="110"/>
        <v/>
      </c>
      <c r="AN99" s="81">
        <f t="shared" si="114"/>
        <v>0</v>
      </c>
      <c r="AO99" s="81" t="str">
        <f>IF(G99="","0",VALUE(VLOOKUP(G99,'登録データ（男）'!$Q$3:$S$23,3,FALSE)))</f>
        <v>0</v>
      </c>
      <c r="AP99" s="81">
        <f t="shared" si="111"/>
        <v>0</v>
      </c>
      <c r="AQ99" s="81">
        <f t="shared" si="112"/>
        <v>0</v>
      </c>
      <c r="AR99" s="81" t="str">
        <f ca="1">IF(OFFSET(B99,-MOD(ROW(B99),3),0)&lt;&gt;"",IF(RIGHT(G99,1)=")",VALUE(VLOOKUP(OFFSET(B99,-MOD(ROW(B99),3),0),'登録データ（男）'!#REF!,8,FALSE)),"0"),"0")</f>
        <v>0</v>
      </c>
      <c r="AS99" s="81">
        <f t="shared" ca="1" si="113"/>
        <v>0</v>
      </c>
      <c r="AT99" s="81" t="str">
        <f t="shared" ref="AT99" si="139">IF(AU99="","",RANK(AU99,$AU$18:$AU$467,1))</f>
        <v/>
      </c>
      <c r="AU99" s="81" t="str">
        <f>IF(S99="","",B99)</f>
        <v/>
      </c>
      <c r="AV99" s="81" t="str">
        <f t="shared" ref="AV99" si="140">IF(AW99="","",RANK(AW99,$AW$18:$AW$467,1))</f>
        <v/>
      </c>
      <c r="AW99" s="81" t="str">
        <f>IF(T99="","",B99)</f>
        <v/>
      </c>
      <c r="AX99" s="81" t="str">
        <f t="shared" ref="AX99" si="141">IF(AY99="","",RANK(AY99,$AY$18:$AY$467,1))</f>
        <v/>
      </c>
      <c r="AY99" s="81" t="str">
        <f>IF(OR(G99="十種競技",G100="十種競技",G101="十種競技"),B99,"")</f>
        <v/>
      </c>
      <c r="AZ99" s="81"/>
      <c r="BA99" s="88"/>
      <c r="BB99" s="77" t="str">
        <f t="shared" si="115"/>
        <v/>
      </c>
      <c r="BG99" s="81">
        <f t="shared" si="121"/>
        <v>0</v>
      </c>
      <c r="BH99" s="68">
        <f>BG261</f>
        <v>0</v>
      </c>
      <c r="BI99" s="68">
        <f>BG262</f>
        <v>0</v>
      </c>
      <c r="BJ99" s="68">
        <f>BG263</f>
        <v>0</v>
      </c>
      <c r="BK99" s="89">
        <f>B261</f>
        <v>0</v>
      </c>
      <c r="BL99" s="81"/>
      <c r="BM99" s="81">
        <f t="shared" si="116"/>
        <v>0</v>
      </c>
    </row>
    <row r="100" spans="1:65" ht="18.75" customHeight="1">
      <c r="A100" s="261"/>
      <c r="B100" s="244"/>
      <c r="C100" s="506"/>
      <c r="D100" s="506"/>
      <c r="E100" s="504" t="str">
        <f>IF(B99="","",VLOOKUP(B99,'登録データ（男）'!$A$3:$AA$2000,4,FALSE))</f>
        <v/>
      </c>
      <c r="F100" s="16" t="s">
        <v>53</v>
      </c>
      <c r="G100" s="16"/>
      <c r="H100" s="16"/>
      <c r="I100" s="16" t="s">
        <v>56</v>
      </c>
      <c r="J100" s="76"/>
      <c r="K100" s="16" t="str">
        <f t="shared" si="103"/>
        <v/>
      </c>
      <c r="L100" s="76"/>
      <c r="M100" s="185" t="str">
        <f t="shared" si="104"/>
        <v/>
      </c>
      <c r="N100" s="76"/>
      <c r="O100" s="76"/>
      <c r="P100" s="204"/>
      <c r="Q100" s="204"/>
      <c r="R100" s="257"/>
      <c r="S100" s="255"/>
      <c r="T100" s="255"/>
      <c r="X100" s="46"/>
      <c r="Y100" s="81">
        <f>IF(B100="",0,IF(VLOOKUP(B100,'登録データ（男）'!$A$3:$AB$1687,28,FALSE)=1,0,1))</f>
        <v>0</v>
      </c>
      <c r="Z100" s="81"/>
      <c r="AA100" s="81"/>
      <c r="AB100" s="81"/>
      <c r="AC100" s="81"/>
      <c r="AD100" s="81"/>
      <c r="AE100" s="81"/>
      <c r="AF100" s="81">
        <f t="shared" ca="1" si="105"/>
        <v>0</v>
      </c>
      <c r="AG100" s="48" t="str">
        <f t="shared" si="117"/>
        <v/>
      </c>
      <c r="AH100" s="81">
        <f t="shared" si="106"/>
        <v>0</v>
      </c>
      <c r="AI100" s="81" t="str">
        <f>IF(G100="","0",VLOOKUP(G100,'登録データ（男）'!$Q$3:$S$23,2,FALSE))</f>
        <v>0</v>
      </c>
      <c r="AJ100" s="81" t="str">
        <f t="shared" si="107"/>
        <v>00</v>
      </c>
      <c r="AK100" s="81" t="str">
        <f t="shared" si="108"/>
        <v>0</v>
      </c>
      <c r="AL100" s="81" t="str">
        <f t="shared" si="109"/>
        <v>000000</v>
      </c>
      <c r="AM100" s="81" t="str">
        <f t="shared" ca="1" si="110"/>
        <v/>
      </c>
      <c r="AN100" s="81">
        <f t="shared" si="114"/>
        <v>0</v>
      </c>
      <c r="AO100" s="81" t="str">
        <f>IF(G100="","0",VALUE(VLOOKUP(G100,'登録データ（男）'!$Q$3:$S$23,3,FALSE)))</f>
        <v>0</v>
      </c>
      <c r="AP100" s="81">
        <f t="shared" si="111"/>
        <v>0</v>
      </c>
      <c r="AQ100" s="81">
        <f t="shared" si="112"/>
        <v>0</v>
      </c>
      <c r="AR100" s="81" t="str">
        <f ca="1">IF(OFFSET(B100,-MOD(ROW(B100),3),0)&lt;&gt;"",IF(RIGHT(G100,1)=")",VALUE(VLOOKUP(OFFSET(B100,-MOD(ROW(B100),3),0),'登録データ（男）'!#REF!,8,FALSE)),"0"),"0")</f>
        <v>0</v>
      </c>
      <c r="AS100" s="81">
        <f t="shared" ca="1" si="113"/>
        <v>0</v>
      </c>
      <c r="AT100" s="81"/>
      <c r="AU100" s="81"/>
      <c r="AV100" s="81"/>
      <c r="AW100" s="81"/>
      <c r="AX100" s="81"/>
      <c r="AY100" s="81"/>
      <c r="AZ100" s="81"/>
      <c r="BA100" s="87"/>
      <c r="BB100" s="77" t="str">
        <f t="shared" si="115"/>
        <v/>
      </c>
      <c r="BG100" s="81">
        <f t="shared" si="121"/>
        <v>0</v>
      </c>
      <c r="BH100" s="68">
        <f>BG264</f>
        <v>0</v>
      </c>
      <c r="BI100" s="68">
        <f>BG265</f>
        <v>0</v>
      </c>
      <c r="BJ100" s="68">
        <f>BG266</f>
        <v>0</v>
      </c>
      <c r="BK100" s="89">
        <f>B264</f>
        <v>0</v>
      </c>
      <c r="BL100" s="81"/>
      <c r="BM100" s="81">
        <f t="shared" si="116"/>
        <v>0</v>
      </c>
    </row>
    <row r="101" spans="1:65" ht="18.75" customHeight="1" thickBot="1">
      <c r="A101" s="250"/>
      <c r="B101" s="245"/>
      <c r="C101" s="507"/>
      <c r="D101" s="507"/>
      <c r="E101" s="508" t="s">
        <v>258</v>
      </c>
      <c r="F101" s="79" t="s">
        <v>54</v>
      </c>
      <c r="G101" s="79"/>
      <c r="H101" s="152"/>
      <c r="I101" s="79" t="s">
        <v>36</v>
      </c>
      <c r="J101" s="18"/>
      <c r="K101" s="25" t="str">
        <f t="shared" si="103"/>
        <v/>
      </c>
      <c r="L101" s="18"/>
      <c r="M101" s="79" t="str">
        <f t="shared" si="104"/>
        <v/>
      </c>
      <c r="N101" s="18"/>
      <c r="O101" s="18"/>
      <c r="P101" s="258"/>
      <c r="Q101" s="258"/>
      <c r="R101" s="259"/>
      <c r="S101" s="256"/>
      <c r="T101" s="256"/>
      <c r="X101" s="46"/>
      <c r="Y101" s="81">
        <f>IF(B101="",0,IF(VLOOKUP(B101,'登録データ（男）'!$A$3:$AB$1687,28,FALSE)=1,0,1))</f>
        <v>0</v>
      </c>
      <c r="Z101" s="81"/>
      <c r="AA101" s="81"/>
      <c r="AB101" s="81"/>
      <c r="AC101" s="81"/>
      <c r="AD101" s="81"/>
      <c r="AE101" s="81"/>
      <c r="AF101" s="81">
        <f t="shared" ca="1" si="105"/>
        <v>0</v>
      </c>
      <c r="AG101" s="48"/>
      <c r="AH101" s="81">
        <f t="shared" si="106"/>
        <v>0</v>
      </c>
      <c r="AI101" s="81" t="str">
        <f>IF(G101="","0",VLOOKUP(G101,'登録データ（男）'!$Q$3:$S$23,2,FALSE))</f>
        <v>0</v>
      </c>
      <c r="AJ101" s="81" t="str">
        <f t="shared" si="107"/>
        <v>00</v>
      </c>
      <c r="AK101" s="81" t="str">
        <f t="shared" si="108"/>
        <v>0</v>
      </c>
      <c r="AL101" s="81" t="str">
        <f t="shared" si="109"/>
        <v>000000</v>
      </c>
      <c r="AM101" s="81" t="str">
        <f t="shared" ca="1" si="110"/>
        <v/>
      </c>
      <c r="AN101" s="81">
        <f t="shared" si="114"/>
        <v>0</v>
      </c>
      <c r="AO101" s="81" t="str">
        <f>IF(G101="","0",VALUE(VLOOKUP(G101,'登録データ（男）'!$Q$3:$S$23,3,FALSE)))</f>
        <v>0</v>
      </c>
      <c r="AP101" s="81">
        <f t="shared" si="111"/>
        <v>0</v>
      </c>
      <c r="AQ101" s="81">
        <f t="shared" si="112"/>
        <v>0</v>
      </c>
      <c r="AR101" s="81" t="str">
        <f ca="1">IF(OFFSET(B101,-MOD(ROW(B101),3),0)&lt;&gt;"",IF(RIGHT(G101,1)=")",VALUE(VLOOKUP(OFFSET(B101,-MOD(ROW(B101),3),0),'登録データ（男）'!#REF!,8,FALSE)),"0"),"0")</f>
        <v>0</v>
      </c>
      <c r="AS101" s="81">
        <f t="shared" ca="1" si="113"/>
        <v>0</v>
      </c>
      <c r="AT101" s="81"/>
      <c r="AU101" s="81"/>
      <c r="AV101" s="81"/>
      <c r="AW101" s="81"/>
      <c r="AX101" s="81"/>
      <c r="AY101" s="81"/>
      <c r="AZ101" s="81"/>
      <c r="BA101" s="88"/>
      <c r="BB101" s="77" t="str">
        <f t="shared" si="115"/>
        <v/>
      </c>
      <c r="BG101" s="81">
        <f t="shared" si="121"/>
        <v>0</v>
      </c>
      <c r="BH101" s="68">
        <f>BG267</f>
        <v>0</v>
      </c>
      <c r="BI101" s="68">
        <f>BG268</f>
        <v>0</v>
      </c>
      <c r="BJ101" s="68">
        <f>BG269</f>
        <v>0</v>
      </c>
      <c r="BK101" s="89">
        <f>B267</f>
        <v>0</v>
      </c>
      <c r="BL101" s="81"/>
      <c r="BM101" s="81">
        <f t="shared" si="116"/>
        <v>0</v>
      </c>
    </row>
    <row r="102" spans="1:65" ht="18.75" customHeight="1" thickTop="1">
      <c r="A102" s="260">
        <v>29</v>
      </c>
      <c r="B102" s="243"/>
      <c r="C102" s="505" t="str">
        <f>IF(B102="","",VLOOKUP(B102,'登録データ（男）'!$A$3:$AA$2000,2,FALSE))</f>
        <v/>
      </c>
      <c r="D102" s="505" t="str">
        <f>IF(B102="","",VLOOKUP(B102,'登録データ（男）'!$A$3:$AA$2000,3,FALSE))</f>
        <v/>
      </c>
      <c r="E102" s="504" t="str">
        <f>IF(B102="","",VLOOKUP(B102,'登録データ（男）'!$A$3:$AA$2000,7,FALSE))</f>
        <v/>
      </c>
      <c r="F102" s="82" t="s">
        <v>52</v>
      </c>
      <c r="G102" s="82"/>
      <c r="H102" s="25"/>
      <c r="I102" s="82" t="s">
        <v>55</v>
      </c>
      <c r="J102" s="17"/>
      <c r="K102" s="184" t="str">
        <f t="shared" si="103"/>
        <v/>
      </c>
      <c r="L102" s="17"/>
      <c r="M102" s="82" t="str">
        <f t="shared" si="104"/>
        <v/>
      </c>
      <c r="N102" s="17"/>
      <c r="O102" s="17"/>
      <c r="P102" s="262"/>
      <c r="Q102" s="262"/>
      <c r="R102" s="241"/>
      <c r="S102" s="254"/>
      <c r="T102" s="254"/>
      <c r="X102" s="46"/>
      <c r="Y102" s="81">
        <f>IF(B102="",0,IF(VLOOKUP(B102,'登録データ（男）'!$A$3:$AB$1687,28,FALSE)=1,0,1))</f>
        <v>0</v>
      </c>
      <c r="Z102" s="81">
        <f>IF(B102="",1,0)</f>
        <v>1</v>
      </c>
      <c r="AA102" s="81">
        <f>IF(C102="",1,0)</f>
        <v>1</v>
      </c>
      <c r="AB102" s="81">
        <f>IF(D102="",1,0)</f>
        <v>1</v>
      </c>
      <c r="AC102" s="81">
        <f>IF(E102="",1,0)</f>
        <v>1</v>
      </c>
      <c r="AD102" s="81">
        <f>IF(E103="",1,0)</f>
        <v>1</v>
      </c>
      <c r="AE102" s="81">
        <f>SUM(Z102:AD102)</f>
        <v>5</v>
      </c>
      <c r="AF102" s="81">
        <f t="shared" ca="1" si="105"/>
        <v>0</v>
      </c>
      <c r="AG102" s="48" t="str">
        <f t="shared" ref="AG102" si="142">IF($B102="","",IF($B102&lt;1500,0,1))</f>
        <v/>
      </c>
      <c r="AH102" s="81">
        <f t="shared" si="106"/>
        <v>0</v>
      </c>
      <c r="AI102" s="81" t="str">
        <f>IF(G102="","0",VLOOKUP(G102,'登録データ（男）'!$Q$3:$S$23,2,FALSE))</f>
        <v>0</v>
      </c>
      <c r="AJ102" s="81" t="str">
        <f t="shared" si="107"/>
        <v>00</v>
      </c>
      <c r="AK102" s="81" t="str">
        <f t="shared" si="108"/>
        <v>0</v>
      </c>
      <c r="AL102" s="81" t="str">
        <f t="shared" si="109"/>
        <v>000000</v>
      </c>
      <c r="AM102" s="81" t="str">
        <f t="shared" ca="1" si="110"/>
        <v/>
      </c>
      <c r="AN102" s="81">
        <f t="shared" si="114"/>
        <v>0</v>
      </c>
      <c r="AO102" s="81" t="str">
        <f>IF(G102="","0",VALUE(VLOOKUP(G102,'登録データ（男）'!$Q$3:$S$23,3,FALSE)))</f>
        <v>0</v>
      </c>
      <c r="AP102" s="81">
        <f t="shared" si="111"/>
        <v>0</v>
      </c>
      <c r="AQ102" s="81">
        <f t="shared" si="112"/>
        <v>0</v>
      </c>
      <c r="AR102" s="81" t="str">
        <f ca="1">IF(OFFSET(B102,-MOD(ROW(B102),3),0)&lt;&gt;"",IF(RIGHT(G102,1)=")",VALUE(VLOOKUP(OFFSET(B102,-MOD(ROW(B102),3),0),'登録データ（男）'!#REF!,8,FALSE)),"0"),"0")</f>
        <v>0</v>
      </c>
      <c r="AS102" s="81">
        <f t="shared" ca="1" si="113"/>
        <v>0</v>
      </c>
      <c r="AT102" s="81" t="str">
        <f t="shared" ref="AT102" si="143">IF(AU102="","",RANK(AU102,$AU$18:$AU$467,1))</f>
        <v/>
      </c>
      <c r="AU102" s="81" t="str">
        <f>IF(S102="","",B102)</f>
        <v/>
      </c>
      <c r="AV102" s="81" t="str">
        <f t="shared" ref="AV102" si="144">IF(AW102="","",RANK(AW102,$AW$18:$AW$467,1))</f>
        <v/>
      </c>
      <c r="AW102" s="81" t="str">
        <f>IF(T102="","",B102)</f>
        <v/>
      </c>
      <c r="AX102" s="81" t="str">
        <f t="shared" ref="AX102" si="145">IF(AY102="","",RANK(AY102,$AY$18:$AY$467,1))</f>
        <v/>
      </c>
      <c r="AY102" s="81" t="str">
        <f>IF(OR(G102="十種競技",G103="十種競技",G104="十種競技"),B102,"")</f>
        <v/>
      </c>
      <c r="AZ102" s="81"/>
      <c r="BA102" s="87"/>
      <c r="BB102" s="77" t="str">
        <f t="shared" si="115"/>
        <v/>
      </c>
      <c r="BG102" s="81">
        <f t="shared" si="121"/>
        <v>0</v>
      </c>
      <c r="BH102" s="68">
        <f>BG270</f>
        <v>0</v>
      </c>
      <c r="BI102" s="68">
        <f>BG271</f>
        <v>0</v>
      </c>
      <c r="BJ102" s="68">
        <f>BG272</f>
        <v>0</v>
      </c>
      <c r="BK102" s="89">
        <f>B270</f>
        <v>0</v>
      </c>
      <c r="BL102" s="81"/>
      <c r="BM102" s="81">
        <f t="shared" si="116"/>
        <v>0</v>
      </c>
    </row>
    <row r="103" spans="1:65" ht="18.75" customHeight="1">
      <c r="A103" s="261"/>
      <c r="B103" s="244"/>
      <c r="C103" s="506"/>
      <c r="D103" s="506"/>
      <c r="E103" s="504" t="str">
        <f>IF(B102="","",VLOOKUP(B102,'登録データ（男）'!$A$3:$AA$2000,4,FALSE))</f>
        <v/>
      </c>
      <c r="F103" s="16" t="s">
        <v>53</v>
      </c>
      <c r="G103" s="16"/>
      <c r="H103" s="16"/>
      <c r="I103" s="16" t="s">
        <v>56</v>
      </c>
      <c r="J103" s="76"/>
      <c r="K103" s="16" t="str">
        <f t="shared" si="103"/>
        <v/>
      </c>
      <c r="L103" s="76"/>
      <c r="M103" s="185" t="str">
        <f t="shared" si="104"/>
        <v/>
      </c>
      <c r="N103" s="76"/>
      <c r="O103" s="76"/>
      <c r="P103" s="204"/>
      <c r="Q103" s="204"/>
      <c r="R103" s="257"/>
      <c r="S103" s="255"/>
      <c r="T103" s="255"/>
      <c r="X103" s="46"/>
      <c r="Y103" s="81">
        <f>IF(B103="",0,IF(VLOOKUP(B103,'登録データ（男）'!$A$3:$AB$1687,28,FALSE)=1,0,1))</f>
        <v>0</v>
      </c>
      <c r="Z103" s="81"/>
      <c r="AA103" s="81"/>
      <c r="AB103" s="81"/>
      <c r="AC103" s="81"/>
      <c r="AD103" s="81"/>
      <c r="AE103" s="81"/>
      <c r="AF103" s="81">
        <f t="shared" ca="1" si="105"/>
        <v>0</v>
      </c>
      <c r="AG103" s="48" t="str">
        <f t="shared" si="117"/>
        <v/>
      </c>
      <c r="AH103" s="81">
        <f t="shared" si="106"/>
        <v>0</v>
      </c>
      <c r="AI103" s="81" t="str">
        <f>IF(G103="","0",VLOOKUP(G103,'登録データ（男）'!$Q$3:$S$23,2,FALSE))</f>
        <v>0</v>
      </c>
      <c r="AJ103" s="81" t="str">
        <f t="shared" si="107"/>
        <v>00</v>
      </c>
      <c r="AK103" s="81" t="str">
        <f t="shared" si="108"/>
        <v>0</v>
      </c>
      <c r="AL103" s="81" t="str">
        <f t="shared" si="109"/>
        <v>000000</v>
      </c>
      <c r="AM103" s="81" t="str">
        <f t="shared" ca="1" si="110"/>
        <v/>
      </c>
      <c r="AN103" s="81">
        <f t="shared" si="114"/>
        <v>0</v>
      </c>
      <c r="AO103" s="81" t="str">
        <f>IF(G103="","0",VALUE(VLOOKUP(G103,'登録データ（男）'!$Q$3:$S$23,3,FALSE)))</f>
        <v>0</v>
      </c>
      <c r="AP103" s="81">
        <f t="shared" si="111"/>
        <v>0</v>
      </c>
      <c r="AQ103" s="81">
        <f t="shared" si="112"/>
        <v>0</v>
      </c>
      <c r="AR103" s="81" t="str">
        <f ca="1">IF(OFFSET(B103,-MOD(ROW(B103),3),0)&lt;&gt;"",IF(RIGHT(G103,1)=")",VALUE(VLOOKUP(OFFSET(B103,-MOD(ROW(B103),3),0),'登録データ（男）'!#REF!,8,FALSE)),"0"),"0")</f>
        <v>0</v>
      </c>
      <c r="AS103" s="81">
        <f t="shared" ca="1" si="113"/>
        <v>0</v>
      </c>
      <c r="AT103" s="81"/>
      <c r="AU103" s="81"/>
      <c r="AV103" s="81"/>
      <c r="AW103" s="81"/>
      <c r="AX103" s="81"/>
      <c r="AY103" s="81"/>
      <c r="AZ103" s="81"/>
      <c r="BA103" s="88"/>
      <c r="BB103" s="77" t="str">
        <f t="shared" si="115"/>
        <v/>
      </c>
      <c r="BG103" s="81">
        <f t="shared" si="121"/>
        <v>0</v>
      </c>
      <c r="BH103" s="68">
        <f>BG273</f>
        <v>0</v>
      </c>
      <c r="BI103" s="68">
        <f>BG274</f>
        <v>0</v>
      </c>
      <c r="BJ103" s="68">
        <f>BG275</f>
        <v>0</v>
      </c>
      <c r="BK103" s="89">
        <f>B273</f>
        <v>0</v>
      </c>
      <c r="BL103" s="81"/>
      <c r="BM103" s="81">
        <f t="shared" si="116"/>
        <v>0</v>
      </c>
    </row>
    <row r="104" spans="1:65" ht="18.75" customHeight="1" thickBot="1">
      <c r="A104" s="250"/>
      <c r="B104" s="245"/>
      <c r="C104" s="507"/>
      <c r="D104" s="507"/>
      <c r="E104" s="508" t="s">
        <v>258</v>
      </c>
      <c r="F104" s="79" t="s">
        <v>54</v>
      </c>
      <c r="G104" s="79"/>
      <c r="H104" s="152"/>
      <c r="I104" s="79" t="s">
        <v>36</v>
      </c>
      <c r="J104" s="18"/>
      <c r="K104" s="25" t="str">
        <f t="shared" si="103"/>
        <v/>
      </c>
      <c r="L104" s="18"/>
      <c r="M104" s="79" t="str">
        <f t="shared" si="104"/>
        <v/>
      </c>
      <c r="N104" s="18"/>
      <c r="O104" s="18"/>
      <c r="P104" s="258"/>
      <c r="Q104" s="258"/>
      <c r="R104" s="259"/>
      <c r="S104" s="256"/>
      <c r="T104" s="256"/>
      <c r="X104" s="46"/>
      <c r="Y104" s="81">
        <f>IF(B104="",0,IF(VLOOKUP(B104,'登録データ（男）'!$A$3:$AB$1687,28,FALSE)=1,0,1))</f>
        <v>0</v>
      </c>
      <c r="Z104" s="81"/>
      <c r="AA104" s="81"/>
      <c r="AB104" s="81"/>
      <c r="AC104" s="81"/>
      <c r="AD104" s="81"/>
      <c r="AE104" s="81"/>
      <c r="AF104" s="81">
        <f t="shared" ca="1" si="105"/>
        <v>0</v>
      </c>
      <c r="AG104" s="48"/>
      <c r="AH104" s="81">
        <f t="shared" si="106"/>
        <v>0</v>
      </c>
      <c r="AI104" s="81" t="str">
        <f>IF(G104="","0",VLOOKUP(G104,'登録データ（男）'!$Q$3:$S$23,2,FALSE))</f>
        <v>0</v>
      </c>
      <c r="AJ104" s="81" t="str">
        <f t="shared" si="107"/>
        <v>00</v>
      </c>
      <c r="AK104" s="81" t="str">
        <f t="shared" si="108"/>
        <v>0</v>
      </c>
      <c r="AL104" s="81" t="str">
        <f t="shared" si="109"/>
        <v>000000</v>
      </c>
      <c r="AM104" s="81" t="str">
        <f t="shared" ca="1" si="110"/>
        <v/>
      </c>
      <c r="AN104" s="81">
        <f t="shared" si="114"/>
        <v>0</v>
      </c>
      <c r="AO104" s="81" t="str">
        <f>IF(G104="","0",VALUE(VLOOKUP(G104,'登録データ（男）'!$Q$3:$S$23,3,FALSE)))</f>
        <v>0</v>
      </c>
      <c r="AP104" s="81">
        <f t="shared" si="111"/>
        <v>0</v>
      </c>
      <c r="AQ104" s="81">
        <f t="shared" si="112"/>
        <v>0</v>
      </c>
      <c r="AR104" s="81" t="str">
        <f ca="1">IF(OFFSET(B104,-MOD(ROW(B104),3),0)&lt;&gt;"",IF(RIGHT(G104,1)=")",VALUE(VLOOKUP(OFFSET(B104,-MOD(ROW(B104),3),0),'登録データ（男）'!#REF!,8,FALSE)),"0"),"0")</f>
        <v>0</v>
      </c>
      <c r="AS104" s="81">
        <f t="shared" ca="1" si="113"/>
        <v>0</v>
      </c>
      <c r="AT104" s="81"/>
      <c r="AU104" s="81"/>
      <c r="AV104" s="81"/>
      <c r="AW104" s="81"/>
      <c r="AX104" s="81"/>
      <c r="AY104" s="81"/>
      <c r="AZ104" s="81"/>
      <c r="BA104" s="87"/>
      <c r="BB104" s="77" t="str">
        <f t="shared" si="115"/>
        <v/>
      </c>
      <c r="BG104" s="81">
        <f t="shared" si="121"/>
        <v>0</v>
      </c>
      <c r="BH104" s="68">
        <f>BG276</f>
        <v>0</v>
      </c>
      <c r="BI104" s="68">
        <f>BG277</f>
        <v>0</v>
      </c>
      <c r="BJ104" s="68">
        <f>BG278</f>
        <v>0</v>
      </c>
      <c r="BK104" s="89">
        <f>B276</f>
        <v>0</v>
      </c>
      <c r="BL104" s="81"/>
      <c r="BM104" s="81">
        <f t="shared" si="116"/>
        <v>0</v>
      </c>
    </row>
    <row r="105" spans="1:65" ht="18.75" customHeight="1" thickTop="1">
      <c r="A105" s="260">
        <v>30</v>
      </c>
      <c r="B105" s="243"/>
      <c r="C105" s="505" t="str">
        <f>IF(B105="","",VLOOKUP(B105,'登録データ（男）'!$A$3:$AA$2000,2,FALSE))</f>
        <v/>
      </c>
      <c r="D105" s="505" t="str">
        <f>IF(B105="","",VLOOKUP(B105,'登録データ（男）'!$A$3:$AA$2000,3,FALSE))</f>
        <v/>
      </c>
      <c r="E105" s="504" t="str">
        <f>IF(B105="","",VLOOKUP(B105,'登録データ（男）'!$A$3:$AA$2000,7,FALSE))</f>
        <v/>
      </c>
      <c r="F105" s="82" t="s">
        <v>52</v>
      </c>
      <c r="G105" s="82"/>
      <c r="H105" s="25"/>
      <c r="I105" s="82" t="s">
        <v>55</v>
      </c>
      <c r="J105" s="17"/>
      <c r="K105" s="184" t="str">
        <f t="shared" si="103"/>
        <v/>
      </c>
      <c r="L105" s="17"/>
      <c r="M105" s="82" t="str">
        <f t="shared" si="104"/>
        <v/>
      </c>
      <c r="N105" s="17"/>
      <c r="O105" s="17"/>
      <c r="P105" s="262"/>
      <c r="Q105" s="262"/>
      <c r="R105" s="241"/>
      <c r="S105" s="254"/>
      <c r="T105" s="254"/>
      <c r="X105" s="46"/>
      <c r="Y105" s="81">
        <f>IF(B105="",0,IF(VLOOKUP(B105,'登録データ（男）'!$A$3:$AB$1687,28,FALSE)=1,0,1))</f>
        <v>0</v>
      </c>
      <c r="Z105" s="81">
        <f>IF(B105="",1,0)</f>
        <v>1</v>
      </c>
      <c r="AA105" s="81">
        <f>IF(C105="",1,0)</f>
        <v>1</v>
      </c>
      <c r="AB105" s="81">
        <f>IF(D105="",1,0)</f>
        <v>1</v>
      </c>
      <c r="AC105" s="81">
        <f>IF(E105="",1,0)</f>
        <v>1</v>
      </c>
      <c r="AD105" s="81">
        <f>IF(E106="",1,0)</f>
        <v>1</v>
      </c>
      <c r="AE105" s="81">
        <f>SUM(Z105:AD105)</f>
        <v>5</v>
      </c>
      <c r="AF105" s="81">
        <f t="shared" ca="1" si="105"/>
        <v>0</v>
      </c>
      <c r="AG105" s="48" t="str">
        <f t="shared" ref="AG105" si="146">IF($B105="","",IF($B105&lt;1500,0,1))</f>
        <v/>
      </c>
      <c r="AH105" s="81">
        <f t="shared" si="106"/>
        <v>0</v>
      </c>
      <c r="AI105" s="81" t="str">
        <f>IF(G105="","0",VLOOKUP(G105,'登録データ（男）'!$Q$3:$S$23,2,FALSE))</f>
        <v>0</v>
      </c>
      <c r="AJ105" s="81" t="str">
        <f t="shared" si="107"/>
        <v>00</v>
      </c>
      <c r="AK105" s="81" t="str">
        <f t="shared" si="108"/>
        <v>0</v>
      </c>
      <c r="AL105" s="81" t="str">
        <f t="shared" si="109"/>
        <v>000000</v>
      </c>
      <c r="AM105" s="81" t="str">
        <f t="shared" ca="1" si="110"/>
        <v/>
      </c>
      <c r="AN105" s="81">
        <f t="shared" si="114"/>
        <v>0</v>
      </c>
      <c r="AO105" s="81" t="str">
        <f>IF(G105="","0",VALUE(VLOOKUP(G105,'登録データ（男）'!$Q$3:$S$23,3,FALSE)))</f>
        <v>0</v>
      </c>
      <c r="AP105" s="81">
        <f t="shared" si="111"/>
        <v>0</v>
      </c>
      <c r="AQ105" s="81">
        <f t="shared" si="112"/>
        <v>0</v>
      </c>
      <c r="AR105" s="81" t="str">
        <f ca="1">IF(OFFSET(B105,-MOD(ROW(B105),3),0)&lt;&gt;"",IF(RIGHT(G105,1)=")",VALUE(VLOOKUP(OFFSET(B105,-MOD(ROW(B105),3),0),'登録データ（男）'!#REF!,8,FALSE)),"0"),"0")</f>
        <v>0</v>
      </c>
      <c r="AS105" s="81">
        <f t="shared" ca="1" si="113"/>
        <v>0</v>
      </c>
      <c r="AT105" s="81" t="str">
        <f t="shared" ref="AT105" si="147">IF(AU105="","",RANK(AU105,$AU$18:$AU$467,1))</f>
        <v/>
      </c>
      <c r="AU105" s="81" t="str">
        <f>IF(S105="","",B105)</f>
        <v/>
      </c>
      <c r="AV105" s="81" t="str">
        <f t="shared" ref="AV105" si="148">IF(AW105="","",RANK(AW105,$AW$18:$AW$467,1))</f>
        <v/>
      </c>
      <c r="AW105" s="81" t="str">
        <f>IF(T105="","",B105)</f>
        <v/>
      </c>
      <c r="AX105" s="81" t="str">
        <f t="shared" ref="AX105" si="149">IF(AY105="","",RANK(AY105,$AY$18:$AY$467,1))</f>
        <v/>
      </c>
      <c r="AY105" s="81" t="str">
        <f>IF(OR(G105="十種競技",G106="十種競技",G107="十種競技"),B105,"")</f>
        <v/>
      </c>
      <c r="AZ105" s="81"/>
      <c r="BA105" s="88"/>
      <c r="BB105" s="77" t="str">
        <f t="shared" si="115"/>
        <v/>
      </c>
      <c r="BG105" s="81">
        <f t="shared" si="121"/>
        <v>0</v>
      </c>
      <c r="BH105" s="68">
        <f>BG279</f>
        <v>0</v>
      </c>
      <c r="BI105" s="68">
        <f>BG280</f>
        <v>0</v>
      </c>
      <c r="BJ105" s="68">
        <f>BG281</f>
        <v>0</v>
      </c>
      <c r="BK105" s="89">
        <f>B279</f>
        <v>0</v>
      </c>
      <c r="BL105" s="81"/>
      <c r="BM105" s="81">
        <f t="shared" si="116"/>
        <v>0</v>
      </c>
    </row>
    <row r="106" spans="1:65" ht="18.75" customHeight="1">
      <c r="A106" s="261"/>
      <c r="B106" s="244"/>
      <c r="C106" s="506"/>
      <c r="D106" s="506"/>
      <c r="E106" s="504" t="str">
        <f>IF(B105="","",VLOOKUP(B105,'登録データ（男）'!$A$3:$AA$2000,4,FALSE))</f>
        <v/>
      </c>
      <c r="F106" s="16" t="s">
        <v>53</v>
      </c>
      <c r="G106" s="16"/>
      <c r="H106" s="16"/>
      <c r="I106" s="16" t="s">
        <v>56</v>
      </c>
      <c r="J106" s="76"/>
      <c r="K106" s="16" t="str">
        <f t="shared" si="103"/>
        <v/>
      </c>
      <c r="L106" s="76"/>
      <c r="M106" s="185" t="str">
        <f t="shared" si="104"/>
        <v/>
      </c>
      <c r="N106" s="76"/>
      <c r="O106" s="76"/>
      <c r="P106" s="204"/>
      <c r="Q106" s="204"/>
      <c r="R106" s="257"/>
      <c r="S106" s="255"/>
      <c r="T106" s="255"/>
      <c r="X106" s="46"/>
      <c r="Y106" s="81">
        <f>IF(B106="",0,IF(VLOOKUP(B106,'登録データ（男）'!$A$3:$AB$1687,28,FALSE)=1,0,1))</f>
        <v>0</v>
      </c>
      <c r="Z106" s="81"/>
      <c r="AA106" s="81"/>
      <c r="AB106" s="81"/>
      <c r="AC106" s="81"/>
      <c r="AD106" s="81"/>
      <c r="AE106" s="81"/>
      <c r="AF106" s="81">
        <f t="shared" ca="1" si="105"/>
        <v>0</v>
      </c>
      <c r="AG106" s="48" t="str">
        <f t="shared" si="117"/>
        <v/>
      </c>
      <c r="AH106" s="81">
        <f t="shared" si="106"/>
        <v>0</v>
      </c>
      <c r="AI106" s="81" t="str">
        <f>IF(G106="","0",VLOOKUP(G106,'登録データ（男）'!$Q$3:$S$23,2,FALSE))</f>
        <v>0</v>
      </c>
      <c r="AJ106" s="81" t="str">
        <f t="shared" si="107"/>
        <v>00</v>
      </c>
      <c r="AK106" s="81" t="str">
        <f t="shared" si="108"/>
        <v>0</v>
      </c>
      <c r="AL106" s="81" t="str">
        <f t="shared" si="109"/>
        <v>000000</v>
      </c>
      <c r="AM106" s="81" t="str">
        <f t="shared" ca="1" si="110"/>
        <v/>
      </c>
      <c r="AN106" s="81">
        <f t="shared" si="114"/>
        <v>0</v>
      </c>
      <c r="AO106" s="81" t="str">
        <f>IF(G106="","0",VALUE(VLOOKUP(G106,'登録データ（男）'!$Q$3:$S$23,3,FALSE)))</f>
        <v>0</v>
      </c>
      <c r="AP106" s="81">
        <f t="shared" si="111"/>
        <v>0</v>
      </c>
      <c r="AQ106" s="81">
        <f t="shared" si="112"/>
        <v>0</v>
      </c>
      <c r="AR106" s="81" t="str">
        <f ca="1">IF(OFFSET(B106,-MOD(ROW(B106),3),0)&lt;&gt;"",IF(RIGHT(G106,1)=")",VALUE(VLOOKUP(OFFSET(B106,-MOD(ROW(B106),3),0),'登録データ（男）'!#REF!,8,FALSE)),"0"),"0")</f>
        <v>0</v>
      </c>
      <c r="AS106" s="81">
        <f t="shared" ca="1" si="113"/>
        <v>0</v>
      </c>
      <c r="AT106" s="81"/>
      <c r="AU106" s="81"/>
      <c r="AV106" s="81"/>
      <c r="AW106" s="81"/>
      <c r="AX106" s="81"/>
      <c r="AY106" s="81"/>
      <c r="AZ106" s="81"/>
      <c r="BA106" s="87"/>
      <c r="BB106" s="77" t="str">
        <f t="shared" si="115"/>
        <v/>
      </c>
      <c r="BG106" s="81">
        <f t="shared" si="121"/>
        <v>0</v>
      </c>
      <c r="BH106" s="68">
        <f>BG282</f>
        <v>0</v>
      </c>
      <c r="BI106" s="68">
        <f>BG283</f>
        <v>0</v>
      </c>
      <c r="BJ106" s="68">
        <f>BG284</f>
        <v>0</v>
      </c>
      <c r="BK106" s="89">
        <f>B282</f>
        <v>0</v>
      </c>
      <c r="BL106" s="81"/>
      <c r="BM106" s="81">
        <f t="shared" si="116"/>
        <v>0</v>
      </c>
    </row>
    <row r="107" spans="1:65" ht="18.75" customHeight="1" thickBot="1">
      <c r="A107" s="250"/>
      <c r="B107" s="245"/>
      <c r="C107" s="507"/>
      <c r="D107" s="507"/>
      <c r="E107" s="508" t="s">
        <v>258</v>
      </c>
      <c r="F107" s="79" t="s">
        <v>54</v>
      </c>
      <c r="G107" s="79"/>
      <c r="H107" s="152"/>
      <c r="I107" s="79" t="s">
        <v>36</v>
      </c>
      <c r="J107" s="18"/>
      <c r="K107" s="25" t="str">
        <f t="shared" si="103"/>
        <v/>
      </c>
      <c r="L107" s="18"/>
      <c r="M107" s="79" t="str">
        <f t="shared" si="104"/>
        <v/>
      </c>
      <c r="N107" s="18"/>
      <c r="O107" s="18"/>
      <c r="P107" s="258"/>
      <c r="Q107" s="258"/>
      <c r="R107" s="259"/>
      <c r="S107" s="256"/>
      <c r="T107" s="256"/>
      <c r="X107" s="46"/>
      <c r="Y107" s="81">
        <f>IF(B107="",0,IF(VLOOKUP(B107,'登録データ（男）'!$A$3:$AB$1687,28,FALSE)=1,0,1))</f>
        <v>0</v>
      </c>
      <c r="Z107" s="81"/>
      <c r="AA107" s="81"/>
      <c r="AB107" s="81"/>
      <c r="AC107" s="81"/>
      <c r="AD107" s="81"/>
      <c r="AE107" s="81"/>
      <c r="AF107" s="81">
        <f t="shared" ca="1" si="105"/>
        <v>0</v>
      </c>
      <c r="AG107" s="48"/>
      <c r="AH107" s="81">
        <f t="shared" si="106"/>
        <v>0</v>
      </c>
      <c r="AI107" s="81" t="str">
        <f>IF(G107="","0",VLOOKUP(G107,'登録データ（男）'!$Q$3:$S$23,2,FALSE))</f>
        <v>0</v>
      </c>
      <c r="AJ107" s="81" t="str">
        <f t="shared" si="107"/>
        <v>00</v>
      </c>
      <c r="AK107" s="81" t="str">
        <f t="shared" si="108"/>
        <v>0</v>
      </c>
      <c r="AL107" s="81" t="str">
        <f t="shared" si="109"/>
        <v>000000</v>
      </c>
      <c r="AM107" s="81" t="str">
        <f t="shared" ca="1" si="110"/>
        <v/>
      </c>
      <c r="AN107" s="81">
        <f t="shared" si="114"/>
        <v>0</v>
      </c>
      <c r="AO107" s="81" t="str">
        <f>IF(G107="","0",VALUE(VLOOKUP(G107,'登録データ（男）'!$Q$3:$S$23,3,FALSE)))</f>
        <v>0</v>
      </c>
      <c r="AP107" s="81">
        <f t="shared" si="111"/>
        <v>0</v>
      </c>
      <c r="AQ107" s="81">
        <f t="shared" si="112"/>
        <v>0</v>
      </c>
      <c r="AR107" s="81" t="str">
        <f ca="1">IF(OFFSET(B107,-MOD(ROW(B107),3),0)&lt;&gt;"",IF(RIGHT(G107,1)=")",VALUE(VLOOKUP(OFFSET(B107,-MOD(ROW(B107),3),0),'登録データ（男）'!#REF!,8,FALSE)),"0"),"0")</f>
        <v>0</v>
      </c>
      <c r="AS107" s="81">
        <f t="shared" ca="1" si="113"/>
        <v>0</v>
      </c>
      <c r="AT107" s="81"/>
      <c r="AU107" s="81"/>
      <c r="AV107" s="81"/>
      <c r="AW107" s="81"/>
      <c r="AX107" s="81"/>
      <c r="AY107" s="81"/>
      <c r="AZ107" s="81"/>
      <c r="BA107" s="88"/>
      <c r="BB107" s="77" t="str">
        <f t="shared" si="115"/>
        <v/>
      </c>
      <c r="BG107" s="81">
        <f t="shared" si="121"/>
        <v>0</v>
      </c>
      <c r="BH107" s="68">
        <f>BG285</f>
        <v>0</v>
      </c>
      <c r="BI107" s="68">
        <f>BG286</f>
        <v>0</v>
      </c>
      <c r="BJ107" s="68">
        <f>BG287</f>
        <v>0</v>
      </c>
      <c r="BK107" s="89">
        <f>B285</f>
        <v>0</v>
      </c>
      <c r="BL107" s="81"/>
      <c r="BM107" s="81">
        <f t="shared" si="116"/>
        <v>0</v>
      </c>
    </row>
    <row r="108" spans="1:65" ht="18.75" customHeight="1" thickTop="1">
      <c r="A108" s="260">
        <v>31</v>
      </c>
      <c r="B108" s="243"/>
      <c r="C108" s="505" t="str">
        <f>IF(B108="","",VLOOKUP(B108,'登録データ（男）'!$A$3:$AA$2000,2,FALSE))</f>
        <v/>
      </c>
      <c r="D108" s="505" t="str">
        <f>IF(B108="","",VLOOKUP(B108,'登録データ（男）'!$A$3:$AA$2000,3,FALSE))</f>
        <v/>
      </c>
      <c r="E108" s="504" t="str">
        <f>IF(B108="","",VLOOKUP(B108,'登録データ（男）'!$A$3:$AA$2000,7,FALSE))</f>
        <v/>
      </c>
      <c r="F108" s="82" t="s">
        <v>52</v>
      </c>
      <c r="G108" s="82"/>
      <c r="H108" s="25"/>
      <c r="I108" s="82" t="s">
        <v>55</v>
      </c>
      <c r="J108" s="17"/>
      <c r="K108" s="184" t="str">
        <f t="shared" si="103"/>
        <v/>
      </c>
      <c r="L108" s="17"/>
      <c r="M108" s="82" t="str">
        <f t="shared" si="104"/>
        <v/>
      </c>
      <c r="N108" s="17"/>
      <c r="O108" s="17"/>
      <c r="P108" s="262"/>
      <c r="Q108" s="262"/>
      <c r="R108" s="241"/>
      <c r="S108" s="254"/>
      <c r="T108" s="254"/>
      <c r="X108" s="46"/>
      <c r="Y108" s="81">
        <f>IF(B108="",0,IF(VLOOKUP(B108,'登録データ（男）'!$A$3:$AB$1687,28,FALSE)=1,0,1))</f>
        <v>0</v>
      </c>
      <c r="Z108" s="81">
        <f>IF(B108="",1,0)</f>
        <v>1</v>
      </c>
      <c r="AA108" s="81">
        <f>IF(C108="",1,0)</f>
        <v>1</v>
      </c>
      <c r="AB108" s="81">
        <f>IF(D108="",1,0)</f>
        <v>1</v>
      </c>
      <c r="AC108" s="81">
        <f>IF(E108="",1,0)</f>
        <v>1</v>
      </c>
      <c r="AD108" s="81">
        <f>IF(E109="",1,0)</f>
        <v>1</v>
      </c>
      <c r="AE108" s="81">
        <f>SUM(Z108:AD108)</f>
        <v>5</v>
      </c>
      <c r="AF108" s="81">
        <f t="shared" ca="1" si="105"/>
        <v>0</v>
      </c>
      <c r="AG108" s="48" t="str">
        <f t="shared" ref="AG108" si="150">IF($B108="","",IF($B108&lt;1500,0,1))</f>
        <v/>
      </c>
      <c r="AH108" s="81">
        <f t="shared" si="106"/>
        <v>0</v>
      </c>
      <c r="AI108" s="81" t="str">
        <f>IF(G108="","0",VLOOKUP(G108,'登録データ（男）'!$Q$3:$S$23,2,FALSE))</f>
        <v>0</v>
      </c>
      <c r="AJ108" s="81" t="str">
        <f t="shared" si="107"/>
        <v>00</v>
      </c>
      <c r="AK108" s="81" t="str">
        <f t="shared" si="108"/>
        <v>0</v>
      </c>
      <c r="AL108" s="81" t="str">
        <f t="shared" si="109"/>
        <v>000000</v>
      </c>
      <c r="AM108" s="81" t="str">
        <f t="shared" ca="1" si="110"/>
        <v/>
      </c>
      <c r="AN108" s="81">
        <f t="shared" si="114"/>
        <v>0</v>
      </c>
      <c r="AO108" s="81" t="str">
        <f>IF(G108="","0",VALUE(VLOOKUP(G108,'登録データ（男）'!$Q$3:$S$23,3,FALSE)))</f>
        <v>0</v>
      </c>
      <c r="AP108" s="81">
        <f t="shared" si="111"/>
        <v>0</v>
      </c>
      <c r="AQ108" s="81">
        <f t="shared" si="112"/>
        <v>0</v>
      </c>
      <c r="AR108" s="81" t="str">
        <f ca="1">IF(OFFSET(B108,-MOD(ROW(B108),3),0)&lt;&gt;"",IF(RIGHT(G108,1)=")",VALUE(VLOOKUP(OFFSET(B108,-MOD(ROW(B108),3),0),'登録データ（男）'!#REF!,8,FALSE)),"0"),"0")</f>
        <v>0</v>
      </c>
      <c r="AS108" s="81">
        <f t="shared" ca="1" si="113"/>
        <v>0</v>
      </c>
      <c r="AT108" s="81" t="str">
        <f t="shared" ref="AT108" si="151">IF(AU108="","",RANK(AU108,$AU$18:$AU$467,1))</f>
        <v/>
      </c>
      <c r="AU108" s="81" t="str">
        <f>IF(S108="","",B108)</f>
        <v/>
      </c>
      <c r="AV108" s="81" t="str">
        <f t="shared" ref="AV108" si="152">IF(AW108="","",RANK(AW108,$AW$18:$AW$467,1))</f>
        <v/>
      </c>
      <c r="AW108" s="81" t="str">
        <f>IF(T108="","",B108)</f>
        <v/>
      </c>
      <c r="AX108" s="81" t="str">
        <f t="shared" ref="AX108" si="153">IF(AY108="","",RANK(AY108,$AY$18:$AY$467,1))</f>
        <v/>
      </c>
      <c r="AY108" s="81" t="str">
        <f>IF(OR(G108="十種競技",G109="十種競技",G110="十種競技"),B108,"")</f>
        <v/>
      </c>
      <c r="AZ108" s="81"/>
      <c r="BA108" s="87"/>
      <c r="BB108" s="77" t="str">
        <f t="shared" si="115"/>
        <v/>
      </c>
      <c r="BG108" s="81">
        <f t="shared" si="121"/>
        <v>0</v>
      </c>
      <c r="BH108" s="68">
        <f>BG288</f>
        <v>0</v>
      </c>
      <c r="BI108" s="68">
        <f>BG289</f>
        <v>0</v>
      </c>
      <c r="BJ108" s="68">
        <f>BG290</f>
        <v>0</v>
      </c>
      <c r="BK108" s="89">
        <f>B288</f>
        <v>0</v>
      </c>
      <c r="BL108" s="81"/>
      <c r="BM108" s="81">
        <f t="shared" si="116"/>
        <v>0</v>
      </c>
    </row>
    <row r="109" spans="1:65" ht="18.75" customHeight="1">
      <c r="A109" s="261"/>
      <c r="B109" s="244"/>
      <c r="C109" s="506"/>
      <c r="D109" s="506"/>
      <c r="E109" s="504" t="str">
        <f>IF(B108="","",VLOOKUP(B108,'登録データ（男）'!$A$3:$AA$2000,4,FALSE))</f>
        <v/>
      </c>
      <c r="F109" s="16" t="s">
        <v>53</v>
      </c>
      <c r="G109" s="16"/>
      <c r="H109" s="16"/>
      <c r="I109" s="16" t="s">
        <v>56</v>
      </c>
      <c r="J109" s="76"/>
      <c r="K109" s="16" t="str">
        <f t="shared" si="103"/>
        <v/>
      </c>
      <c r="L109" s="76"/>
      <c r="M109" s="185" t="str">
        <f t="shared" si="104"/>
        <v/>
      </c>
      <c r="N109" s="76"/>
      <c r="O109" s="76"/>
      <c r="P109" s="204"/>
      <c r="Q109" s="204"/>
      <c r="R109" s="257"/>
      <c r="S109" s="255"/>
      <c r="T109" s="255"/>
      <c r="X109" s="46"/>
      <c r="Y109" s="81">
        <f>IF(B109="",0,IF(VLOOKUP(B109,'登録データ（男）'!$A$3:$AB$1687,28,FALSE)=1,0,1))</f>
        <v>0</v>
      </c>
      <c r="Z109" s="81"/>
      <c r="AA109" s="81"/>
      <c r="AB109" s="81"/>
      <c r="AC109" s="81"/>
      <c r="AD109" s="81"/>
      <c r="AE109" s="81"/>
      <c r="AF109" s="81">
        <f t="shared" ca="1" si="105"/>
        <v>0</v>
      </c>
      <c r="AG109" s="48" t="str">
        <f t="shared" si="117"/>
        <v/>
      </c>
      <c r="AH109" s="81">
        <f t="shared" si="106"/>
        <v>0</v>
      </c>
      <c r="AI109" s="81" t="str">
        <f>IF(G109="","0",VLOOKUP(G109,'登録データ（男）'!$Q$3:$S$23,2,FALSE))</f>
        <v>0</v>
      </c>
      <c r="AJ109" s="81" t="str">
        <f t="shared" si="107"/>
        <v>00</v>
      </c>
      <c r="AK109" s="81" t="str">
        <f t="shared" si="108"/>
        <v>0</v>
      </c>
      <c r="AL109" s="81" t="str">
        <f t="shared" si="109"/>
        <v>000000</v>
      </c>
      <c r="AM109" s="81" t="str">
        <f t="shared" ca="1" si="110"/>
        <v/>
      </c>
      <c r="AN109" s="81">
        <f t="shared" si="114"/>
        <v>0</v>
      </c>
      <c r="AO109" s="81" t="str">
        <f>IF(G109="","0",VALUE(VLOOKUP(G109,'登録データ（男）'!$Q$3:$S$23,3,FALSE)))</f>
        <v>0</v>
      </c>
      <c r="AP109" s="81">
        <f t="shared" si="111"/>
        <v>0</v>
      </c>
      <c r="AQ109" s="81">
        <f t="shared" si="112"/>
        <v>0</v>
      </c>
      <c r="AR109" s="81" t="str">
        <f ca="1">IF(OFFSET(B109,-MOD(ROW(B109),3),0)&lt;&gt;"",IF(RIGHT(G109,1)=")",VALUE(VLOOKUP(OFFSET(B109,-MOD(ROW(B109),3),0),'登録データ（男）'!#REF!,8,FALSE)),"0"),"0")</f>
        <v>0</v>
      </c>
      <c r="AS109" s="81">
        <f t="shared" ca="1" si="113"/>
        <v>0</v>
      </c>
      <c r="AT109" s="81"/>
      <c r="AU109" s="81"/>
      <c r="AV109" s="81"/>
      <c r="AW109" s="81"/>
      <c r="AX109" s="81"/>
      <c r="AY109" s="81"/>
      <c r="AZ109" s="81"/>
      <c r="BA109" s="88"/>
      <c r="BB109" s="77" t="str">
        <f t="shared" si="115"/>
        <v/>
      </c>
      <c r="BG109" s="81">
        <f t="shared" si="121"/>
        <v>0</v>
      </c>
      <c r="BH109" s="68">
        <f>BG291</f>
        <v>0</v>
      </c>
      <c r="BI109" s="68">
        <f>BG292</f>
        <v>0</v>
      </c>
      <c r="BJ109" s="68">
        <f>BG293</f>
        <v>0</v>
      </c>
      <c r="BK109" s="89">
        <f>B291</f>
        <v>0</v>
      </c>
      <c r="BL109" s="81"/>
      <c r="BM109" s="81">
        <f t="shared" si="116"/>
        <v>0</v>
      </c>
    </row>
    <row r="110" spans="1:65" ht="18.75" customHeight="1" thickBot="1">
      <c r="A110" s="250"/>
      <c r="B110" s="245"/>
      <c r="C110" s="507"/>
      <c r="D110" s="507"/>
      <c r="E110" s="508" t="s">
        <v>258</v>
      </c>
      <c r="F110" s="79" t="s">
        <v>54</v>
      </c>
      <c r="G110" s="79"/>
      <c r="H110" s="152"/>
      <c r="I110" s="79" t="s">
        <v>36</v>
      </c>
      <c r="J110" s="18"/>
      <c r="K110" s="25" t="str">
        <f t="shared" si="103"/>
        <v/>
      </c>
      <c r="L110" s="18"/>
      <c r="M110" s="79" t="str">
        <f t="shared" si="104"/>
        <v/>
      </c>
      <c r="N110" s="18"/>
      <c r="O110" s="18"/>
      <c r="P110" s="258"/>
      <c r="Q110" s="258"/>
      <c r="R110" s="259"/>
      <c r="S110" s="256"/>
      <c r="T110" s="256"/>
      <c r="X110" s="46"/>
      <c r="Y110" s="81">
        <f>IF(B110="",0,IF(VLOOKUP(B110,'登録データ（男）'!$A$3:$AB$1687,28,FALSE)=1,0,1))</f>
        <v>0</v>
      </c>
      <c r="Z110" s="81"/>
      <c r="AA110" s="81"/>
      <c r="AB110" s="81"/>
      <c r="AC110" s="81"/>
      <c r="AD110" s="81"/>
      <c r="AE110" s="81"/>
      <c r="AF110" s="81">
        <f t="shared" ca="1" si="105"/>
        <v>0</v>
      </c>
      <c r="AG110" s="48"/>
      <c r="AH110" s="81">
        <f t="shared" si="106"/>
        <v>0</v>
      </c>
      <c r="AI110" s="81" t="str">
        <f>IF(G110="","0",VLOOKUP(G110,'登録データ（男）'!$Q$3:$S$23,2,FALSE))</f>
        <v>0</v>
      </c>
      <c r="AJ110" s="81" t="str">
        <f t="shared" si="107"/>
        <v>00</v>
      </c>
      <c r="AK110" s="81" t="str">
        <f t="shared" si="108"/>
        <v>0</v>
      </c>
      <c r="AL110" s="81" t="str">
        <f t="shared" si="109"/>
        <v>000000</v>
      </c>
      <c r="AM110" s="81" t="str">
        <f t="shared" ca="1" si="110"/>
        <v/>
      </c>
      <c r="AN110" s="81">
        <f t="shared" si="114"/>
        <v>0</v>
      </c>
      <c r="AO110" s="81" t="str">
        <f>IF(G110="","0",VALUE(VLOOKUP(G110,'登録データ（男）'!$Q$3:$S$23,3,FALSE)))</f>
        <v>0</v>
      </c>
      <c r="AP110" s="81">
        <f t="shared" si="111"/>
        <v>0</v>
      </c>
      <c r="AQ110" s="81">
        <f t="shared" si="112"/>
        <v>0</v>
      </c>
      <c r="AR110" s="81" t="str">
        <f ca="1">IF(OFFSET(B110,-MOD(ROW(B110),3),0)&lt;&gt;"",IF(RIGHT(G110,1)=")",VALUE(VLOOKUP(OFFSET(B110,-MOD(ROW(B110),3),0),'登録データ（男）'!#REF!,8,FALSE)),"0"),"0")</f>
        <v>0</v>
      </c>
      <c r="AS110" s="81">
        <f t="shared" ca="1" si="113"/>
        <v>0</v>
      </c>
      <c r="AT110" s="81"/>
      <c r="AU110" s="81"/>
      <c r="AV110" s="81"/>
      <c r="AW110" s="81"/>
      <c r="AX110" s="81"/>
      <c r="AY110" s="81"/>
      <c r="AZ110" s="81"/>
      <c r="BA110" s="87"/>
      <c r="BB110" s="77" t="str">
        <f t="shared" si="115"/>
        <v/>
      </c>
      <c r="BG110" s="81">
        <f t="shared" si="121"/>
        <v>0</v>
      </c>
      <c r="BH110" s="68">
        <f>BG294</f>
        <v>0</v>
      </c>
      <c r="BI110" s="68">
        <f>BG295</f>
        <v>0</v>
      </c>
      <c r="BJ110" s="68">
        <f>BG296</f>
        <v>0</v>
      </c>
      <c r="BK110" s="89">
        <f>B294</f>
        <v>0</v>
      </c>
      <c r="BL110" s="81"/>
      <c r="BM110" s="81">
        <f t="shared" si="116"/>
        <v>0</v>
      </c>
    </row>
    <row r="111" spans="1:65" ht="18.75" customHeight="1" thickTop="1">
      <c r="A111" s="260">
        <v>32</v>
      </c>
      <c r="B111" s="243"/>
      <c r="C111" s="505" t="str">
        <f>IF(B111="","",VLOOKUP(B111,'登録データ（男）'!$A$3:$AA$2000,2,FALSE))</f>
        <v/>
      </c>
      <c r="D111" s="505" t="str">
        <f>IF(B111="","",VLOOKUP(B111,'登録データ（男）'!$A$3:$AA$2000,3,FALSE))</f>
        <v/>
      </c>
      <c r="E111" s="504" t="str">
        <f>IF(B111="","",VLOOKUP(B111,'登録データ（男）'!$A$3:$AA$2000,7,FALSE))</f>
        <v/>
      </c>
      <c r="F111" s="82" t="s">
        <v>52</v>
      </c>
      <c r="G111" s="82"/>
      <c r="H111" s="25"/>
      <c r="I111" s="82" t="s">
        <v>55</v>
      </c>
      <c r="J111" s="17"/>
      <c r="K111" s="184" t="str">
        <f t="shared" si="103"/>
        <v/>
      </c>
      <c r="L111" s="17"/>
      <c r="M111" s="82" t="str">
        <f t="shared" si="104"/>
        <v/>
      </c>
      <c r="N111" s="17"/>
      <c r="O111" s="17"/>
      <c r="P111" s="262"/>
      <c r="Q111" s="262"/>
      <c r="R111" s="241"/>
      <c r="S111" s="254"/>
      <c r="T111" s="254"/>
      <c r="X111" s="46"/>
      <c r="Y111" s="81">
        <f>IF(B111="",0,IF(VLOOKUP(B111,'登録データ（男）'!$A$3:$AB$1687,28,FALSE)=1,0,1))</f>
        <v>0</v>
      </c>
      <c r="Z111" s="81">
        <f>IF(B111="",1,0)</f>
        <v>1</v>
      </c>
      <c r="AA111" s="81">
        <f>IF(C111="",1,0)</f>
        <v>1</v>
      </c>
      <c r="AB111" s="81">
        <f>IF(D111="",1,0)</f>
        <v>1</v>
      </c>
      <c r="AC111" s="81">
        <f>IF(E111="",1,0)</f>
        <v>1</v>
      </c>
      <c r="AD111" s="81">
        <f>IF(E112="",1,0)</f>
        <v>1</v>
      </c>
      <c r="AE111" s="81">
        <f>SUM(Z111:AD111)</f>
        <v>5</v>
      </c>
      <c r="AF111" s="81">
        <f t="shared" ca="1" si="105"/>
        <v>0</v>
      </c>
      <c r="AG111" s="48" t="str">
        <f t="shared" ref="AG111" si="154">IF($B111="","",IF($B111&lt;1500,0,1))</f>
        <v/>
      </c>
      <c r="AH111" s="81">
        <f t="shared" si="106"/>
        <v>0</v>
      </c>
      <c r="AI111" s="81" t="str">
        <f>IF(G111="","0",VLOOKUP(G111,'登録データ（男）'!$Q$3:$S$23,2,FALSE))</f>
        <v>0</v>
      </c>
      <c r="AJ111" s="81" t="str">
        <f t="shared" si="107"/>
        <v>00</v>
      </c>
      <c r="AK111" s="81" t="str">
        <f t="shared" si="108"/>
        <v>0</v>
      </c>
      <c r="AL111" s="81" t="str">
        <f t="shared" si="109"/>
        <v>000000</v>
      </c>
      <c r="AM111" s="81" t="str">
        <f t="shared" ca="1" si="110"/>
        <v/>
      </c>
      <c r="AN111" s="81">
        <f t="shared" si="114"/>
        <v>0</v>
      </c>
      <c r="AO111" s="81" t="str">
        <f>IF(G111="","0",VALUE(VLOOKUP(G111,'登録データ（男）'!$Q$3:$S$23,3,FALSE)))</f>
        <v>0</v>
      </c>
      <c r="AP111" s="81">
        <f t="shared" si="111"/>
        <v>0</v>
      </c>
      <c r="AQ111" s="81">
        <f t="shared" si="112"/>
        <v>0</v>
      </c>
      <c r="AR111" s="81" t="str">
        <f ca="1">IF(OFFSET(B111,-MOD(ROW(B111),3),0)&lt;&gt;"",IF(RIGHT(G111,1)=")",VALUE(VLOOKUP(OFFSET(B111,-MOD(ROW(B111),3),0),'登録データ（男）'!#REF!,8,FALSE)),"0"),"0")</f>
        <v>0</v>
      </c>
      <c r="AS111" s="81">
        <f t="shared" ca="1" si="113"/>
        <v>0</v>
      </c>
      <c r="AT111" s="81" t="str">
        <f t="shared" ref="AT111" si="155">IF(AU111="","",RANK(AU111,$AU$18:$AU$467,1))</f>
        <v/>
      </c>
      <c r="AU111" s="81" t="str">
        <f>IF(S111="","",B111)</f>
        <v/>
      </c>
      <c r="AV111" s="81" t="str">
        <f t="shared" ref="AV111" si="156">IF(AW111="","",RANK(AW111,$AW$18:$AW$467,1))</f>
        <v/>
      </c>
      <c r="AW111" s="81" t="str">
        <f>IF(T111="","",B111)</f>
        <v/>
      </c>
      <c r="AX111" s="81" t="str">
        <f t="shared" ref="AX111" si="157">IF(AY111="","",RANK(AY111,$AY$18:$AY$467,1))</f>
        <v/>
      </c>
      <c r="AY111" s="81" t="str">
        <f>IF(OR(G111="十種競技",G112="十種競技",G113="十種競技"),B111,"")</f>
        <v/>
      </c>
      <c r="AZ111" s="81"/>
      <c r="BA111" s="88"/>
      <c r="BB111" s="77" t="str">
        <f t="shared" si="115"/>
        <v/>
      </c>
      <c r="BG111" s="81">
        <f t="shared" si="121"/>
        <v>0</v>
      </c>
      <c r="BH111" s="68">
        <f>BG297</f>
        <v>0</v>
      </c>
      <c r="BI111" s="68">
        <f>BG298</f>
        <v>0</v>
      </c>
      <c r="BJ111" s="68">
        <f>BG299</f>
        <v>0</v>
      </c>
      <c r="BK111" s="89">
        <f>B297</f>
        <v>0</v>
      </c>
      <c r="BL111" s="81"/>
      <c r="BM111" s="81">
        <f t="shared" si="116"/>
        <v>0</v>
      </c>
    </row>
    <row r="112" spans="1:65" ht="18.75" customHeight="1">
      <c r="A112" s="261"/>
      <c r="B112" s="244"/>
      <c r="C112" s="506"/>
      <c r="D112" s="506"/>
      <c r="E112" s="504" t="str">
        <f>IF(B111="","",VLOOKUP(B111,'登録データ（男）'!$A$3:$AA$2000,4,FALSE))</f>
        <v/>
      </c>
      <c r="F112" s="16" t="s">
        <v>53</v>
      </c>
      <c r="G112" s="16"/>
      <c r="H112" s="16"/>
      <c r="I112" s="16" t="s">
        <v>56</v>
      </c>
      <c r="J112" s="76"/>
      <c r="K112" s="16" t="str">
        <f t="shared" si="103"/>
        <v/>
      </c>
      <c r="L112" s="76"/>
      <c r="M112" s="185" t="str">
        <f t="shared" si="104"/>
        <v/>
      </c>
      <c r="N112" s="76"/>
      <c r="O112" s="76"/>
      <c r="P112" s="204"/>
      <c r="Q112" s="204"/>
      <c r="R112" s="257"/>
      <c r="S112" s="255"/>
      <c r="T112" s="255"/>
      <c r="X112" s="46"/>
      <c r="Y112" s="81">
        <f>IF(B112="",0,IF(VLOOKUP(B112,'登録データ（男）'!$A$3:$AB$1687,28,FALSE)=1,0,1))</f>
        <v>0</v>
      </c>
      <c r="Z112" s="81"/>
      <c r="AA112" s="81"/>
      <c r="AB112" s="81"/>
      <c r="AC112" s="81"/>
      <c r="AD112" s="81"/>
      <c r="AE112" s="81"/>
      <c r="AF112" s="81">
        <f t="shared" ca="1" si="105"/>
        <v>0</v>
      </c>
      <c r="AG112" s="48" t="str">
        <f t="shared" si="117"/>
        <v/>
      </c>
      <c r="AH112" s="81">
        <f t="shared" si="106"/>
        <v>0</v>
      </c>
      <c r="AI112" s="81" t="str">
        <f>IF(G112="","0",VLOOKUP(G112,'登録データ（男）'!$Q$3:$S$23,2,FALSE))</f>
        <v>0</v>
      </c>
      <c r="AJ112" s="81" t="str">
        <f t="shared" si="107"/>
        <v>00</v>
      </c>
      <c r="AK112" s="81" t="str">
        <f t="shared" si="108"/>
        <v>0</v>
      </c>
      <c r="AL112" s="81" t="str">
        <f t="shared" si="109"/>
        <v>000000</v>
      </c>
      <c r="AM112" s="81" t="str">
        <f t="shared" ca="1" si="110"/>
        <v/>
      </c>
      <c r="AN112" s="81">
        <f t="shared" si="114"/>
        <v>0</v>
      </c>
      <c r="AO112" s="81" t="str">
        <f>IF(G112="","0",VALUE(VLOOKUP(G112,'登録データ（男）'!$Q$3:$S$23,3,FALSE)))</f>
        <v>0</v>
      </c>
      <c r="AP112" s="81">
        <f t="shared" si="111"/>
        <v>0</v>
      </c>
      <c r="AQ112" s="81">
        <f t="shared" si="112"/>
        <v>0</v>
      </c>
      <c r="AR112" s="81" t="str">
        <f ca="1">IF(OFFSET(B112,-MOD(ROW(B112),3),0)&lt;&gt;"",IF(RIGHT(G112,1)=")",VALUE(VLOOKUP(OFFSET(B112,-MOD(ROW(B112),3),0),'登録データ（男）'!#REF!,8,FALSE)),"0"),"0")</f>
        <v>0</v>
      </c>
      <c r="AS112" s="81">
        <f t="shared" ca="1" si="113"/>
        <v>0</v>
      </c>
      <c r="AT112" s="81"/>
      <c r="AU112" s="81"/>
      <c r="AV112" s="81"/>
      <c r="AW112" s="81"/>
      <c r="AX112" s="81"/>
      <c r="AY112" s="81"/>
      <c r="AZ112" s="81"/>
      <c r="BA112" s="87"/>
      <c r="BB112" s="77" t="str">
        <f t="shared" si="115"/>
        <v/>
      </c>
      <c r="BG112" s="81">
        <f t="shared" si="121"/>
        <v>0</v>
      </c>
      <c r="BH112" s="68">
        <f>BG300</f>
        <v>0</v>
      </c>
      <c r="BI112" s="68">
        <f>BG301</f>
        <v>0</v>
      </c>
      <c r="BJ112" s="68">
        <f>BG302</f>
        <v>0</v>
      </c>
      <c r="BK112" s="89">
        <f>B300</f>
        <v>0</v>
      </c>
      <c r="BL112" s="81"/>
      <c r="BM112" s="81">
        <f t="shared" si="116"/>
        <v>0</v>
      </c>
    </row>
    <row r="113" spans="1:65" ht="18.75" customHeight="1" thickBot="1">
      <c r="A113" s="250"/>
      <c r="B113" s="245"/>
      <c r="C113" s="507"/>
      <c r="D113" s="507"/>
      <c r="E113" s="508" t="s">
        <v>258</v>
      </c>
      <c r="F113" s="79" t="s">
        <v>54</v>
      </c>
      <c r="G113" s="79"/>
      <c r="H113" s="152"/>
      <c r="I113" s="79" t="s">
        <v>36</v>
      </c>
      <c r="J113" s="18"/>
      <c r="K113" s="25" t="str">
        <f t="shared" si="103"/>
        <v/>
      </c>
      <c r="L113" s="18"/>
      <c r="M113" s="79" t="str">
        <f t="shared" si="104"/>
        <v/>
      </c>
      <c r="N113" s="18"/>
      <c r="O113" s="18"/>
      <c r="P113" s="258"/>
      <c r="Q113" s="258"/>
      <c r="R113" s="259"/>
      <c r="S113" s="256"/>
      <c r="T113" s="256"/>
      <c r="X113" s="46"/>
      <c r="Y113" s="81">
        <f>IF(B113="",0,IF(VLOOKUP(B113,'登録データ（男）'!$A$3:$AB$1687,28,FALSE)=1,0,1))</f>
        <v>0</v>
      </c>
      <c r="Z113" s="81"/>
      <c r="AA113" s="81"/>
      <c r="AB113" s="81"/>
      <c r="AC113" s="81"/>
      <c r="AD113" s="81"/>
      <c r="AE113" s="81"/>
      <c r="AF113" s="81">
        <f t="shared" ca="1" si="105"/>
        <v>0</v>
      </c>
      <c r="AG113" s="48"/>
      <c r="AH113" s="81">
        <f t="shared" si="106"/>
        <v>0</v>
      </c>
      <c r="AI113" s="81" t="str">
        <f>IF(G113="","0",VLOOKUP(G113,'登録データ（男）'!$Q$3:$S$23,2,FALSE))</f>
        <v>0</v>
      </c>
      <c r="AJ113" s="81" t="str">
        <f t="shared" si="107"/>
        <v>00</v>
      </c>
      <c r="AK113" s="81" t="str">
        <f t="shared" si="108"/>
        <v>0</v>
      </c>
      <c r="AL113" s="81" t="str">
        <f t="shared" si="109"/>
        <v>000000</v>
      </c>
      <c r="AM113" s="81" t="str">
        <f t="shared" ca="1" si="110"/>
        <v/>
      </c>
      <c r="AN113" s="81">
        <f t="shared" si="114"/>
        <v>0</v>
      </c>
      <c r="AO113" s="81" t="str">
        <f>IF(G113="","0",VALUE(VLOOKUP(G113,'登録データ（男）'!$Q$3:$S$23,3,FALSE)))</f>
        <v>0</v>
      </c>
      <c r="AP113" s="81">
        <f t="shared" si="111"/>
        <v>0</v>
      </c>
      <c r="AQ113" s="81">
        <f t="shared" si="112"/>
        <v>0</v>
      </c>
      <c r="AR113" s="81" t="str">
        <f ca="1">IF(OFFSET(B113,-MOD(ROW(B113),3),0)&lt;&gt;"",IF(RIGHT(G113,1)=")",VALUE(VLOOKUP(OFFSET(B113,-MOD(ROW(B113),3),0),'登録データ（男）'!#REF!,8,FALSE)),"0"),"0")</f>
        <v>0</v>
      </c>
      <c r="AS113" s="81">
        <f t="shared" ca="1" si="113"/>
        <v>0</v>
      </c>
      <c r="AT113" s="81"/>
      <c r="AU113" s="81"/>
      <c r="AV113" s="81"/>
      <c r="AW113" s="81"/>
      <c r="AX113" s="81"/>
      <c r="AY113" s="81"/>
      <c r="AZ113" s="81"/>
      <c r="BA113" s="88"/>
      <c r="BB113" s="77" t="str">
        <f t="shared" si="115"/>
        <v/>
      </c>
      <c r="BG113" s="81">
        <f t="shared" si="121"/>
        <v>0</v>
      </c>
      <c r="BH113" s="68">
        <f>BG303</f>
        <v>0</v>
      </c>
      <c r="BI113" s="68">
        <f>BG304</f>
        <v>0</v>
      </c>
      <c r="BJ113" s="68">
        <f>BG305</f>
        <v>0</v>
      </c>
      <c r="BK113" s="89">
        <f>B303</f>
        <v>0</v>
      </c>
      <c r="BL113" s="81"/>
      <c r="BM113" s="81">
        <f t="shared" si="116"/>
        <v>0</v>
      </c>
    </row>
    <row r="114" spans="1:65" ht="18.75" customHeight="1" thickTop="1">
      <c r="A114" s="260">
        <v>33</v>
      </c>
      <c r="B114" s="243"/>
      <c r="C114" s="505" t="str">
        <f>IF(B114="","",VLOOKUP(B114,'登録データ（男）'!$A$3:$AA$2000,2,FALSE))</f>
        <v/>
      </c>
      <c r="D114" s="505" t="str">
        <f>IF(B114="","",VLOOKUP(B114,'登録データ（男）'!$A$3:$AA$2000,3,FALSE))</f>
        <v/>
      </c>
      <c r="E114" s="504" t="str">
        <f>IF(B114="","",VLOOKUP(B114,'登録データ（男）'!$A$3:$AA$2000,7,FALSE))</f>
        <v/>
      </c>
      <c r="F114" s="82" t="s">
        <v>52</v>
      </c>
      <c r="G114" s="82"/>
      <c r="H114" s="25"/>
      <c r="I114" s="82" t="s">
        <v>55</v>
      </c>
      <c r="J114" s="17"/>
      <c r="K114" s="184" t="str">
        <f t="shared" si="103"/>
        <v/>
      </c>
      <c r="L114" s="17"/>
      <c r="M114" s="82" t="str">
        <f t="shared" ref="M114:M145" si="158">IF(OR(G114="",G114="十種競技"),"",IF(AK114=2,"m","秒"))</f>
        <v/>
      </c>
      <c r="N114" s="17"/>
      <c r="O114" s="17"/>
      <c r="P114" s="262"/>
      <c r="Q114" s="262"/>
      <c r="R114" s="241"/>
      <c r="S114" s="254"/>
      <c r="T114" s="254"/>
      <c r="X114" s="46"/>
      <c r="Y114" s="81">
        <f>IF(B114="",0,IF(VLOOKUP(B114,'登録データ（男）'!$A$3:$AB$1687,28,FALSE)=1,0,1))</f>
        <v>0</v>
      </c>
      <c r="Z114" s="81">
        <f>IF(B114="",1,0)</f>
        <v>1</v>
      </c>
      <c r="AA114" s="81">
        <f>IF(C114="",1,0)</f>
        <v>1</v>
      </c>
      <c r="AB114" s="81">
        <f>IF(D114="",1,0)</f>
        <v>1</v>
      </c>
      <c r="AC114" s="81">
        <f>IF(E114="",1,0)</f>
        <v>1</v>
      </c>
      <c r="AD114" s="81">
        <f>IF(E115="",1,0)</f>
        <v>1</v>
      </c>
      <c r="AE114" s="81">
        <f>SUM(Z114:AD114)</f>
        <v>5</v>
      </c>
      <c r="AF114" s="81">
        <f t="shared" ca="1" si="105"/>
        <v>0</v>
      </c>
      <c r="AG114" s="48" t="str">
        <f t="shared" ref="AG114" si="159">IF($B114="","",IF($B114&lt;1500,0,1))</f>
        <v/>
      </c>
      <c r="AH114" s="81">
        <f t="shared" si="106"/>
        <v>0</v>
      </c>
      <c r="AI114" s="81" t="str">
        <f>IF(G114="","0",VLOOKUP(G114,'登録データ（男）'!$Q$3:$S$23,2,FALSE))</f>
        <v>0</v>
      </c>
      <c r="AJ114" s="81" t="str">
        <f t="shared" si="107"/>
        <v>00</v>
      </c>
      <c r="AK114" s="81" t="str">
        <f t="shared" si="108"/>
        <v>0</v>
      </c>
      <c r="AL114" s="81" t="str">
        <f t="shared" si="109"/>
        <v>000000</v>
      </c>
      <c r="AM114" s="81" t="str">
        <f t="shared" ca="1" si="110"/>
        <v/>
      </c>
      <c r="AN114" s="81">
        <f t="shared" si="114"/>
        <v>0</v>
      </c>
      <c r="AO114" s="81" t="str">
        <f>IF(G114="","0",VALUE(VLOOKUP(G114,'登録データ（男）'!$Q$3:$S$23,3,FALSE)))</f>
        <v>0</v>
      </c>
      <c r="AP114" s="81">
        <f t="shared" si="111"/>
        <v>0</v>
      </c>
      <c r="AQ114" s="81">
        <f t="shared" si="112"/>
        <v>0</v>
      </c>
      <c r="AR114" s="81" t="str">
        <f ca="1">IF(OFFSET(B114,-MOD(ROW(B114),3),0)&lt;&gt;"",IF(RIGHT(G114,1)=")",VALUE(VLOOKUP(OFFSET(B114,-MOD(ROW(B114),3),0),'登録データ（男）'!#REF!,8,FALSE)),"0"),"0")</f>
        <v>0</v>
      </c>
      <c r="AS114" s="81">
        <f t="shared" ca="1" si="113"/>
        <v>0</v>
      </c>
      <c r="AT114" s="81" t="str">
        <f t="shared" ref="AT114" si="160">IF(AU114="","",RANK(AU114,$AU$18:$AU$467,1))</f>
        <v/>
      </c>
      <c r="AU114" s="81" t="str">
        <f>IF(S114="","",B114)</f>
        <v/>
      </c>
      <c r="AV114" s="81" t="str">
        <f t="shared" ref="AV114" si="161">IF(AW114="","",RANK(AW114,$AW$18:$AW$467,1))</f>
        <v/>
      </c>
      <c r="AW114" s="81" t="str">
        <f>IF(T114="","",B114)</f>
        <v/>
      </c>
      <c r="AX114" s="81" t="str">
        <f t="shared" ref="AX114" si="162">IF(AY114="","",RANK(AY114,$AY$18:$AY$467,1))</f>
        <v/>
      </c>
      <c r="AY114" s="81" t="str">
        <f>IF(OR(G114="十種競技",G115="十種競技",G116="十種競技"),B114,"")</f>
        <v/>
      </c>
      <c r="AZ114" s="81"/>
      <c r="BA114" s="87"/>
      <c r="BB114" s="77" t="str">
        <f t="shared" si="115"/>
        <v/>
      </c>
      <c r="BG114" s="81">
        <f t="shared" si="121"/>
        <v>0</v>
      </c>
      <c r="BH114" s="68">
        <f>BG306</f>
        <v>0</v>
      </c>
      <c r="BI114" s="68">
        <f>BG307</f>
        <v>0</v>
      </c>
      <c r="BJ114" s="68">
        <f>BG308</f>
        <v>0</v>
      </c>
      <c r="BK114" s="89">
        <f>B306</f>
        <v>0</v>
      </c>
      <c r="BL114" s="81"/>
      <c r="BM114" s="81">
        <f t="shared" si="116"/>
        <v>0</v>
      </c>
    </row>
    <row r="115" spans="1:65" ht="18.75" customHeight="1">
      <c r="A115" s="261"/>
      <c r="B115" s="244"/>
      <c r="C115" s="506"/>
      <c r="D115" s="506"/>
      <c r="E115" s="504" t="str">
        <f>IF(B114="","",VLOOKUP(B114,'登録データ（男）'!$A$3:$AA$2000,4,FALSE))</f>
        <v/>
      </c>
      <c r="F115" s="16" t="s">
        <v>53</v>
      </c>
      <c r="G115" s="16"/>
      <c r="H115" s="16"/>
      <c r="I115" s="16" t="s">
        <v>56</v>
      </c>
      <c r="J115" s="76"/>
      <c r="K115" s="16" t="str">
        <f t="shared" si="103"/>
        <v/>
      </c>
      <c r="L115" s="76"/>
      <c r="M115" s="185" t="str">
        <f t="shared" si="158"/>
        <v/>
      </c>
      <c r="N115" s="76"/>
      <c r="O115" s="76"/>
      <c r="P115" s="204"/>
      <c r="Q115" s="204"/>
      <c r="R115" s="257"/>
      <c r="S115" s="255"/>
      <c r="T115" s="255"/>
      <c r="X115" s="46"/>
      <c r="Y115" s="81">
        <f>IF(B115="",0,IF(VLOOKUP(B115,'登録データ（男）'!$A$3:$AB$1687,28,FALSE)=1,0,1))</f>
        <v>0</v>
      </c>
      <c r="Z115" s="81"/>
      <c r="AA115" s="81"/>
      <c r="AB115" s="81"/>
      <c r="AC115" s="81"/>
      <c r="AD115" s="81"/>
      <c r="AE115" s="81"/>
      <c r="AF115" s="81">
        <f t="shared" ca="1" si="105"/>
        <v>0</v>
      </c>
      <c r="AG115" s="48" t="str">
        <f t="shared" si="117"/>
        <v/>
      </c>
      <c r="AH115" s="81">
        <f t="shared" si="106"/>
        <v>0</v>
      </c>
      <c r="AI115" s="81" t="str">
        <f>IF(G115="","0",VLOOKUP(G115,'登録データ（男）'!$Q$3:$S$23,2,FALSE))</f>
        <v>0</v>
      </c>
      <c r="AJ115" s="81" t="str">
        <f t="shared" si="107"/>
        <v>00</v>
      </c>
      <c r="AK115" s="81" t="str">
        <f t="shared" si="108"/>
        <v>0</v>
      </c>
      <c r="AL115" s="81" t="str">
        <f t="shared" si="109"/>
        <v>000000</v>
      </c>
      <c r="AM115" s="81" t="str">
        <f t="shared" ca="1" si="110"/>
        <v/>
      </c>
      <c r="AN115" s="81">
        <f t="shared" si="114"/>
        <v>0</v>
      </c>
      <c r="AO115" s="81" t="str">
        <f>IF(G115="","0",VALUE(VLOOKUP(G115,'登録データ（男）'!$Q$3:$S$23,3,FALSE)))</f>
        <v>0</v>
      </c>
      <c r="AP115" s="81">
        <f t="shared" si="111"/>
        <v>0</v>
      </c>
      <c r="AQ115" s="81">
        <f t="shared" si="112"/>
        <v>0</v>
      </c>
      <c r="AR115" s="81" t="str">
        <f ca="1">IF(OFFSET(B115,-MOD(ROW(B115),3),0)&lt;&gt;"",IF(RIGHT(G115,1)=")",VALUE(VLOOKUP(OFFSET(B115,-MOD(ROW(B115),3),0),'登録データ（男）'!#REF!,8,FALSE)),"0"),"0")</f>
        <v>0</v>
      </c>
      <c r="AS115" s="81">
        <f t="shared" ca="1" si="113"/>
        <v>0</v>
      </c>
      <c r="AT115" s="81"/>
      <c r="AU115" s="81"/>
      <c r="AV115" s="81"/>
      <c r="AW115" s="81"/>
      <c r="AX115" s="81"/>
      <c r="AY115" s="81"/>
      <c r="AZ115" s="81"/>
      <c r="BA115" s="88"/>
      <c r="BB115" s="77" t="str">
        <f t="shared" si="115"/>
        <v/>
      </c>
      <c r="BG115" s="81">
        <f t="shared" si="121"/>
        <v>0</v>
      </c>
      <c r="BH115" s="68">
        <f>BG309</f>
        <v>0</v>
      </c>
      <c r="BI115" s="68">
        <f>BG310</f>
        <v>0</v>
      </c>
      <c r="BJ115" s="68">
        <f>BG311</f>
        <v>0</v>
      </c>
      <c r="BK115" s="89">
        <f>B309</f>
        <v>0</v>
      </c>
      <c r="BL115" s="81"/>
      <c r="BM115" s="81">
        <f t="shared" si="116"/>
        <v>0</v>
      </c>
    </row>
    <row r="116" spans="1:65" ht="18.75" customHeight="1" thickBot="1">
      <c r="A116" s="250"/>
      <c r="B116" s="245"/>
      <c r="C116" s="507"/>
      <c r="D116" s="507"/>
      <c r="E116" s="508" t="s">
        <v>258</v>
      </c>
      <c r="F116" s="79" t="s">
        <v>54</v>
      </c>
      <c r="G116" s="79"/>
      <c r="H116" s="152"/>
      <c r="I116" s="79" t="s">
        <v>36</v>
      </c>
      <c r="J116" s="18"/>
      <c r="K116" s="25" t="str">
        <f t="shared" si="103"/>
        <v/>
      </c>
      <c r="L116" s="18"/>
      <c r="M116" s="79" t="str">
        <f t="shared" si="158"/>
        <v/>
      </c>
      <c r="N116" s="18"/>
      <c r="O116" s="18"/>
      <c r="P116" s="258"/>
      <c r="Q116" s="258"/>
      <c r="R116" s="259"/>
      <c r="S116" s="256"/>
      <c r="T116" s="256"/>
      <c r="X116" s="46"/>
      <c r="Y116" s="81">
        <f>IF(B116="",0,IF(VLOOKUP(B116,'登録データ（男）'!$A$3:$AB$1687,28,FALSE)=1,0,1))</f>
        <v>0</v>
      </c>
      <c r="Z116" s="81"/>
      <c r="AA116" s="81"/>
      <c r="AB116" s="81"/>
      <c r="AC116" s="81"/>
      <c r="AD116" s="81"/>
      <c r="AE116" s="81"/>
      <c r="AF116" s="81">
        <f t="shared" ca="1" si="105"/>
        <v>0</v>
      </c>
      <c r="AG116" s="48"/>
      <c r="AH116" s="81">
        <f t="shared" si="106"/>
        <v>0</v>
      </c>
      <c r="AI116" s="81" t="str">
        <f>IF(G116="","0",VLOOKUP(G116,'登録データ（男）'!$Q$3:$S$23,2,FALSE))</f>
        <v>0</v>
      </c>
      <c r="AJ116" s="81" t="str">
        <f t="shared" si="107"/>
        <v>00</v>
      </c>
      <c r="AK116" s="81" t="str">
        <f t="shared" si="108"/>
        <v>0</v>
      </c>
      <c r="AL116" s="81" t="str">
        <f t="shared" si="109"/>
        <v>000000</v>
      </c>
      <c r="AM116" s="81" t="str">
        <f t="shared" ca="1" si="110"/>
        <v/>
      </c>
      <c r="AN116" s="81">
        <f t="shared" si="114"/>
        <v>0</v>
      </c>
      <c r="AO116" s="81" t="str">
        <f>IF(G116="","0",VALUE(VLOOKUP(G116,'登録データ（男）'!$Q$3:$S$23,3,FALSE)))</f>
        <v>0</v>
      </c>
      <c r="AP116" s="81">
        <f t="shared" si="111"/>
        <v>0</v>
      </c>
      <c r="AQ116" s="81">
        <f t="shared" si="112"/>
        <v>0</v>
      </c>
      <c r="AR116" s="81" t="str">
        <f ca="1">IF(OFFSET(B116,-MOD(ROW(B116),3),0)&lt;&gt;"",IF(RIGHT(G116,1)=")",VALUE(VLOOKUP(OFFSET(B116,-MOD(ROW(B116),3),0),'登録データ（男）'!#REF!,8,FALSE)),"0"),"0")</f>
        <v>0</v>
      </c>
      <c r="AS116" s="81">
        <f t="shared" ca="1" si="113"/>
        <v>0</v>
      </c>
      <c r="AT116" s="81"/>
      <c r="AU116" s="81"/>
      <c r="AV116" s="81"/>
      <c r="AW116" s="81"/>
      <c r="AX116" s="81"/>
      <c r="AY116" s="81"/>
      <c r="AZ116" s="81"/>
      <c r="BA116" s="87"/>
      <c r="BB116" s="77" t="str">
        <f t="shared" si="115"/>
        <v/>
      </c>
      <c r="BG116" s="81">
        <f t="shared" si="121"/>
        <v>0</v>
      </c>
      <c r="BH116" s="68">
        <f>BG312</f>
        <v>0</v>
      </c>
      <c r="BI116" s="68">
        <f>BG313</f>
        <v>0</v>
      </c>
      <c r="BJ116" s="68">
        <f>BG314</f>
        <v>0</v>
      </c>
      <c r="BK116" s="89">
        <f>B312</f>
        <v>0</v>
      </c>
      <c r="BL116" s="81"/>
      <c r="BM116" s="81">
        <f t="shared" si="116"/>
        <v>0</v>
      </c>
    </row>
    <row r="117" spans="1:65" ht="18.75" customHeight="1" thickTop="1">
      <c r="A117" s="260">
        <v>34</v>
      </c>
      <c r="B117" s="243"/>
      <c r="C117" s="505" t="str">
        <f>IF(B117="","",VLOOKUP(B117,'登録データ（男）'!$A$3:$AA$2000,2,FALSE))</f>
        <v/>
      </c>
      <c r="D117" s="505" t="str">
        <f>IF(B117="","",VLOOKUP(B117,'登録データ（男）'!$A$3:$AA$2000,3,FALSE))</f>
        <v/>
      </c>
      <c r="E117" s="504" t="str">
        <f>IF(B117="","",VLOOKUP(B117,'登録データ（男）'!$A$3:$AA$2000,7,FALSE))</f>
        <v/>
      </c>
      <c r="F117" s="82" t="s">
        <v>52</v>
      </c>
      <c r="G117" s="82"/>
      <c r="H117" s="25"/>
      <c r="I117" s="82" t="s">
        <v>55</v>
      </c>
      <c r="J117" s="17"/>
      <c r="K117" s="184" t="str">
        <f t="shared" si="103"/>
        <v/>
      </c>
      <c r="L117" s="17"/>
      <c r="M117" s="82" t="str">
        <f t="shared" si="158"/>
        <v/>
      </c>
      <c r="N117" s="17"/>
      <c r="O117" s="17"/>
      <c r="P117" s="262"/>
      <c r="Q117" s="262"/>
      <c r="R117" s="241"/>
      <c r="S117" s="254"/>
      <c r="T117" s="254"/>
      <c r="X117" s="46"/>
      <c r="Y117" s="81">
        <f>IF(B117="",0,IF(VLOOKUP(B117,'登録データ（男）'!$A$3:$AB$1687,28,FALSE)=1,0,1))</f>
        <v>0</v>
      </c>
      <c r="Z117" s="81">
        <f>IF(B117="",1,0)</f>
        <v>1</v>
      </c>
      <c r="AA117" s="81">
        <f>IF(C117="",1,0)</f>
        <v>1</v>
      </c>
      <c r="AB117" s="81">
        <f>IF(D117="",1,0)</f>
        <v>1</v>
      </c>
      <c r="AC117" s="81">
        <f>IF(E117="",1,0)</f>
        <v>1</v>
      </c>
      <c r="AD117" s="81">
        <f>IF(E118="",1,0)</f>
        <v>1</v>
      </c>
      <c r="AE117" s="81">
        <f>SUM(Z117:AD117)</f>
        <v>5</v>
      </c>
      <c r="AF117" s="81">
        <f t="shared" ca="1" si="105"/>
        <v>0</v>
      </c>
      <c r="AG117" s="48" t="str">
        <f t="shared" ref="AG117" si="163">IF($B117="","",IF($B117&lt;1500,0,1))</f>
        <v/>
      </c>
      <c r="AH117" s="81">
        <f t="shared" si="106"/>
        <v>0</v>
      </c>
      <c r="AI117" s="81" t="str">
        <f>IF(G117="","0",VLOOKUP(G117,'登録データ（男）'!$Q$3:$S$23,2,FALSE))</f>
        <v>0</v>
      </c>
      <c r="AJ117" s="81" t="str">
        <f t="shared" si="107"/>
        <v>00</v>
      </c>
      <c r="AK117" s="81" t="str">
        <f t="shared" si="108"/>
        <v>0</v>
      </c>
      <c r="AL117" s="81" t="str">
        <f t="shared" si="109"/>
        <v>000000</v>
      </c>
      <c r="AM117" s="81" t="str">
        <f t="shared" ca="1" si="110"/>
        <v/>
      </c>
      <c r="AN117" s="81">
        <f t="shared" si="114"/>
        <v>0</v>
      </c>
      <c r="AO117" s="81" t="str">
        <f>IF(G117="","0",VALUE(VLOOKUP(G117,'登録データ（男）'!$Q$3:$S$23,3,FALSE)))</f>
        <v>0</v>
      </c>
      <c r="AP117" s="81">
        <f t="shared" si="111"/>
        <v>0</v>
      </c>
      <c r="AQ117" s="81">
        <f t="shared" si="112"/>
        <v>0</v>
      </c>
      <c r="AR117" s="81" t="str">
        <f ca="1">IF(OFFSET(B117,-MOD(ROW(B117),3),0)&lt;&gt;"",IF(RIGHT(G117,1)=")",VALUE(VLOOKUP(OFFSET(B117,-MOD(ROW(B117),3),0),'登録データ（男）'!#REF!,8,FALSE)),"0"),"0")</f>
        <v>0</v>
      </c>
      <c r="AS117" s="81">
        <f t="shared" ca="1" si="113"/>
        <v>0</v>
      </c>
      <c r="AT117" s="81" t="str">
        <f t="shared" ref="AT117" si="164">IF(AU117="","",RANK(AU117,$AU$18:$AU$467,1))</f>
        <v/>
      </c>
      <c r="AU117" s="81" t="str">
        <f>IF(S117="","",B117)</f>
        <v/>
      </c>
      <c r="AV117" s="81" t="str">
        <f t="shared" ref="AV117" si="165">IF(AW117="","",RANK(AW117,$AW$18:$AW$467,1))</f>
        <v/>
      </c>
      <c r="AW117" s="81" t="str">
        <f>IF(T117="","",B117)</f>
        <v/>
      </c>
      <c r="AX117" s="81" t="str">
        <f t="shared" ref="AX117" si="166">IF(AY117="","",RANK(AY117,$AY$18:$AY$467,1))</f>
        <v/>
      </c>
      <c r="AY117" s="81" t="str">
        <f>IF(OR(G117="十種競技",G118="十種競技",G119="十種競技"),B117,"")</f>
        <v/>
      </c>
      <c r="AZ117" s="81"/>
      <c r="BA117" s="88"/>
      <c r="BB117" s="77" t="str">
        <f t="shared" si="115"/>
        <v/>
      </c>
      <c r="BG117" s="81">
        <f t="shared" si="121"/>
        <v>0</v>
      </c>
      <c r="BH117" s="68">
        <f>BG315</f>
        <v>0</v>
      </c>
      <c r="BI117" s="68">
        <f>BG316</f>
        <v>0</v>
      </c>
      <c r="BJ117" s="68">
        <f>BG317</f>
        <v>0</v>
      </c>
      <c r="BK117" s="89">
        <f>B315</f>
        <v>0</v>
      </c>
      <c r="BL117" s="81"/>
      <c r="BM117" s="81">
        <f t="shared" si="116"/>
        <v>0</v>
      </c>
    </row>
    <row r="118" spans="1:65" ht="18.75" customHeight="1">
      <c r="A118" s="261"/>
      <c r="B118" s="244"/>
      <c r="C118" s="506"/>
      <c r="D118" s="506"/>
      <c r="E118" s="504" t="str">
        <f>IF(B117="","",VLOOKUP(B117,'登録データ（男）'!$A$3:$AA$2000,4,FALSE))</f>
        <v/>
      </c>
      <c r="F118" s="16" t="s">
        <v>53</v>
      </c>
      <c r="G118" s="16"/>
      <c r="H118" s="16"/>
      <c r="I118" s="16" t="s">
        <v>56</v>
      </c>
      <c r="J118" s="76"/>
      <c r="K118" s="16" t="str">
        <f t="shared" si="103"/>
        <v/>
      </c>
      <c r="L118" s="76"/>
      <c r="M118" s="185" t="str">
        <f t="shared" si="158"/>
        <v/>
      </c>
      <c r="N118" s="76"/>
      <c r="O118" s="76"/>
      <c r="P118" s="204"/>
      <c r="Q118" s="204"/>
      <c r="R118" s="257"/>
      <c r="S118" s="255"/>
      <c r="T118" s="255"/>
      <c r="X118" s="46"/>
      <c r="Y118" s="81">
        <f>IF(B118="",0,IF(VLOOKUP(B118,'登録データ（男）'!$A$3:$AB$1687,28,FALSE)=1,0,1))</f>
        <v>0</v>
      </c>
      <c r="Z118" s="81"/>
      <c r="AA118" s="81"/>
      <c r="AB118" s="81"/>
      <c r="AC118" s="81"/>
      <c r="AD118" s="81"/>
      <c r="AE118" s="81"/>
      <c r="AF118" s="81">
        <f t="shared" ca="1" si="105"/>
        <v>0</v>
      </c>
      <c r="AG118" s="48" t="str">
        <f t="shared" si="117"/>
        <v/>
      </c>
      <c r="AH118" s="81">
        <f t="shared" si="106"/>
        <v>0</v>
      </c>
      <c r="AI118" s="81" t="str">
        <f>IF(G118="","0",VLOOKUP(G118,'登録データ（男）'!$Q$3:$S$23,2,FALSE))</f>
        <v>0</v>
      </c>
      <c r="AJ118" s="81" t="str">
        <f t="shared" si="107"/>
        <v>00</v>
      </c>
      <c r="AK118" s="81" t="str">
        <f t="shared" si="108"/>
        <v>0</v>
      </c>
      <c r="AL118" s="81" t="str">
        <f t="shared" si="109"/>
        <v>000000</v>
      </c>
      <c r="AM118" s="81" t="str">
        <f t="shared" ca="1" si="110"/>
        <v/>
      </c>
      <c r="AN118" s="81">
        <f t="shared" si="114"/>
        <v>0</v>
      </c>
      <c r="AO118" s="81" t="str">
        <f>IF(G118="","0",VALUE(VLOOKUP(G118,'登録データ（男）'!$Q$3:$S$23,3,FALSE)))</f>
        <v>0</v>
      </c>
      <c r="AP118" s="81">
        <f t="shared" si="111"/>
        <v>0</v>
      </c>
      <c r="AQ118" s="81">
        <f t="shared" si="112"/>
        <v>0</v>
      </c>
      <c r="AR118" s="81" t="str">
        <f ca="1">IF(OFFSET(B118,-MOD(ROW(B118),3),0)&lt;&gt;"",IF(RIGHT(G118,1)=")",VALUE(VLOOKUP(OFFSET(B118,-MOD(ROW(B118),3),0),'登録データ（男）'!#REF!,8,FALSE)),"0"),"0")</f>
        <v>0</v>
      </c>
      <c r="AS118" s="81">
        <f t="shared" ca="1" si="113"/>
        <v>0</v>
      </c>
      <c r="AT118" s="81"/>
      <c r="AU118" s="81"/>
      <c r="AV118" s="81"/>
      <c r="AW118" s="81"/>
      <c r="AX118" s="81"/>
      <c r="AY118" s="81"/>
      <c r="AZ118" s="81"/>
      <c r="BA118" s="87"/>
      <c r="BB118" s="77" t="str">
        <f t="shared" si="115"/>
        <v/>
      </c>
      <c r="BG118" s="81">
        <f t="shared" si="121"/>
        <v>0</v>
      </c>
      <c r="BH118" s="68">
        <f>BG318</f>
        <v>0</v>
      </c>
      <c r="BI118" s="68">
        <f>BG319</f>
        <v>0</v>
      </c>
      <c r="BJ118" s="68">
        <f>BG320</f>
        <v>0</v>
      </c>
      <c r="BK118" s="89">
        <f>B318</f>
        <v>0</v>
      </c>
      <c r="BL118" s="81"/>
      <c r="BM118" s="81">
        <f t="shared" si="116"/>
        <v>0</v>
      </c>
    </row>
    <row r="119" spans="1:65" ht="18.75" customHeight="1" thickBot="1">
      <c r="A119" s="250"/>
      <c r="B119" s="245"/>
      <c r="C119" s="507"/>
      <c r="D119" s="507"/>
      <c r="E119" s="508" t="s">
        <v>258</v>
      </c>
      <c r="F119" s="79" t="s">
        <v>54</v>
      </c>
      <c r="G119" s="79"/>
      <c r="H119" s="152"/>
      <c r="I119" s="79" t="s">
        <v>36</v>
      </c>
      <c r="J119" s="18"/>
      <c r="K119" s="25" t="str">
        <f t="shared" si="103"/>
        <v/>
      </c>
      <c r="L119" s="18"/>
      <c r="M119" s="79" t="str">
        <f t="shared" si="158"/>
        <v/>
      </c>
      <c r="N119" s="18"/>
      <c r="O119" s="18"/>
      <c r="P119" s="258"/>
      <c r="Q119" s="258"/>
      <c r="R119" s="259"/>
      <c r="S119" s="256"/>
      <c r="T119" s="256"/>
      <c r="X119" s="46"/>
      <c r="Y119" s="81">
        <f>IF(B119="",0,IF(VLOOKUP(B119,'登録データ（男）'!$A$3:$AB$1687,28,FALSE)=1,0,1))</f>
        <v>0</v>
      </c>
      <c r="Z119" s="81"/>
      <c r="AA119" s="81"/>
      <c r="AB119" s="81"/>
      <c r="AC119" s="81"/>
      <c r="AD119" s="81"/>
      <c r="AE119" s="81"/>
      <c r="AF119" s="81">
        <f t="shared" ca="1" si="105"/>
        <v>0</v>
      </c>
      <c r="AG119" s="48"/>
      <c r="AH119" s="81">
        <f t="shared" si="106"/>
        <v>0</v>
      </c>
      <c r="AI119" s="81" t="str">
        <f>IF(G119="","0",VLOOKUP(G119,'登録データ（男）'!$Q$3:$S$23,2,FALSE))</f>
        <v>0</v>
      </c>
      <c r="AJ119" s="81" t="str">
        <f t="shared" si="107"/>
        <v>00</v>
      </c>
      <c r="AK119" s="81" t="str">
        <f t="shared" si="108"/>
        <v>0</v>
      </c>
      <c r="AL119" s="81" t="str">
        <f t="shared" si="109"/>
        <v>000000</v>
      </c>
      <c r="AM119" s="81" t="str">
        <f t="shared" ca="1" si="110"/>
        <v/>
      </c>
      <c r="AN119" s="81">
        <f t="shared" si="114"/>
        <v>0</v>
      </c>
      <c r="AO119" s="81" t="str">
        <f>IF(G119="","0",VALUE(VLOOKUP(G119,'登録データ（男）'!$Q$3:$S$23,3,FALSE)))</f>
        <v>0</v>
      </c>
      <c r="AP119" s="81">
        <f t="shared" si="111"/>
        <v>0</v>
      </c>
      <c r="AQ119" s="81">
        <f t="shared" si="112"/>
        <v>0</v>
      </c>
      <c r="AR119" s="81" t="str">
        <f ca="1">IF(OFFSET(B119,-MOD(ROW(B119),3),0)&lt;&gt;"",IF(RIGHT(G119,1)=")",VALUE(VLOOKUP(OFFSET(B119,-MOD(ROW(B119),3),0),'登録データ（男）'!#REF!,8,FALSE)),"0"),"0")</f>
        <v>0</v>
      </c>
      <c r="AS119" s="81">
        <f t="shared" ca="1" si="113"/>
        <v>0</v>
      </c>
      <c r="AT119" s="81"/>
      <c r="AU119" s="81"/>
      <c r="AV119" s="81"/>
      <c r="AW119" s="81"/>
      <c r="AX119" s="81"/>
      <c r="AY119" s="81"/>
      <c r="AZ119" s="81"/>
      <c r="BA119" s="88"/>
      <c r="BB119" s="77" t="str">
        <f t="shared" si="115"/>
        <v/>
      </c>
      <c r="BG119" s="81">
        <f t="shared" si="121"/>
        <v>0</v>
      </c>
      <c r="BH119" s="68">
        <f>BG321</f>
        <v>0</v>
      </c>
      <c r="BI119" s="68">
        <f>BG322</f>
        <v>0</v>
      </c>
      <c r="BJ119" s="68">
        <f>BG323</f>
        <v>0</v>
      </c>
      <c r="BK119" s="89">
        <f>B321</f>
        <v>0</v>
      </c>
      <c r="BL119" s="81"/>
      <c r="BM119" s="81">
        <f t="shared" si="116"/>
        <v>0</v>
      </c>
    </row>
    <row r="120" spans="1:65" ht="18.75" customHeight="1" thickTop="1">
      <c r="A120" s="260">
        <v>35</v>
      </c>
      <c r="B120" s="243"/>
      <c r="C120" s="505" t="str">
        <f>IF(B120="","",VLOOKUP(B120,'登録データ（男）'!$A$3:$AA$2000,2,FALSE))</f>
        <v/>
      </c>
      <c r="D120" s="505" t="str">
        <f>IF(B120="","",VLOOKUP(B120,'登録データ（男）'!$A$3:$AA$2000,3,FALSE))</f>
        <v/>
      </c>
      <c r="E120" s="504" t="str">
        <f>IF(B120="","",VLOOKUP(B120,'登録データ（男）'!$A$3:$AA$2000,7,FALSE))</f>
        <v/>
      </c>
      <c r="F120" s="82" t="s">
        <v>52</v>
      </c>
      <c r="G120" s="82"/>
      <c r="H120" s="25"/>
      <c r="I120" s="82" t="s">
        <v>55</v>
      </c>
      <c r="J120" s="17"/>
      <c r="K120" s="184" t="str">
        <f t="shared" si="103"/>
        <v/>
      </c>
      <c r="L120" s="17"/>
      <c r="M120" s="82" t="str">
        <f t="shared" si="158"/>
        <v/>
      </c>
      <c r="N120" s="17"/>
      <c r="O120" s="17"/>
      <c r="P120" s="262"/>
      <c r="Q120" s="262"/>
      <c r="R120" s="241"/>
      <c r="S120" s="254"/>
      <c r="T120" s="254"/>
      <c r="X120" s="46"/>
      <c r="Y120" s="81">
        <f>IF(B120="",0,IF(VLOOKUP(B120,'登録データ（男）'!$A$3:$AB$1687,28,FALSE)=1,0,1))</f>
        <v>0</v>
      </c>
      <c r="Z120" s="81">
        <f>IF(B120="",1,0)</f>
        <v>1</v>
      </c>
      <c r="AA120" s="81">
        <f>IF(C120="",1,0)</f>
        <v>1</v>
      </c>
      <c r="AB120" s="81">
        <f>IF(D120="",1,0)</f>
        <v>1</v>
      </c>
      <c r="AC120" s="81">
        <f>IF(E120="",1,0)</f>
        <v>1</v>
      </c>
      <c r="AD120" s="81">
        <f>IF(E121="",1,0)</f>
        <v>1</v>
      </c>
      <c r="AE120" s="81">
        <f>SUM(Z120:AD120)</f>
        <v>5</v>
      </c>
      <c r="AF120" s="81">
        <f t="shared" ca="1" si="105"/>
        <v>0</v>
      </c>
      <c r="AG120" s="48" t="str">
        <f t="shared" ref="AG120" si="167">IF($B120="","",IF($B120&lt;1500,0,1))</f>
        <v/>
      </c>
      <c r="AH120" s="81">
        <f t="shared" si="106"/>
        <v>0</v>
      </c>
      <c r="AI120" s="81" t="str">
        <f>IF(G120="","0",VLOOKUP(G120,'登録データ（男）'!$Q$3:$S$23,2,FALSE))</f>
        <v>0</v>
      </c>
      <c r="AJ120" s="81" t="str">
        <f t="shared" si="107"/>
        <v>00</v>
      </c>
      <c r="AK120" s="81" t="str">
        <f t="shared" si="108"/>
        <v>0</v>
      </c>
      <c r="AL120" s="81" t="str">
        <f t="shared" si="109"/>
        <v>000000</v>
      </c>
      <c r="AM120" s="81" t="str">
        <f t="shared" ca="1" si="110"/>
        <v/>
      </c>
      <c r="AN120" s="81">
        <f t="shared" si="114"/>
        <v>0</v>
      </c>
      <c r="AO120" s="81" t="str">
        <f>IF(G120="","0",VALUE(VLOOKUP(G120,'登録データ（男）'!$Q$3:$S$23,3,FALSE)))</f>
        <v>0</v>
      </c>
      <c r="AP120" s="81">
        <f t="shared" si="111"/>
        <v>0</v>
      </c>
      <c r="AQ120" s="81">
        <f t="shared" si="112"/>
        <v>0</v>
      </c>
      <c r="AR120" s="81" t="str">
        <f ca="1">IF(OFFSET(B120,-MOD(ROW(B120),3),0)&lt;&gt;"",IF(RIGHT(G120,1)=")",VALUE(VLOOKUP(OFFSET(B120,-MOD(ROW(B120),3),0),'登録データ（男）'!#REF!,8,FALSE)),"0"),"0")</f>
        <v>0</v>
      </c>
      <c r="AS120" s="81">
        <f t="shared" ca="1" si="113"/>
        <v>0</v>
      </c>
      <c r="AT120" s="81" t="str">
        <f t="shared" ref="AT120" si="168">IF(AU120="","",RANK(AU120,$AU$18:$AU$467,1))</f>
        <v/>
      </c>
      <c r="AU120" s="81" t="str">
        <f>IF(S120="","",B120)</f>
        <v/>
      </c>
      <c r="AV120" s="81" t="str">
        <f t="shared" ref="AV120" si="169">IF(AW120="","",RANK(AW120,$AW$18:$AW$467,1))</f>
        <v/>
      </c>
      <c r="AW120" s="81" t="str">
        <f>IF(T120="","",B120)</f>
        <v/>
      </c>
      <c r="AX120" s="81" t="str">
        <f t="shared" ref="AX120" si="170">IF(AY120="","",RANK(AY120,$AY$18:$AY$467,1))</f>
        <v/>
      </c>
      <c r="AY120" s="81" t="str">
        <f>IF(OR(G120="十種競技",G121="十種競技",G122="十種競技"),B120,"")</f>
        <v/>
      </c>
      <c r="AZ120" s="81"/>
      <c r="BA120" s="87"/>
      <c r="BB120" s="77" t="str">
        <f t="shared" si="115"/>
        <v/>
      </c>
      <c r="BG120" s="81">
        <f t="shared" si="121"/>
        <v>0</v>
      </c>
      <c r="BH120" s="68">
        <f>BG324</f>
        <v>0</v>
      </c>
      <c r="BI120" s="68">
        <f>BG325</f>
        <v>0</v>
      </c>
      <c r="BJ120" s="68">
        <f>BG326</f>
        <v>0</v>
      </c>
      <c r="BK120" s="89">
        <f>B324</f>
        <v>0</v>
      </c>
      <c r="BL120" s="81"/>
      <c r="BM120" s="81">
        <f t="shared" si="116"/>
        <v>0</v>
      </c>
    </row>
    <row r="121" spans="1:65" ht="18.75" customHeight="1">
      <c r="A121" s="261"/>
      <c r="B121" s="244"/>
      <c r="C121" s="506"/>
      <c r="D121" s="506"/>
      <c r="E121" s="504" t="str">
        <f>IF(B120="","",VLOOKUP(B120,'登録データ（男）'!$A$3:$AA$2000,4,FALSE))</f>
        <v/>
      </c>
      <c r="F121" s="16" t="s">
        <v>53</v>
      </c>
      <c r="G121" s="16"/>
      <c r="H121" s="16"/>
      <c r="I121" s="16" t="s">
        <v>56</v>
      </c>
      <c r="J121" s="76"/>
      <c r="K121" s="16" t="str">
        <f t="shared" si="103"/>
        <v/>
      </c>
      <c r="L121" s="76"/>
      <c r="M121" s="185" t="str">
        <f t="shared" si="158"/>
        <v/>
      </c>
      <c r="N121" s="76"/>
      <c r="O121" s="76"/>
      <c r="P121" s="204"/>
      <c r="Q121" s="204"/>
      <c r="R121" s="257"/>
      <c r="S121" s="255"/>
      <c r="T121" s="255"/>
      <c r="X121" s="46"/>
      <c r="Y121" s="81">
        <f>IF(B121="",0,IF(VLOOKUP(B121,'登録データ（男）'!$A$3:$AB$1687,28,FALSE)=1,0,1))</f>
        <v>0</v>
      </c>
      <c r="Z121" s="81"/>
      <c r="AA121" s="81"/>
      <c r="AB121" s="81"/>
      <c r="AC121" s="81"/>
      <c r="AD121" s="81"/>
      <c r="AE121" s="81"/>
      <c r="AF121" s="81">
        <f t="shared" ca="1" si="105"/>
        <v>0</v>
      </c>
      <c r="AG121" s="48" t="str">
        <f t="shared" si="117"/>
        <v/>
      </c>
      <c r="AH121" s="81">
        <f t="shared" si="106"/>
        <v>0</v>
      </c>
      <c r="AI121" s="81" t="str">
        <f>IF(G121="","0",VLOOKUP(G121,'登録データ（男）'!$Q$3:$S$23,2,FALSE))</f>
        <v>0</v>
      </c>
      <c r="AJ121" s="81" t="str">
        <f t="shared" si="107"/>
        <v>00</v>
      </c>
      <c r="AK121" s="81" t="str">
        <f t="shared" si="108"/>
        <v>0</v>
      </c>
      <c r="AL121" s="81" t="str">
        <f t="shared" si="109"/>
        <v>000000</v>
      </c>
      <c r="AM121" s="81" t="str">
        <f t="shared" ca="1" si="110"/>
        <v/>
      </c>
      <c r="AN121" s="81">
        <f t="shared" si="114"/>
        <v>0</v>
      </c>
      <c r="AO121" s="81" t="str">
        <f>IF(G121="","0",VALUE(VLOOKUP(G121,'登録データ（男）'!$Q$3:$S$23,3,FALSE)))</f>
        <v>0</v>
      </c>
      <c r="AP121" s="81">
        <f t="shared" si="111"/>
        <v>0</v>
      </c>
      <c r="AQ121" s="81">
        <f t="shared" si="112"/>
        <v>0</v>
      </c>
      <c r="AR121" s="81" t="str">
        <f ca="1">IF(OFFSET(B121,-MOD(ROW(B121),3),0)&lt;&gt;"",IF(RIGHT(G121,1)=")",VALUE(VLOOKUP(OFFSET(B121,-MOD(ROW(B121),3),0),'登録データ（男）'!#REF!,8,FALSE)),"0"),"0")</f>
        <v>0</v>
      </c>
      <c r="AS121" s="81">
        <f t="shared" ca="1" si="113"/>
        <v>0</v>
      </c>
      <c r="AT121" s="81"/>
      <c r="AU121" s="81"/>
      <c r="AV121" s="81"/>
      <c r="AW121" s="81"/>
      <c r="AX121" s="81"/>
      <c r="AY121" s="81"/>
      <c r="AZ121" s="81"/>
      <c r="BA121" s="88"/>
      <c r="BB121" s="77" t="str">
        <f t="shared" si="115"/>
        <v/>
      </c>
      <c r="BG121" s="81">
        <f t="shared" si="121"/>
        <v>0</v>
      </c>
      <c r="BH121" s="68">
        <f>BG327</f>
        <v>0</v>
      </c>
      <c r="BI121" s="68">
        <f>BG328</f>
        <v>0</v>
      </c>
      <c r="BJ121" s="68">
        <f>BG329</f>
        <v>0</v>
      </c>
      <c r="BK121" s="89">
        <f>B327</f>
        <v>0</v>
      </c>
      <c r="BL121" s="81"/>
      <c r="BM121" s="81">
        <f t="shared" si="116"/>
        <v>0</v>
      </c>
    </row>
    <row r="122" spans="1:65" ht="18.75" customHeight="1" thickBot="1">
      <c r="A122" s="250"/>
      <c r="B122" s="245"/>
      <c r="C122" s="507"/>
      <c r="D122" s="507"/>
      <c r="E122" s="508" t="s">
        <v>258</v>
      </c>
      <c r="F122" s="79" t="s">
        <v>54</v>
      </c>
      <c r="G122" s="79"/>
      <c r="H122" s="152"/>
      <c r="I122" s="79" t="s">
        <v>36</v>
      </c>
      <c r="J122" s="18"/>
      <c r="K122" s="25" t="str">
        <f t="shared" si="103"/>
        <v/>
      </c>
      <c r="L122" s="18"/>
      <c r="M122" s="79" t="str">
        <f t="shared" si="158"/>
        <v/>
      </c>
      <c r="N122" s="18"/>
      <c r="O122" s="18"/>
      <c r="P122" s="258"/>
      <c r="Q122" s="258"/>
      <c r="R122" s="259"/>
      <c r="S122" s="256"/>
      <c r="T122" s="256"/>
      <c r="X122" s="46"/>
      <c r="Y122" s="81">
        <f>IF(B122="",0,IF(VLOOKUP(B122,'登録データ（男）'!$A$3:$AB$1687,28,FALSE)=1,0,1))</f>
        <v>0</v>
      </c>
      <c r="Z122" s="81"/>
      <c r="AA122" s="81"/>
      <c r="AB122" s="81"/>
      <c r="AC122" s="81"/>
      <c r="AD122" s="81"/>
      <c r="AE122" s="81"/>
      <c r="AF122" s="81">
        <f t="shared" ca="1" si="105"/>
        <v>0</v>
      </c>
      <c r="AG122" s="48"/>
      <c r="AH122" s="81">
        <f t="shared" si="106"/>
        <v>0</v>
      </c>
      <c r="AI122" s="81" t="str">
        <f>IF(G122="","0",VLOOKUP(G122,'登録データ（男）'!$Q$3:$S$23,2,FALSE))</f>
        <v>0</v>
      </c>
      <c r="AJ122" s="81" t="str">
        <f t="shared" si="107"/>
        <v>00</v>
      </c>
      <c r="AK122" s="81" t="str">
        <f t="shared" si="108"/>
        <v>0</v>
      </c>
      <c r="AL122" s="81" t="str">
        <f t="shared" si="109"/>
        <v>000000</v>
      </c>
      <c r="AM122" s="81" t="str">
        <f t="shared" ca="1" si="110"/>
        <v/>
      </c>
      <c r="AN122" s="81">
        <f t="shared" si="114"/>
        <v>0</v>
      </c>
      <c r="AO122" s="81" t="str">
        <f>IF(G122="","0",VALUE(VLOOKUP(G122,'登録データ（男）'!$Q$3:$S$23,3,FALSE)))</f>
        <v>0</v>
      </c>
      <c r="AP122" s="81">
        <f t="shared" si="111"/>
        <v>0</v>
      </c>
      <c r="AQ122" s="81">
        <f t="shared" si="112"/>
        <v>0</v>
      </c>
      <c r="AR122" s="81" t="str">
        <f ca="1">IF(OFFSET(B122,-MOD(ROW(B122),3),0)&lt;&gt;"",IF(RIGHT(G122,1)=")",VALUE(VLOOKUP(OFFSET(B122,-MOD(ROW(B122),3),0),'登録データ（男）'!#REF!,8,FALSE)),"0"),"0")</f>
        <v>0</v>
      </c>
      <c r="AS122" s="81">
        <f t="shared" ca="1" si="113"/>
        <v>0</v>
      </c>
      <c r="AT122" s="81"/>
      <c r="AU122" s="81"/>
      <c r="AV122" s="81"/>
      <c r="AW122" s="81"/>
      <c r="AX122" s="81"/>
      <c r="AY122" s="81"/>
      <c r="AZ122" s="81"/>
      <c r="BA122" s="87"/>
      <c r="BB122" s="77" t="str">
        <f t="shared" si="115"/>
        <v/>
      </c>
      <c r="BG122" s="81">
        <f t="shared" si="121"/>
        <v>0</v>
      </c>
      <c r="BH122" s="68">
        <f>BG330</f>
        <v>0</v>
      </c>
      <c r="BI122" s="68">
        <f>BG331</f>
        <v>0</v>
      </c>
      <c r="BJ122" s="68">
        <f>BG332</f>
        <v>0</v>
      </c>
      <c r="BK122" s="89">
        <f>B330</f>
        <v>0</v>
      </c>
      <c r="BL122" s="81"/>
      <c r="BM122" s="81">
        <f t="shared" si="116"/>
        <v>0</v>
      </c>
    </row>
    <row r="123" spans="1:65" ht="18.75" customHeight="1" thickTop="1">
      <c r="A123" s="260">
        <v>36</v>
      </c>
      <c r="B123" s="243"/>
      <c r="C123" s="505" t="str">
        <f>IF(B123="","",VLOOKUP(B123,'登録データ（男）'!$A$3:$AA$2000,2,FALSE))</f>
        <v/>
      </c>
      <c r="D123" s="505" t="str">
        <f>IF(B123="","",VLOOKUP(B123,'登録データ（男）'!$A$3:$AA$2000,3,FALSE))</f>
        <v/>
      </c>
      <c r="E123" s="504" t="str">
        <f>IF(B123="","",VLOOKUP(B123,'登録データ（男）'!$A$3:$AA$2000,7,FALSE))</f>
        <v/>
      </c>
      <c r="F123" s="82" t="s">
        <v>52</v>
      </c>
      <c r="G123" s="82"/>
      <c r="H123" s="25"/>
      <c r="I123" s="82" t="s">
        <v>55</v>
      </c>
      <c r="J123" s="17"/>
      <c r="K123" s="184" t="str">
        <f t="shared" si="103"/>
        <v/>
      </c>
      <c r="L123" s="17"/>
      <c r="M123" s="82" t="str">
        <f t="shared" si="158"/>
        <v/>
      </c>
      <c r="N123" s="17"/>
      <c r="O123" s="17"/>
      <c r="P123" s="262"/>
      <c r="Q123" s="262"/>
      <c r="R123" s="241"/>
      <c r="S123" s="254"/>
      <c r="T123" s="254"/>
      <c r="X123" s="46"/>
      <c r="Y123" s="81">
        <f>IF(B123="",0,IF(VLOOKUP(B123,'登録データ（男）'!$A$3:$AB$1687,28,FALSE)=1,0,1))</f>
        <v>0</v>
      </c>
      <c r="Z123" s="81">
        <f>IF(B123="",1,0)</f>
        <v>1</v>
      </c>
      <c r="AA123" s="81">
        <f>IF(C123="",1,0)</f>
        <v>1</v>
      </c>
      <c r="AB123" s="81">
        <f>IF(D123="",1,0)</f>
        <v>1</v>
      </c>
      <c r="AC123" s="81">
        <f>IF(E123="",1,0)</f>
        <v>1</v>
      </c>
      <c r="AD123" s="81">
        <f>IF(E124="",1,0)</f>
        <v>1</v>
      </c>
      <c r="AE123" s="81">
        <f>SUM(Z123:AD123)</f>
        <v>5</v>
      </c>
      <c r="AF123" s="81">
        <f t="shared" ca="1" si="105"/>
        <v>0</v>
      </c>
      <c r="AG123" s="48" t="str">
        <f t="shared" ref="AG123" si="171">IF($B123="","",IF($B123&lt;1500,0,1))</f>
        <v/>
      </c>
      <c r="AH123" s="81">
        <f t="shared" si="106"/>
        <v>0</v>
      </c>
      <c r="AI123" s="81" t="str">
        <f>IF(G123="","0",VLOOKUP(G123,'登録データ（男）'!$Q$3:$S$23,2,FALSE))</f>
        <v>0</v>
      </c>
      <c r="AJ123" s="81" t="str">
        <f t="shared" si="107"/>
        <v>00</v>
      </c>
      <c r="AK123" s="81" t="str">
        <f t="shared" si="108"/>
        <v>0</v>
      </c>
      <c r="AL123" s="81" t="str">
        <f t="shared" si="109"/>
        <v>000000</v>
      </c>
      <c r="AM123" s="81" t="str">
        <f t="shared" ca="1" si="110"/>
        <v/>
      </c>
      <c r="AN123" s="81">
        <f t="shared" si="114"/>
        <v>0</v>
      </c>
      <c r="AO123" s="81" t="str">
        <f>IF(G123="","0",VALUE(VLOOKUP(G123,'登録データ（男）'!$Q$3:$S$23,3,FALSE)))</f>
        <v>0</v>
      </c>
      <c r="AP123" s="81">
        <f t="shared" si="111"/>
        <v>0</v>
      </c>
      <c r="AQ123" s="81">
        <f t="shared" si="112"/>
        <v>0</v>
      </c>
      <c r="AR123" s="81" t="str">
        <f ca="1">IF(OFFSET(B123,-MOD(ROW(B123),3),0)&lt;&gt;"",IF(RIGHT(G123,1)=")",VALUE(VLOOKUP(OFFSET(B123,-MOD(ROW(B123),3),0),'登録データ（男）'!#REF!,8,FALSE)),"0"),"0")</f>
        <v>0</v>
      </c>
      <c r="AS123" s="81">
        <f t="shared" ca="1" si="113"/>
        <v>0</v>
      </c>
      <c r="AT123" s="81" t="str">
        <f t="shared" ref="AT123" si="172">IF(AU123="","",RANK(AU123,$AU$18:$AU$467,1))</f>
        <v/>
      </c>
      <c r="AU123" s="81" t="str">
        <f>IF(S123="","",B123)</f>
        <v/>
      </c>
      <c r="AV123" s="81" t="str">
        <f t="shared" ref="AV123" si="173">IF(AW123="","",RANK(AW123,$AW$18:$AW$467,1))</f>
        <v/>
      </c>
      <c r="AW123" s="81" t="str">
        <f>IF(T123="","",B123)</f>
        <v/>
      </c>
      <c r="AX123" s="81" t="str">
        <f t="shared" ref="AX123" si="174">IF(AY123="","",RANK(AY123,$AY$18:$AY$467,1))</f>
        <v/>
      </c>
      <c r="AY123" s="81" t="str">
        <f>IF(OR(G123="十種競技",G124="十種競技",G125="十種競技"),B123,"")</f>
        <v/>
      </c>
      <c r="AZ123" s="81"/>
      <c r="BA123" s="88"/>
      <c r="BB123" s="77" t="str">
        <f t="shared" si="115"/>
        <v/>
      </c>
      <c r="BG123" s="81">
        <f t="shared" si="121"/>
        <v>0</v>
      </c>
      <c r="BH123" s="68">
        <f>BG333</f>
        <v>0</v>
      </c>
      <c r="BI123" s="68">
        <f>BG334</f>
        <v>0</v>
      </c>
      <c r="BJ123" s="68">
        <f>BG335</f>
        <v>0</v>
      </c>
      <c r="BK123" s="89">
        <f>B333</f>
        <v>0</v>
      </c>
      <c r="BL123" s="81"/>
      <c r="BM123" s="81">
        <f t="shared" si="116"/>
        <v>0</v>
      </c>
    </row>
    <row r="124" spans="1:65" ht="18.75" customHeight="1">
      <c r="A124" s="261"/>
      <c r="B124" s="244"/>
      <c r="C124" s="506"/>
      <c r="D124" s="506"/>
      <c r="E124" s="504" t="str">
        <f>IF(B123="","",VLOOKUP(B123,'登録データ（男）'!$A$3:$AA$2000,4,FALSE))</f>
        <v/>
      </c>
      <c r="F124" s="16" t="s">
        <v>53</v>
      </c>
      <c r="G124" s="16"/>
      <c r="H124" s="16"/>
      <c r="I124" s="16" t="s">
        <v>56</v>
      </c>
      <c r="J124" s="76"/>
      <c r="K124" s="16" t="str">
        <f t="shared" si="103"/>
        <v/>
      </c>
      <c r="L124" s="76"/>
      <c r="M124" s="185" t="str">
        <f t="shared" si="158"/>
        <v/>
      </c>
      <c r="N124" s="76"/>
      <c r="O124" s="76"/>
      <c r="P124" s="204"/>
      <c r="Q124" s="204"/>
      <c r="R124" s="257"/>
      <c r="S124" s="255"/>
      <c r="T124" s="255"/>
      <c r="X124" s="46"/>
      <c r="Y124" s="81">
        <f>IF(B124="",0,IF(VLOOKUP(B124,'登録データ（男）'!$A$3:$AB$1687,28,FALSE)=1,0,1))</f>
        <v>0</v>
      </c>
      <c r="Z124" s="81"/>
      <c r="AA124" s="81"/>
      <c r="AB124" s="81"/>
      <c r="AC124" s="81"/>
      <c r="AD124" s="81"/>
      <c r="AE124" s="81"/>
      <c r="AF124" s="81">
        <f t="shared" ca="1" si="105"/>
        <v>0</v>
      </c>
      <c r="AG124" s="48" t="str">
        <f t="shared" si="117"/>
        <v/>
      </c>
      <c r="AH124" s="81">
        <f t="shared" si="106"/>
        <v>0</v>
      </c>
      <c r="AI124" s="81" t="str">
        <f>IF(G124="","0",VLOOKUP(G124,'登録データ（男）'!$Q$3:$S$23,2,FALSE))</f>
        <v>0</v>
      </c>
      <c r="AJ124" s="81" t="str">
        <f t="shared" si="107"/>
        <v>00</v>
      </c>
      <c r="AK124" s="81" t="str">
        <f t="shared" si="108"/>
        <v>0</v>
      </c>
      <c r="AL124" s="81" t="str">
        <f t="shared" si="109"/>
        <v>000000</v>
      </c>
      <c r="AM124" s="81" t="str">
        <f t="shared" ca="1" si="110"/>
        <v/>
      </c>
      <c r="AN124" s="81">
        <f t="shared" si="114"/>
        <v>0</v>
      </c>
      <c r="AO124" s="81" t="str">
        <f>IF(G124="","0",VALUE(VLOOKUP(G124,'登録データ（男）'!$Q$3:$S$23,3,FALSE)))</f>
        <v>0</v>
      </c>
      <c r="AP124" s="81">
        <f t="shared" si="111"/>
        <v>0</v>
      </c>
      <c r="AQ124" s="81">
        <f t="shared" si="112"/>
        <v>0</v>
      </c>
      <c r="AR124" s="81" t="str">
        <f ca="1">IF(OFFSET(B124,-MOD(ROW(B124),3),0)&lt;&gt;"",IF(RIGHT(G124,1)=")",VALUE(VLOOKUP(OFFSET(B124,-MOD(ROW(B124),3),0),'登録データ（男）'!#REF!,8,FALSE)),"0"),"0")</f>
        <v>0</v>
      </c>
      <c r="AS124" s="81">
        <f t="shared" ca="1" si="113"/>
        <v>0</v>
      </c>
      <c r="AT124" s="81"/>
      <c r="AU124" s="81"/>
      <c r="AV124" s="81"/>
      <c r="AW124" s="81"/>
      <c r="AX124" s="81"/>
      <c r="AY124" s="81"/>
      <c r="AZ124" s="81"/>
      <c r="BA124" s="87"/>
      <c r="BB124" s="77" t="str">
        <f t="shared" si="115"/>
        <v/>
      </c>
      <c r="BG124" s="81">
        <f t="shared" si="121"/>
        <v>0</v>
      </c>
      <c r="BH124" s="68">
        <f>BG336</f>
        <v>0</v>
      </c>
      <c r="BI124" s="68">
        <f>BG337</f>
        <v>0</v>
      </c>
      <c r="BJ124" s="68">
        <f>BG338</f>
        <v>0</v>
      </c>
      <c r="BK124" s="89">
        <f>B336</f>
        <v>0</v>
      </c>
      <c r="BL124" s="81"/>
      <c r="BM124" s="81">
        <f t="shared" si="116"/>
        <v>0</v>
      </c>
    </row>
    <row r="125" spans="1:65" ht="18.75" customHeight="1" thickBot="1">
      <c r="A125" s="250"/>
      <c r="B125" s="245"/>
      <c r="C125" s="507"/>
      <c r="D125" s="507"/>
      <c r="E125" s="508" t="s">
        <v>258</v>
      </c>
      <c r="F125" s="79" t="s">
        <v>54</v>
      </c>
      <c r="G125" s="79"/>
      <c r="H125" s="152"/>
      <c r="I125" s="79" t="s">
        <v>36</v>
      </c>
      <c r="J125" s="18"/>
      <c r="K125" s="25" t="str">
        <f t="shared" si="103"/>
        <v/>
      </c>
      <c r="L125" s="18"/>
      <c r="M125" s="79" t="str">
        <f t="shared" si="158"/>
        <v/>
      </c>
      <c r="N125" s="18"/>
      <c r="O125" s="18"/>
      <c r="P125" s="258"/>
      <c r="Q125" s="258"/>
      <c r="R125" s="259"/>
      <c r="S125" s="256"/>
      <c r="T125" s="256"/>
      <c r="X125" s="46"/>
      <c r="Y125" s="81">
        <f>IF(B125="",0,IF(VLOOKUP(B125,'登録データ（男）'!$A$3:$AB$1687,28,FALSE)=1,0,1))</f>
        <v>0</v>
      </c>
      <c r="Z125" s="81"/>
      <c r="AA125" s="81"/>
      <c r="AB125" s="81"/>
      <c r="AC125" s="81"/>
      <c r="AD125" s="81"/>
      <c r="AE125" s="81"/>
      <c r="AF125" s="81">
        <f t="shared" ca="1" si="105"/>
        <v>0</v>
      </c>
      <c r="AG125" s="48"/>
      <c r="AH125" s="81">
        <f t="shared" si="106"/>
        <v>0</v>
      </c>
      <c r="AI125" s="81" t="str">
        <f>IF(G125="","0",VLOOKUP(G125,'登録データ（男）'!$Q$3:$S$23,2,FALSE))</f>
        <v>0</v>
      </c>
      <c r="AJ125" s="81" t="str">
        <f t="shared" si="107"/>
        <v>00</v>
      </c>
      <c r="AK125" s="81" t="str">
        <f t="shared" si="108"/>
        <v>0</v>
      </c>
      <c r="AL125" s="81" t="str">
        <f t="shared" si="109"/>
        <v>000000</v>
      </c>
      <c r="AM125" s="81" t="str">
        <f t="shared" ca="1" si="110"/>
        <v/>
      </c>
      <c r="AN125" s="81">
        <f t="shared" si="114"/>
        <v>0</v>
      </c>
      <c r="AO125" s="81" t="str">
        <f>IF(G125="","0",VALUE(VLOOKUP(G125,'登録データ（男）'!$Q$3:$S$23,3,FALSE)))</f>
        <v>0</v>
      </c>
      <c r="AP125" s="81">
        <f t="shared" si="111"/>
        <v>0</v>
      </c>
      <c r="AQ125" s="81">
        <f t="shared" si="112"/>
        <v>0</v>
      </c>
      <c r="AR125" s="81" t="str">
        <f ca="1">IF(OFFSET(B125,-MOD(ROW(B125),3),0)&lt;&gt;"",IF(RIGHT(G125,1)=")",VALUE(VLOOKUP(OFFSET(B125,-MOD(ROW(B125),3),0),'登録データ（男）'!#REF!,8,FALSE)),"0"),"0")</f>
        <v>0</v>
      </c>
      <c r="AS125" s="81">
        <f t="shared" ca="1" si="113"/>
        <v>0</v>
      </c>
      <c r="AT125" s="81"/>
      <c r="AU125" s="81"/>
      <c r="AV125" s="81"/>
      <c r="AW125" s="81"/>
      <c r="AX125" s="81"/>
      <c r="AY125" s="81"/>
      <c r="AZ125" s="81"/>
      <c r="BA125" s="88"/>
      <c r="BB125" s="77" t="str">
        <f t="shared" si="115"/>
        <v/>
      </c>
      <c r="BG125" s="81">
        <f t="shared" si="121"/>
        <v>0</v>
      </c>
      <c r="BH125" s="68">
        <f>BG339</f>
        <v>0</v>
      </c>
      <c r="BI125" s="68">
        <f>BG340</f>
        <v>0</v>
      </c>
      <c r="BJ125" s="68">
        <f>BG341</f>
        <v>0</v>
      </c>
      <c r="BK125" s="89">
        <f>B339</f>
        <v>0</v>
      </c>
      <c r="BL125" s="81"/>
      <c r="BM125" s="81">
        <f t="shared" si="116"/>
        <v>0</v>
      </c>
    </row>
    <row r="126" spans="1:65" ht="18.75" customHeight="1" thickTop="1">
      <c r="A126" s="260">
        <v>37</v>
      </c>
      <c r="B126" s="243"/>
      <c r="C126" s="505" t="str">
        <f>IF(B126="","",VLOOKUP(B126,'登録データ（男）'!$A$3:$AA$2000,2,FALSE))</f>
        <v/>
      </c>
      <c r="D126" s="505" t="str">
        <f>IF(B126="","",VLOOKUP(B126,'登録データ（男）'!$A$3:$AA$2000,3,FALSE))</f>
        <v/>
      </c>
      <c r="E126" s="504" t="str">
        <f>IF(B126="","",VLOOKUP(B126,'登録データ（男）'!$A$3:$AA$2000,7,FALSE))</f>
        <v/>
      </c>
      <c r="F126" s="82" t="s">
        <v>52</v>
      </c>
      <c r="G126" s="82"/>
      <c r="H126" s="25"/>
      <c r="I126" s="82" t="s">
        <v>55</v>
      </c>
      <c r="J126" s="17"/>
      <c r="K126" s="184" t="str">
        <f t="shared" si="103"/>
        <v/>
      </c>
      <c r="L126" s="17"/>
      <c r="M126" s="82" t="str">
        <f t="shared" si="158"/>
        <v/>
      </c>
      <c r="N126" s="17"/>
      <c r="O126" s="17"/>
      <c r="P126" s="262"/>
      <c r="Q126" s="262"/>
      <c r="R126" s="241"/>
      <c r="S126" s="254"/>
      <c r="T126" s="254"/>
      <c r="X126" s="46"/>
      <c r="Y126" s="81">
        <f>IF(B126="",0,IF(VLOOKUP(B126,'登録データ（男）'!$A$3:$AB$1687,28,FALSE)=1,0,1))</f>
        <v>0</v>
      </c>
      <c r="Z126" s="81">
        <f>IF(B126="",1,0)</f>
        <v>1</v>
      </c>
      <c r="AA126" s="81">
        <f>IF(C126="",1,0)</f>
        <v>1</v>
      </c>
      <c r="AB126" s="81">
        <f>IF(D126="",1,0)</f>
        <v>1</v>
      </c>
      <c r="AC126" s="81">
        <f>IF(E126="",1,0)</f>
        <v>1</v>
      </c>
      <c r="AD126" s="81">
        <f>IF(E127="",1,0)</f>
        <v>1</v>
      </c>
      <c r="AE126" s="81">
        <f>SUM(Z126:AD126)</f>
        <v>5</v>
      </c>
      <c r="AF126" s="81">
        <f t="shared" ca="1" si="105"/>
        <v>0</v>
      </c>
      <c r="AG126" s="48" t="str">
        <f t="shared" ref="AG126" si="175">IF($B126="","",IF($B126&lt;1500,0,1))</f>
        <v/>
      </c>
      <c r="AH126" s="81">
        <f t="shared" si="106"/>
        <v>0</v>
      </c>
      <c r="AI126" s="81" t="str">
        <f>IF(G126="","0",VLOOKUP(G126,'登録データ（男）'!$Q$3:$S$23,2,FALSE))</f>
        <v>0</v>
      </c>
      <c r="AJ126" s="81" t="str">
        <f t="shared" si="107"/>
        <v>00</v>
      </c>
      <c r="AK126" s="81" t="str">
        <f t="shared" si="108"/>
        <v>0</v>
      </c>
      <c r="AL126" s="81" t="str">
        <f t="shared" si="109"/>
        <v>000000</v>
      </c>
      <c r="AM126" s="81" t="str">
        <f t="shared" ca="1" si="110"/>
        <v/>
      </c>
      <c r="AN126" s="81">
        <f t="shared" si="114"/>
        <v>0</v>
      </c>
      <c r="AO126" s="81" t="str">
        <f>IF(G126="","0",VALUE(VLOOKUP(G126,'登録データ（男）'!$Q$3:$S$23,3,FALSE)))</f>
        <v>0</v>
      </c>
      <c r="AP126" s="81">
        <f t="shared" si="111"/>
        <v>0</v>
      </c>
      <c r="AQ126" s="81">
        <f t="shared" si="112"/>
        <v>0</v>
      </c>
      <c r="AR126" s="81" t="str">
        <f ca="1">IF(OFFSET(B126,-MOD(ROW(B126),3),0)&lt;&gt;"",IF(RIGHT(G126,1)=")",VALUE(VLOOKUP(OFFSET(B126,-MOD(ROW(B126),3),0),'登録データ（男）'!#REF!,8,FALSE)),"0"),"0")</f>
        <v>0</v>
      </c>
      <c r="AS126" s="81">
        <f t="shared" ca="1" si="113"/>
        <v>0</v>
      </c>
      <c r="AT126" s="81" t="str">
        <f t="shared" ref="AT126" si="176">IF(AU126="","",RANK(AU126,$AU$18:$AU$467,1))</f>
        <v/>
      </c>
      <c r="AU126" s="81" t="str">
        <f>IF(S126="","",B126)</f>
        <v/>
      </c>
      <c r="AV126" s="81" t="str">
        <f t="shared" ref="AV126" si="177">IF(AW126="","",RANK(AW126,$AW$18:$AW$467,1))</f>
        <v/>
      </c>
      <c r="AW126" s="81" t="str">
        <f>IF(T126="","",B126)</f>
        <v/>
      </c>
      <c r="AX126" s="81" t="str">
        <f t="shared" ref="AX126" si="178">IF(AY126="","",RANK(AY126,$AY$18:$AY$467,1))</f>
        <v/>
      </c>
      <c r="AY126" s="81" t="str">
        <f>IF(OR(G126="十種競技",G127="十種競技",G128="十種競技"),B126,"")</f>
        <v/>
      </c>
      <c r="AZ126" s="81"/>
      <c r="BA126" s="87"/>
      <c r="BB126" s="77" t="str">
        <f t="shared" si="115"/>
        <v/>
      </c>
      <c r="BG126" s="81">
        <f t="shared" si="121"/>
        <v>0</v>
      </c>
      <c r="BH126" s="68">
        <f>BG342</f>
        <v>0</v>
      </c>
      <c r="BI126" s="68">
        <f>BG343</f>
        <v>0</v>
      </c>
      <c r="BJ126" s="68">
        <f>BG344</f>
        <v>0</v>
      </c>
      <c r="BK126" s="89">
        <f>B342</f>
        <v>0</v>
      </c>
      <c r="BL126" s="81"/>
      <c r="BM126" s="81">
        <f t="shared" si="116"/>
        <v>0</v>
      </c>
    </row>
    <row r="127" spans="1:65" ht="18.75" customHeight="1">
      <c r="A127" s="261"/>
      <c r="B127" s="244"/>
      <c r="C127" s="506"/>
      <c r="D127" s="506"/>
      <c r="E127" s="504" t="str">
        <f>IF(B126="","",VLOOKUP(B126,'登録データ（男）'!$A$3:$AA$2000,4,FALSE))</f>
        <v/>
      </c>
      <c r="F127" s="16" t="s">
        <v>53</v>
      </c>
      <c r="G127" s="16"/>
      <c r="H127" s="16"/>
      <c r="I127" s="16" t="s">
        <v>56</v>
      </c>
      <c r="J127" s="76"/>
      <c r="K127" s="16" t="str">
        <f t="shared" si="103"/>
        <v/>
      </c>
      <c r="L127" s="76"/>
      <c r="M127" s="185" t="str">
        <f t="shared" si="158"/>
        <v/>
      </c>
      <c r="N127" s="76"/>
      <c r="O127" s="76"/>
      <c r="P127" s="204"/>
      <c r="Q127" s="204"/>
      <c r="R127" s="257"/>
      <c r="S127" s="255"/>
      <c r="T127" s="255"/>
      <c r="X127" s="46"/>
      <c r="Y127" s="81">
        <f>IF(B127="",0,IF(VLOOKUP(B127,'登録データ（男）'!$A$3:$AB$1687,28,FALSE)=1,0,1))</f>
        <v>0</v>
      </c>
      <c r="Z127" s="81"/>
      <c r="AA127" s="81"/>
      <c r="AB127" s="81"/>
      <c r="AC127" s="81"/>
      <c r="AD127" s="81"/>
      <c r="AE127" s="81"/>
      <c r="AF127" s="81">
        <f t="shared" ca="1" si="105"/>
        <v>0</v>
      </c>
      <c r="AG127" s="48" t="str">
        <f t="shared" si="117"/>
        <v/>
      </c>
      <c r="AH127" s="81">
        <f t="shared" si="106"/>
        <v>0</v>
      </c>
      <c r="AI127" s="81" t="str">
        <f>IF(G127="","0",VLOOKUP(G127,'登録データ（男）'!$Q$3:$S$23,2,FALSE))</f>
        <v>0</v>
      </c>
      <c r="AJ127" s="81" t="str">
        <f t="shared" si="107"/>
        <v>00</v>
      </c>
      <c r="AK127" s="81" t="str">
        <f t="shared" si="108"/>
        <v>0</v>
      </c>
      <c r="AL127" s="81" t="str">
        <f t="shared" si="109"/>
        <v>000000</v>
      </c>
      <c r="AM127" s="81" t="str">
        <f t="shared" ca="1" si="110"/>
        <v/>
      </c>
      <c r="AN127" s="81">
        <f t="shared" si="114"/>
        <v>0</v>
      </c>
      <c r="AO127" s="81" t="str">
        <f>IF(G127="","0",VALUE(VLOOKUP(G127,'登録データ（男）'!$Q$3:$S$23,3,FALSE)))</f>
        <v>0</v>
      </c>
      <c r="AP127" s="81">
        <f t="shared" si="111"/>
        <v>0</v>
      </c>
      <c r="AQ127" s="81">
        <f t="shared" si="112"/>
        <v>0</v>
      </c>
      <c r="AR127" s="81" t="str">
        <f ca="1">IF(OFFSET(B127,-MOD(ROW(B127),3),0)&lt;&gt;"",IF(RIGHT(G127,1)=")",VALUE(VLOOKUP(OFFSET(B127,-MOD(ROW(B127),3),0),'登録データ（男）'!#REF!,8,FALSE)),"0"),"0")</f>
        <v>0</v>
      </c>
      <c r="AS127" s="81">
        <f t="shared" ca="1" si="113"/>
        <v>0</v>
      </c>
      <c r="AT127" s="81"/>
      <c r="AU127" s="81"/>
      <c r="AV127" s="81"/>
      <c r="AW127" s="81"/>
      <c r="AX127" s="81"/>
      <c r="AY127" s="81"/>
      <c r="AZ127" s="81"/>
      <c r="BA127" s="88"/>
      <c r="BB127" s="77" t="str">
        <f t="shared" si="115"/>
        <v/>
      </c>
      <c r="BG127" s="81">
        <f t="shared" si="121"/>
        <v>0</v>
      </c>
      <c r="BH127" s="68">
        <f>BG345</f>
        <v>0</v>
      </c>
      <c r="BI127" s="68">
        <f>BG346</f>
        <v>0</v>
      </c>
      <c r="BJ127" s="68">
        <f>BG347</f>
        <v>0</v>
      </c>
      <c r="BK127" s="89">
        <f>B345</f>
        <v>0</v>
      </c>
      <c r="BL127" s="81"/>
      <c r="BM127" s="81">
        <f t="shared" si="116"/>
        <v>0</v>
      </c>
    </row>
    <row r="128" spans="1:65" ht="18.75" customHeight="1" thickBot="1">
      <c r="A128" s="250"/>
      <c r="B128" s="245"/>
      <c r="C128" s="507"/>
      <c r="D128" s="507"/>
      <c r="E128" s="508" t="s">
        <v>258</v>
      </c>
      <c r="F128" s="79" t="s">
        <v>54</v>
      </c>
      <c r="G128" s="79"/>
      <c r="H128" s="152"/>
      <c r="I128" s="79" t="s">
        <v>36</v>
      </c>
      <c r="J128" s="18"/>
      <c r="K128" s="25" t="str">
        <f t="shared" si="103"/>
        <v/>
      </c>
      <c r="L128" s="18"/>
      <c r="M128" s="79" t="str">
        <f t="shared" si="158"/>
        <v/>
      </c>
      <c r="N128" s="18"/>
      <c r="O128" s="18"/>
      <c r="P128" s="258"/>
      <c r="Q128" s="258"/>
      <c r="R128" s="259"/>
      <c r="S128" s="256"/>
      <c r="T128" s="256"/>
      <c r="X128" s="46"/>
      <c r="Y128" s="81">
        <f>IF(B128="",0,IF(VLOOKUP(B128,'登録データ（男）'!$A$3:$AB$1687,28,FALSE)=1,0,1))</f>
        <v>0</v>
      </c>
      <c r="Z128" s="81"/>
      <c r="AA128" s="81"/>
      <c r="AB128" s="81"/>
      <c r="AC128" s="81"/>
      <c r="AD128" s="81"/>
      <c r="AE128" s="81"/>
      <c r="AF128" s="81">
        <f t="shared" ca="1" si="105"/>
        <v>0</v>
      </c>
      <c r="AG128" s="48"/>
      <c r="AH128" s="81">
        <f t="shared" si="106"/>
        <v>0</v>
      </c>
      <c r="AI128" s="81" t="str">
        <f>IF(G128="","0",VLOOKUP(G128,'登録データ（男）'!$Q$3:$S$23,2,FALSE))</f>
        <v>0</v>
      </c>
      <c r="AJ128" s="81" t="str">
        <f t="shared" si="107"/>
        <v>00</v>
      </c>
      <c r="AK128" s="81" t="str">
        <f t="shared" si="108"/>
        <v>0</v>
      </c>
      <c r="AL128" s="81" t="str">
        <f t="shared" si="109"/>
        <v>000000</v>
      </c>
      <c r="AM128" s="81" t="str">
        <f t="shared" ca="1" si="110"/>
        <v/>
      </c>
      <c r="AN128" s="81">
        <f t="shared" si="114"/>
        <v>0</v>
      </c>
      <c r="AO128" s="81" t="str">
        <f>IF(G128="","0",VALUE(VLOOKUP(G128,'登録データ（男）'!$Q$3:$S$23,3,FALSE)))</f>
        <v>0</v>
      </c>
      <c r="AP128" s="81">
        <f t="shared" si="111"/>
        <v>0</v>
      </c>
      <c r="AQ128" s="81">
        <f t="shared" si="112"/>
        <v>0</v>
      </c>
      <c r="AR128" s="81" t="str">
        <f ca="1">IF(OFFSET(B128,-MOD(ROW(B128),3),0)&lt;&gt;"",IF(RIGHT(G128,1)=")",VALUE(VLOOKUP(OFFSET(B128,-MOD(ROW(B128),3),0),'登録データ（男）'!#REF!,8,FALSE)),"0"),"0")</f>
        <v>0</v>
      </c>
      <c r="AS128" s="81">
        <f t="shared" ca="1" si="113"/>
        <v>0</v>
      </c>
      <c r="AT128" s="81"/>
      <c r="AU128" s="81"/>
      <c r="AV128" s="81"/>
      <c r="AW128" s="81"/>
      <c r="AX128" s="81"/>
      <c r="AY128" s="81"/>
      <c r="AZ128" s="81"/>
      <c r="BA128" s="87"/>
      <c r="BB128" s="77" t="str">
        <f t="shared" si="115"/>
        <v/>
      </c>
      <c r="BG128" s="81">
        <f t="shared" si="121"/>
        <v>0</v>
      </c>
      <c r="BH128" s="68">
        <f>BG348</f>
        <v>0</v>
      </c>
      <c r="BI128" s="68">
        <f>BG349</f>
        <v>0</v>
      </c>
      <c r="BJ128" s="68">
        <f>BG350</f>
        <v>0</v>
      </c>
      <c r="BK128" s="89">
        <f>B348</f>
        <v>0</v>
      </c>
      <c r="BL128" s="81"/>
      <c r="BM128" s="81">
        <f t="shared" si="116"/>
        <v>0</v>
      </c>
    </row>
    <row r="129" spans="1:65" ht="18.75" customHeight="1" thickTop="1">
      <c r="A129" s="260">
        <v>38</v>
      </c>
      <c r="B129" s="243"/>
      <c r="C129" s="505" t="str">
        <f>IF(B129="","",VLOOKUP(B129,'登録データ（男）'!$A$3:$AA$2000,2,FALSE))</f>
        <v/>
      </c>
      <c r="D129" s="505" t="str">
        <f>IF(B129="","",VLOOKUP(B129,'登録データ（男）'!$A$3:$AA$2000,3,FALSE))</f>
        <v/>
      </c>
      <c r="E129" s="504" t="str">
        <f>IF(B129="","",VLOOKUP(B129,'登録データ（男）'!$A$3:$AA$2000,7,FALSE))</f>
        <v/>
      </c>
      <c r="F129" s="82" t="s">
        <v>52</v>
      </c>
      <c r="G129" s="82"/>
      <c r="H129" s="25"/>
      <c r="I129" s="82" t="s">
        <v>55</v>
      </c>
      <c r="J129" s="17"/>
      <c r="K129" s="184" t="str">
        <f t="shared" si="103"/>
        <v/>
      </c>
      <c r="L129" s="17"/>
      <c r="M129" s="82" t="str">
        <f t="shared" si="158"/>
        <v/>
      </c>
      <c r="N129" s="17"/>
      <c r="O129" s="17"/>
      <c r="P129" s="262"/>
      <c r="Q129" s="262"/>
      <c r="R129" s="241"/>
      <c r="S129" s="254"/>
      <c r="T129" s="254"/>
      <c r="X129" s="46"/>
      <c r="Y129" s="81">
        <f>IF(B129="",0,IF(VLOOKUP(B129,'登録データ（男）'!$A$3:$AB$1687,28,FALSE)=1,0,1))</f>
        <v>0</v>
      </c>
      <c r="Z129" s="81">
        <f>IF(B129="",1,0)</f>
        <v>1</v>
      </c>
      <c r="AA129" s="81">
        <f>IF(C129="",1,0)</f>
        <v>1</v>
      </c>
      <c r="AB129" s="81">
        <f>IF(D129="",1,0)</f>
        <v>1</v>
      </c>
      <c r="AC129" s="81">
        <f>IF(E129="",1,0)</f>
        <v>1</v>
      </c>
      <c r="AD129" s="81">
        <f>IF(E130="",1,0)</f>
        <v>1</v>
      </c>
      <c r="AE129" s="81">
        <f>SUM(Z129:AD129)</f>
        <v>5</v>
      </c>
      <c r="AF129" s="81">
        <f t="shared" ca="1" si="105"/>
        <v>0</v>
      </c>
      <c r="AG129" s="48" t="str">
        <f t="shared" ref="AG129" si="179">IF($B129="","",IF($B129&lt;1500,0,1))</f>
        <v/>
      </c>
      <c r="AH129" s="81">
        <f t="shared" si="106"/>
        <v>0</v>
      </c>
      <c r="AI129" s="81" t="str">
        <f>IF(G129="","0",VLOOKUP(G129,'登録データ（男）'!$Q$3:$S$23,2,FALSE))</f>
        <v>0</v>
      </c>
      <c r="AJ129" s="81" t="str">
        <f t="shared" si="107"/>
        <v>00</v>
      </c>
      <c r="AK129" s="81" t="str">
        <f t="shared" si="108"/>
        <v>0</v>
      </c>
      <c r="AL129" s="81" t="str">
        <f t="shared" si="109"/>
        <v>000000</v>
      </c>
      <c r="AM129" s="81" t="str">
        <f t="shared" ca="1" si="110"/>
        <v/>
      </c>
      <c r="AN129" s="81">
        <f t="shared" si="114"/>
        <v>0</v>
      </c>
      <c r="AO129" s="81" t="str">
        <f>IF(G129="","0",VALUE(VLOOKUP(G129,'登録データ（男）'!$Q$3:$S$23,3,FALSE)))</f>
        <v>0</v>
      </c>
      <c r="AP129" s="81">
        <f t="shared" si="111"/>
        <v>0</v>
      </c>
      <c r="AQ129" s="81">
        <f t="shared" si="112"/>
        <v>0</v>
      </c>
      <c r="AR129" s="81" t="str">
        <f ca="1">IF(OFFSET(B129,-MOD(ROW(B129),3),0)&lt;&gt;"",IF(RIGHT(G129,1)=")",VALUE(VLOOKUP(OFFSET(B129,-MOD(ROW(B129),3),0),'登録データ（男）'!#REF!,8,FALSE)),"0"),"0")</f>
        <v>0</v>
      </c>
      <c r="AS129" s="81">
        <f t="shared" ca="1" si="113"/>
        <v>0</v>
      </c>
      <c r="AT129" s="81" t="str">
        <f t="shared" ref="AT129" si="180">IF(AU129="","",RANK(AU129,$AU$18:$AU$467,1))</f>
        <v/>
      </c>
      <c r="AU129" s="81" t="str">
        <f>IF(S129="","",B129)</f>
        <v/>
      </c>
      <c r="AV129" s="81" t="str">
        <f t="shared" ref="AV129" si="181">IF(AW129="","",RANK(AW129,$AW$18:$AW$467,1))</f>
        <v/>
      </c>
      <c r="AW129" s="81" t="str">
        <f>IF(T129="","",B129)</f>
        <v/>
      </c>
      <c r="AX129" s="81" t="str">
        <f t="shared" ref="AX129" si="182">IF(AY129="","",RANK(AY129,$AY$18:$AY$467,1))</f>
        <v/>
      </c>
      <c r="AY129" s="81" t="str">
        <f>IF(OR(G129="十種競技",G130="十種競技",G131="十種競技"),B129,"")</f>
        <v/>
      </c>
      <c r="AZ129" s="81"/>
      <c r="BA129" s="88"/>
      <c r="BB129" s="77" t="str">
        <f t="shared" si="115"/>
        <v/>
      </c>
      <c r="BG129" s="81">
        <f t="shared" si="121"/>
        <v>0</v>
      </c>
      <c r="BH129" s="68">
        <f>BG351</f>
        <v>0</v>
      </c>
      <c r="BI129" s="68">
        <f>BG352</f>
        <v>0</v>
      </c>
      <c r="BJ129" s="68">
        <f>BG353</f>
        <v>0</v>
      </c>
      <c r="BK129" s="89">
        <f>B351</f>
        <v>0</v>
      </c>
      <c r="BL129" s="81"/>
      <c r="BM129" s="81">
        <f t="shared" si="116"/>
        <v>0</v>
      </c>
    </row>
    <row r="130" spans="1:65" ht="18.75" customHeight="1">
      <c r="A130" s="261"/>
      <c r="B130" s="244"/>
      <c r="C130" s="506"/>
      <c r="D130" s="506"/>
      <c r="E130" s="504" t="str">
        <f>IF(B129="","",VLOOKUP(B129,'登録データ（男）'!$A$3:$AA$2000,4,FALSE))</f>
        <v/>
      </c>
      <c r="F130" s="16" t="s">
        <v>53</v>
      </c>
      <c r="G130" s="16"/>
      <c r="H130" s="16"/>
      <c r="I130" s="16" t="s">
        <v>56</v>
      </c>
      <c r="J130" s="76"/>
      <c r="K130" s="16" t="str">
        <f t="shared" si="103"/>
        <v/>
      </c>
      <c r="L130" s="76"/>
      <c r="M130" s="185" t="str">
        <f t="shared" si="158"/>
        <v/>
      </c>
      <c r="N130" s="76"/>
      <c r="O130" s="76"/>
      <c r="P130" s="204"/>
      <c r="Q130" s="204"/>
      <c r="R130" s="257"/>
      <c r="S130" s="255"/>
      <c r="T130" s="255"/>
      <c r="X130" s="46"/>
      <c r="Y130" s="81">
        <f>IF(B130="",0,IF(VLOOKUP(B130,'登録データ（男）'!$A$3:$AB$1687,28,FALSE)=1,0,1))</f>
        <v>0</v>
      </c>
      <c r="Z130" s="81"/>
      <c r="AA130" s="81"/>
      <c r="AB130" s="81"/>
      <c r="AC130" s="81"/>
      <c r="AD130" s="81"/>
      <c r="AE130" s="81"/>
      <c r="AF130" s="81">
        <f t="shared" ca="1" si="105"/>
        <v>0</v>
      </c>
      <c r="AG130" s="48" t="str">
        <f t="shared" si="117"/>
        <v/>
      </c>
      <c r="AH130" s="81">
        <f t="shared" si="106"/>
        <v>0</v>
      </c>
      <c r="AI130" s="81" t="str">
        <f>IF(G130="","0",VLOOKUP(G130,'登録データ（男）'!$Q$3:$S$23,2,FALSE))</f>
        <v>0</v>
      </c>
      <c r="AJ130" s="81" t="str">
        <f t="shared" si="107"/>
        <v>00</v>
      </c>
      <c r="AK130" s="81" t="str">
        <f t="shared" si="108"/>
        <v>0</v>
      </c>
      <c r="AL130" s="81" t="str">
        <f t="shared" si="109"/>
        <v>000000</v>
      </c>
      <c r="AM130" s="81" t="str">
        <f t="shared" ca="1" si="110"/>
        <v/>
      </c>
      <c r="AN130" s="81">
        <f t="shared" si="114"/>
        <v>0</v>
      </c>
      <c r="AO130" s="81" t="str">
        <f>IF(G130="","0",VALUE(VLOOKUP(G130,'登録データ（男）'!$Q$3:$S$23,3,FALSE)))</f>
        <v>0</v>
      </c>
      <c r="AP130" s="81">
        <f t="shared" si="111"/>
        <v>0</v>
      </c>
      <c r="AQ130" s="81">
        <f t="shared" si="112"/>
        <v>0</v>
      </c>
      <c r="AR130" s="81" t="str">
        <f ca="1">IF(OFFSET(B130,-MOD(ROW(B130),3),0)&lt;&gt;"",IF(RIGHT(G130,1)=")",VALUE(VLOOKUP(OFFSET(B130,-MOD(ROW(B130),3),0),'登録データ（男）'!#REF!,8,FALSE)),"0"),"0")</f>
        <v>0</v>
      </c>
      <c r="AS130" s="81">
        <f t="shared" ca="1" si="113"/>
        <v>0</v>
      </c>
      <c r="AT130" s="81"/>
      <c r="AU130" s="81"/>
      <c r="AV130" s="81"/>
      <c r="AW130" s="81"/>
      <c r="AX130" s="81"/>
      <c r="AY130" s="81"/>
      <c r="AZ130" s="81"/>
      <c r="BA130" s="87"/>
      <c r="BB130" s="77" t="str">
        <f t="shared" si="115"/>
        <v/>
      </c>
      <c r="BG130" s="81">
        <f t="shared" si="121"/>
        <v>0</v>
      </c>
      <c r="BH130" s="68">
        <f>BG354</f>
        <v>0</v>
      </c>
      <c r="BI130" s="68">
        <f>BG355</f>
        <v>0</v>
      </c>
      <c r="BJ130" s="68">
        <f>BG356</f>
        <v>0</v>
      </c>
      <c r="BK130" s="89">
        <f>B354</f>
        <v>0</v>
      </c>
      <c r="BL130" s="81"/>
      <c r="BM130" s="81">
        <f t="shared" si="116"/>
        <v>0</v>
      </c>
    </row>
    <row r="131" spans="1:65" ht="18.75" customHeight="1" thickBot="1">
      <c r="A131" s="250"/>
      <c r="B131" s="245"/>
      <c r="C131" s="507"/>
      <c r="D131" s="507"/>
      <c r="E131" s="508" t="s">
        <v>258</v>
      </c>
      <c r="F131" s="79" t="s">
        <v>54</v>
      </c>
      <c r="G131" s="79"/>
      <c r="H131" s="152"/>
      <c r="I131" s="79" t="s">
        <v>36</v>
      </c>
      <c r="J131" s="18"/>
      <c r="K131" s="25" t="str">
        <f t="shared" si="103"/>
        <v/>
      </c>
      <c r="L131" s="18"/>
      <c r="M131" s="79" t="str">
        <f t="shared" si="158"/>
        <v/>
      </c>
      <c r="N131" s="18"/>
      <c r="O131" s="18"/>
      <c r="P131" s="258"/>
      <c r="Q131" s="258"/>
      <c r="R131" s="259"/>
      <c r="S131" s="256"/>
      <c r="T131" s="256"/>
      <c r="X131" s="46"/>
      <c r="Y131" s="81">
        <f>IF(B131="",0,IF(VLOOKUP(B131,'登録データ（男）'!$A$3:$AB$1687,28,FALSE)=1,0,1))</f>
        <v>0</v>
      </c>
      <c r="Z131" s="81"/>
      <c r="AA131" s="81"/>
      <c r="AB131" s="81"/>
      <c r="AC131" s="81"/>
      <c r="AD131" s="81"/>
      <c r="AE131" s="81"/>
      <c r="AF131" s="81">
        <f t="shared" ca="1" si="105"/>
        <v>0</v>
      </c>
      <c r="AG131" s="48"/>
      <c r="AH131" s="81">
        <f t="shared" si="106"/>
        <v>0</v>
      </c>
      <c r="AI131" s="81" t="str">
        <f>IF(G131="","0",VLOOKUP(G131,'登録データ（男）'!$Q$3:$S$23,2,FALSE))</f>
        <v>0</v>
      </c>
      <c r="AJ131" s="81" t="str">
        <f t="shared" si="107"/>
        <v>00</v>
      </c>
      <c r="AK131" s="81" t="str">
        <f t="shared" si="108"/>
        <v>0</v>
      </c>
      <c r="AL131" s="81" t="str">
        <f t="shared" si="109"/>
        <v>000000</v>
      </c>
      <c r="AM131" s="81" t="str">
        <f t="shared" ca="1" si="110"/>
        <v/>
      </c>
      <c r="AN131" s="81">
        <f t="shared" si="114"/>
        <v>0</v>
      </c>
      <c r="AO131" s="81" t="str">
        <f>IF(G131="","0",VALUE(VLOOKUP(G131,'登録データ（男）'!$Q$3:$S$23,3,FALSE)))</f>
        <v>0</v>
      </c>
      <c r="AP131" s="81">
        <f t="shared" si="111"/>
        <v>0</v>
      </c>
      <c r="AQ131" s="81">
        <f t="shared" si="112"/>
        <v>0</v>
      </c>
      <c r="AR131" s="81" t="str">
        <f ca="1">IF(OFFSET(B131,-MOD(ROW(B131),3),0)&lt;&gt;"",IF(RIGHT(G131,1)=")",VALUE(VLOOKUP(OFFSET(B131,-MOD(ROW(B131),3),0),'登録データ（男）'!#REF!,8,FALSE)),"0"),"0")</f>
        <v>0</v>
      </c>
      <c r="AS131" s="81">
        <f t="shared" ca="1" si="113"/>
        <v>0</v>
      </c>
      <c r="AT131" s="81"/>
      <c r="AU131" s="81"/>
      <c r="AV131" s="81"/>
      <c r="AW131" s="81"/>
      <c r="AX131" s="81"/>
      <c r="AY131" s="81"/>
      <c r="AZ131" s="81"/>
      <c r="BA131" s="88"/>
      <c r="BB131" s="77" t="str">
        <f t="shared" si="115"/>
        <v/>
      </c>
      <c r="BG131" s="81">
        <f t="shared" si="121"/>
        <v>0</v>
      </c>
      <c r="BH131" s="68">
        <f>BG357</f>
        <v>0</v>
      </c>
      <c r="BI131" s="68">
        <f>BG358</f>
        <v>0</v>
      </c>
      <c r="BJ131" s="68">
        <f>BG359</f>
        <v>0</v>
      </c>
      <c r="BK131" s="89">
        <f>B357</f>
        <v>0</v>
      </c>
      <c r="BL131" s="81"/>
      <c r="BM131" s="81">
        <f t="shared" si="116"/>
        <v>0</v>
      </c>
    </row>
    <row r="132" spans="1:65" ht="18.75" customHeight="1" thickTop="1">
      <c r="A132" s="260">
        <v>39</v>
      </c>
      <c r="B132" s="243"/>
      <c r="C132" s="505" t="str">
        <f>IF(B132="","",VLOOKUP(B132,'登録データ（男）'!$A$3:$AA$2000,2,FALSE))</f>
        <v/>
      </c>
      <c r="D132" s="505" t="str">
        <f>IF(B132="","",VLOOKUP(B132,'登録データ（男）'!$A$3:$AA$2000,3,FALSE))</f>
        <v/>
      </c>
      <c r="E132" s="504" t="str">
        <f>IF(B132="","",VLOOKUP(B132,'登録データ（男）'!$A$3:$AA$2000,7,FALSE))</f>
        <v/>
      </c>
      <c r="F132" s="82" t="s">
        <v>52</v>
      </c>
      <c r="G132" s="82"/>
      <c r="H132" s="25"/>
      <c r="I132" s="82" t="s">
        <v>55</v>
      </c>
      <c r="J132" s="17"/>
      <c r="K132" s="184" t="str">
        <f t="shared" si="103"/>
        <v/>
      </c>
      <c r="L132" s="17"/>
      <c r="M132" s="82" t="str">
        <f t="shared" si="158"/>
        <v/>
      </c>
      <c r="N132" s="17"/>
      <c r="O132" s="17"/>
      <c r="P132" s="262"/>
      <c r="Q132" s="262"/>
      <c r="R132" s="241"/>
      <c r="S132" s="254"/>
      <c r="T132" s="254"/>
      <c r="X132" s="46"/>
      <c r="Y132" s="81">
        <f>IF(B132="",0,IF(VLOOKUP(B132,'登録データ（男）'!$A$3:$AB$1687,28,FALSE)=1,0,1))</f>
        <v>0</v>
      </c>
      <c r="Z132" s="81">
        <f>IF(B132="",1,0)</f>
        <v>1</v>
      </c>
      <c r="AA132" s="81">
        <f>IF(C132="",1,0)</f>
        <v>1</v>
      </c>
      <c r="AB132" s="81">
        <f>IF(D132="",1,0)</f>
        <v>1</v>
      </c>
      <c r="AC132" s="81">
        <f>IF(E132="",1,0)</f>
        <v>1</v>
      </c>
      <c r="AD132" s="81">
        <f>IF(E133="",1,0)</f>
        <v>1</v>
      </c>
      <c r="AE132" s="81">
        <f>SUM(Z132:AD132)</f>
        <v>5</v>
      </c>
      <c r="AF132" s="81">
        <f t="shared" ca="1" si="105"/>
        <v>0</v>
      </c>
      <c r="AG132" s="48" t="str">
        <f t="shared" ref="AG132" si="183">IF($B132="","",IF($B132&lt;1500,0,1))</f>
        <v/>
      </c>
      <c r="AH132" s="81">
        <f t="shared" si="106"/>
        <v>0</v>
      </c>
      <c r="AI132" s="81" t="str">
        <f>IF(G132="","0",VLOOKUP(G132,'登録データ（男）'!$Q$3:$S$23,2,FALSE))</f>
        <v>0</v>
      </c>
      <c r="AJ132" s="81" t="str">
        <f t="shared" si="107"/>
        <v>00</v>
      </c>
      <c r="AK132" s="81" t="str">
        <f t="shared" si="108"/>
        <v>0</v>
      </c>
      <c r="AL132" s="81" t="str">
        <f t="shared" si="109"/>
        <v>000000</v>
      </c>
      <c r="AM132" s="81" t="str">
        <f t="shared" ca="1" si="110"/>
        <v/>
      </c>
      <c r="AN132" s="81">
        <f t="shared" si="114"/>
        <v>0</v>
      </c>
      <c r="AO132" s="81" t="str">
        <f>IF(G132="","0",VALUE(VLOOKUP(G132,'登録データ（男）'!$Q$3:$S$23,3,FALSE)))</f>
        <v>0</v>
      </c>
      <c r="AP132" s="81">
        <f t="shared" si="111"/>
        <v>0</v>
      </c>
      <c r="AQ132" s="81">
        <f t="shared" si="112"/>
        <v>0</v>
      </c>
      <c r="AR132" s="81" t="str">
        <f ca="1">IF(OFFSET(B132,-MOD(ROW(B132),3),0)&lt;&gt;"",IF(RIGHT(G132,1)=")",VALUE(VLOOKUP(OFFSET(B132,-MOD(ROW(B132),3),0),'登録データ（男）'!#REF!,8,FALSE)),"0"),"0")</f>
        <v>0</v>
      </c>
      <c r="AS132" s="81">
        <f t="shared" ca="1" si="113"/>
        <v>0</v>
      </c>
      <c r="AT132" s="81" t="str">
        <f t="shared" ref="AT132" si="184">IF(AU132="","",RANK(AU132,$AU$18:$AU$467,1))</f>
        <v/>
      </c>
      <c r="AU132" s="81" t="str">
        <f>IF(S132="","",B132)</f>
        <v/>
      </c>
      <c r="AV132" s="81" t="str">
        <f t="shared" ref="AV132" si="185">IF(AW132="","",RANK(AW132,$AW$18:$AW$467,1))</f>
        <v/>
      </c>
      <c r="AW132" s="81" t="str">
        <f>IF(T132="","",B132)</f>
        <v/>
      </c>
      <c r="AX132" s="81" t="str">
        <f t="shared" ref="AX132" si="186">IF(AY132="","",RANK(AY132,$AY$18:$AY$467,1))</f>
        <v/>
      </c>
      <c r="AY132" s="81" t="str">
        <f>IF(OR(G132="十種競技",G133="十種競技",G134="十種競技"),B132,"")</f>
        <v/>
      </c>
      <c r="AZ132" s="81"/>
      <c r="BA132" s="87"/>
      <c r="BB132" s="77" t="str">
        <f t="shared" si="115"/>
        <v/>
      </c>
      <c r="BG132" s="81">
        <f t="shared" si="121"/>
        <v>0</v>
      </c>
      <c r="BH132" s="68">
        <f>BG360</f>
        <v>0</v>
      </c>
      <c r="BI132" s="68">
        <f>BG361</f>
        <v>0</v>
      </c>
      <c r="BJ132" s="68">
        <f>BG362</f>
        <v>0</v>
      </c>
      <c r="BK132" s="89">
        <f>B360</f>
        <v>0</v>
      </c>
      <c r="BL132" s="81"/>
      <c r="BM132" s="81">
        <f t="shared" si="116"/>
        <v>0</v>
      </c>
    </row>
    <row r="133" spans="1:65" ht="18.75" customHeight="1">
      <c r="A133" s="261"/>
      <c r="B133" s="244"/>
      <c r="C133" s="506"/>
      <c r="D133" s="506"/>
      <c r="E133" s="504" t="str">
        <f>IF(B132="","",VLOOKUP(B132,'登録データ（男）'!$A$3:$AA$2000,4,FALSE))</f>
        <v/>
      </c>
      <c r="F133" s="16" t="s">
        <v>53</v>
      </c>
      <c r="G133" s="16"/>
      <c r="H133" s="16"/>
      <c r="I133" s="16" t="s">
        <v>56</v>
      </c>
      <c r="J133" s="76"/>
      <c r="K133" s="16" t="str">
        <f t="shared" si="103"/>
        <v/>
      </c>
      <c r="L133" s="76"/>
      <c r="M133" s="185" t="str">
        <f t="shared" si="158"/>
        <v/>
      </c>
      <c r="N133" s="76"/>
      <c r="O133" s="76"/>
      <c r="P133" s="204"/>
      <c r="Q133" s="204"/>
      <c r="R133" s="257"/>
      <c r="S133" s="255"/>
      <c r="T133" s="255"/>
      <c r="X133" s="46"/>
      <c r="Y133" s="81">
        <f>IF(B133="",0,IF(VLOOKUP(B133,'登録データ（男）'!$A$3:$AB$1687,28,FALSE)=1,0,1))</f>
        <v>0</v>
      </c>
      <c r="Z133" s="81"/>
      <c r="AA133" s="81"/>
      <c r="AB133" s="81"/>
      <c r="AC133" s="81"/>
      <c r="AD133" s="81"/>
      <c r="AE133" s="81"/>
      <c r="AF133" s="81">
        <f t="shared" ca="1" si="105"/>
        <v>0</v>
      </c>
      <c r="AG133" s="48" t="str">
        <f t="shared" si="117"/>
        <v/>
      </c>
      <c r="AH133" s="81">
        <f t="shared" si="106"/>
        <v>0</v>
      </c>
      <c r="AI133" s="81" t="str">
        <f>IF(G133="","0",VLOOKUP(G133,'登録データ（男）'!$Q$3:$S$23,2,FALSE))</f>
        <v>0</v>
      </c>
      <c r="AJ133" s="81" t="str">
        <f t="shared" si="107"/>
        <v>00</v>
      </c>
      <c r="AK133" s="81" t="str">
        <f t="shared" si="108"/>
        <v>0</v>
      </c>
      <c r="AL133" s="81" t="str">
        <f t="shared" si="109"/>
        <v>000000</v>
      </c>
      <c r="AM133" s="81" t="str">
        <f t="shared" ca="1" si="110"/>
        <v/>
      </c>
      <c r="AN133" s="81">
        <f t="shared" si="114"/>
        <v>0</v>
      </c>
      <c r="AO133" s="81" t="str">
        <f>IF(G133="","0",VALUE(VLOOKUP(G133,'登録データ（男）'!$Q$3:$S$23,3,FALSE)))</f>
        <v>0</v>
      </c>
      <c r="AP133" s="81">
        <f t="shared" si="111"/>
        <v>0</v>
      </c>
      <c r="AQ133" s="81">
        <f t="shared" si="112"/>
        <v>0</v>
      </c>
      <c r="AR133" s="81" t="str">
        <f ca="1">IF(OFFSET(B133,-MOD(ROW(B133),3),0)&lt;&gt;"",IF(RIGHT(G133,1)=")",VALUE(VLOOKUP(OFFSET(B133,-MOD(ROW(B133),3),0),'登録データ（男）'!#REF!,8,FALSE)),"0"),"0")</f>
        <v>0</v>
      </c>
      <c r="AS133" s="81">
        <f t="shared" ca="1" si="113"/>
        <v>0</v>
      </c>
      <c r="AT133" s="81"/>
      <c r="AU133" s="81"/>
      <c r="AV133" s="81"/>
      <c r="AW133" s="81"/>
      <c r="AX133" s="81"/>
      <c r="AY133" s="81"/>
      <c r="AZ133" s="81"/>
      <c r="BA133" s="88"/>
      <c r="BB133" s="77" t="str">
        <f t="shared" si="115"/>
        <v/>
      </c>
      <c r="BG133" s="81">
        <f t="shared" si="121"/>
        <v>0</v>
      </c>
      <c r="BH133" s="68">
        <f>BG363</f>
        <v>0</v>
      </c>
      <c r="BI133" s="68">
        <f>BG364</f>
        <v>0</v>
      </c>
      <c r="BJ133" s="68">
        <f>BG365</f>
        <v>0</v>
      </c>
      <c r="BK133" s="89">
        <f>B363</f>
        <v>0</v>
      </c>
      <c r="BL133" s="81"/>
      <c r="BM133" s="81">
        <f t="shared" si="116"/>
        <v>0</v>
      </c>
    </row>
    <row r="134" spans="1:65" ht="18.75" customHeight="1" thickBot="1">
      <c r="A134" s="250"/>
      <c r="B134" s="245"/>
      <c r="C134" s="507"/>
      <c r="D134" s="507"/>
      <c r="E134" s="508" t="s">
        <v>258</v>
      </c>
      <c r="F134" s="79" t="s">
        <v>54</v>
      </c>
      <c r="G134" s="79"/>
      <c r="H134" s="152"/>
      <c r="I134" s="79" t="s">
        <v>36</v>
      </c>
      <c r="J134" s="18"/>
      <c r="K134" s="25" t="str">
        <f t="shared" si="103"/>
        <v/>
      </c>
      <c r="L134" s="18"/>
      <c r="M134" s="79" t="str">
        <f t="shared" si="158"/>
        <v/>
      </c>
      <c r="N134" s="18"/>
      <c r="O134" s="18"/>
      <c r="P134" s="258"/>
      <c r="Q134" s="258"/>
      <c r="R134" s="259"/>
      <c r="S134" s="256"/>
      <c r="T134" s="256"/>
      <c r="X134" s="46"/>
      <c r="Y134" s="81">
        <f>IF(B134="",0,IF(VLOOKUP(B134,'登録データ（男）'!$A$3:$AB$1687,28,FALSE)=1,0,1))</f>
        <v>0</v>
      </c>
      <c r="Z134" s="81"/>
      <c r="AA134" s="81"/>
      <c r="AB134" s="81"/>
      <c r="AC134" s="81"/>
      <c r="AD134" s="81"/>
      <c r="AE134" s="81"/>
      <c r="AF134" s="81">
        <f t="shared" ca="1" si="105"/>
        <v>0</v>
      </c>
      <c r="AG134" s="48"/>
      <c r="AH134" s="81">
        <f t="shared" si="106"/>
        <v>0</v>
      </c>
      <c r="AI134" s="81" t="str">
        <f>IF(G134="","0",VLOOKUP(G134,'登録データ（男）'!$Q$3:$S$23,2,FALSE))</f>
        <v>0</v>
      </c>
      <c r="AJ134" s="81" t="str">
        <f t="shared" si="107"/>
        <v>00</v>
      </c>
      <c r="AK134" s="81" t="str">
        <f t="shared" si="108"/>
        <v>0</v>
      </c>
      <c r="AL134" s="81" t="str">
        <f t="shared" si="109"/>
        <v>000000</v>
      </c>
      <c r="AM134" s="81" t="str">
        <f t="shared" ca="1" si="110"/>
        <v/>
      </c>
      <c r="AN134" s="81">
        <f t="shared" si="114"/>
        <v>0</v>
      </c>
      <c r="AO134" s="81" t="str">
        <f>IF(G134="","0",VALUE(VLOOKUP(G134,'登録データ（男）'!$Q$3:$S$23,3,FALSE)))</f>
        <v>0</v>
      </c>
      <c r="AP134" s="81">
        <f t="shared" si="111"/>
        <v>0</v>
      </c>
      <c r="AQ134" s="81">
        <f t="shared" si="112"/>
        <v>0</v>
      </c>
      <c r="AR134" s="81" t="str">
        <f ca="1">IF(OFFSET(B134,-MOD(ROW(B134),3),0)&lt;&gt;"",IF(RIGHT(G134,1)=")",VALUE(VLOOKUP(OFFSET(B134,-MOD(ROW(B134),3),0),'登録データ（男）'!#REF!,8,FALSE)),"0"),"0")</f>
        <v>0</v>
      </c>
      <c r="AS134" s="81">
        <f t="shared" ca="1" si="113"/>
        <v>0</v>
      </c>
      <c r="AT134" s="81"/>
      <c r="AU134" s="81"/>
      <c r="AV134" s="81"/>
      <c r="AW134" s="81"/>
      <c r="AX134" s="81"/>
      <c r="AY134" s="81"/>
      <c r="AZ134" s="81"/>
      <c r="BA134" s="87"/>
      <c r="BB134" s="77" t="str">
        <f t="shared" si="115"/>
        <v/>
      </c>
      <c r="BG134" s="81">
        <f t="shared" si="121"/>
        <v>0</v>
      </c>
      <c r="BH134" s="68">
        <f>BG366</f>
        <v>0</v>
      </c>
      <c r="BI134" s="68">
        <f>BG367</f>
        <v>0</v>
      </c>
      <c r="BJ134" s="68">
        <f>BG368</f>
        <v>0</v>
      </c>
      <c r="BK134" s="89">
        <f>B366</f>
        <v>0</v>
      </c>
      <c r="BL134" s="81"/>
      <c r="BM134" s="81">
        <f t="shared" si="116"/>
        <v>0</v>
      </c>
    </row>
    <row r="135" spans="1:65" ht="18.75" customHeight="1" thickTop="1">
      <c r="A135" s="260">
        <v>40</v>
      </c>
      <c r="B135" s="243"/>
      <c r="C135" s="505" t="str">
        <f>IF(B135="","",VLOOKUP(B135,'登録データ（男）'!$A$3:$AA$2000,2,FALSE))</f>
        <v/>
      </c>
      <c r="D135" s="505" t="str">
        <f>IF(B135="","",VLOOKUP(B135,'登録データ（男）'!$A$3:$AA$2000,3,FALSE))</f>
        <v/>
      </c>
      <c r="E135" s="504" t="str">
        <f>IF(B135="","",VLOOKUP(B135,'登録データ（男）'!$A$3:$AA$2000,7,FALSE))</f>
        <v/>
      </c>
      <c r="F135" s="82" t="s">
        <v>52</v>
      </c>
      <c r="G135" s="82"/>
      <c r="H135" s="25"/>
      <c r="I135" s="82" t="s">
        <v>55</v>
      </c>
      <c r="J135" s="17"/>
      <c r="K135" s="184" t="str">
        <f t="shared" si="103"/>
        <v/>
      </c>
      <c r="L135" s="17"/>
      <c r="M135" s="82" t="str">
        <f t="shared" si="158"/>
        <v/>
      </c>
      <c r="N135" s="17"/>
      <c r="O135" s="17"/>
      <c r="P135" s="262"/>
      <c r="Q135" s="262"/>
      <c r="R135" s="241"/>
      <c r="S135" s="254"/>
      <c r="T135" s="254"/>
      <c r="X135" s="46"/>
      <c r="Y135" s="81">
        <f>IF(B135="",0,IF(VLOOKUP(B135,'登録データ（男）'!$A$3:$AB$1687,28,FALSE)=1,0,1))</f>
        <v>0</v>
      </c>
      <c r="Z135" s="81">
        <f>IF(B135="",1,0)</f>
        <v>1</v>
      </c>
      <c r="AA135" s="81">
        <f>IF(C135="",1,0)</f>
        <v>1</v>
      </c>
      <c r="AB135" s="81">
        <f>IF(D135="",1,0)</f>
        <v>1</v>
      </c>
      <c r="AC135" s="81">
        <f>IF(E135="",1,0)</f>
        <v>1</v>
      </c>
      <c r="AD135" s="81">
        <f>IF(E136="",1,0)</f>
        <v>1</v>
      </c>
      <c r="AE135" s="81">
        <f>SUM(Z135:AD135)</f>
        <v>5</v>
      </c>
      <c r="AF135" s="81">
        <f t="shared" ca="1" si="105"/>
        <v>0</v>
      </c>
      <c r="AG135" s="48" t="str">
        <f t="shared" ref="AG135" si="187">IF($B135="","",IF($B135&lt;1500,0,1))</f>
        <v/>
      </c>
      <c r="AH135" s="81">
        <f t="shared" si="106"/>
        <v>0</v>
      </c>
      <c r="AI135" s="81" t="str">
        <f>IF(G135="","0",VLOOKUP(G135,'登録データ（男）'!$Q$3:$S$23,2,FALSE))</f>
        <v>0</v>
      </c>
      <c r="AJ135" s="81" t="str">
        <f t="shared" si="107"/>
        <v>00</v>
      </c>
      <c r="AK135" s="81" t="str">
        <f t="shared" si="108"/>
        <v>0</v>
      </c>
      <c r="AL135" s="81" t="str">
        <f t="shared" si="109"/>
        <v>000000</v>
      </c>
      <c r="AM135" s="81" t="str">
        <f t="shared" ca="1" si="110"/>
        <v/>
      </c>
      <c r="AN135" s="81">
        <f t="shared" si="114"/>
        <v>0</v>
      </c>
      <c r="AO135" s="81" t="str">
        <f>IF(G135="","0",VALUE(VLOOKUP(G135,'登録データ（男）'!$Q$3:$S$23,3,FALSE)))</f>
        <v>0</v>
      </c>
      <c r="AP135" s="81">
        <f t="shared" si="111"/>
        <v>0</v>
      </c>
      <c r="AQ135" s="81">
        <f t="shared" si="112"/>
        <v>0</v>
      </c>
      <c r="AR135" s="81" t="str">
        <f ca="1">IF(OFFSET(B135,-MOD(ROW(B135),3),0)&lt;&gt;"",IF(RIGHT(G135,1)=")",VALUE(VLOOKUP(OFFSET(B135,-MOD(ROW(B135),3),0),'登録データ（男）'!#REF!,8,FALSE)),"0"),"0")</f>
        <v>0</v>
      </c>
      <c r="AS135" s="81">
        <f t="shared" ca="1" si="113"/>
        <v>0</v>
      </c>
      <c r="AT135" s="81" t="str">
        <f t="shared" ref="AT135" si="188">IF(AU135="","",RANK(AU135,$AU$18:$AU$467,1))</f>
        <v/>
      </c>
      <c r="AU135" s="81" t="str">
        <f>IF(S135="","",B135)</f>
        <v/>
      </c>
      <c r="AV135" s="81" t="str">
        <f t="shared" ref="AV135" si="189">IF(AW135="","",RANK(AW135,$AW$18:$AW$467,1))</f>
        <v/>
      </c>
      <c r="AW135" s="81" t="str">
        <f>IF(T135="","",B135)</f>
        <v/>
      </c>
      <c r="AX135" s="81" t="str">
        <f t="shared" ref="AX135" si="190">IF(AY135="","",RANK(AY135,$AY$18:$AY$467,1))</f>
        <v/>
      </c>
      <c r="AY135" s="81" t="str">
        <f>IF(OR(G135="十種競技",G136="十種競技",G137="十種競技"),B135,"")</f>
        <v/>
      </c>
      <c r="AZ135" s="81"/>
      <c r="BA135" s="88"/>
      <c r="BB135" s="77" t="str">
        <f t="shared" si="115"/>
        <v/>
      </c>
      <c r="BG135" s="81">
        <f t="shared" si="121"/>
        <v>0</v>
      </c>
      <c r="BH135" s="68">
        <f>BG369</f>
        <v>0</v>
      </c>
      <c r="BI135" s="68">
        <f>BG370</f>
        <v>0</v>
      </c>
      <c r="BJ135" s="68">
        <f>BG371</f>
        <v>0</v>
      </c>
      <c r="BK135" s="89">
        <f>B369</f>
        <v>0</v>
      </c>
      <c r="BL135" s="81"/>
      <c r="BM135" s="81">
        <f t="shared" si="116"/>
        <v>0</v>
      </c>
    </row>
    <row r="136" spans="1:65" ht="18.75" customHeight="1">
      <c r="A136" s="261"/>
      <c r="B136" s="244"/>
      <c r="C136" s="506"/>
      <c r="D136" s="506"/>
      <c r="E136" s="504" t="str">
        <f>IF(B135="","",VLOOKUP(B135,'登録データ（男）'!$A$3:$AA$2000,4,FALSE))</f>
        <v/>
      </c>
      <c r="F136" s="16" t="s">
        <v>53</v>
      </c>
      <c r="G136" s="16"/>
      <c r="H136" s="16"/>
      <c r="I136" s="16" t="s">
        <v>56</v>
      </c>
      <c r="J136" s="76"/>
      <c r="K136" s="16" t="str">
        <f t="shared" si="103"/>
        <v/>
      </c>
      <c r="L136" s="76"/>
      <c r="M136" s="185" t="str">
        <f t="shared" si="158"/>
        <v/>
      </c>
      <c r="N136" s="76"/>
      <c r="O136" s="76"/>
      <c r="P136" s="204"/>
      <c r="Q136" s="204"/>
      <c r="R136" s="257"/>
      <c r="S136" s="255"/>
      <c r="T136" s="255"/>
      <c r="X136" s="46"/>
      <c r="Y136" s="81">
        <f>IF(B136="",0,IF(VLOOKUP(B136,'登録データ（男）'!$A$3:$AB$1687,28,FALSE)=1,0,1))</f>
        <v>0</v>
      </c>
      <c r="Z136" s="81"/>
      <c r="AA136" s="81"/>
      <c r="AB136" s="81"/>
      <c r="AC136" s="81"/>
      <c r="AD136" s="81"/>
      <c r="AE136" s="81"/>
      <c r="AF136" s="81">
        <f t="shared" ca="1" si="105"/>
        <v>0</v>
      </c>
      <c r="AG136" s="48" t="str">
        <f t="shared" si="117"/>
        <v/>
      </c>
      <c r="AH136" s="81">
        <f t="shared" si="106"/>
        <v>0</v>
      </c>
      <c r="AI136" s="81" t="str">
        <f>IF(G136="","0",VLOOKUP(G136,'登録データ（男）'!$Q$3:$S$23,2,FALSE))</f>
        <v>0</v>
      </c>
      <c r="AJ136" s="81" t="str">
        <f t="shared" si="107"/>
        <v>00</v>
      </c>
      <c r="AK136" s="81" t="str">
        <f t="shared" si="108"/>
        <v>0</v>
      </c>
      <c r="AL136" s="81" t="str">
        <f t="shared" si="109"/>
        <v>000000</v>
      </c>
      <c r="AM136" s="81" t="str">
        <f t="shared" ca="1" si="110"/>
        <v/>
      </c>
      <c r="AN136" s="81">
        <f t="shared" si="114"/>
        <v>0</v>
      </c>
      <c r="AO136" s="81" t="str">
        <f>IF(G136="","0",VALUE(VLOOKUP(G136,'登録データ（男）'!$Q$3:$S$23,3,FALSE)))</f>
        <v>0</v>
      </c>
      <c r="AP136" s="81">
        <f t="shared" si="111"/>
        <v>0</v>
      </c>
      <c r="AQ136" s="81">
        <f t="shared" si="112"/>
        <v>0</v>
      </c>
      <c r="AR136" s="81" t="str">
        <f ca="1">IF(OFFSET(B136,-MOD(ROW(B136),3),0)&lt;&gt;"",IF(RIGHT(G136,1)=")",VALUE(VLOOKUP(OFFSET(B136,-MOD(ROW(B136),3),0),'登録データ（男）'!#REF!,8,FALSE)),"0"),"0")</f>
        <v>0</v>
      </c>
      <c r="AS136" s="81">
        <f t="shared" ca="1" si="113"/>
        <v>0</v>
      </c>
      <c r="AT136" s="81"/>
      <c r="AU136" s="81"/>
      <c r="AV136" s="81"/>
      <c r="AW136" s="81"/>
      <c r="AX136" s="81"/>
      <c r="AY136" s="81"/>
      <c r="AZ136" s="81"/>
      <c r="BA136" s="87"/>
      <c r="BB136" s="77" t="str">
        <f t="shared" si="115"/>
        <v/>
      </c>
      <c r="BG136" s="81">
        <f t="shared" si="121"/>
        <v>0</v>
      </c>
      <c r="BH136" s="68">
        <f>BG372</f>
        <v>0</v>
      </c>
      <c r="BI136" s="68">
        <f>BG373</f>
        <v>0</v>
      </c>
      <c r="BJ136" s="68">
        <f>BG374</f>
        <v>0</v>
      </c>
      <c r="BK136" s="89">
        <f>B372</f>
        <v>0</v>
      </c>
      <c r="BL136" s="81"/>
      <c r="BM136" s="81">
        <f t="shared" si="116"/>
        <v>0</v>
      </c>
    </row>
    <row r="137" spans="1:65" ht="18.75" customHeight="1" thickBot="1">
      <c r="A137" s="250"/>
      <c r="B137" s="245"/>
      <c r="C137" s="507"/>
      <c r="D137" s="507"/>
      <c r="E137" s="508" t="s">
        <v>258</v>
      </c>
      <c r="F137" s="79" t="s">
        <v>54</v>
      </c>
      <c r="G137" s="79"/>
      <c r="H137" s="152"/>
      <c r="I137" s="79" t="s">
        <v>36</v>
      </c>
      <c r="J137" s="18"/>
      <c r="K137" s="25" t="str">
        <f t="shared" si="103"/>
        <v/>
      </c>
      <c r="L137" s="18"/>
      <c r="M137" s="79" t="str">
        <f t="shared" si="158"/>
        <v/>
      </c>
      <c r="N137" s="18"/>
      <c r="O137" s="18"/>
      <c r="P137" s="258"/>
      <c r="Q137" s="258"/>
      <c r="R137" s="259"/>
      <c r="S137" s="256"/>
      <c r="T137" s="256"/>
      <c r="X137" s="46"/>
      <c r="Y137" s="81">
        <f>IF(B137="",0,IF(VLOOKUP(B137,'登録データ（男）'!$A$3:$AB$1687,28,FALSE)=1,0,1))</f>
        <v>0</v>
      </c>
      <c r="Z137" s="81"/>
      <c r="AA137" s="81"/>
      <c r="AB137" s="81"/>
      <c r="AC137" s="81"/>
      <c r="AD137" s="81"/>
      <c r="AE137" s="81"/>
      <c r="AF137" s="81">
        <f t="shared" ca="1" si="105"/>
        <v>0</v>
      </c>
      <c r="AG137" s="48"/>
      <c r="AH137" s="81">
        <f t="shared" si="106"/>
        <v>0</v>
      </c>
      <c r="AI137" s="81" t="str">
        <f>IF(G137="","0",VLOOKUP(G137,'登録データ（男）'!$Q$3:$S$23,2,FALSE))</f>
        <v>0</v>
      </c>
      <c r="AJ137" s="81" t="str">
        <f t="shared" si="107"/>
        <v>00</v>
      </c>
      <c r="AK137" s="81" t="str">
        <f t="shared" si="108"/>
        <v>0</v>
      </c>
      <c r="AL137" s="81" t="str">
        <f t="shared" si="109"/>
        <v>000000</v>
      </c>
      <c r="AM137" s="81" t="str">
        <f t="shared" ca="1" si="110"/>
        <v/>
      </c>
      <c r="AN137" s="81">
        <f t="shared" si="114"/>
        <v>0</v>
      </c>
      <c r="AO137" s="81" t="str">
        <f>IF(G137="","0",VALUE(VLOOKUP(G137,'登録データ（男）'!$Q$3:$S$23,3,FALSE)))</f>
        <v>0</v>
      </c>
      <c r="AP137" s="81">
        <f t="shared" si="111"/>
        <v>0</v>
      </c>
      <c r="AQ137" s="81">
        <f t="shared" si="112"/>
        <v>0</v>
      </c>
      <c r="AR137" s="81" t="str">
        <f ca="1">IF(OFFSET(B137,-MOD(ROW(B137),3),0)&lt;&gt;"",IF(RIGHT(G137,1)=")",VALUE(VLOOKUP(OFFSET(B137,-MOD(ROW(B137),3),0),'登録データ（男）'!#REF!,8,FALSE)),"0"),"0")</f>
        <v>0</v>
      </c>
      <c r="AS137" s="81">
        <f t="shared" ca="1" si="113"/>
        <v>0</v>
      </c>
      <c r="AT137" s="81"/>
      <c r="AU137" s="81"/>
      <c r="AV137" s="81"/>
      <c r="AW137" s="81"/>
      <c r="AX137" s="81"/>
      <c r="AY137" s="81"/>
      <c r="AZ137" s="81"/>
      <c r="BA137" s="88"/>
      <c r="BB137" s="77" t="str">
        <f t="shared" si="115"/>
        <v/>
      </c>
      <c r="BG137" s="81">
        <f t="shared" si="121"/>
        <v>0</v>
      </c>
      <c r="BH137" s="68">
        <f>BG375</f>
        <v>0</v>
      </c>
      <c r="BI137" s="68">
        <f>BG376</f>
        <v>0</v>
      </c>
      <c r="BJ137" s="68">
        <f>BG377</f>
        <v>0</v>
      </c>
      <c r="BK137" s="89">
        <f>B375</f>
        <v>0</v>
      </c>
      <c r="BL137" s="81"/>
      <c r="BM137" s="81">
        <f t="shared" si="116"/>
        <v>0</v>
      </c>
    </row>
    <row r="138" spans="1:65" ht="18.75" customHeight="1" thickTop="1">
      <c r="A138" s="260">
        <v>41</v>
      </c>
      <c r="B138" s="243"/>
      <c r="C138" s="505" t="str">
        <f>IF(B138="","",VLOOKUP(B138,'登録データ（男）'!$A$3:$AA$2000,2,FALSE))</f>
        <v/>
      </c>
      <c r="D138" s="505" t="str">
        <f>IF(B138="","",VLOOKUP(B138,'登録データ（男）'!$A$3:$AA$2000,3,FALSE))</f>
        <v/>
      </c>
      <c r="E138" s="504" t="str">
        <f>IF(B138="","",VLOOKUP(B138,'登録データ（男）'!$A$3:$AA$2000,7,FALSE))</f>
        <v/>
      </c>
      <c r="F138" s="82" t="s">
        <v>52</v>
      </c>
      <c r="G138" s="82"/>
      <c r="H138" s="25"/>
      <c r="I138" s="82" t="s">
        <v>55</v>
      </c>
      <c r="J138" s="17"/>
      <c r="K138" s="184" t="str">
        <f t="shared" si="103"/>
        <v/>
      </c>
      <c r="L138" s="17"/>
      <c r="M138" s="82" t="str">
        <f t="shared" si="158"/>
        <v/>
      </c>
      <c r="N138" s="17"/>
      <c r="O138" s="17"/>
      <c r="P138" s="262"/>
      <c r="Q138" s="262"/>
      <c r="R138" s="241"/>
      <c r="S138" s="254"/>
      <c r="T138" s="254"/>
      <c r="X138" s="46"/>
      <c r="Y138" s="81">
        <f>IF(B138="",0,IF(VLOOKUP(B138,'登録データ（男）'!$A$3:$AB$1687,28,FALSE)=1,0,1))</f>
        <v>0</v>
      </c>
      <c r="Z138" s="81">
        <f>IF(B138="",1,0)</f>
        <v>1</v>
      </c>
      <c r="AA138" s="81">
        <f>IF(C138="",1,0)</f>
        <v>1</v>
      </c>
      <c r="AB138" s="81">
        <f>IF(D138="",1,0)</f>
        <v>1</v>
      </c>
      <c r="AC138" s="81">
        <f>IF(E138="",1,0)</f>
        <v>1</v>
      </c>
      <c r="AD138" s="81">
        <f>IF(E139="",1,0)</f>
        <v>1</v>
      </c>
      <c r="AE138" s="81">
        <f>SUM(Z138:AD138)</f>
        <v>5</v>
      </c>
      <c r="AF138" s="81">
        <f t="shared" ca="1" si="105"/>
        <v>0</v>
      </c>
      <c r="AG138" s="48" t="str">
        <f t="shared" ref="AG138" si="191">IF($B138="","",IF($B138&lt;1500,0,1))</f>
        <v/>
      </c>
      <c r="AH138" s="81">
        <f t="shared" si="106"/>
        <v>0</v>
      </c>
      <c r="AI138" s="81" t="str">
        <f>IF(G138="","0",VLOOKUP(G138,'登録データ（男）'!$Q$3:$S$23,2,FALSE))</f>
        <v>0</v>
      </c>
      <c r="AJ138" s="81" t="str">
        <f t="shared" si="107"/>
        <v>00</v>
      </c>
      <c r="AK138" s="81" t="str">
        <f t="shared" si="108"/>
        <v>0</v>
      </c>
      <c r="AL138" s="81" t="str">
        <f t="shared" si="109"/>
        <v>000000</v>
      </c>
      <c r="AM138" s="81" t="str">
        <f t="shared" ca="1" si="110"/>
        <v/>
      </c>
      <c r="AN138" s="81">
        <f t="shared" si="114"/>
        <v>0</v>
      </c>
      <c r="AO138" s="81" t="str">
        <f>IF(G138="","0",VALUE(VLOOKUP(G138,'登録データ（男）'!$Q$3:$S$23,3,FALSE)))</f>
        <v>0</v>
      </c>
      <c r="AP138" s="81">
        <f t="shared" si="111"/>
        <v>0</v>
      </c>
      <c r="AQ138" s="81">
        <f t="shared" si="112"/>
        <v>0</v>
      </c>
      <c r="AR138" s="81" t="str">
        <f ca="1">IF(OFFSET(B138,-MOD(ROW(B138),3),0)&lt;&gt;"",IF(RIGHT(G138,1)=")",VALUE(VLOOKUP(OFFSET(B138,-MOD(ROW(B138),3),0),'登録データ（男）'!#REF!,8,FALSE)),"0"),"0")</f>
        <v>0</v>
      </c>
      <c r="AS138" s="81">
        <f t="shared" ca="1" si="113"/>
        <v>0</v>
      </c>
      <c r="AT138" s="81" t="str">
        <f t="shared" ref="AT138" si="192">IF(AU138="","",RANK(AU138,$AU$18:$AU$467,1))</f>
        <v/>
      </c>
      <c r="AU138" s="81" t="str">
        <f>IF(S138="","",B138)</f>
        <v/>
      </c>
      <c r="AV138" s="81" t="str">
        <f t="shared" ref="AV138" si="193">IF(AW138="","",RANK(AW138,$AW$18:$AW$467,1))</f>
        <v/>
      </c>
      <c r="AW138" s="81" t="str">
        <f>IF(T138="","",B138)</f>
        <v/>
      </c>
      <c r="AX138" s="81" t="str">
        <f t="shared" ref="AX138" si="194">IF(AY138="","",RANK(AY138,$AY$18:$AY$467,1))</f>
        <v/>
      </c>
      <c r="AY138" s="81" t="str">
        <f>IF(OR(G138="十種競技",G139="十種競技",G140="十種競技"),B138,"")</f>
        <v/>
      </c>
      <c r="AZ138" s="81"/>
      <c r="BA138" s="87"/>
      <c r="BB138" s="77" t="str">
        <f t="shared" si="115"/>
        <v/>
      </c>
      <c r="BG138" s="81">
        <f t="shared" si="121"/>
        <v>0</v>
      </c>
      <c r="BH138" s="68">
        <f>BG378</f>
        <v>0</v>
      </c>
      <c r="BI138" s="68">
        <f>BG379</f>
        <v>0</v>
      </c>
      <c r="BJ138" s="68">
        <f>BG380</f>
        <v>0</v>
      </c>
      <c r="BK138" s="89">
        <f>B378</f>
        <v>0</v>
      </c>
      <c r="BL138" s="81"/>
      <c r="BM138" s="81">
        <f t="shared" si="116"/>
        <v>0</v>
      </c>
    </row>
    <row r="139" spans="1:65" ht="18.75" customHeight="1">
      <c r="A139" s="261"/>
      <c r="B139" s="244"/>
      <c r="C139" s="506"/>
      <c r="D139" s="506"/>
      <c r="E139" s="504" t="str">
        <f>IF(B138="","",VLOOKUP(B138,'登録データ（男）'!$A$3:$AA$2000,4,FALSE))</f>
        <v/>
      </c>
      <c r="F139" s="16" t="s">
        <v>53</v>
      </c>
      <c r="G139" s="16"/>
      <c r="H139" s="16"/>
      <c r="I139" s="16" t="s">
        <v>56</v>
      </c>
      <c r="J139" s="76"/>
      <c r="K139" s="16" t="str">
        <f t="shared" si="103"/>
        <v/>
      </c>
      <c r="L139" s="76"/>
      <c r="M139" s="185" t="str">
        <f t="shared" si="158"/>
        <v/>
      </c>
      <c r="N139" s="76"/>
      <c r="O139" s="76"/>
      <c r="P139" s="204"/>
      <c r="Q139" s="204"/>
      <c r="R139" s="257"/>
      <c r="S139" s="255"/>
      <c r="T139" s="255"/>
      <c r="X139" s="46"/>
      <c r="Y139" s="81">
        <f>IF(B139="",0,IF(VLOOKUP(B139,'登録データ（男）'!$A$3:$AB$1687,28,FALSE)=1,0,1))</f>
        <v>0</v>
      </c>
      <c r="Z139" s="81"/>
      <c r="AA139" s="81"/>
      <c r="AB139" s="81"/>
      <c r="AC139" s="81"/>
      <c r="AD139" s="81"/>
      <c r="AE139" s="81"/>
      <c r="AF139" s="81">
        <f t="shared" ca="1" si="105"/>
        <v>0</v>
      </c>
      <c r="AG139" s="48" t="str">
        <f t="shared" si="117"/>
        <v/>
      </c>
      <c r="AH139" s="81">
        <f t="shared" si="106"/>
        <v>0</v>
      </c>
      <c r="AI139" s="81" t="str">
        <f>IF(G139="","0",VLOOKUP(G139,'登録データ（男）'!$Q$3:$S$23,2,FALSE))</f>
        <v>0</v>
      </c>
      <c r="AJ139" s="81" t="str">
        <f t="shared" si="107"/>
        <v>00</v>
      </c>
      <c r="AK139" s="81" t="str">
        <f t="shared" si="108"/>
        <v>0</v>
      </c>
      <c r="AL139" s="81" t="str">
        <f t="shared" si="109"/>
        <v>000000</v>
      </c>
      <c r="AM139" s="81" t="str">
        <f t="shared" ca="1" si="110"/>
        <v/>
      </c>
      <c r="AN139" s="81">
        <f t="shared" si="114"/>
        <v>0</v>
      </c>
      <c r="AO139" s="81" t="str">
        <f>IF(G139="","0",VALUE(VLOOKUP(G139,'登録データ（男）'!$Q$3:$S$23,3,FALSE)))</f>
        <v>0</v>
      </c>
      <c r="AP139" s="81">
        <f t="shared" si="111"/>
        <v>0</v>
      </c>
      <c r="AQ139" s="81">
        <f t="shared" si="112"/>
        <v>0</v>
      </c>
      <c r="AR139" s="81" t="str">
        <f ca="1">IF(OFFSET(B139,-MOD(ROW(B139),3),0)&lt;&gt;"",IF(RIGHT(G139,1)=")",VALUE(VLOOKUP(OFFSET(B139,-MOD(ROW(B139),3),0),'登録データ（男）'!#REF!,8,FALSE)),"0"),"0")</f>
        <v>0</v>
      </c>
      <c r="AS139" s="81">
        <f t="shared" ca="1" si="113"/>
        <v>0</v>
      </c>
      <c r="AT139" s="81"/>
      <c r="AU139" s="81"/>
      <c r="AV139" s="81"/>
      <c r="AW139" s="81"/>
      <c r="AX139" s="81"/>
      <c r="AY139" s="81"/>
      <c r="AZ139" s="81"/>
      <c r="BA139" s="88"/>
      <c r="BB139" s="77" t="str">
        <f t="shared" si="115"/>
        <v/>
      </c>
      <c r="BG139" s="81">
        <f t="shared" si="121"/>
        <v>0</v>
      </c>
      <c r="BH139" s="68">
        <f>BG381</f>
        <v>0</v>
      </c>
      <c r="BI139" s="68">
        <f>BG382</f>
        <v>0</v>
      </c>
      <c r="BJ139" s="68">
        <f>BG383</f>
        <v>0</v>
      </c>
      <c r="BK139" s="89">
        <f>B381</f>
        <v>0</v>
      </c>
      <c r="BL139" s="81"/>
      <c r="BM139" s="81">
        <f t="shared" si="116"/>
        <v>0</v>
      </c>
    </row>
    <row r="140" spans="1:65" ht="18.75" customHeight="1" thickBot="1">
      <c r="A140" s="250"/>
      <c r="B140" s="245"/>
      <c r="C140" s="507"/>
      <c r="D140" s="507"/>
      <c r="E140" s="508" t="s">
        <v>258</v>
      </c>
      <c r="F140" s="79" t="s">
        <v>54</v>
      </c>
      <c r="G140" s="79"/>
      <c r="H140" s="152"/>
      <c r="I140" s="79" t="s">
        <v>36</v>
      </c>
      <c r="J140" s="18"/>
      <c r="K140" s="25" t="str">
        <f t="shared" si="103"/>
        <v/>
      </c>
      <c r="L140" s="18"/>
      <c r="M140" s="79" t="str">
        <f t="shared" si="158"/>
        <v/>
      </c>
      <c r="N140" s="18"/>
      <c r="O140" s="18"/>
      <c r="P140" s="258"/>
      <c r="Q140" s="258"/>
      <c r="R140" s="259"/>
      <c r="S140" s="256"/>
      <c r="T140" s="256"/>
      <c r="X140" s="46"/>
      <c r="Y140" s="81">
        <f>IF(B140="",0,IF(VLOOKUP(B140,'登録データ（男）'!$A$3:$AB$1687,28,FALSE)=1,0,1))</f>
        <v>0</v>
      </c>
      <c r="Z140" s="81"/>
      <c r="AA140" s="81"/>
      <c r="AB140" s="81"/>
      <c r="AC140" s="81"/>
      <c r="AD140" s="81"/>
      <c r="AE140" s="81"/>
      <c r="AF140" s="81">
        <f t="shared" ca="1" si="105"/>
        <v>0</v>
      </c>
      <c r="AG140" s="48"/>
      <c r="AH140" s="81">
        <f t="shared" si="106"/>
        <v>0</v>
      </c>
      <c r="AI140" s="81" t="str">
        <f>IF(G140="","0",VLOOKUP(G140,'登録データ（男）'!$Q$3:$S$23,2,FALSE))</f>
        <v>0</v>
      </c>
      <c r="AJ140" s="81" t="str">
        <f t="shared" si="107"/>
        <v>00</v>
      </c>
      <c r="AK140" s="81" t="str">
        <f t="shared" si="108"/>
        <v>0</v>
      </c>
      <c r="AL140" s="81" t="str">
        <f t="shared" si="109"/>
        <v>000000</v>
      </c>
      <c r="AM140" s="81" t="str">
        <f t="shared" ca="1" si="110"/>
        <v/>
      </c>
      <c r="AN140" s="81">
        <f t="shared" si="114"/>
        <v>0</v>
      </c>
      <c r="AO140" s="81" t="str">
        <f>IF(G140="","0",VALUE(VLOOKUP(G140,'登録データ（男）'!$Q$3:$S$23,3,FALSE)))</f>
        <v>0</v>
      </c>
      <c r="AP140" s="81">
        <f t="shared" si="111"/>
        <v>0</v>
      </c>
      <c r="AQ140" s="81">
        <f t="shared" si="112"/>
        <v>0</v>
      </c>
      <c r="AR140" s="81" t="str">
        <f ca="1">IF(OFFSET(B140,-MOD(ROW(B140),3),0)&lt;&gt;"",IF(RIGHT(G140,1)=")",VALUE(VLOOKUP(OFFSET(B140,-MOD(ROW(B140),3),0),'登録データ（男）'!#REF!,8,FALSE)),"0"),"0")</f>
        <v>0</v>
      </c>
      <c r="AS140" s="81">
        <f t="shared" ca="1" si="113"/>
        <v>0</v>
      </c>
      <c r="AT140" s="81"/>
      <c r="AU140" s="81"/>
      <c r="AV140" s="81"/>
      <c r="AW140" s="81"/>
      <c r="AX140" s="81"/>
      <c r="AY140" s="81"/>
      <c r="AZ140" s="81"/>
      <c r="BA140" s="87"/>
      <c r="BB140" s="77" t="str">
        <f t="shared" si="115"/>
        <v/>
      </c>
      <c r="BG140" s="81">
        <f t="shared" si="121"/>
        <v>0</v>
      </c>
      <c r="BH140" s="68">
        <f>BG384</f>
        <v>0</v>
      </c>
      <c r="BI140" s="68">
        <f>BG385</f>
        <v>0</v>
      </c>
      <c r="BJ140" s="68">
        <f>BG386</f>
        <v>0</v>
      </c>
      <c r="BK140" s="89">
        <f>B384</f>
        <v>0</v>
      </c>
      <c r="BL140" s="81"/>
      <c r="BM140" s="81">
        <f t="shared" si="116"/>
        <v>0</v>
      </c>
    </row>
    <row r="141" spans="1:65" ht="18.75" customHeight="1" thickTop="1">
      <c r="A141" s="260">
        <v>42</v>
      </c>
      <c r="B141" s="243"/>
      <c r="C141" s="505" t="str">
        <f>IF(B141="","",VLOOKUP(B141,'登録データ（男）'!$A$3:$AA$2000,2,FALSE))</f>
        <v/>
      </c>
      <c r="D141" s="505" t="str">
        <f>IF(B141="","",VLOOKUP(B141,'登録データ（男）'!$A$3:$AA$2000,3,FALSE))</f>
        <v/>
      </c>
      <c r="E141" s="504" t="str">
        <f>IF(B141="","",VLOOKUP(B141,'登録データ（男）'!$A$3:$AA$2000,7,FALSE))</f>
        <v/>
      </c>
      <c r="F141" s="82" t="s">
        <v>52</v>
      </c>
      <c r="G141" s="82"/>
      <c r="H141" s="25"/>
      <c r="I141" s="82" t="s">
        <v>55</v>
      </c>
      <c r="J141" s="17"/>
      <c r="K141" s="184" t="str">
        <f t="shared" si="103"/>
        <v/>
      </c>
      <c r="L141" s="17"/>
      <c r="M141" s="82" t="str">
        <f t="shared" si="158"/>
        <v/>
      </c>
      <c r="N141" s="17"/>
      <c r="O141" s="17"/>
      <c r="P141" s="262"/>
      <c r="Q141" s="262"/>
      <c r="R141" s="241"/>
      <c r="S141" s="254"/>
      <c r="T141" s="254"/>
      <c r="X141" s="46"/>
      <c r="Y141" s="81">
        <f>IF(B141="",0,IF(VLOOKUP(B141,'登録データ（男）'!$A$3:$AB$1687,28,FALSE)=1,0,1))</f>
        <v>0</v>
      </c>
      <c r="Z141" s="81">
        <f>IF(B141="",1,0)</f>
        <v>1</v>
      </c>
      <c r="AA141" s="81">
        <f>IF(C141="",1,0)</f>
        <v>1</v>
      </c>
      <c r="AB141" s="81">
        <f>IF(D141="",1,0)</f>
        <v>1</v>
      </c>
      <c r="AC141" s="81">
        <f>IF(E141="",1,0)</f>
        <v>1</v>
      </c>
      <c r="AD141" s="81">
        <f>IF(E142="",1,0)</f>
        <v>1</v>
      </c>
      <c r="AE141" s="81">
        <f>SUM(Z141:AD141)</f>
        <v>5</v>
      </c>
      <c r="AF141" s="81">
        <f t="shared" ca="1" si="105"/>
        <v>0</v>
      </c>
      <c r="AG141" s="48" t="str">
        <f t="shared" ref="AG141" si="195">IF($B141="","",IF($B141&lt;1500,0,1))</f>
        <v/>
      </c>
      <c r="AH141" s="81">
        <f t="shared" si="106"/>
        <v>0</v>
      </c>
      <c r="AI141" s="81" t="str">
        <f>IF(G141="","0",VLOOKUP(G141,'登録データ（男）'!$Q$3:$S$23,2,FALSE))</f>
        <v>0</v>
      </c>
      <c r="AJ141" s="81" t="str">
        <f t="shared" si="107"/>
        <v>00</v>
      </c>
      <c r="AK141" s="81" t="str">
        <f t="shared" si="108"/>
        <v>0</v>
      </c>
      <c r="AL141" s="81" t="str">
        <f t="shared" si="109"/>
        <v>000000</v>
      </c>
      <c r="AM141" s="81" t="str">
        <f t="shared" ca="1" si="110"/>
        <v/>
      </c>
      <c r="AN141" s="81">
        <f t="shared" si="114"/>
        <v>0</v>
      </c>
      <c r="AO141" s="81" t="str">
        <f>IF(G141="","0",VALUE(VLOOKUP(G141,'登録データ（男）'!$Q$3:$S$23,3,FALSE)))</f>
        <v>0</v>
      </c>
      <c r="AP141" s="81">
        <f t="shared" si="111"/>
        <v>0</v>
      </c>
      <c r="AQ141" s="81">
        <f t="shared" si="112"/>
        <v>0</v>
      </c>
      <c r="AR141" s="81" t="str">
        <f ca="1">IF(OFFSET(B141,-MOD(ROW(B141),3),0)&lt;&gt;"",IF(RIGHT(G141,1)=")",VALUE(VLOOKUP(OFFSET(B141,-MOD(ROW(B141),3),0),'登録データ（男）'!#REF!,8,FALSE)),"0"),"0")</f>
        <v>0</v>
      </c>
      <c r="AS141" s="81">
        <f t="shared" ca="1" si="113"/>
        <v>0</v>
      </c>
      <c r="AT141" s="81" t="str">
        <f t="shared" ref="AT141" si="196">IF(AU141="","",RANK(AU141,$AU$18:$AU$467,1))</f>
        <v/>
      </c>
      <c r="AU141" s="81" t="str">
        <f>IF(S141="","",B141)</f>
        <v/>
      </c>
      <c r="AV141" s="81" t="str">
        <f t="shared" ref="AV141" si="197">IF(AW141="","",RANK(AW141,$AW$18:$AW$467,1))</f>
        <v/>
      </c>
      <c r="AW141" s="81" t="str">
        <f>IF(T141="","",B141)</f>
        <v/>
      </c>
      <c r="AX141" s="81" t="str">
        <f t="shared" ref="AX141" si="198">IF(AY141="","",RANK(AY141,$AY$18:$AY$467,1))</f>
        <v/>
      </c>
      <c r="AY141" s="81" t="str">
        <f>IF(OR(G141="十種競技",G142="十種競技",G143="十種競技"),B141,"")</f>
        <v/>
      </c>
      <c r="AZ141" s="81"/>
      <c r="BA141" s="88"/>
      <c r="BB141" s="77" t="str">
        <f t="shared" si="115"/>
        <v/>
      </c>
      <c r="BG141" s="81">
        <f t="shared" si="121"/>
        <v>0</v>
      </c>
      <c r="BH141" s="68">
        <f>BG387</f>
        <v>0</v>
      </c>
      <c r="BI141" s="68">
        <f>BG388</f>
        <v>0</v>
      </c>
      <c r="BJ141" s="68">
        <f>BG389</f>
        <v>0</v>
      </c>
      <c r="BK141" s="89">
        <f>B387</f>
        <v>0</v>
      </c>
      <c r="BL141" s="81"/>
      <c r="BM141" s="81">
        <f t="shared" si="116"/>
        <v>0</v>
      </c>
    </row>
    <row r="142" spans="1:65" ht="18.75" customHeight="1">
      <c r="A142" s="261"/>
      <c r="B142" s="244"/>
      <c r="C142" s="506"/>
      <c r="D142" s="506"/>
      <c r="E142" s="504" t="str">
        <f>IF(B141="","",VLOOKUP(B141,'登録データ（男）'!$A$3:$AA$2000,4,FALSE))</f>
        <v/>
      </c>
      <c r="F142" s="16" t="s">
        <v>53</v>
      </c>
      <c r="G142" s="16"/>
      <c r="H142" s="16"/>
      <c r="I142" s="16" t="s">
        <v>56</v>
      </c>
      <c r="J142" s="76"/>
      <c r="K142" s="16" t="str">
        <f t="shared" si="103"/>
        <v/>
      </c>
      <c r="L142" s="76"/>
      <c r="M142" s="185" t="str">
        <f t="shared" si="158"/>
        <v/>
      </c>
      <c r="N142" s="76"/>
      <c r="O142" s="76"/>
      <c r="P142" s="204"/>
      <c r="Q142" s="204"/>
      <c r="R142" s="257"/>
      <c r="S142" s="255"/>
      <c r="T142" s="255"/>
      <c r="X142" s="46"/>
      <c r="Y142" s="81">
        <f>IF(B142="",0,IF(VLOOKUP(B142,'登録データ（男）'!$A$3:$AB$1687,28,FALSE)=1,0,1))</f>
        <v>0</v>
      </c>
      <c r="Z142" s="81"/>
      <c r="AA142" s="81"/>
      <c r="AB142" s="81"/>
      <c r="AC142" s="81"/>
      <c r="AD142" s="81"/>
      <c r="AE142" s="81"/>
      <c r="AF142" s="81">
        <f t="shared" ca="1" si="105"/>
        <v>0</v>
      </c>
      <c r="AG142" s="48" t="str">
        <f t="shared" si="117"/>
        <v/>
      </c>
      <c r="AH142" s="81">
        <f t="shared" si="106"/>
        <v>0</v>
      </c>
      <c r="AI142" s="81" t="str">
        <f>IF(G142="","0",VLOOKUP(G142,'登録データ（男）'!$Q$3:$S$23,2,FALSE))</f>
        <v>0</v>
      </c>
      <c r="AJ142" s="81" t="str">
        <f t="shared" si="107"/>
        <v>00</v>
      </c>
      <c r="AK142" s="81" t="str">
        <f t="shared" si="108"/>
        <v>0</v>
      </c>
      <c r="AL142" s="81" t="str">
        <f t="shared" si="109"/>
        <v>000000</v>
      </c>
      <c r="AM142" s="81" t="str">
        <f t="shared" ca="1" si="110"/>
        <v/>
      </c>
      <c r="AN142" s="81">
        <f t="shared" si="114"/>
        <v>0</v>
      </c>
      <c r="AO142" s="81" t="str">
        <f>IF(G142="","0",VALUE(VLOOKUP(G142,'登録データ（男）'!$Q$3:$S$23,3,FALSE)))</f>
        <v>0</v>
      </c>
      <c r="AP142" s="81">
        <f t="shared" si="111"/>
        <v>0</v>
      </c>
      <c r="AQ142" s="81">
        <f t="shared" si="112"/>
        <v>0</v>
      </c>
      <c r="AR142" s="81" t="str">
        <f ca="1">IF(OFFSET(B142,-MOD(ROW(B142),3),0)&lt;&gt;"",IF(RIGHT(G142,1)=")",VALUE(VLOOKUP(OFFSET(B142,-MOD(ROW(B142),3),0),'登録データ（男）'!#REF!,8,FALSE)),"0"),"0")</f>
        <v>0</v>
      </c>
      <c r="AS142" s="81">
        <f t="shared" ca="1" si="113"/>
        <v>0</v>
      </c>
      <c r="AT142" s="81"/>
      <c r="AU142" s="81"/>
      <c r="AV142" s="81"/>
      <c r="AW142" s="81"/>
      <c r="AX142" s="81"/>
      <c r="AY142" s="81"/>
      <c r="AZ142" s="81"/>
      <c r="BA142" s="87"/>
      <c r="BB142" s="77" t="str">
        <f t="shared" si="115"/>
        <v/>
      </c>
      <c r="BG142" s="81">
        <f t="shared" si="121"/>
        <v>0</v>
      </c>
      <c r="BH142" s="68">
        <f>BG390</f>
        <v>0</v>
      </c>
      <c r="BI142" s="68">
        <f>BG391</f>
        <v>0</v>
      </c>
      <c r="BJ142" s="68">
        <f>BG392</f>
        <v>0</v>
      </c>
      <c r="BK142" s="89">
        <f>B390</f>
        <v>0</v>
      </c>
      <c r="BL142" s="81"/>
      <c r="BM142" s="81">
        <f t="shared" si="116"/>
        <v>0</v>
      </c>
    </row>
    <row r="143" spans="1:65" ht="18.75" customHeight="1" thickBot="1">
      <c r="A143" s="250"/>
      <c r="B143" s="245"/>
      <c r="C143" s="507"/>
      <c r="D143" s="507"/>
      <c r="E143" s="508" t="s">
        <v>258</v>
      </c>
      <c r="F143" s="79" t="s">
        <v>54</v>
      </c>
      <c r="G143" s="79"/>
      <c r="H143" s="152"/>
      <c r="I143" s="79" t="s">
        <v>36</v>
      </c>
      <c r="J143" s="18"/>
      <c r="K143" s="25" t="str">
        <f t="shared" si="103"/>
        <v/>
      </c>
      <c r="L143" s="18"/>
      <c r="M143" s="79" t="str">
        <f t="shared" si="158"/>
        <v/>
      </c>
      <c r="N143" s="18"/>
      <c r="O143" s="18"/>
      <c r="P143" s="258"/>
      <c r="Q143" s="258"/>
      <c r="R143" s="259"/>
      <c r="S143" s="256"/>
      <c r="T143" s="256"/>
      <c r="X143" s="46"/>
      <c r="Y143" s="81">
        <f>IF(B143="",0,IF(VLOOKUP(B143,'登録データ（男）'!$A$3:$AB$1687,28,FALSE)=1,0,1))</f>
        <v>0</v>
      </c>
      <c r="Z143" s="81"/>
      <c r="AA143" s="81"/>
      <c r="AB143" s="81"/>
      <c r="AC143" s="81"/>
      <c r="AD143" s="81"/>
      <c r="AE143" s="81"/>
      <c r="AF143" s="81">
        <f t="shared" ca="1" si="105"/>
        <v>0</v>
      </c>
      <c r="AG143" s="48"/>
      <c r="AH143" s="81">
        <f t="shared" si="106"/>
        <v>0</v>
      </c>
      <c r="AI143" s="81" t="str">
        <f>IF(G143="","0",VLOOKUP(G143,'登録データ（男）'!$Q$3:$S$23,2,FALSE))</f>
        <v>0</v>
      </c>
      <c r="AJ143" s="81" t="str">
        <f t="shared" si="107"/>
        <v>00</v>
      </c>
      <c r="AK143" s="81" t="str">
        <f t="shared" si="108"/>
        <v>0</v>
      </c>
      <c r="AL143" s="81" t="str">
        <f t="shared" si="109"/>
        <v>000000</v>
      </c>
      <c r="AM143" s="81" t="str">
        <f t="shared" ca="1" si="110"/>
        <v/>
      </c>
      <c r="AN143" s="81">
        <f t="shared" si="114"/>
        <v>0</v>
      </c>
      <c r="AO143" s="81" t="str">
        <f>IF(G143="","0",VALUE(VLOOKUP(G143,'登録データ（男）'!$Q$3:$S$23,3,FALSE)))</f>
        <v>0</v>
      </c>
      <c r="AP143" s="81">
        <f t="shared" si="111"/>
        <v>0</v>
      </c>
      <c r="AQ143" s="81">
        <f t="shared" si="112"/>
        <v>0</v>
      </c>
      <c r="AR143" s="81" t="str">
        <f ca="1">IF(OFFSET(B143,-MOD(ROW(B143),3),0)&lt;&gt;"",IF(RIGHT(G143,1)=")",VALUE(VLOOKUP(OFFSET(B143,-MOD(ROW(B143),3),0),'登録データ（男）'!#REF!,8,FALSE)),"0"),"0")</f>
        <v>0</v>
      </c>
      <c r="AS143" s="81">
        <f t="shared" ca="1" si="113"/>
        <v>0</v>
      </c>
      <c r="AT143" s="81"/>
      <c r="AU143" s="81"/>
      <c r="AV143" s="81"/>
      <c r="AW143" s="81"/>
      <c r="AX143" s="81"/>
      <c r="AY143" s="81"/>
      <c r="AZ143" s="81"/>
      <c r="BA143" s="88"/>
      <c r="BB143" s="77" t="str">
        <f t="shared" si="115"/>
        <v/>
      </c>
      <c r="BG143" s="81">
        <f t="shared" si="121"/>
        <v>0</v>
      </c>
      <c r="BH143" s="68">
        <f>BG393</f>
        <v>0</v>
      </c>
      <c r="BI143" s="68">
        <f>BG394</f>
        <v>0</v>
      </c>
      <c r="BJ143" s="68">
        <f>BG395</f>
        <v>0</v>
      </c>
      <c r="BK143" s="89">
        <f>B393</f>
        <v>0</v>
      </c>
      <c r="BL143" s="81"/>
      <c r="BM143" s="81">
        <f t="shared" si="116"/>
        <v>0</v>
      </c>
    </row>
    <row r="144" spans="1:65" ht="18.75" customHeight="1" thickTop="1">
      <c r="A144" s="260">
        <v>43</v>
      </c>
      <c r="B144" s="243"/>
      <c r="C144" s="505" t="str">
        <f>IF(B144="","",VLOOKUP(B144,'登録データ（男）'!$A$3:$AA$2000,2,FALSE))</f>
        <v/>
      </c>
      <c r="D144" s="505" t="str">
        <f>IF(B144="","",VLOOKUP(B144,'登録データ（男）'!$A$3:$AA$2000,3,FALSE))</f>
        <v/>
      </c>
      <c r="E144" s="504" t="str">
        <f>IF(B144="","",VLOOKUP(B144,'登録データ（男）'!$A$3:$AA$2000,7,FALSE))</f>
        <v/>
      </c>
      <c r="F144" s="82" t="s">
        <v>52</v>
      </c>
      <c r="G144" s="82"/>
      <c r="H144" s="25"/>
      <c r="I144" s="82" t="s">
        <v>55</v>
      </c>
      <c r="J144" s="17"/>
      <c r="K144" s="184" t="str">
        <f t="shared" si="103"/>
        <v/>
      </c>
      <c r="L144" s="17"/>
      <c r="M144" s="82" t="str">
        <f t="shared" si="158"/>
        <v/>
      </c>
      <c r="N144" s="17"/>
      <c r="O144" s="17"/>
      <c r="P144" s="262"/>
      <c r="Q144" s="262"/>
      <c r="R144" s="241"/>
      <c r="S144" s="254"/>
      <c r="T144" s="254"/>
      <c r="X144" s="46"/>
      <c r="Y144" s="81">
        <f>IF(B144="",0,IF(VLOOKUP(B144,'登録データ（男）'!$A$3:$AB$1687,28,FALSE)=1,0,1))</f>
        <v>0</v>
      </c>
      <c r="Z144" s="81">
        <f>IF(B144="",1,0)</f>
        <v>1</v>
      </c>
      <c r="AA144" s="81">
        <f>IF(C144="",1,0)</f>
        <v>1</v>
      </c>
      <c r="AB144" s="81">
        <f>IF(D144="",1,0)</f>
        <v>1</v>
      </c>
      <c r="AC144" s="81">
        <f>IF(E144="",1,0)</f>
        <v>1</v>
      </c>
      <c r="AD144" s="81">
        <f>IF(E145="",1,0)</f>
        <v>1</v>
      </c>
      <c r="AE144" s="81">
        <f>SUM(Z144:AD144)</f>
        <v>5</v>
      </c>
      <c r="AF144" s="81">
        <f t="shared" ca="1" si="105"/>
        <v>0</v>
      </c>
      <c r="AG144" s="48" t="str">
        <f t="shared" ref="AG144" si="199">IF($B144="","",IF($B144&lt;1500,0,1))</f>
        <v/>
      </c>
      <c r="AH144" s="81">
        <f t="shared" si="106"/>
        <v>0</v>
      </c>
      <c r="AI144" s="81" t="str">
        <f>IF(G144="","0",VLOOKUP(G144,'登録データ（男）'!$Q$3:$S$23,2,FALSE))</f>
        <v>0</v>
      </c>
      <c r="AJ144" s="81" t="str">
        <f t="shared" si="107"/>
        <v>00</v>
      </c>
      <c r="AK144" s="81" t="str">
        <f t="shared" si="108"/>
        <v>0</v>
      </c>
      <c r="AL144" s="81" t="str">
        <f t="shared" si="109"/>
        <v>000000</v>
      </c>
      <c r="AM144" s="81" t="str">
        <f t="shared" ca="1" si="110"/>
        <v/>
      </c>
      <c r="AN144" s="81">
        <f t="shared" si="114"/>
        <v>0</v>
      </c>
      <c r="AO144" s="81" t="str">
        <f>IF(G144="","0",VALUE(VLOOKUP(G144,'登録データ（男）'!$Q$3:$S$23,3,FALSE)))</f>
        <v>0</v>
      </c>
      <c r="AP144" s="81">
        <f t="shared" si="111"/>
        <v>0</v>
      </c>
      <c r="AQ144" s="81">
        <f t="shared" si="112"/>
        <v>0</v>
      </c>
      <c r="AR144" s="81" t="str">
        <f ca="1">IF(OFFSET(B144,-MOD(ROW(B144),3),0)&lt;&gt;"",IF(RIGHT(G144,1)=")",VALUE(VLOOKUP(OFFSET(B144,-MOD(ROW(B144),3),0),'登録データ（男）'!#REF!,8,FALSE)),"0"),"0")</f>
        <v>0</v>
      </c>
      <c r="AS144" s="81">
        <f t="shared" ca="1" si="113"/>
        <v>0</v>
      </c>
      <c r="AT144" s="81" t="str">
        <f t="shared" ref="AT144" si="200">IF(AU144="","",RANK(AU144,$AU$18:$AU$467,1))</f>
        <v/>
      </c>
      <c r="AU144" s="81" t="str">
        <f>IF(S144="","",B144)</f>
        <v/>
      </c>
      <c r="AV144" s="81" t="str">
        <f t="shared" ref="AV144" si="201">IF(AW144="","",RANK(AW144,$AW$18:$AW$467,1))</f>
        <v/>
      </c>
      <c r="AW144" s="81" t="str">
        <f>IF(T144="","",B144)</f>
        <v/>
      </c>
      <c r="AX144" s="81" t="str">
        <f t="shared" ref="AX144" si="202">IF(AY144="","",RANK(AY144,$AY$18:$AY$467,1))</f>
        <v/>
      </c>
      <c r="AY144" s="81" t="str">
        <f>IF(OR(G144="十種競技",G145="十種競技",G146="十種競技"),B144,"")</f>
        <v/>
      </c>
      <c r="AZ144" s="81"/>
      <c r="BA144" s="87"/>
      <c r="BB144" s="77" t="str">
        <f t="shared" si="115"/>
        <v/>
      </c>
      <c r="BG144" s="81">
        <f t="shared" si="121"/>
        <v>0</v>
      </c>
      <c r="BH144" s="68">
        <f>BG396</f>
        <v>0</v>
      </c>
      <c r="BI144" s="68">
        <f>BG397</f>
        <v>0</v>
      </c>
      <c r="BJ144" s="68">
        <f>BG398</f>
        <v>0</v>
      </c>
      <c r="BK144" s="89">
        <f>B396</f>
        <v>0</v>
      </c>
      <c r="BL144" s="81"/>
      <c r="BM144" s="81">
        <f t="shared" si="116"/>
        <v>0</v>
      </c>
    </row>
    <row r="145" spans="1:65" ht="18.75" customHeight="1">
      <c r="A145" s="261"/>
      <c r="B145" s="244"/>
      <c r="C145" s="506"/>
      <c r="D145" s="506"/>
      <c r="E145" s="504" t="str">
        <f>IF(B144="","",VLOOKUP(B144,'登録データ（男）'!$A$3:$AA$2000,4,FALSE))</f>
        <v/>
      </c>
      <c r="F145" s="16" t="s">
        <v>53</v>
      </c>
      <c r="G145" s="16"/>
      <c r="H145" s="16"/>
      <c r="I145" s="16" t="s">
        <v>56</v>
      </c>
      <c r="J145" s="76"/>
      <c r="K145" s="16" t="str">
        <f t="shared" si="103"/>
        <v/>
      </c>
      <c r="L145" s="76"/>
      <c r="M145" s="185" t="str">
        <f t="shared" si="158"/>
        <v/>
      </c>
      <c r="N145" s="76"/>
      <c r="O145" s="76"/>
      <c r="P145" s="204"/>
      <c r="Q145" s="204"/>
      <c r="R145" s="257"/>
      <c r="S145" s="255"/>
      <c r="T145" s="255"/>
      <c r="X145" s="46"/>
      <c r="Y145" s="81">
        <f>IF(B145="",0,IF(VLOOKUP(B145,'登録データ（男）'!$A$3:$AB$1687,28,FALSE)=1,0,1))</f>
        <v>0</v>
      </c>
      <c r="Z145" s="81"/>
      <c r="AA145" s="81"/>
      <c r="AB145" s="81"/>
      <c r="AC145" s="81"/>
      <c r="AD145" s="81"/>
      <c r="AE145" s="81"/>
      <c r="AF145" s="81">
        <f t="shared" ca="1" si="105"/>
        <v>0</v>
      </c>
      <c r="AG145" s="48" t="str">
        <f t="shared" si="117"/>
        <v/>
      </c>
      <c r="AH145" s="81">
        <f t="shared" si="106"/>
        <v>0</v>
      </c>
      <c r="AI145" s="81" t="str">
        <f>IF(G145="","0",VLOOKUP(G145,'登録データ（男）'!$Q$3:$S$23,2,FALSE))</f>
        <v>0</v>
      </c>
      <c r="AJ145" s="81" t="str">
        <f t="shared" si="107"/>
        <v>00</v>
      </c>
      <c r="AK145" s="81" t="str">
        <f t="shared" si="108"/>
        <v>0</v>
      </c>
      <c r="AL145" s="81" t="str">
        <f t="shared" si="109"/>
        <v>000000</v>
      </c>
      <c r="AM145" s="81" t="str">
        <f t="shared" ca="1" si="110"/>
        <v/>
      </c>
      <c r="AN145" s="81">
        <f t="shared" si="114"/>
        <v>0</v>
      </c>
      <c r="AO145" s="81" t="str">
        <f>IF(G145="","0",VALUE(VLOOKUP(G145,'登録データ（男）'!$Q$3:$S$23,3,FALSE)))</f>
        <v>0</v>
      </c>
      <c r="AP145" s="81">
        <f t="shared" si="111"/>
        <v>0</v>
      </c>
      <c r="AQ145" s="81">
        <f t="shared" si="112"/>
        <v>0</v>
      </c>
      <c r="AR145" s="81" t="str">
        <f ca="1">IF(OFFSET(B145,-MOD(ROW(B145),3),0)&lt;&gt;"",IF(RIGHT(G145,1)=")",VALUE(VLOOKUP(OFFSET(B145,-MOD(ROW(B145),3),0),'登録データ（男）'!#REF!,8,FALSE)),"0"),"0")</f>
        <v>0</v>
      </c>
      <c r="AS145" s="81">
        <f t="shared" ca="1" si="113"/>
        <v>0</v>
      </c>
      <c r="AT145" s="81"/>
      <c r="AU145" s="81"/>
      <c r="AV145" s="81"/>
      <c r="AW145" s="81"/>
      <c r="AX145" s="81"/>
      <c r="AY145" s="81"/>
      <c r="AZ145" s="81"/>
      <c r="BA145" s="88"/>
      <c r="BB145" s="77" t="str">
        <f t="shared" si="115"/>
        <v/>
      </c>
      <c r="BG145" s="81">
        <f t="shared" si="121"/>
        <v>0</v>
      </c>
      <c r="BH145" s="68">
        <f>BG399</f>
        <v>0</v>
      </c>
      <c r="BI145" s="68">
        <f>BG400</f>
        <v>0</v>
      </c>
      <c r="BJ145" s="68">
        <f>BG401</f>
        <v>0</v>
      </c>
      <c r="BK145" s="89">
        <f>B399</f>
        <v>0</v>
      </c>
      <c r="BL145" s="81"/>
      <c r="BM145" s="81">
        <f t="shared" si="116"/>
        <v>0</v>
      </c>
    </row>
    <row r="146" spans="1:65" ht="18.75" customHeight="1" thickBot="1">
      <c r="A146" s="250"/>
      <c r="B146" s="245"/>
      <c r="C146" s="507"/>
      <c r="D146" s="507"/>
      <c r="E146" s="508" t="s">
        <v>258</v>
      </c>
      <c r="F146" s="79" t="s">
        <v>54</v>
      </c>
      <c r="G146" s="79"/>
      <c r="H146" s="152"/>
      <c r="I146" s="79" t="s">
        <v>36</v>
      </c>
      <c r="J146" s="18"/>
      <c r="K146" s="25" t="str">
        <f t="shared" ref="K146:K209" si="203">IF(G146="","",IF(AK146=2,"","分"))</f>
        <v/>
      </c>
      <c r="L146" s="18"/>
      <c r="M146" s="79" t="str">
        <f t="shared" ref="M146:M209" si="204">IF(OR(G146="",G146="十種競技"),"",IF(AK146=2,"m","秒"))</f>
        <v/>
      </c>
      <c r="N146" s="18"/>
      <c r="O146" s="18"/>
      <c r="P146" s="258"/>
      <c r="Q146" s="258"/>
      <c r="R146" s="259"/>
      <c r="S146" s="256"/>
      <c r="T146" s="256"/>
      <c r="X146" s="46"/>
      <c r="Y146" s="81">
        <f>IF(B146="",0,IF(VLOOKUP(B146,'登録データ（男）'!$A$3:$AB$1687,28,FALSE)=1,0,1))</f>
        <v>0</v>
      </c>
      <c r="Z146" s="81"/>
      <c r="AA146" s="81"/>
      <c r="AB146" s="81"/>
      <c r="AC146" s="81"/>
      <c r="AD146" s="81"/>
      <c r="AE146" s="81"/>
      <c r="AF146" s="81">
        <f t="shared" ref="AF146:AF209" ca="1" si="205">COUNTIF(OFFSET(G146,-MOD(ROW(G146),3),0,3,1),G146)</f>
        <v>0</v>
      </c>
      <c r="AG146" s="48"/>
      <c r="AH146" s="81">
        <f t="shared" ref="AH146:AH209" si="206">IF(OR(RIGHT(G146,1)="m",RIGHT(G146,1)="H",RIGHT(G146,1)="C"),IF(VALUE(L146)&gt;59,1,0),0)</f>
        <v>0</v>
      </c>
      <c r="AI146" s="81" t="str">
        <f>IF(G146="","0",VLOOKUP(G146,'登録データ（男）'!$Q$3:$S$23,2,FALSE))</f>
        <v>0</v>
      </c>
      <c r="AJ146" s="81" t="str">
        <f t="shared" ref="AJ146:AJ209" si="207">IF(N146="","00",IF(LEN(N146)=1,N146*10,N146))</f>
        <v>00</v>
      </c>
      <c r="AK146" s="81" t="str">
        <f t="shared" ref="AK146:AK209" si="208">IF(G146="","0",IF(OR(RIGHT(G146,1)="m",RIGHT(G146,1)="H",RIGHT(G146,1)="W",RIGHT(G146,1)="C"),1,2))</f>
        <v>0</v>
      </c>
      <c r="AL146" s="81" t="str">
        <f t="shared" ref="AL146:AL209" si="209">IF(AK146=2,IF(L146="","0000",CONCATENATE(RIGHT(L146+100,2),RIGHT(AJ146+100,2))),IF(L146="","000000",CONCATENATE(RIGHT(J146+100,2),RIGHT(L146+100,2),RIGHT(AJ146+100,2))))</f>
        <v>000000</v>
      </c>
      <c r="AM146" s="81" t="str">
        <f t="shared" ref="AM146:AM209" ca="1" si="210">IF(G146="","",IF(OFFSET(B146,-MOD(ROW(B146),3),0)="","0",CONCATENATE(AI146," ",IF(AK146=1,RIGHT(AL146+10000000,7),RIGHT(AL146+100000,5)))))</f>
        <v/>
      </c>
      <c r="AN146" s="81">
        <f t="shared" si="114"/>
        <v>0</v>
      </c>
      <c r="AO146" s="81" t="str">
        <f>IF(G146="","0",VALUE(VLOOKUP(G146,'登録データ（男）'!$Q$3:$S$23,3,FALSE)))</f>
        <v>0</v>
      </c>
      <c r="AP146" s="81">
        <f t="shared" ref="AP146:AP209" si="211">IF(G146="",0,IF(G146="十種競技",0,IF(L146&lt;&gt;"",0,1)))</f>
        <v>0</v>
      </c>
      <c r="AQ146" s="81">
        <f t="shared" ref="AQ146:AQ209" si="212">IF(OR(G146="",G146="十種競技"),0,IF(AK146=1,IF(AN146&gt;AO146,1,0),IF(AN146&lt;AO146,1,0)))</f>
        <v>0</v>
      </c>
      <c r="AR146" s="81" t="str">
        <f ca="1">IF(OFFSET(B146,-MOD(ROW(B146),3),0)&lt;&gt;"",IF(RIGHT(G146,1)=")",VALUE(VLOOKUP(OFFSET(B146,-MOD(ROW(B146),3),0),'登録データ（男）'!#REF!,8,FALSE)),"0"),"0")</f>
        <v>0</v>
      </c>
      <c r="AS146" s="81">
        <f t="shared" ref="AS146:AS209" ca="1" si="213">IF(AR146=0,0,IF(RIGHT(G146,1)&lt;&gt;")",0,IF(VALUE(LEFT(AR146,2))&gt;96,0,1)))</f>
        <v>0</v>
      </c>
      <c r="AT146" s="81"/>
      <c r="AU146" s="81"/>
      <c r="AV146" s="81"/>
      <c r="AW146" s="81"/>
      <c r="AX146" s="81"/>
      <c r="AY146" s="81"/>
      <c r="AZ146" s="81"/>
      <c r="BA146" s="87"/>
      <c r="BB146" s="77" t="str">
        <f t="shared" si="115"/>
        <v/>
      </c>
      <c r="BG146" s="81">
        <f t="shared" si="121"/>
        <v>0</v>
      </c>
      <c r="BH146" s="68">
        <f>BG402</f>
        <v>0</v>
      </c>
      <c r="BI146" s="68">
        <f>BG403</f>
        <v>0</v>
      </c>
      <c r="BJ146" s="68">
        <f>BG404</f>
        <v>0</v>
      </c>
      <c r="BK146" s="89">
        <f>B402</f>
        <v>0</v>
      </c>
      <c r="BL146" s="81"/>
      <c r="BM146" s="81">
        <f t="shared" si="116"/>
        <v>0</v>
      </c>
    </row>
    <row r="147" spans="1:65" ht="18.75" customHeight="1" thickTop="1">
      <c r="A147" s="260">
        <v>44</v>
      </c>
      <c r="B147" s="243"/>
      <c r="C147" s="505" t="str">
        <f>IF(B147="","",VLOOKUP(B147,'登録データ（男）'!$A$3:$AA$2000,2,FALSE))</f>
        <v/>
      </c>
      <c r="D147" s="505" t="str">
        <f>IF(B147="","",VLOOKUP(B147,'登録データ（男）'!$A$3:$AA$2000,3,FALSE))</f>
        <v/>
      </c>
      <c r="E147" s="504" t="str">
        <f>IF(B147="","",VLOOKUP(B147,'登録データ（男）'!$A$3:$AA$2000,7,FALSE))</f>
        <v/>
      </c>
      <c r="F147" s="82" t="s">
        <v>52</v>
      </c>
      <c r="G147" s="82"/>
      <c r="H147" s="25"/>
      <c r="I147" s="82" t="s">
        <v>55</v>
      </c>
      <c r="J147" s="17"/>
      <c r="K147" s="184" t="str">
        <f t="shared" si="203"/>
        <v/>
      </c>
      <c r="L147" s="17"/>
      <c r="M147" s="82" t="str">
        <f t="shared" si="204"/>
        <v/>
      </c>
      <c r="N147" s="17"/>
      <c r="O147" s="17"/>
      <c r="P147" s="262"/>
      <c r="Q147" s="262"/>
      <c r="R147" s="241"/>
      <c r="S147" s="254"/>
      <c r="T147" s="254"/>
      <c r="X147" s="46"/>
      <c r="Y147" s="81">
        <f>IF(B147="",0,IF(VLOOKUP(B147,'登録データ（男）'!$A$3:$AB$1687,28,FALSE)=1,0,1))</f>
        <v>0</v>
      </c>
      <c r="Z147" s="81">
        <f>IF(B147="",1,0)</f>
        <v>1</v>
      </c>
      <c r="AA147" s="81">
        <f>IF(C147="",1,0)</f>
        <v>1</v>
      </c>
      <c r="AB147" s="81">
        <f>IF(D147="",1,0)</f>
        <v>1</v>
      </c>
      <c r="AC147" s="81">
        <f>IF(E147="",1,0)</f>
        <v>1</v>
      </c>
      <c r="AD147" s="81">
        <f>IF(E148="",1,0)</f>
        <v>1</v>
      </c>
      <c r="AE147" s="81">
        <f>SUM(Z147:AD147)</f>
        <v>5</v>
      </c>
      <c r="AF147" s="81">
        <f t="shared" ca="1" si="205"/>
        <v>0</v>
      </c>
      <c r="AG147" s="48" t="str">
        <f t="shared" ref="AG147:AG208" si="214">IF($B147="","",IF($B147&lt;1500,0,1))</f>
        <v/>
      </c>
      <c r="AH147" s="81">
        <f t="shared" si="206"/>
        <v>0</v>
      </c>
      <c r="AI147" s="81" t="str">
        <f>IF(G147="","0",VLOOKUP(G147,'登録データ（男）'!$Q$3:$S$23,2,FALSE))</f>
        <v>0</v>
      </c>
      <c r="AJ147" s="81" t="str">
        <f t="shared" si="207"/>
        <v>00</v>
      </c>
      <c r="AK147" s="81" t="str">
        <f t="shared" si="208"/>
        <v>0</v>
      </c>
      <c r="AL147" s="81" t="str">
        <f t="shared" si="209"/>
        <v>000000</v>
      </c>
      <c r="AM147" s="81" t="str">
        <f t="shared" ca="1" si="210"/>
        <v/>
      </c>
      <c r="AN147" s="81">
        <f t="shared" ref="AN147:AN210" si="215">VALUE(AL147)</f>
        <v>0</v>
      </c>
      <c r="AO147" s="81" t="str">
        <f>IF(G147="","0",VALUE(VLOOKUP(G147,'登録データ（男）'!$Q$3:$S$23,3,FALSE)))</f>
        <v>0</v>
      </c>
      <c r="AP147" s="81">
        <f t="shared" si="211"/>
        <v>0</v>
      </c>
      <c r="AQ147" s="81">
        <f t="shared" si="212"/>
        <v>0</v>
      </c>
      <c r="AR147" s="81" t="str">
        <f ca="1">IF(OFFSET(B147,-MOD(ROW(B147),3),0)&lt;&gt;"",IF(RIGHT(G147,1)=")",VALUE(VLOOKUP(OFFSET(B147,-MOD(ROW(B147),3),0),'登録データ（男）'!#REF!,8,FALSE)),"0"),"0")</f>
        <v>0</v>
      </c>
      <c r="AS147" s="81">
        <f t="shared" ca="1" si="213"/>
        <v>0</v>
      </c>
      <c r="AT147" s="81" t="str">
        <f t="shared" ref="AT147" si="216">IF(AU147="","",RANK(AU147,$AU$18:$AU$467,1))</f>
        <v/>
      </c>
      <c r="AU147" s="81" t="str">
        <f>IF(S147="","",B147)</f>
        <v/>
      </c>
      <c r="AV147" s="81" t="str">
        <f t="shared" ref="AV147" si="217">IF(AW147="","",RANK(AW147,$AW$18:$AW$467,1))</f>
        <v/>
      </c>
      <c r="AW147" s="81" t="str">
        <f>IF(T147="","",B147)</f>
        <v/>
      </c>
      <c r="AX147" s="81" t="str">
        <f t="shared" ref="AX147" si="218">IF(AY147="","",RANK(AY147,$AY$18:$AY$467,1))</f>
        <v/>
      </c>
      <c r="AY147" s="81" t="str">
        <f>IF(OR(G147="十種競技",G148="十種競技",G149="十種競技"),B147,"")</f>
        <v/>
      </c>
      <c r="AZ147" s="81"/>
      <c r="BA147" s="88"/>
      <c r="BB147" s="77" t="str">
        <f t="shared" ref="BB147:BB210" si="219">CONCATENATE(G147,H147)</f>
        <v/>
      </c>
      <c r="BG147" s="81">
        <f t="shared" si="121"/>
        <v>0</v>
      </c>
      <c r="BH147" s="68">
        <f>BG405</f>
        <v>0</v>
      </c>
      <c r="BI147" s="68">
        <f>BG406</f>
        <v>0</v>
      </c>
      <c r="BJ147" s="68">
        <f>BG407</f>
        <v>0</v>
      </c>
      <c r="BK147" s="89">
        <f>B405</f>
        <v>0</v>
      </c>
      <c r="BL147" s="81"/>
      <c r="BM147" s="81">
        <f t="shared" ref="BM147:BM167" si="220">IF(BK147=0,0,COUNTIF(BK148:BK297,BK147))</f>
        <v>0</v>
      </c>
    </row>
    <row r="148" spans="1:65" ht="18.75" customHeight="1">
      <c r="A148" s="261"/>
      <c r="B148" s="244"/>
      <c r="C148" s="506"/>
      <c r="D148" s="506"/>
      <c r="E148" s="504" t="str">
        <f>IF(B147="","",VLOOKUP(B147,'登録データ（男）'!$A$3:$AA$2000,4,FALSE))</f>
        <v/>
      </c>
      <c r="F148" s="16" t="s">
        <v>53</v>
      </c>
      <c r="G148" s="16"/>
      <c r="H148" s="16"/>
      <c r="I148" s="16" t="s">
        <v>56</v>
      </c>
      <c r="J148" s="76"/>
      <c r="K148" s="16" t="str">
        <f t="shared" si="203"/>
        <v/>
      </c>
      <c r="L148" s="76"/>
      <c r="M148" s="185" t="str">
        <f t="shared" si="204"/>
        <v/>
      </c>
      <c r="N148" s="76"/>
      <c r="O148" s="76"/>
      <c r="P148" s="204"/>
      <c r="Q148" s="204"/>
      <c r="R148" s="257"/>
      <c r="S148" s="255"/>
      <c r="T148" s="255"/>
      <c r="X148" s="46"/>
      <c r="Y148" s="81">
        <f>IF(B148="",0,IF(VLOOKUP(B148,'登録データ（男）'!$A$3:$AB$1687,28,FALSE)=1,0,1))</f>
        <v>0</v>
      </c>
      <c r="Z148" s="81"/>
      <c r="AA148" s="81"/>
      <c r="AB148" s="81"/>
      <c r="AC148" s="81"/>
      <c r="AD148" s="81"/>
      <c r="AE148" s="81"/>
      <c r="AF148" s="81">
        <f t="shared" ca="1" si="205"/>
        <v>0</v>
      </c>
      <c r="AG148" s="48" t="str">
        <f t="shared" si="214"/>
        <v/>
      </c>
      <c r="AH148" s="81">
        <f t="shared" si="206"/>
        <v>0</v>
      </c>
      <c r="AI148" s="81" t="str">
        <f>IF(G148="","0",VLOOKUP(G148,'登録データ（男）'!$Q$3:$S$23,2,FALSE))</f>
        <v>0</v>
      </c>
      <c r="AJ148" s="81" t="str">
        <f t="shared" si="207"/>
        <v>00</v>
      </c>
      <c r="AK148" s="81" t="str">
        <f t="shared" si="208"/>
        <v>0</v>
      </c>
      <c r="AL148" s="81" t="str">
        <f t="shared" si="209"/>
        <v>000000</v>
      </c>
      <c r="AM148" s="81" t="str">
        <f t="shared" ca="1" si="210"/>
        <v/>
      </c>
      <c r="AN148" s="81">
        <f t="shared" si="215"/>
        <v>0</v>
      </c>
      <c r="AO148" s="81" t="str">
        <f>IF(G148="","0",VALUE(VLOOKUP(G148,'登録データ（男）'!$Q$3:$S$23,3,FALSE)))</f>
        <v>0</v>
      </c>
      <c r="AP148" s="81">
        <f t="shared" si="211"/>
        <v>0</v>
      </c>
      <c r="AQ148" s="81">
        <f t="shared" si="212"/>
        <v>0</v>
      </c>
      <c r="AR148" s="81" t="str">
        <f ca="1">IF(OFFSET(B148,-MOD(ROW(B148),3),0)&lt;&gt;"",IF(RIGHT(G148,1)=")",VALUE(VLOOKUP(OFFSET(B148,-MOD(ROW(B148),3),0),'登録データ（男）'!#REF!,8,FALSE)),"0"),"0")</f>
        <v>0</v>
      </c>
      <c r="AS148" s="81">
        <f t="shared" ca="1" si="213"/>
        <v>0</v>
      </c>
      <c r="AT148" s="81"/>
      <c r="AU148" s="81"/>
      <c r="AV148" s="81"/>
      <c r="AW148" s="81"/>
      <c r="AX148" s="81"/>
      <c r="AY148" s="81"/>
      <c r="AZ148" s="81"/>
      <c r="BA148" s="87"/>
      <c r="BB148" s="77" t="str">
        <f t="shared" si="219"/>
        <v/>
      </c>
      <c r="BG148" s="81">
        <f t="shared" ref="BG148:BG211" si="221">IF(H148="",0,1)</f>
        <v>0</v>
      </c>
      <c r="BH148" s="68">
        <f>BG408</f>
        <v>0</v>
      </c>
      <c r="BI148" s="68">
        <f>BG409</f>
        <v>0</v>
      </c>
      <c r="BJ148" s="68">
        <f>BG410</f>
        <v>0</v>
      </c>
      <c r="BK148" s="89">
        <f>B408</f>
        <v>0</v>
      </c>
      <c r="BL148" s="81"/>
      <c r="BM148" s="81">
        <f t="shared" si="220"/>
        <v>0</v>
      </c>
    </row>
    <row r="149" spans="1:65" ht="18.75" customHeight="1" thickBot="1">
      <c r="A149" s="250"/>
      <c r="B149" s="245"/>
      <c r="C149" s="507"/>
      <c r="D149" s="507"/>
      <c r="E149" s="508" t="s">
        <v>258</v>
      </c>
      <c r="F149" s="79" t="s">
        <v>54</v>
      </c>
      <c r="G149" s="79"/>
      <c r="H149" s="152"/>
      <c r="I149" s="79" t="s">
        <v>36</v>
      </c>
      <c r="J149" s="18"/>
      <c r="K149" s="25" t="str">
        <f t="shared" si="203"/>
        <v/>
      </c>
      <c r="L149" s="18"/>
      <c r="M149" s="79" t="str">
        <f t="shared" si="204"/>
        <v/>
      </c>
      <c r="N149" s="18"/>
      <c r="O149" s="18"/>
      <c r="P149" s="258"/>
      <c r="Q149" s="258"/>
      <c r="R149" s="259"/>
      <c r="S149" s="256"/>
      <c r="T149" s="256"/>
      <c r="X149" s="46"/>
      <c r="Y149" s="81">
        <f>IF(B149="",0,IF(VLOOKUP(B149,'登録データ（男）'!$A$3:$AB$1687,28,FALSE)=1,0,1))</f>
        <v>0</v>
      </c>
      <c r="Z149" s="81"/>
      <c r="AA149" s="81"/>
      <c r="AB149" s="81"/>
      <c r="AC149" s="81"/>
      <c r="AD149" s="81"/>
      <c r="AE149" s="81"/>
      <c r="AF149" s="81">
        <f t="shared" ca="1" si="205"/>
        <v>0</v>
      </c>
      <c r="AG149" s="48"/>
      <c r="AH149" s="81">
        <f t="shared" si="206"/>
        <v>0</v>
      </c>
      <c r="AI149" s="81" t="str">
        <f>IF(G149="","0",VLOOKUP(G149,'登録データ（男）'!$Q$3:$S$23,2,FALSE))</f>
        <v>0</v>
      </c>
      <c r="AJ149" s="81" t="str">
        <f t="shared" si="207"/>
        <v>00</v>
      </c>
      <c r="AK149" s="81" t="str">
        <f t="shared" si="208"/>
        <v>0</v>
      </c>
      <c r="AL149" s="81" t="str">
        <f t="shared" si="209"/>
        <v>000000</v>
      </c>
      <c r="AM149" s="81" t="str">
        <f t="shared" ca="1" si="210"/>
        <v/>
      </c>
      <c r="AN149" s="81">
        <f t="shared" si="215"/>
        <v>0</v>
      </c>
      <c r="AO149" s="81" t="str">
        <f>IF(G149="","0",VALUE(VLOOKUP(G149,'登録データ（男）'!$Q$3:$S$23,3,FALSE)))</f>
        <v>0</v>
      </c>
      <c r="AP149" s="81">
        <f t="shared" si="211"/>
        <v>0</v>
      </c>
      <c r="AQ149" s="81">
        <f t="shared" si="212"/>
        <v>0</v>
      </c>
      <c r="AR149" s="81" t="str">
        <f ca="1">IF(OFFSET(B149,-MOD(ROW(B149),3),0)&lt;&gt;"",IF(RIGHT(G149,1)=")",VALUE(VLOOKUP(OFFSET(B149,-MOD(ROW(B149),3),0),'登録データ（男）'!#REF!,8,FALSE)),"0"),"0")</f>
        <v>0</v>
      </c>
      <c r="AS149" s="81">
        <f t="shared" ca="1" si="213"/>
        <v>0</v>
      </c>
      <c r="AT149" s="81"/>
      <c r="AU149" s="81"/>
      <c r="AV149" s="81"/>
      <c r="AW149" s="81"/>
      <c r="AX149" s="81"/>
      <c r="AY149" s="81"/>
      <c r="AZ149" s="81"/>
      <c r="BA149" s="88"/>
      <c r="BB149" s="77" t="str">
        <f t="shared" si="219"/>
        <v/>
      </c>
      <c r="BG149" s="81">
        <f t="shared" si="221"/>
        <v>0</v>
      </c>
      <c r="BH149" s="68">
        <f>BG411</f>
        <v>0</v>
      </c>
      <c r="BI149" s="68">
        <f>BG412</f>
        <v>0</v>
      </c>
      <c r="BJ149" s="68">
        <f>BG413</f>
        <v>0</v>
      </c>
      <c r="BK149" s="89">
        <f>B411</f>
        <v>0</v>
      </c>
      <c r="BL149" s="81"/>
      <c r="BM149" s="81">
        <f t="shared" si="220"/>
        <v>0</v>
      </c>
    </row>
    <row r="150" spans="1:65" ht="18.75" customHeight="1" thickTop="1">
      <c r="A150" s="260">
        <v>45</v>
      </c>
      <c r="B150" s="243"/>
      <c r="C150" s="505" t="str">
        <f>IF(B150="","",VLOOKUP(B150,'登録データ（男）'!$A$3:$AA$2000,2,FALSE))</f>
        <v/>
      </c>
      <c r="D150" s="505" t="str">
        <f>IF(B150="","",VLOOKUP(B150,'登録データ（男）'!$A$3:$AA$2000,3,FALSE))</f>
        <v/>
      </c>
      <c r="E150" s="504" t="str">
        <f>IF(B150="","",VLOOKUP(B150,'登録データ（男）'!$A$3:$AA$2000,7,FALSE))</f>
        <v/>
      </c>
      <c r="F150" s="82" t="s">
        <v>52</v>
      </c>
      <c r="G150" s="82"/>
      <c r="H150" s="25"/>
      <c r="I150" s="82" t="s">
        <v>55</v>
      </c>
      <c r="J150" s="17"/>
      <c r="K150" s="184" t="str">
        <f t="shared" si="203"/>
        <v/>
      </c>
      <c r="L150" s="17"/>
      <c r="M150" s="82" t="str">
        <f t="shared" si="204"/>
        <v/>
      </c>
      <c r="N150" s="17"/>
      <c r="O150" s="17"/>
      <c r="P150" s="262"/>
      <c r="Q150" s="262"/>
      <c r="R150" s="241"/>
      <c r="S150" s="254"/>
      <c r="T150" s="254"/>
      <c r="X150" s="46"/>
      <c r="Y150" s="81">
        <f>IF(B150="",0,IF(VLOOKUP(B150,'登録データ（男）'!$A$3:$AB$1687,28,FALSE)=1,0,1))</f>
        <v>0</v>
      </c>
      <c r="Z150" s="81">
        <f>IF(B150="",1,0)</f>
        <v>1</v>
      </c>
      <c r="AA150" s="81">
        <f>IF(C150="",1,0)</f>
        <v>1</v>
      </c>
      <c r="AB150" s="81">
        <f>IF(D150="",1,0)</f>
        <v>1</v>
      </c>
      <c r="AC150" s="81">
        <f>IF(E150="",1,0)</f>
        <v>1</v>
      </c>
      <c r="AD150" s="81">
        <f>IF(E151="",1,0)</f>
        <v>1</v>
      </c>
      <c r="AE150" s="81">
        <f>SUM(Z150:AD150)</f>
        <v>5</v>
      </c>
      <c r="AF150" s="81">
        <f t="shared" ca="1" si="205"/>
        <v>0</v>
      </c>
      <c r="AG150" s="48" t="str">
        <f t="shared" ref="AG150" si="222">IF($B150="","",IF($B150&lt;1500,0,1))</f>
        <v/>
      </c>
      <c r="AH150" s="81">
        <f t="shared" si="206"/>
        <v>0</v>
      </c>
      <c r="AI150" s="81" t="str">
        <f>IF(G150="","0",VLOOKUP(G150,'登録データ（男）'!$Q$3:$S$23,2,FALSE))</f>
        <v>0</v>
      </c>
      <c r="AJ150" s="81" t="str">
        <f t="shared" si="207"/>
        <v>00</v>
      </c>
      <c r="AK150" s="81" t="str">
        <f t="shared" si="208"/>
        <v>0</v>
      </c>
      <c r="AL150" s="81" t="str">
        <f t="shared" si="209"/>
        <v>000000</v>
      </c>
      <c r="AM150" s="81" t="str">
        <f t="shared" ca="1" si="210"/>
        <v/>
      </c>
      <c r="AN150" s="81">
        <f t="shared" si="215"/>
        <v>0</v>
      </c>
      <c r="AO150" s="81" t="str">
        <f>IF(G150="","0",VALUE(VLOOKUP(G150,'登録データ（男）'!$Q$3:$S$23,3,FALSE)))</f>
        <v>0</v>
      </c>
      <c r="AP150" s="81">
        <f t="shared" si="211"/>
        <v>0</v>
      </c>
      <c r="AQ150" s="81">
        <f t="shared" si="212"/>
        <v>0</v>
      </c>
      <c r="AR150" s="81" t="str">
        <f ca="1">IF(OFFSET(B150,-MOD(ROW(B150),3),0)&lt;&gt;"",IF(RIGHT(G150,1)=")",VALUE(VLOOKUP(OFFSET(B150,-MOD(ROW(B150),3),0),'登録データ（男）'!#REF!,8,FALSE)),"0"),"0")</f>
        <v>0</v>
      </c>
      <c r="AS150" s="81">
        <f t="shared" ca="1" si="213"/>
        <v>0</v>
      </c>
      <c r="AT150" s="81" t="str">
        <f t="shared" ref="AT150" si="223">IF(AU150="","",RANK(AU150,$AU$18:$AU$467,1))</f>
        <v/>
      </c>
      <c r="AU150" s="81" t="str">
        <f>IF(S150="","",B150)</f>
        <v/>
      </c>
      <c r="AV150" s="81" t="str">
        <f t="shared" ref="AV150" si="224">IF(AW150="","",RANK(AW150,$AW$18:$AW$467,1))</f>
        <v/>
      </c>
      <c r="AW150" s="81" t="str">
        <f>IF(T150="","",B150)</f>
        <v/>
      </c>
      <c r="AX150" s="81" t="str">
        <f t="shared" ref="AX150" si="225">IF(AY150="","",RANK(AY150,$AY$18:$AY$467,1))</f>
        <v/>
      </c>
      <c r="AY150" s="81" t="str">
        <f>IF(OR(G150="十種競技",G151="十種競技",G152="十種競技"),B150,"")</f>
        <v/>
      </c>
      <c r="AZ150" s="81"/>
      <c r="BA150" s="87"/>
      <c r="BB150" s="77" t="str">
        <f t="shared" si="219"/>
        <v/>
      </c>
      <c r="BG150" s="81">
        <f t="shared" si="221"/>
        <v>0</v>
      </c>
      <c r="BH150" s="68">
        <f>BG414</f>
        <v>0</v>
      </c>
      <c r="BI150" s="68">
        <f>BG415</f>
        <v>0</v>
      </c>
      <c r="BJ150" s="68">
        <f>BG416</f>
        <v>0</v>
      </c>
      <c r="BK150" s="89">
        <f>B414</f>
        <v>0</v>
      </c>
      <c r="BL150" s="81"/>
      <c r="BM150" s="81">
        <f t="shared" si="220"/>
        <v>0</v>
      </c>
    </row>
    <row r="151" spans="1:65" ht="18.75" customHeight="1">
      <c r="A151" s="261"/>
      <c r="B151" s="244"/>
      <c r="C151" s="506"/>
      <c r="D151" s="506"/>
      <c r="E151" s="504" t="str">
        <f>IF(B150="","",VLOOKUP(B150,'登録データ（男）'!$A$3:$AA$2000,4,FALSE))</f>
        <v/>
      </c>
      <c r="F151" s="16" t="s">
        <v>53</v>
      </c>
      <c r="G151" s="16"/>
      <c r="H151" s="16"/>
      <c r="I151" s="16" t="s">
        <v>56</v>
      </c>
      <c r="J151" s="76"/>
      <c r="K151" s="16" t="str">
        <f t="shared" si="203"/>
        <v/>
      </c>
      <c r="L151" s="76"/>
      <c r="M151" s="185" t="str">
        <f t="shared" si="204"/>
        <v/>
      </c>
      <c r="N151" s="76"/>
      <c r="O151" s="76"/>
      <c r="P151" s="204"/>
      <c r="Q151" s="204"/>
      <c r="R151" s="257"/>
      <c r="S151" s="255"/>
      <c r="T151" s="255"/>
      <c r="X151" s="46"/>
      <c r="Y151" s="81">
        <f>IF(B151="",0,IF(VLOOKUP(B151,'登録データ（男）'!$A$3:$AB$1687,28,FALSE)=1,0,1))</f>
        <v>0</v>
      </c>
      <c r="Z151" s="81"/>
      <c r="AA151" s="81"/>
      <c r="AB151" s="81"/>
      <c r="AC151" s="81"/>
      <c r="AD151" s="81"/>
      <c r="AE151" s="81"/>
      <c r="AF151" s="81">
        <f t="shared" ca="1" si="205"/>
        <v>0</v>
      </c>
      <c r="AG151" s="48" t="str">
        <f t="shared" si="214"/>
        <v/>
      </c>
      <c r="AH151" s="81">
        <f t="shared" si="206"/>
        <v>0</v>
      </c>
      <c r="AI151" s="81" t="str">
        <f>IF(G151="","0",VLOOKUP(G151,'登録データ（男）'!$Q$3:$S$23,2,FALSE))</f>
        <v>0</v>
      </c>
      <c r="AJ151" s="81" t="str">
        <f t="shared" si="207"/>
        <v>00</v>
      </c>
      <c r="AK151" s="81" t="str">
        <f t="shared" si="208"/>
        <v>0</v>
      </c>
      <c r="AL151" s="81" t="str">
        <f t="shared" si="209"/>
        <v>000000</v>
      </c>
      <c r="AM151" s="81" t="str">
        <f t="shared" ca="1" si="210"/>
        <v/>
      </c>
      <c r="AN151" s="81">
        <f t="shared" si="215"/>
        <v>0</v>
      </c>
      <c r="AO151" s="81" t="str">
        <f>IF(G151="","0",VALUE(VLOOKUP(G151,'登録データ（男）'!$Q$3:$S$23,3,FALSE)))</f>
        <v>0</v>
      </c>
      <c r="AP151" s="81">
        <f t="shared" si="211"/>
        <v>0</v>
      </c>
      <c r="AQ151" s="81">
        <f t="shared" si="212"/>
        <v>0</v>
      </c>
      <c r="AR151" s="81" t="str">
        <f ca="1">IF(OFFSET(B151,-MOD(ROW(B151),3),0)&lt;&gt;"",IF(RIGHT(G151,1)=")",VALUE(VLOOKUP(OFFSET(B151,-MOD(ROW(B151),3),0),'登録データ（男）'!#REF!,8,FALSE)),"0"),"0")</f>
        <v>0</v>
      </c>
      <c r="AS151" s="81">
        <f t="shared" ca="1" si="213"/>
        <v>0</v>
      </c>
      <c r="AT151" s="81"/>
      <c r="AU151" s="81"/>
      <c r="AV151" s="81"/>
      <c r="AW151" s="81"/>
      <c r="AX151" s="81"/>
      <c r="AY151" s="81"/>
      <c r="AZ151" s="81"/>
      <c r="BA151" s="88"/>
      <c r="BB151" s="77" t="str">
        <f t="shared" si="219"/>
        <v/>
      </c>
      <c r="BG151" s="81">
        <f t="shared" si="221"/>
        <v>0</v>
      </c>
      <c r="BH151" s="68">
        <f>BG417</f>
        <v>0</v>
      </c>
      <c r="BI151" s="68">
        <f>BG418</f>
        <v>0</v>
      </c>
      <c r="BJ151" s="68">
        <f>BG419</f>
        <v>0</v>
      </c>
      <c r="BK151" s="89">
        <f>B417</f>
        <v>0</v>
      </c>
      <c r="BL151" s="81"/>
      <c r="BM151" s="81">
        <f t="shared" si="220"/>
        <v>0</v>
      </c>
    </row>
    <row r="152" spans="1:65" ht="18.75" customHeight="1" thickBot="1">
      <c r="A152" s="250"/>
      <c r="B152" s="245"/>
      <c r="C152" s="507"/>
      <c r="D152" s="507"/>
      <c r="E152" s="508" t="s">
        <v>258</v>
      </c>
      <c r="F152" s="79" t="s">
        <v>54</v>
      </c>
      <c r="G152" s="79"/>
      <c r="H152" s="152"/>
      <c r="I152" s="79" t="s">
        <v>36</v>
      </c>
      <c r="J152" s="18"/>
      <c r="K152" s="25" t="str">
        <f t="shared" si="203"/>
        <v/>
      </c>
      <c r="L152" s="18"/>
      <c r="M152" s="79" t="str">
        <f t="shared" si="204"/>
        <v/>
      </c>
      <c r="N152" s="18"/>
      <c r="O152" s="18"/>
      <c r="P152" s="258"/>
      <c r="Q152" s="258"/>
      <c r="R152" s="259"/>
      <c r="S152" s="256"/>
      <c r="T152" s="256"/>
      <c r="X152" s="46"/>
      <c r="Y152" s="81">
        <f>IF(B152="",0,IF(VLOOKUP(B152,'登録データ（男）'!$A$3:$AB$1687,28,FALSE)=1,0,1))</f>
        <v>0</v>
      </c>
      <c r="Z152" s="81"/>
      <c r="AA152" s="81"/>
      <c r="AB152" s="81"/>
      <c r="AC152" s="81"/>
      <c r="AD152" s="81"/>
      <c r="AE152" s="81"/>
      <c r="AF152" s="81">
        <f t="shared" ca="1" si="205"/>
        <v>0</v>
      </c>
      <c r="AG152" s="48"/>
      <c r="AH152" s="81">
        <f t="shared" si="206"/>
        <v>0</v>
      </c>
      <c r="AI152" s="81" t="str">
        <f>IF(G152="","0",VLOOKUP(G152,'登録データ（男）'!$Q$3:$S$23,2,FALSE))</f>
        <v>0</v>
      </c>
      <c r="AJ152" s="81" t="str">
        <f t="shared" si="207"/>
        <v>00</v>
      </c>
      <c r="AK152" s="81" t="str">
        <f t="shared" si="208"/>
        <v>0</v>
      </c>
      <c r="AL152" s="81" t="str">
        <f t="shared" si="209"/>
        <v>000000</v>
      </c>
      <c r="AM152" s="81" t="str">
        <f t="shared" ca="1" si="210"/>
        <v/>
      </c>
      <c r="AN152" s="81">
        <f t="shared" si="215"/>
        <v>0</v>
      </c>
      <c r="AO152" s="81" t="str">
        <f>IF(G152="","0",VALUE(VLOOKUP(G152,'登録データ（男）'!$Q$3:$S$23,3,FALSE)))</f>
        <v>0</v>
      </c>
      <c r="AP152" s="81">
        <f t="shared" si="211"/>
        <v>0</v>
      </c>
      <c r="AQ152" s="81">
        <f t="shared" si="212"/>
        <v>0</v>
      </c>
      <c r="AR152" s="81" t="str">
        <f ca="1">IF(OFFSET(B152,-MOD(ROW(B152),3),0)&lt;&gt;"",IF(RIGHT(G152,1)=")",VALUE(VLOOKUP(OFFSET(B152,-MOD(ROW(B152),3),0),'登録データ（男）'!#REF!,8,FALSE)),"0"),"0")</f>
        <v>0</v>
      </c>
      <c r="AS152" s="81">
        <f t="shared" ca="1" si="213"/>
        <v>0</v>
      </c>
      <c r="AT152" s="81"/>
      <c r="AU152" s="81"/>
      <c r="AV152" s="81"/>
      <c r="AW152" s="81"/>
      <c r="AX152" s="81"/>
      <c r="AY152" s="81"/>
      <c r="AZ152" s="81"/>
      <c r="BA152" s="87"/>
      <c r="BB152" s="77" t="str">
        <f t="shared" si="219"/>
        <v/>
      </c>
      <c r="BG152" s="81">
        <f t="shared" si="221"/>
        <v>0</v>
      </c>
      <c r="BH152" s="68">
        <f>BG420</f>
        <v>0</v>
      </c>
      <c r="BI152" s="68">
        <f>BG421</f>
        <v>0</v>
      </c>
      <c r="BJ152" s="68">
        <f>BG422</f>
        <v>0</v>
      </c>
      <c r="BK152" s="89">
        <f>B420</f>
        <v>0</v>
      </c>
      <c r="BL152" s="81"/>
      <c r="BM152" s="81">
        <f t="shared" si="220"/>
        <v>0</v>
      </c>
    </row>
    <row r="153" spans="1:65" ht="18.75" customHeight="1" thickTop="1">
      <c r="A153" s="260">
        <v>46</v>
      </c>
      <c r="B153" s="243"/>
      <c r="C153" s="505" t="str">
        <f>IF(B153="","",VLOOKUP(B153,'登録データ（男）'!$A$3:$AA$2000,2,FALSE))</f>
        <v/>
      </c>
      <c r="D153" s="505" t="str">
        <f>IF(B153="","",VLOOKUP(B153,'登録データ（男）'!$A$3:$AA$2000,3,FALSE))</f>
        <v/>
      </c>
      <c r="E153" s="504" t="str">
        <f>IF(B153="","",VLOOKUP(B153,'登録データ（男）'!$A$3:$AA$2000,7,FALSE))</f>
        <v/>
      </c>
      <c r="F153" s="82" t="s">
        <v>52</v>
      </c>
      <c r="G153" s="82"/>
      <c r="H153" s="25"/>
      <c r="I153" s="82" t="s">
        <v>55</v>
      </c>
      <c r="J153" s="17"/>
      <c r="K153" s="184" t="str">
        <f t="shared" si="203"/>
        <v/>
      </c>
      <c r="L153" s="17"/>
      <c r="M153" s="82" t="str">
        <f t="shared" si="204"/>
        <v/>
      </c>
      <c r="N153" s="17"/>
      <c r="O153" s="17"/>
      <c r="P153" s="262"/>
      <c r="Q153" s="262"/>
      <c r="R153" s="241"/>
      <c r="S153" s="254"/>
      <c r="T153" s="254"/>
      <c r="X153" s="46"/>
      <c r="Y153" s="81">
        <f>IF(B153="",0,IF(VLOOKUP(B153,'登録データ（男）'!$A$3:$AB$1687,28,FALSE)=1,0,1))</f>
        <v>0</v>
      </c>
      <c r="Z153" s="81">
        <f>IF(B153="",1,0)</f>
        <v>1</v>
      </c>
      <c r="AA153" s="81">
        <f>IF(C153="",1,0)</f>
        <v>1</v>
      </c>
      <c r="AB153" s="81">
        <f>IF(D153="",1,0)</f>
        <v>1</v>
      </c>
      <c r="AC153" s="81">
        <f>IF(E153="",1,0)</f>
        <v>1</v>
      </c>
      <c r="AD153" s="81">
        <f>IF(E154="",1,0)</f>
        <v>1</v>
      </c>
      <c r="AE153" s="81">
        <f>SUM(Z153:AD153)</f>
        <v>5</v>
      </c>
      <c r="AF153" s="81">
        <f t="shared" ca="1" si="205"/>
        <v>0</v>
      </c>
      <c r="AG153" s="48" t="str">
        <f t="shared" ref="AG153" si="226">IF($B153="","",IF($B153&lt;1500,0,1))</f>
        <v/>
      </c>
      <c r="AH153" s="81">
        <f t="shared" si="206"/>
        <v>0</v>
      </c>
      <c r="AI153" s="81" t="str">
        <f>IF(G153="","0",VLOOKUP(G153,'登録データ（男）'!$Q$3:$S$23,2,FALSE))</f>
        <v>0</v>
      </c>
      <c r="AJ153" s="81" t="str">
        <f t="shared" si="207"/>
        <v>00</v>
      </c>
      <c r="AK153" s="81" t="str">
        <f t="shared" si="208"/>
        <v>0</v>
      </c>
      <c r="AL153" s="81" t="str">
        <f t="shared" si="209"/>
        <v>000000</v>
      </c>
      <c r="AM153" s="81" t="str">
        <f t="shared" ca="1" si="210"/>
        <v/>
      </c>
      <c r="AN153" s="81">
        <f t="shared" si="215"/>
        <v>0</v>
      </c>
      <c r="AO153" s="81" t="str">
        <f>IF(G153="","0",VALUE(VLOOKUP(G153,'登録データ（男）'!$Q$3:$S$23,3,FALSE)))</f>
        <v>0</v>
      </c>
      <c r="AP153" s="81">
        <f t="shared" si="211"/>
        <v>0</v>
      </c>
      <c r="AQ153" s="81">
        <f t="shared" si="212"/>
        <v>0</v>
      </c>
      <c r="AR153" s="81" t="str">
        <f ca="1">IF(OFFSET(B153,-MOD(ROW(B153),3),0)&lt;&gt;"",IF(RIGHT(G153,1)=")",VALUE(VLOOKUP(OFFSET(B153,-MOD(ROW(B153),3),0),'登録データ（男）'!#REF!,8,FALSE)),"0"),"0")</f>
        <v>0</v>
      </c>
      <c r="AS153" s="81">
        <f t="shared" ca="1" si="213"/>
        <v>0</v>
      </c>
      <c r="AT153" s="81" t="str">
        <f t="shared" ref="AT153" si="227">IF(AU153="","",RANK(AU153,$AU$18:$AU$467,1))</f>
        <v/>
      </c>
      <c r="AU153" s="81" t="str">
        <f>IF(S153="","",B153)</f>
        <v/>
      </c>
      <c r="AV153" s="81" t="str">
        <f t="shared" ref="AV153" si="228">IF(AW153="","",RANK(AW153,$AW$18:$AW$467,1))</f>
        <v/>
      </c>
      <c r="AW153" s="81" t="str">
        <f>IF(T153="","",B153)</f>
        <v/>
      </c>
      <c r="AX153" s="81" t="str">
        <f t="shared" ref="AX153" si="229">IF(AY153="","",RANK(AY153,$AY$18:$AY$467,1))</f>
        <v/>
      </c>
      <c r="AY153" s="81" t="str">
        <f>IF(OR(G153="十種競技",G154="十種競技",G155="十種競技"),B153,"")</f>
        <v/>
      </c>
      <c r="AZ153" s="81"/>
      <c r="BA153" s="88"/>
      <c r="BB153" s="77" t="str">
        <f t="shared" si="219"/>
        <v/>
      </c>
      <c r="BG153" s="81">
        <f t="shared" si="221"/>
        <v>0</v>
      </c>
      <c r="BH153" s="68">
        <f>BG423</f>
        <v>0</v>
      </c>
      <c r="BI153" s="68">
        <f>BG424</f>
        <v>0</v>
      </c>
      <c r="BJ153" s="68">
        <f>BG425</f>
        <v>0</v>
      </c>
      <c r="BK153" s="89">
        <f>B423</f>
        <v>0</v>
      </c>
      <c r="BL153" s="81"/>
      <c r="BM153" s="81">
        <f t="shared" si="220"/>
        <v>0</v>
      </c>
    </row>
    <row r="154" spans="1:65" ht="18.75" customHeight="1">
      <c r="A154" s="261"/>
      <c r="B154" s="244"/>
      <c r="C154" s="506"/>
      <c r="D154" s="506"/>
      <c r="E154" s="504" t="str">
        <f>IF(B153="","",VLOOKUP(B153,'登録データ（男）'!$A$3:$AA$2000,4,FALSE))</f>
        <v/>
      </c>
      <c r="F154" s="16" t="s">
        <v>53</v>
      </c>
      <c r="G154" s="16"/>
      <c r="H154" s="16"/>
      <c r="I154" s="16" t="s">
        <v>56</v>
      </c>
      <c r="J154" s="76"/>
      <c r="K154" s="16" t="str">
        <f t="shared" si="203"/>
        <v/>
      </c>
      <c r="L154" s="76"/>
      <c r="M154" s="185" t="str">
        <f t="shared" si="204"/>
        <v/>
      </c>
      <c r="N154" s="76"/>
      <c r="O154" s="76"/>
      <c r="P154" s="204"/>
      <c r="Q154" s="204"/>
      <c r="R154" s="257"/>
      <c r="S154" s="255"/>
      <c r="T154" s="255"/>
      <c r="X154" s="46"/>
      <c r="Y154" s="81">
        <f>IF(B154="",0,IF(VLOOKUP(B154,'登録データ（男）'!$A$3:$AB$1687,28,FALSE)=1,0,1))</f>
        <v>0</v>
      </c>
      <c r="Z154" s="81"/>
      <c r="AA154" s="81"/>
      <c r="AB154" s="81"/>
      <c r="AC154" s="81"/>
      <c r="AD154" s="81"/>
      <c r="AE154" s="81"/>
      <c r="AF154" s="81">
        <f t="shared" ca="1" si="205"/>
        <v>0</v>
      </c>
      <c r="AG154" s="48" t="str">
        <f t="shared" si="214"/>
        <v/>
      </c>
      <c r="AH154" s="81">
        <f t="shared" si="206"/>
        <v>0</v>
      </c>
      <c r="AI154" s="81" t="str">
        <f>IF(G154="","0",VLOOKUP(G154,'登録データ（男）'!$Q$3:$S$23,2,FALSE))</f>
        <v>0</v>
      </c>
      <c r="AJ154" s="81" t="str">
        <f t="shared" si="207"/>
        <v>00</v>
      </c>
      <c r="AK154" s="81" t="str">
        <f t="shared" si="208"/>
        <v>0</v>
      </c>
      <c r="AL154" s="81" t="str">
        <f t="shared" si="209"/>
        <v>000000</v>
      </c>
      <c r="AM154" s="81" t="str">
        <f t="shared" ca="1" si="210"/>
        <v/>
      </c>
      <c r="AN154" s="81">
        <f t="shared" si="215"/>
        <v>0</v>
      </c>
      <c r="AO154" s="81" t="str">
        <f>IF(G154="","0",VALUE(VLOOKUP(G154,'登録データ（男）'!$Q$3:$S$23,3,FALSE)))</f>
        <v>0</v>
      </c>
      <c r="AP154" s="81">
        <f t="shared" si="211"/>
        <v>0</v>
      </c>
      <c r="AQ154" s="81">
        <f t="shared" si="212"/>
        <v>0</v>
      </c>
      <c r="AR154" s="81" t="str">
        <f ca="1">IF(OFFSET(B154,-MOD(ROW(B154),3),0)&lt;&gt;"",IF(RIGHT(G154,1)=")",VALUE(VLOOKUP(OFFSET(B154,-MOD(ROW(B154),3),0),'登録データ（男）'!#REF!,8,FALSE)),"0"),"0")</f>
        <v>0</v>
      </c>
      <c r="AS154" s="81">
        <f t="shared" ca="1" si="213"/>
        <v>0</v>
      </c>
      <c r="AT154" s="81"/>
      <c r="AU154" s="81"/>
      <c r="AV154" s="81"/>
      <c r="AW154" s="81"/>
      <c r="AX154" s="81"/>
      <c r="AY154" s="81"/>
      <c r="AZ154" s="81"/>
      <c r="BA154" s="87"/>
      <c r="BB154" s="77" t="str">
        <f t="shared" si="219"/>
        <v/>
      </c>
      <c r="BG154" s="81">
        <f t="shared" si="221"/>
        <v>0</v>
      </c>
      <c r="BH154" s="68">
        <f>BG426</f>
        <v>0</v>
      </c>
      <c r="BI154" s="68">
        <f>BG427</f>
        <v>0</v>
      </c>
      <c r="BJ154" s="68">
        <f>BG428</f>
        <v>0</v>
      </c>
      <c r="BK154" s="89">
        <f>B426</f>
        <v>0</v>
      </c>
      <c r="BL154" s="81"/>
      <c r="BM154" s="81">
        <f t="shared" si="220"/>
        <v>0</v>
      </c>
    </row>
    <row r="155" spans="1:65" ht="18.75" customHeight="1" thickBot="1">
      <c r="A155" s="250"/>
      <c r="B155" s="245"/>
      <c r="C155" s="507"/>
      <c r="D155" s="507"/>
      <c r="E155" s="508" t="s">
        <v>258</v>
      </c>
      <c r="F155" s="79" t="s">
        <v>54</v>
      </c>
      <c r="G155" s="79"/>
      <c r="H155" s="152"/>
      <c r="I155" s="79" t="s">
        <v>36</v>
      </c>
      <c r="J155" s="18"/>
      <c r="K155" s="25" t="str">
        <f t="shared" si="203"/>
        <v/>
      </c>
      <c r="L155" s="18"/>
      <c r="M155" s="79" t="str">
        <f t="shared" si="204"/>
        <v/>
      </c>
      <c r="N155" s="18"/>
      <c r="O155" s="18"/>
      <c r="P155" s="258"/>
      <c r="Q155" s="258"/>
      <c r="R155" s="259"/>
      <c r="S155" s="256"/>
      <c r="T155" s="256"/>
      <c r="X155" s="46"/>
      <c r="Y155" s="81">
        <f>IF(B155="",0,IF(VLOOKUP(B155,'登録データ（男）'!$A$3:$AB$1687,28,FALSE)=1,0,1))</f>
        <v>0</v>
      </c>
      <c r="Z155" s="81"/>
      <c r="AA155" s="81"/>
      <c r="AB155" s="81"/>
      <c r="AC155" s="81"/>
      <c r="AD155" s="81"/>
      <c r="AE155" s="81"/>
      <c r="AF155" s="81">
        <f t="shared" ca="1" si="205"/>
        <v>0</v>
      </c>
      <c r="AG155" s="48"/>
      <c r="AH155" s="81">
        <f t="shared" si="206"/>
        <v>0</v>
      </c>
      <c r="AI155" s="81" t="str">
        <f>IF(G155="","0",VLOOKUP(G155,'登録データ（男）'!$Q$3:$S$23,2,FALSE))</f>
        <v>0</v>
      </c>
      <c r="AJ155" s="81" t="str">
        <f t="shared" si="207"/>
        <v>00</v>
      </c>
      <c r="AK155" s="81" t="str">
        <f t="shared" si="208"/>
        <v>0</v>
      </c>
      <c r="AL155" s="81" t="str">
        <f t="shared" si="209"/>
        <v>000000</v>
      </c>
      <c r="AM155" s="81" t="str">
        <f t="shared" ca="1" si="210"/>
        <v/>
      </c>
      <c r="AN155" s="81">
        <f t="shared" si="215"/>
        <v>0</v>
      </c>
      <c r="AO155" s="81" t="str">
        <f>IF(G155="","0",VALUE(VLOOKUP(G155,'登録データ（男）'!$Q$3:$S$23,3,FALSE)))</f>
        <v>0</v>
      </c>
      <c r="AP155" s="81">
        <f t="shared" si="211"/>
        <v>0</v>
      </c>
      <c r="AQ155" s="81">
        <f t="shared" si="212"/>
        <v>0</v>
      </c>
      <c r="AR155" s="81" t="str">
        <f ca="1">IF(OFFSET(B155,-MOD(ROW(B155),3),0)&lt;&gt;"",IF(RIGHT(G155,1)=")",VALUE(VLOOKUP(OFFSET(B155,-MOD(ROW(B155),3),0),'登録データ（男）'!#REF!,8,FALSE)),"0"),"0")</f>
        <v>0</v>
      </c>
      <c r="AS155" s="81">
        <f t="shared" ca="1" si="213"/>
        <v>0</v>
      </c>
      <c r="AT155" s="81"/>
      <c r="AU155" s="81"/>
      <c r="AV155" s="81"/>
      <c r="AW155" s="81"/>
      <c r="AX155" s="81"/>
      <c r="AY155" s="81"/>
      <c r="AZ155" s="81"/>
      <c r="BA155" s="88"/>
      <c r="BB155" s="77" t="str">
        <f t="shared" si="219"/>
        <v/>
      </c>
      <c r="BG155" s="81">
        <f t="shared" si="221"/>
        <v>0</v>
      </c>
      <c r="BH155" s="68">
        <f>BG429</f>
        <v>0</v>
      </c>
      <c r="BI155" s="68">
        <f>BG430</f>
        <v>0</v>
      </c>
      <c r="BJ155" s="68">
        <f>BG431</f>
        <v>0</v>
      </c>
      <c r="BK155" s="89">
        <f>B429</f>
        <v>0</v>
      </c>
      <c r="BL155" s="81"/>
      <c r="BM155" s="81">
        <f t="shared" si="220"/>
        <v>0</v>
      </c>
    </row>
    <row r="156" spans="1:65" ht="18.75" customHeight="1" thickTop="1">
      <c r="A156" s="260">
        <v>47</v>
      </c>
      <c r="B156" s="243"/>
      <c r="C156" s="505" t="str">
        <f>IF(B156="","",VLOOKUP(B156,'登録データ（男）'!$A$3:$AA$2000,2,FALSE))</f>
        <v/>
      </c>
      <c r="D156" s="505" t="str">
        <f>IF(B156="","",VLOOKUP(B156,'登録データ（男）'!$A$3:$AA$2000,3,FALSE))</f>
        <v/>
      </c>
      <c r="E156" s="504" t="str">
        <f>IF(B156="","",VLOOKUP(B156,'登録データ（男）'!$A$3:$AA$2000,7,FALSE))</f>
        <v/>
      </c>
      <c r="F156" s="82" t="s">
        <v>52</v>
      </c>
      <c r="G156" s="82"/>
      <c r="H156" s="25"/>
      <c r="I156" s="82" t="s">
        <v>55</v>
      </c>
      <c r="J156" s="17"/>
      <c r="K156" s="184" t="str">
        <f t="shared" si="203"/>
        <v/>
      </c>
      <c r="L156" s="17"/>
      <c r="M156" s="82" t="str">
        <f t="shared" si="204"/>
        <v/>
      </c>
      <c r="N156" s="17"/>
      <c r="O156" s="17"/>
      <c r="P156" s="262"/>
      <c r="Q156" s="262"/>
      <c r="R156" s="241"/>
      <c r="S156" s="254"/>
      <c r="T156" s="254"/>
      <c r="X156" s="46"/>
      <c r="Y156" s="81">
        <f>IF(B156="",0,IF(VLOOKUP(B156,'登録データ（男）'!$A$3:$AB$1687,28,FALSE)=1,0,1))</f>
        <v>0</v>
      </c>
      <c r="Z156" s="81">
        <f>IF(B156="",1,0)</f>
        <v>1</v>
      </c>
      <c r="AA156" s="81">
        <f>IF(C156="",1,0)</f>
        <v>1</v>
      </c>
      <c r="AB156" s="81">
        <f>IF(D156="",1,0)</f>
        <v>1</v>
      </c>
      <c r="AC156" s="81">
        <f>IF(E156="",1,0)</f>
        <v>1</v>
      </c>
      <c r="AD156" s="81">
        <f>IF(E157="",1,0)</f>
        <v>1</v>
      </c>
      <c r="AE156" s="81">
        <f>SUM(Z156:AD156)</f>
        <v>5</v>
      </c>
      <c r="AF156" s="81">
        <f t="shared" ca="1" si="205"/>
        <v>0</v>
      </c>
      <c r="AG156" s="48" t="str">
        <f t="shared" ref="AG156" si="230">IF($B156="","",IF($B156&lt;1500,0,1))</f>
        <v/>
      </c>
      <c r="AH156" s="81">
        <f t="shared" si="206"/>
        <v>0</v>
      </c>
      <c r="AI156" s="81" t="str">
        <f>IF(G156="","0",VLOOKUP(G156,'登録データ（男）'!$Q$3:$S$23,2,FALSE))</f>
        <v>0</v>
      </c>
      <c r="AJ156" s="81" t="str">
        <f t="shared" si="207"/>
        <v>00</v>
      </c>
      <c r="AK156" s="81" t="str">
        <f t="shared" si="208"/>
        <v>0</v>
      </c>
      <c r="AL156" s="81" t="str">
        <f t="shared" si="209"/>
        <v>000000</v>
      </c>
      <c r="AM156" s="81" t="str">
        <f t="shared" ca="1" si="210"/>
        <v/>
      </c>
      <c r="AN156" s="81">
        <f t="shared" si="215"/>
        <v>0</v>
      </c>
      <c r="AO156" s="81" t="str">
        <f>IF(G156="","0",VALUE(VLOOKUP(G156,'登録データ（男）'!$Q$3:$S$23,3,FALSE)))</f>
        <v>0</v>
      </c>
      <c r="AP156" s="81">
        <f t="shared" si="211"/>
        <v>0</v>
      </c>
      <c r="AQ156" s="81">
        <f t="shared" si="212"/>
        <v>0</v>
      </c>
      <c r="AR156" s="81" t="str">
        <f ca="1">IF(OFFSET(B156,-MOD(ROW(B156),3),0)&lt;&gt;"",IF(RIGHT(G156,1)=")",VALUE(VLOOKUP(OFFSET(B156,-MOD(ROW(B156),3),0),'登録データ（男）'!#REF!,8,FALSE)),"0"),"0")</f>
        <v>0</v>
      </c>
      <c r="AS156" s="81">
        <f t="shared" ca="1" si="213"/>
        <v>0</v>
      </c>
      <c r="AT156" s="81" t="str">
        <f t="shared" ref="AT156" si="231">IF(AU156="","",RANK(AU156,$AU$18:$AU$467,1))</f>
        <v/>
      </c>
      <c r="AU156" s="81" t="str">
        <f>IF(S156="","",B156)</f>
        <v/>
      </c>
      <c r="AV156" s="81" t="str">
        <f t="shared" ref="AV156" si="232">IF(AW156="","",RANK(AW156,$AW$18:$AW$467,1))</f>
        <v/>
      </c>
      <c r="AW156" s="81" t="str">
        <f>IF(T156="","",B156)</f>
        <v/>
      </c>
      <c r="AX156" s="81" t="str">
        <f t="shared" ref="AX156" si="233">IF(AY156="","",RANK(AY156,$AY$18:$AY$467,1))</f>
        <v/>
      </c>
      <c r="AY156" s="81" t="str">
        <f>IF(OR(G156="十種競技",G157="十種競技",G158="十種競技"),B156,"")</f>
        <v/>
      </c>
      <c r="AZ156" s="81"/>
      <c r="BA156" s="87"/>
      <c r="BB156" s="77" t="str">
        <f t="shared" si="219"/>
        <v/>
      </c>
      <c r="BG156" s="81">
        <f t="shared" si="221"/>
        <v>0</v>
      </c>
      <c r="BH156" s="68">
        <f>BG432</f>
        <v>0</v>
      </c>
      <c r="BI156" s="68">
        <f>BG433</f>
        <v>0</v>
      </c>
      <c r="BJ156" s="68">
        <f>BG434</f>
        <v>0</v>
      </c>
      <c r="BK156" s="89">
        <f>B432</f>
        <v>0</v>
      </c>
      <c r="BL156" s="81"/>
      <c r="BM156" s="81">
        <f t="shared" si="220"/>
        <v>0</v>
      </c>
    </row>
    <row r="157" spans="1:65" ht="18.75" customHeight="1">
      <c r="A157" s="261"/>
      <c r="B157" s="244"/>
      <c r="C157" s="506"/>
      <c r="D157" s="506"/>
      <c r="E157" s="504" t="str">
        <f>IF(B156="","",VLOOKUP(B156,'登録データ（男）'!$A$3:$AA$2000,4,FALSE))</f>
        <v/>
      </c>
      <c r="F157" s="16" t="s">
        <v>53</v>
      </c>
      <c r="G157" s="16"/>
      <c r="H157" s="16"/>
      <c r="I157" s="16" t="s">
        <v>56</v>
      </c>
      <c r="J157" s="76"/>
      <c r="K157" s="16" t="str">
        <f t="shared" si="203"/>
        <v/>
      </c>
      <c r="L157" s="76"/>
      <c r="M157" s="185" t="str">
        <f t="shared" si="204"/>
        <v/>
      </c>
      <c r="N157" s="76"/>
      <c r="O157" s="76"/>
      <c r="P157" s="204"/>
      <c r="Q157" s="204"/>
      <c r="R157" s="257"/>
      <c r="S157" s="255"/>
      <c r="T157" s="255"/>
      <c r="X157" s="46"/>
      <c r="Y157" s="81">
        <f>IF(B157="",0,IF(VLOOKUP(B157,'登録データ（男）'!$A$3:$AB$1687,28,FALSE)=1,0,1))</f>
        <v>0</v>
      </c>
      <c r="Z157" s="81"/>
      <c r="AA157" s="81"/>
      <c r="AB157" s="81"/>
      <c r="AC157" s="81"/>
      <c r="AD157" s="81"/>
      <c r="AE157" s="81"/>
      <c r="AF157" s="81">
        <f t="shared" ca="1" si="205"/>
        <v>0</v>
      </c>
      <c r="AG157" s="48" t="str">
        <f t="shared" si="214"/>
        <v/>
      </c>
      <c r="AH157" s="81">
        <f t="shared" si="206"/>
        <v>0</v>
      </c>
      <c r="AI157" s="81" t="str">
        <f>IF(G157="","0",VLOOKUP(G157,'登録データ（男）'!$Q$3:$S$23,2,FALSE))</f>
        <v>0</v>
      </c>
      <c r="AJ157" s="81" t="str">
        <f t="shared" si="207"/>
        <v>00</v>
      </c>
      <c r="AK157" s="81" t="str">
        <f t="shared" si="208"/>
        <v>0</v>
      </c>
      <c r="AL157" s="81" t="str">
        <f t="shared" si="209"/>
        <v>000000</v>
      </c>
      <c r="AM157" s="81" t="str">
        <f t="shared" ca="1" si="210"/>
        <v/>
      </c>
      <c r="AN157" s="81">
        <f t="shared" si="215"/>
        <v>0</v>
      </c>
      <c r="AO157" s="81" t="str">
        <f>IF(G157="","0",VALUE(VLOOKUP(G157,'登録データ（男）'!$Q$3:$S$23,3,FALSE)))</f>
        <v>0</v>
      </c>
      <c r="AP157" s="81">
        <f t="shared" si="211"/>
        <v>0</v>
      </c>
      <c r="AQ157" s="81">
        <f t="shared" si="212"/>
        <v>0</v>
      </c>
      <c r="AR157" s="81" t="str">
        <f ca="1">IF(OFFSET(B157,-MOD(ROW(B157),3),0)&lt;&gt;"",IF(RIGHT(G157,1)=")",VALUE(VLOOKUP(OFFSET(B157,-MOD(ROW(B157),3),0),'登録データ（男）'!#REF!,8,FALSE)),"0"),"0")</f>
        <v>0</v>
      </c>
      <c r="AS157" s="81">
        <f t="shared" ca="1" si="213"/>
        <v>0</v>
      </c>
      <c r="AT157" s="81"/>
      <c r="AU157" s="81"/>
      <c r="AV157" s="81"/>
      <c r="AW157" s="81"/>
      <c r="AX157" s="81"/>
      <c r="AY157" s="81"/>
      <c r="AZ157" s="81"/>
      <c r="BA157" s="88"/>
      <c r="BB157" s="77" t="str">
        <f t="shared" si="219"/>
        <v/>
      </c>
      <c r="BG157" s="81">
        <f t="shared" si="221"/>
        <v>0</v>
      </c>
      <c r="BH157" s="68">
        <f>BG435</f>
        <v>0</v>
      </c>
      <c r="BI157" s="68">
        <f>BG436</f>
        <v>0</v>
      </c>
      <c r="BJ157" s="68">
        <f>BG437</f>
        <v>0</v>
      </c>
      <c r="BK157" s="89">
        <f>B435</f>
        <v>0</v>
      </c>
      <c r="BL157" s="81"/>
      <c r="BM157" s="81">
        <f t="shared" si="220"/>
        <v>0</v>
      </c>
    </row>
    <row r="158" spans="1:65" ht="18.75" customHeight="1" thickBot="1">
      <c r="A158" s="250"/>
      <c r="B158" s="245"/>
      <c r="C158" s="507"/>
      <c r="D158" s="507"/>
      <c r="E158" s="508" t="s">
        <v>258</v>
      </c>
      <c r="F158" s="79" t="s">
        <v>54</v>
      </c>
      <c r="G158" s="79"/>
      <c r="H158" s="152"/>
      <c r="I158" s="79" t="s">
        <v>36</v>
      </c>
      <c r="J158" s="18"/>
      <c r="K158" s="25" t="str">
        <f t="shared" si="203"/>
        <v/>
      </c>
      <c r="L158" s="18"/>
      <c r="M158" s="79" t="str">
        <f t="shared" si="204"/>
        <v/>
      </c>
      <c r="N158" s="18"/>
      <c r="O158" s="18"/>
      <c r="P158" s="258"/>
      <c r="Q158" s="258"/>
      <c r="R158" s="259"/>
      <c r="S158" s="256"/>
      <c r="T158" s="256"/>
      <c r="X158" s="46"/>
      <c r="Y158" s="81">
        <f>IF(B158="",0,IF(VLOOKUP(B158,'登録データ（男）'!$A$3:$AB$1687,28,FALSE)=1,0,1))</f>
        <v>0</v>
      </c>
      <c r="Z158" s="81"/>
      <c r="AA158" s="81"/>
      <c r="AB158" s="81"/>
      <c r="AC158" s="81"/>
      <c r="AD158" s="81"/>
      <c r="AE158" s="81"/>
      <c r="AF158" s="81">
        <f t="shared" ca="1" si="205"/>
        <v>0</v>
      </c>
      <c r="AG158" s="48"/>
      <c r="AH158" s="81">
        <f t="shared" si="206"/>
        <v>0</v>
      </c>
      <c r="AI158" s="81" t="str">
        <f>IF(G158="","0",VLOOKUP(G158,'登録データ（男）'!$Q$3:$S$23,2,FALSE))</f>
        <v>0</v>
      </c>
      <c r="AJ158" s="81" t="str">
        <f t="shared" si="207"/>
        <v>00</v>
      </c>
      <c r="AK158" s="81" t="str">
        <f t="shared" si="208"/>
        <v>0</v>
      </c>
      <c r="AL158" s="81" t="str">
        <f t="shared" si="209"/>
        <v>000000</v>
      </c>
      <c r="AM158" s="81" t="str">
        <f t="shared" ca="1" si="210"/>
        <v/>
      </c>
      <c r="AN158" s="81">
        <f t="shared" si="215"/>
        <v>0</v>
      </c>
      <c r="AO158" s="81" t="str">
        <f>IF(G158="","0",VALUE(VLOOKUP(G158,'登録データ（男）'!$Q$3:$S$23,3,FALSE)))</f>
        <v>0</v>
      </c>
      <c r="AP158" s="81">
        <f t="shared" si="211"/>
        <v>0</v>
      </c>
      <c r="AQ158" s="81">
        <f t="shared" si="212"/>
        <v>0</v>
      </c>
      <c r="AR158" s="81" t="str">
        <f ca="1">IF(OFFSET(B158,-MOD(ROW(B158),3),0)&lt;&gt;"",IF(RIGHT(G158,1)=")",VALUE(VLOOKUP(OFFSET(B158,-MOD(ROW(B158),3),0),'登録データ（男）'!#REF!,8,FALSE)),"0"),"0")</f>
        <v>0</v>
      </c>
      <c r="AS158" s="81">
        <f t="shared" ca="1" si="213"/>
        <v>0</v>
      </c>
      <c r="AT158" s="81"/>
      <c r="AU158" s="81"/>
      <c r="AV158" s="81"/>
      <c r="AW158" s="81"/>
      <c r="AX158" s="81"/>
      <c r="AY158" s="81"/>
      <c r="AZ158" s="81"/>
      <c r="BA158" s="87"/>
      <c r="BB158" s="77" t="str">
        <f t="shared" si="219"/>
        <v/>
      </c>
      <c r="BG158" s="81">
        <f t="shared" si="221"/>
        <v>0</v>
      </c>
      <c r="BH158" s="68">
        <f>BG438</f>
        <v>0</v>
      </c>
      <c r="BI158" s="68">
        <f>BG439</f>
        <v>0</v>
      </c>
      <c r="BJ158" s="68">
        <f>BG440</f>
        <v>0</v>
      </c>
      <c r="BK158" s="89">
        <f>B438</f>
        <v>0</v>
      </c>
      <c r="BL158" s="81"/>
      <c r="BM158" s="81">
        <f t="shared" si="220"/>
        <v>0</v>
      </c>
    </row>
    <row r="159" spans="1:65" ht="16.5" customHeight="1" thickTop="1">
      <c r="A159" s="260">
        <v>48</v>
      </c>
      <c r="B159" s="243"/>
      <c r="C159" s="505" t="str">
        <f>IF(B159="","",VLOOKUP(B159,'登録データ（男）'!$A$3:$AA$2000,2,FALSE))</f>
        <v/>
      </c>
      <c r="D159" s="505" t="str">
        <f>IF(B159="","",VLOOKUP(B159,'登録データ（男）'!$A$3:$AA$2000,3,FALSE))</f>
        <v/>
      </c>
      <c r="E159" s="504" t="str">
        <f>IF(B159="","",VLOOKUP(B159,'登録データ（男）'!$A$3:$AA$2000,7,FALSE))</f>
        <v/>
      </c>
      <c r="F159" s="82" t="s">
        <v>52</v>
      </c>
      <c r="G159" s="82"/>
      <c r="H159" s="25"/>
      <c r="I159" s="82" t="s">
        <v>55</v>
      </c>
      <c r="J159" s="17"/>
      <c r="K159" s="184" t="str">
        <f t="shared" si="203"/>
        <v/>
      </c>
      <c r="L159" s="17"/>
      <c r="M159" s="82" t="str">
        <f t="shared" si="204"/>
        <v/>
      </c>
      <c r="N159" s="17"/>
      <c r="O159" s="17"/>
      <c r="P159" s="262"/>
      <c r="Q159" s="262"/>
      <c r="R159" s="241"/>
      <c r="S159" s="254"/>
      <c r="T159" s="254"/>
      <c r="X159" s="46"/>
      <c r="Y159" s="81">
        <f>IF(B159="",0,IF(VLOOKUP(B159,'登録データ（男）'!$A$3:$AB$1687,28,FALSE)=1,0,1))</f>
        <v>0</v>
      </c>
      <c r="Z159" s="81">
        <f>IF(B159="",1,0)</f>
        <v>1</v>
      </c>
      <c r="AA159" s="81">
        <f>IF(C159="",1,0)</f>
        <v>1</v>
      </c>
      <c r="AB159" s="81">
        <f>IF(D159="",1,0)</f>
        <v>1</v>
      </c>
      <c r="AC159" s="81">
        <f>IF(E159="",1,0)</f>
        <v>1</v>
      </c>
      <c r="AD159" s="81">
        <f>IF(E160="",1,0)</f>
        <v>1</v>
      </c>
      <c r="AE159" s="81">
        <f>SUM(Z159:AD159)</f>
        <v>5</v>
      </c>
      <c r="AF159" s="81">
        <f t="shared" ca="1" si="205"/>
        <v>0</v>
      </c>
      <c r="AG159" s="48" t="str">
        <f t="shared" ref="AG159" si="234">IF($B159="","",IF($B159&lt;1500,0,1))</f>
        <v/>
      </c>
      <c r="AH159" s="81">
        <f t="shared" si="206"/>
        <v>0</v>
      </c>
      <c r="AI159" s="81" t="str">
        <f>IF(G159="","0",VLOOKUP(G159,'登録データ（男）'!$Q$3:$S$23,2,FALSE))</f>
        <v>0</v>
      </c>
      <c r="AJ159" s="81" t="str">
        <f t="shared" si="207"/>
        <v>00</v>
      </c>
      <c r="AK159" s="81" t="str">
        <f t="shared" si="208"/>
        <v>0</v>
      </c>
      <c r="AL159" s="81" t="str">
        <f t="shared" si="209"/>
        <v>000000</v>
      </c>
      <c r="AM159" s="81" t="str">
        <f t="shared" ca="1" si="210"/>
        <v/>
      </c>
      <c r="AN159" s="81">
        <f t="shared" si="215"/>
        <v>0</v>
      </c>
      <c r="AO159" s="81" t="str">
        <f>IF(G159="","0",VALUE(VLOOKUP(G159,'登録データ（男）'!$Q$3:$S$23,3,FALSE)))</f>
        <v>0</v>
      </c>
      <c r="AP159" s="81">
        <f t="shared" si="211"/>
        <v>0</v>
      </c>
      <c r="AQ159" s="81">
        <f t="shared" si="212"/>
        <v>0</v>
      </c>
      <c r="AR159" s="81" t="str">
        <f ca="1">IF(OFFSET(B159,-MOD(ROW(B159),3),0)&lt;&gt;"",IF(RIGHT(G159,1)=")",VALUE(VLOOKUP(OFFSET(B159,-MOD(ROW(B159),3),0),'登録データ（男）'!#REF!,8,FALSE)),"0"),"0")</f>
        <v>0</v>
      </c>
      <c r="AS159" s="81">
        <f t="shared" ca="1" si="213"/>
        <v>0</v>
      </c>
      <c r="AT159" s="81" t="str">
        <f t="shared" ref="AT159" si="235">IF(AU159="","",RANK(AU159,$AU$18:$AU$467,1))</f>
        <v/>
      </c>
      <c r="AU159" s="81" t="str">
        <f>IF(S159="","",B159)</f>
        <v/>
      </c>
      <c r="AV159" s="81" t="str">
        <f t="shared" ref="AV159" si="236">IF(AW159="","",RANK(AW159,$AW$18:$AW$467,1))</f>
        <v/>
      </c>
      <c r="AW159" s="81" t="str">
        <f>IF(T159="","",B159)</f>
        <v/>
      </c>
      <c r="AX159" s="81" t="str">
        <f t="shared" ref="AX159" si="237">IF(AY159="","",RANK(AY159,$AY$18:$AY$467,1))</f>
        <v/>
      </c>
      <c r="AY159" s="81" t="str">
        <f>IF(OR(G159="十種競技",G160="十種競技",G161="十種競技"),B159,"")</f>
        <v/>
      </c>
      <c r="AZ159" s="81"/>
      <c r="BA159" s="88"/>
      <c r="BB159" s="77" t="str">
        <f t="shared" si="219"/>
        <v/>
      </c>
      <c r="BG159" s="81">
        <f t="shared" si="221"/>
        <v>0</v>
      </c>
      <c r="BH159" s="68">
        <f>BG441</f>
        <v>0</v>
      </c>
      <c r="BI159" s="68">
        <f>BG442</f>
        <v>0</v>
      </c>
      <c r="BJ159" s="68">
        <f>BG443</f>
        <v>0</v>
      </c>
      <c r="BK159" s="89">
        <f>B441</f>
        <v>0</v>
      </c>
      <c r="BL159" s="81"/>
      <c r="BM159" s="81">
        <f t="shared" si="220"/>
        <v>0</v>
      </c>
    </row>
    <row r="160" spans="1:65" ht="16.5" customHeight="1">
      <c r="A160" s="261"/>
      <c r="B160" s="244"/>
      <c r="C160" s="506"/>
      <c r="D160" s="506"/>
      <c r="E160" s="504" t="str">
        <f>IF(B159="","",VLOOKUP(B159,'登録データ（男）'!$A$3:$AA$2000,4,FALSE))</f>
        <v/>
      </c>
      <c r="F160" s="16" t="s">
        <v>53</v>
      </c>
      <c r="G160" s="16"/>
      <c r="H160" s="16"/>
      <c r="I160" s="16" t="s">
        <v>56</v>
      </c>
      <c r="J160" s="76"/>
      <c r="K160" s="16" t="str">
        <f t="shared" si="203"/>
        <v/>
      </c>
      <c r="L160" s="76"/>
      <c r="M160" s="185" t="str">
        <f t="shared" si="204"/>
        <v/>
      </c>
      <c r="N160" s="76"/>
      <c r="O160" s="76"/>
      <c r="P160" s="204"/>
      <c r="Q160" s="204"/>
      <c r="R160" s="257"/>
      <c r="S160" s="255"/>
      <c r="T160" s="255"/>
      <c r="X160" s="46"/>
      <c r="Y160" s="81">
        <f>IF(B160="",0,IF(VLOOKUP(B160,'登録データ（男）'!$A$3:$AB$1687,28,FALSE)=1,0,1))</f>
        <v>0</v>
      </c>
      <c r="Z160" s="81"/>
      <c r="AA160" s="81"/>
      <c r="AB160" s="81"/>
      <c r="AC160" s="81"/>
      <c r="AD160" s="81"/>
      <c r="AE160" s="81"/>
      <c r="AF160" s="81">
        <f t="shared" ca="1" si="205"/>
        <v>0</v>
      </c>
      <c r="AG160" s="48" t="str">
        <f t="shared" si="214"/>
        <v/>
      </c>
      <c r="AH160" s="81">
        <f t="shared" si="206"/>
        <v>0</v>
      </c>
      <c r="AI160" s="81" t="str">
        <f>IF(G160="","0",VLOOKUP(G160,'登録データ（男）'!$Q$3:$S$23,2,FALSE))</f>
        <v>0</v>
      </c>
      <c r="AJ160" s="81" t="str">
        <f t="shared" si="207"/>
        <v>00</v>
      </c>
      <c r="AK160" s="81" t="str">
        <f t="shared" si="208"/>
        <v>0</v>
      </c>
      <c r="AL160" s="81" t="str">
        <f t="shared" si="209"/>
        <v>000000</v>
      </c>
      <c r="AM160" s="81" t="str">
        <f t="shared" ca="1" si="210"/>
        <v/>
      </c>
      <c r="AN160" s="81">
        <f t="shared" si="215"/>
        <v>0</v>
      </c>
      <c r="AO160" s="81" t="str">
        <f>IF(G160="","0",VALUE(VLOOKUP(G160,'登録データ（男）'!$Q$3:$S$23,3,FALSE)))</f>
        <v>0</v>
      </c>
      <c r="AP160" s="81">
        <f t="shared" si="211"/>
        <v>0</v>
      </c>
      <c r="AQ160" s="81">
        <f t="shared" si="212"/>
        <v>0</v>
      </c>
      <c r="AR160" s="81" t="str">
        <f ca="1">IF(OFFSET(B160,-MOD(ROW(B160),3),0)&lt;&gt;"",IF(RIGHT(G160,1)=")",VALUE(VLOOKUP(OFFSET(B160,-MOD(ROW(B160),3),0),'登録データ（男）'!#REF!,8,FALSE)),"0"),"0")</f>
        <v>0</v>
      </c>
      <c r="AS160" s="81">
        <f t="shared" ca="1" si="213"/>
        <v>0</v>
      </c>
      <c r="AT160" s="81"/>
      <c r="AU160" s="81"/>
      <c r="AV160" s="81"/>
      <c r="AW160" s="81"/>
      <c r="AX160" s="81"/>
      <c r="AY160" s="81"/>
      <c r="AZ160" s="81"/>
      <c r="BA160" s="87"/>
      <c r="BB160" s="77" t="str">
        <f t="shared" si="219"/>
        <v/>
      </c>
      <c r="BG160" s="81">
        <f t="shared" si="221"/>
        <v>0</v>
      </c>
      <c r="BH160" s="68">
        <f>BG444</f>
        <v>0</v>
      </c>
      <c r="BI160" s="68">
        <f>BG445</f>
        <v>0</v>
      </c>
      <c r="BJ160" s="68">
        <f>BG446</f>
        <v>0</v>
      </c>
      <c r="BK160" s="89">
        <f>B444</f>
        <v>0</v>
      </c>
      <c r="BL160" s="81"/>
      <c r="BM160" s="81">
        <f t="shared" si="220"/>
        <v>0</v>
      </c>
    </row>
    <row r="161" spans="1:65" ht="18.75" customHeight="1" thickBot="1">
      <c r="A161" s="250"/>
      <c r="B161" s="245"/>
      <c r="C161" s="507"/>
      <c r="D161" s="507"/>
      <c r="E161" s="508" t="s">
        <v>258</v>
      </c>
      <c r="F161" s="79" t="s">
        <v>54</v>
      </c>
      <c r="G161" s="79"/>
      <c r="H161" s="152"/>
      <c r="I161" s="79" t="s">
        <v>36</v>
      </c>
      <c r="J161" s="18"/>
      <c r="K161" s="25" t="str">
        <f t="shared" si="203"/>
        <v/>
      </c>
      <c r="L161" s="18"/>
      <c r="M161" s="79" t="str">
        <f t="shared" si="204"/>
        <v/>
      </c>
      <c r="N161" s="18"/>
      <c r="O161" s="18"/>
      <c r="P161" s="258"/>
      <c r="Q161" s="258"/>
      <c r="R161" s="259"/>
      <c r="S161" s="256"/>
      <c r="T161" s="256"/>
      <c r="X161" s="46"/>
      <c r="Y161" s="81">
        <f>IF(B161="",0,IF(VLOOKUP(B161,'登録データ（男）'!$A$3:$AB$1687,28,FALSE)=1,0,1))</f>
        <v>0</v>
      </c>
      <c r="Z161" s="81"/>
      <c r="AA161" s="81"/>
      <c r="AB161" s="81"/>
      <c r="AC161" s="81"/>
      <c r="AD161" s="81"/>
      <c r="AE161" s="81"/>
      <c r="AF161" s="81">
        <f t="shared" ca="1" si="205"/>
        <v>0</v>
      </c>
      <c r="AG161" s="48"/>
      <c r="AH161" s="81">
        <f t="shared" si="206"/>
        <v>0</v>
      </c>
      <c r="AI161" s="81" t="str">
        <f>IF(G161="","0",VLOOKUP(G161,'登録データ（男）'!$Q$3:$S$23,2,FALSE))</f>
        <v>0</v>
      </c>
      <c r="AJ161" s="81" t="str">
        <f t="shared" si="207"/>
        <v>00</v>
      </c>
      <c r="AK161" s="81" t="str">
        <f t="shared" si="208"/>
        <v>0</v>
      </c>
      <c r="AL161" s="81" t="str">
        <f t="shared" si="209"/>
        <v>000000</v>
      </c>
      <c r="AM161" s="81" t="str">
        <f t="shared" ca="1" si="210"/>
        <v/>
      </c>
      <c r="AN161" s="81">
        <f t="shared" si="215"/>
        <v>0</v>
      </c>
      <c r="AO161" s="81" t="str">
        <f>IF(G161="","0",VALUE(VLOOKUP(G161,'登録データ（男）'!$Q$3:$S$23,3,FALSE)))</f>
        <v>0</v>
      </c>
      <c r="AP161" s="81">
        <f t="shared" si="211"/>
        <v>0</v>
      </c>
      <c r="AQ161" s="81">
        <f t="shared" si="212"/>
        <v>0</v>
      </c>
      <c r="AR161" s="81" t="str">
        <f ca="1">IF(OFFSET(B161,-MOD(ROW(B161),3),0)&lt;&gt;"",IF(RIGHT(G161,1)=")",VALUE(VLOOKUP(OFFSET(B161,-MOD(ROW(B161),3),0),'登録データ（男）'!#REF!,8,FALSE)),"0"),"0")</f>
        <v>0</v>
      </c>
      <c r="AS161" s="81">
        <f t="shared" ca="1" si="213"/>
        <v>0</v>
      </c>
      <c r="AT161" s="81"/>
      <c r="AU161" s="81"/>
      <c r="AV161" s="81"/>
      <c r="AW161" s="81"/>
      <c r="AX161" s="81"/>
      <c r="AY161" s="81"/>
      <c r="AZ161" s="81"/>
      <c r="BA161" s="88"/>
      <c r="BB161" s="77" t="str">
        <f t="shared" si="219"/>
        <v/>
      </c>
      <c r="BG161" s="81">
        <f t="shared" si="221"/>
        <v>0</v>
      </c>
      <c r="BH161" s="68">
        <f>BG447</f>
        <v>0</v>
      </c>
      <c r="BI161" s="68">
        <f>BG448</f>
        <v>0</v>
      </c>
      <c r="BJ161" s="68">
        <f>BG449</f>
        <v>0</v>
      </c>
      <c r="BK161" s="89">
        <f>B447</f>
        <v>0</v>
      </c>
      <c r="BL161" s="81"/>
      <c r="BM161" s="81">
        <f t="shared" si="220"/>
        <v>0</v>
      </c>
    </row>
    <row r="162" spans="1:65" ht="15.75" customHeight="1" thickTop="1">
      <c r="A162" s="260">
        <v>49</v>
      </c>
      <c r="B162" s="243"/>
      <c r="C162" s="505" t="str">
        <f>IF(B162="","",VLOOKUP(B162,'登録データ（男）'!$A$3:$AA$2000,2,FALSE))</f>
        <v/>
      </c>
      <c r="D162" s="505" t="str">
        <f>IF(B162="","",VLOOKUP(B162,'登録データ（男）'!$A$3:$AA$2000,3,FALSE))</f>
        <v/>
      </c>
      <c r="E162" s="504" t="str">
        <f>IF(B162="","",VLOOKUP(B162,'登録データ（男）'!$A$3:$AA$2000,7,FALSE))</f>
        <v/>
      </c>
      <c r="F162" s="82" t="s">
        <v>52</v>
      </c>
      <c r="G162" s="82"/>
      <c r="H162" s="25"/>
      <c r="I162" s="82" t="s">
        <v>55</v>
      </c>
      <c r="J162" s="17"/>
      <c r="K162" s="184" t="str">
        <f t="shared" si="203"/>
        <v/>
      </c>
      <c r="L162" s="17"/>
      <c r="M162" s="82" t="str">
        <f t="shared" si="204"/>
        <v/>
      </c>
      <c r="N162" s="17"/>
      <c r="O162" s="17"/>
      <c r="P162" s="262"/>
      <c r="Q162" s="262"/>
      <c r="R162" s="241"/>
      <c r="S162" s="254"/>
      <c r="T162" s="254"/>
      <c r="X162" s="46"/>
      <c r="Y162" s="81">
        <f>IF(B162="",0,IF(VLOOKUP(B162,'登録データ（男）'!$A$3:$AB$1687,28,FALSE)=1,0,1))</f>
        <v>0</v>
      </c>
      <c r="Z162" s="81">
        <f>IF(B162="",1,0)</f>
        <v>1</v>
      </c>
      <c r="AA162" s="81">
        <f>IF(C162="",1,0)</f>
        <v>1</v>
      </c>
      <c r="AB162" s="81">
        <f>IF(D162="",1,0)</f>
        <v>1</v>
      </c>
      <c r="AC162" s="81">
        <f>IF(E162="",1,0)</f>
        <v>1</v>
      </c>
      <c r="AD162" s="81">
        <f>IF(E163="",1,0)</f>
        <v>1</v>
      </c>
      <c r="AE162" s="81">
        <f>SUM(Z162:AD162)</f>
        <v>5</v>
      </c>
      <c r="AF162" s="81">
        <f t="shared" ca="1" si="205"/>
        <v>0</v>
      </c>
      <c r="AG162" s="48" t="str">
        <f t="shared" ref="AG162" si="238">IF($B162="","",IF($B162&lt;1500,0,1))</f>
        <v/>
      </c>
      <c r="AH162" s="81">
        <f t="shared" si="206"/>
        <v>0</v>
      </c>
      <c r="AI162" s="81" t="str">
        <f>IF(G162="","0",VLOOKUP(G162,'登録データ（男）'!$Q$3:$S$23,2,FALSE))</f>
        <v>0</v>
      </c>
      <c r="AJ162" s="81" t="str">
        <f t="shared" si="207"/>
        <v>00</v>
      </c>
      <c r="AK162" s="81" t="str">
        <f t="shared" si="208"/>
        <v>0</v>
      </c>
      <c r="AL162" s="81" t="str">
        <f t="shared" si="209"/>
        <v>000000</v>
      </c>
      <c r="AM162" s="81" t="str">
        <f t="shared" ca="1" si="210"/>
        <v/>
      </c>
      <c r="AN162" s="81">
        <f t="shared" si="215"/>
        <v>0</v>
      </c>
      <c r="AO162" s="81" t="str">
        <f>IF(G162="","0",VALUE(VLOOKUP(G162,'登録データ（男）'!$Q$3:$S$23,3,FALSE)))</f>
        <v>0</v>
      </c>
      <c r="AP162" s="81">
        <f t="shared" si="211"/>
        <v>0</v>
      </c>
      <c r="AQ162" s="81">
        <f t="shared" si="212"/>
        <v>0</v>
      </c>
      <c r="AR162" s="81" t="str">
        <f ca="1">IF(OFFSET(B162,-MOD(ROW(B162),3),0)&lt;&gt;"",IF(RIGHT(G162,1)=")",VALUE(VLOOKUP(OFFSET(B162,-MOD(ROW(B162),3),0),'登録データ（男）'!#REF!,8,FALSE)),"0"),"0")</f>
        <v>0</v>
      </c>
      <c r="AS162" s="81">
        <f t="shared" ca="1" si="213"/>
        <v>0</v>
      </c>
      <c r="AT162" s="81" t="str">
        <f t="shared" ref="AT162" si="239">IF(AU162="","",RANK(AU162,$AU$18:$AU$467,1))</f>
        <v/>
      </c>
      <c r="AU162" s="81" t="str">
        <f>IF(S162="","",B162)</f>
        <v/>
      </c>
      <c r="AV162" s="81" t="str">
        <f t="shared" ref="AV162" si="240">IF(AW162="","",RANK(AW162,$AW$18:$AW$467,1))</f>
        <v/>
      </c>
      <c r="AW162" s="81" t="str">
        <f>IF(T162="","",B162)</f>
        <v/>
      </c>
      <c r="AX162" s="81" t="str">
        <f t="shared" ref="AX162" si="241">IF(AY162="","",RANK(AY162,$AY$18:$AY$467,1))</f>
        <v/>
      </c>
      <c r="AY162" s="81" t="str">
        <f>IF(OR(G162="十種競技",G163="十種競技",G164="十種競技"),B162,"")</f>
        <v/>
      </c>
      <c r="AZ162" s="81"/>
      <c r="BA162" s="87"/>
      <c r="BB162" s="77" t="str">
        <f t="shared" si="219"/>
        <v/>
      </c>
      <c r="BG162" s="81">
        <f t="shared" si="221"/>
        <v>0</v>
      </c>
      <c r="BH162" s="68">
        <f>BG450</f>
        <v>0</v>
      </c>
      <c r="BI162" s="68">
        <f>BG451</f>
        <v>0</v>
      </c>
      <c r="BJ162" s="68">
        <f>BG452</f>
        <v>0</v>
      </c>
      <c r="BK162" s="89">
        <f>B450</f>
        <v>0</v>
      </c>
      <c r="BL162" s="81"/>
      <c r="BM162" s="81">
        <f t="shared" si="220"/>
        <v>0</v>
      </c>
    </row>
    <row r="163" spans="1:65" ht="15.75" customHeight="1">
      <c r="A163" s="261"/>
      <c r="B163" s="244"/>
      <c r="C163" s="506"/>
      <c r="D163" s="506"/>
      <c r="E163" s="504" t="str">
        <f>IF(B162="","",VLOOKUP(B162,'登録データ（男）'!$A$3:$AA$2000,4,FALSE))</f>
        <v/>
      </c>
      <c r="F163" s="16" t="s">
        <v>53</v>
      </c>
      <c r="G163" s="16"/>
      <c r="H163" s="16"/>
      <c r="I163" s="16" t="s">
        <v>56</v>
      </c>
      <c r="J163" s="76"/>
      <c r="K163" s="16" t="str">
        <f t="shared" si="203"/>
        <v/>
      </c>
      <c r="L163" s="76"/>
      <c r="M163" s="185" t="str">
        <f t="shared" si="204"/>
        <v/>
      </c>
      <c r="N163" s="76"/>
      <c r="O163" s="76"/>
      <c r="P163" s="204"/>
      <c r="Q163" s="204"/>
      <c r="R163" s="257"/>
      <c r="S163" s="255"/>
      <c r="T163" s="255"/>
      <c r="X163" s="46"/>
      <c r="Y163" s="81">
        <f>IF(B163="",0,IF(VLOOKUP(B163,'登録データ（男）'!$A$3:$AB$1687,28,FALSE)=1,0,1))</f>
        <v>0</v>
      </c>
      <c r="Z163" s="81"/>
      <c r="AA163" s="81"/>
      <c r="AB163" s="81"/>
      <c r="AC163" s="81"/>
      <c r="AD163" s="81"/>
      <c r="AE163" s="81"/>
      <c r="AF163" s="81">
        <f t="shared" ca="1" si="205"/>
        <v>0</v>
      </c>
      <c r="AG163" s="48" t="str">
        <f t="shared" si="214"/>
        <v/>
      </c>
      <c r="AH163" s="81">
        <f t="shared" si="206"/>
        <v>0</v>
      </c>
      <c r="AI163" s="81" t="str">
        <f>IF(G163="","0",VLOOKUP(G163,'登録データ（男）'!$Q$3:$S$23,2,FALSE))</f>
        <v>0</v>
      </c>
      <c r="AJ163" s="81" t="str">
        <f t="shared" si="207"/>
        <v>00</v>
      </c>
      <c r="AK163" s="81" t="str">
        <f t="shared" si="208"/>
        <v>0</v>
      </c>
      <c r="AL163" s="81" t="str">
        <f t="shared" si="209"/>
        <v>000000</v>
      </c>
      <c r="AM163" s="81" t="str">
        <f t="shared" ca="1" si="210"/>
        <v/>
      </c>
      <c r="AN163" s="81">
        <f t="shared" si="215"/>
        <v>0</v>
      </c>
      <c r="AO163" s="81" t="str">
        <f>IF(G163="","0",VALUE(VLOOKUP(G163,'登録データ（男）'!$Q$3:$S$23,3,FALSE)))</f>
        <v>0</v>
      </c>
      <c r="AP163" s="81">
        <f t="shared" si="211"/>
        <v>0</v>
      </c>
      <c r="AQ163" s="81">
        <f t="shared" si="212"/>
        <v>0</v>
      </c>
      <c r="AR163" s="81" t="str">
        <f ca="1">IF(OFFSET(B163,-MOD(ROW(B163),3),0)&lt;&gt;"",IF(RIGHT(G163,1)=")",VALUE(VLOOKUP(OFFSET(B163,-MOD(ROW(B163),3),0),'登録データ（男）'!#REF!,8,FALSE)),"0"),"0")</f>
        <v>0</v>
      </c>
      <c r="AS163" s="81">
        <f t="shared" ca="1" si="213"/>
        <v>0</v>
      </c>
      <c r="AT163" s="81"/>
      <c r="AU163" s="81"/>
      <c r="AV163" s="81"/>
      <c r="AW163" s="81"/>
      <c r="AX163" s="81"/>
      <c r="AY163" s="81"/>
      <c r="AZ163" s="81"/>
      <c r="BA163" s="88"/>
      <c r="BB163" s="77" t="str">
        <f t="shared" si="219"/>
        <v/>
      </c>
      <c r="BG163" s="81">
        <f t="shared" si="221"/>
        <v>0</v>
      </c>
      <c r="BH163" s="68">
        <f>BG453</f>
        <v>0</v>
      </c>
      <c r="BI163" s="68">
        <f>BG454</f>
        <v>0</v>
      </c>
      <c r="BJ163" s="68">
        <f>BG455</f>
        <v>0</v>
      </c>
      <c r="BK163" s="89">
        <f>B453</f>
        <v>0</v>
      </c>
      <c r="BL163" s="81"/>
      <c r="BM163" s="81">
        <f t="shared" si="220"/>
        <v>0</v>
      </c>
    </row>
    <row r="164" spans="1:65" ht="18.75" customHeight="1" thickBot="1">
      <c r="A164" s="250"/>
      <c r="B164" s="245"/>
      <c r="C164" s="507"/>
      <c r="D164" s="507"/>
      <c r="E164" s="508" t="s">
        <v>258</v>
      </c>
      <c r="F164" s="79" t="s">
        <v>54</v>
      </c>
      <c r="G164" s="79"/>
      <c r="H164" s="152"/>
      <c r="I164" s="79" t="s">
        <v>36</v>
      </c>
      <c r="J164" s="18"/>
      <c r="K164" s="25" t="str">
        <f t="shared" si="203"/>
        <v/>
      </c>
      <c r="L164" s="18"/>
      <c r="M164" s="79" t="str">
        <f t="shared" si="204"/>
        <v/>
      </c>
      <c r="N164" s="18"/>
      <c r="O164" s="18"/>
      <c r="P164" s="258"/>
      <c r="Q164" s="258"/>
      <c r="R164" s="259"/>
      <c r="S164" s="256"/>
      <c r="T164" s="256"/>
      <c r="X164" s="46"/>
      <c r="Y164" s="81">
        <f>IF(B164="",0,IF(VLOOKUP(B164,'登録データ（男）'!$A$3:$AB$1687,28,FALSE)=1,0,1))</f>
        <v>0</v>
      </c>
      <c r="Z164" s="81"/>
      <c r="AA164" s="81"/>
      <c r="AB164" s="81"/>
      <c r="AC164" s="81"/>
      <c r="AD164" s="81"/>
      <c r="AE164" s="81"/>
      <c r="AF164" s="81">
        <f t="shared" ca="1" si="205"/>
        <v>0</v>
      </c>
      <c r="AG164" s="48"/>
      <c r="AH164" s="81">
        <f t="shared" si="206"/>
        <v>0</v>
      </c>
      <c r="AI164" s="81" t="str">
        <f>IF(G164="","0",VLOOKUP(G164,'登録データ（男）'!$Q$3:$S$23,2,FALSE))</f>
        <v>0</v>
      </c>
      <c r="AJ164" s="81" t="str">
        <f t="shared" si="207"/>
        <v>00</v>
      </c>
      <c r="AK164" s="81" t="str">
        <f t="shared" si="208"/>
        <v>0</v>
      </c>
      <c r="AL164" s="81" t="str">
        <f t="shared" si="209"/>
        <v>000000</v>
      </c>
      <c r="AM164" s="81" t="str">
        <f t="shared" ca="1" si="210"/>
        <v/>
      </c>
      <c r="AN164" s="81">
        <f t="shared" si="215"/>
        <v>0</v>
      </c>
      <c r="AO164" s="81" t="str">
        <f>IF(G164="","0",VALUE(VLOOKUP(G164,'登録データ（男）'!$Q$3:$S$23,3,FALSE)))</f>
        <v>0</v>
      </c>
      <c r="AP164" s="81">
        <f t="shared" si="211"/>
        <v>0</v>
      </c>
      <c r="AQ164" s="81">
        <f t="shared" si="212"/>
        <v>0</v>
      </c>
      <c r="AR164" s="81" t="str">
        <f ca="1">IF(OFFSET(B164,-MOD(ROW(B164),3),0)&lt;&gt;"",IF(RIGHT(G164,1)=")",VALUE(VLOOKUP(OFFSET(B164,-MOD(ROW(B164),3),0),'登録データ（男）'!#REF!,8,FALSE)),"0"),"0")</f>
        <v>0</v>
      </c>
      <c r="AS164" s="81">
        <f t="shared" ca="1" si="213"/>
        <v>0</v>
      </c>
      <c r="AT164" s="81"/>
      <c r="AU164" s="81"/>
      <c r="AV164" s="81"/>
      <c r="AW164" s="81"/>
      <c r="AX164" s="81"/>
      <c r="AY164" s="81"/>
      <c r="AZ164" s="81"/>
      <c r="BA164" s="87"/>
      <c r="BB164" s="77" t="str">
        <f t="shared" si="219"/>
        <v/>
      </c>
      <c r="BG164" s="81">
        <f t="shared" si="221"/>
        <v>0</v>
      </c>
      <c r="BH164" s="68">
        <f>BG456</f>
        <v>0</v>
      </c>
      <c r="BI164" s="68">
        <f>BG457</f>
        <v>0</v>
      </c>
      <c r="BJ164" s="68">
        <f>BG458</f>
        <v>0</v>
      </c>
      <c r="BK164" s="89">
        <f>B456</f>
        <v>0</v>
      </c>
      <c r="BL164" s="81"/>
      <c r="BM164" s="81">
        <f t="shared" si="220"/>
        <v>0</v>
      </c>
    </row>
    <row r="165" spans="1:65" ht="18.75" customHeight="1" thickTop="1">
      <c r="A165" s="260">
        <v>50</v>
      </c>
      <c r="B165" s="243"/>
      <c r="C165" s="505" t="str">
        <f>IF(B165="","",VLOOKUP(B165,'登録データ（男）'!$A$3:$AA$2000,2,FALSE))</f>
        <v/>
      </c>
      <c r="D165" s="505" t="str">
        <f>IF(B165="","",VLOOKUP(B165,'登録データ（男）'!$A$3:$AA$2000,3,FALSE))</f>
        <v/>
      </c>
      <c r="E165" s="504" t="str">
        <f>IF(B165="","",VLOOKUP(B165,'登録データ（男）'!$A$3:$AA$2000,7,FALSE))</f>
        <v/>
      </c>
      <c r="F165" s="82" t="s">
        <v>52</v>
      </c>
      <c r="G165" s="82"/>
      <c r="H165" s="25"/>
      <c r="I165" s="82" t="s">
        <v>55</v>
      </c>
      <c r="J165" s="17"/>
      <c r="K165" s="184" t="str">
        <f t="shared" si="203"/>
        <v/>
      </c>
      <c r="L165" s="17"/>
      <c r="M165" s="82" t="str">
        <f t="shared" si="204"/>
        <v/>
      </c>
      <c r="N165" s="17"/>
      <c r="O165" s="17"/>
      <c r="P165" s="262"/>
      <c r="Q165" s="262"/>
      <c r="R165" s="241"/>
      <c r="S165" s="254"/>
      <c r="T165" s="254"/>
      <c r="X165" s="46"/>
      <c r="Y165" s="81">
        <f>IF(B165="",0,IF(VLOOKUP(B165,'登録データ（男）'!$A$3:$AB$1687,28,FALSE)=1,0,1))</f>
        <v>0</v>
      </c>
      <c r="Z165" s="81">
        <f>IF(B165="",1,0)</f>
        <v>1</v>
      </c>
      <c r="AA165" s="81">
        <f>IF(C165="",1,0)</f>
        <v>1</v>
      </c>
      <c r="AB165" s="81">
        <f>IF(D165="",1,0)</f>
        <v>1</v>
      </c>
      <c r="AC165" s="81">
        <f>IF(E165="",1,0)</f>
        <v>1</v>
      </c>
      <c r="AD165" s="81">
        <f>IF(E166="",1,0)</f>
        <v>1</v>
      </c>
      <c r="AE165" s="81">
        <f>SUM(Z165:AD165)</f>
        <v>5</v>
      </c>
      <c r="AF165" s="81">
        <f t="shared" ca="1" si="205"/>
        <v>0</v>
      </c>
      <c r="AG165" s="48" t="str">
        <f t="shared" ref="AG165" si="242">IF($B165="","",IF($B165&lt;1500,0,1))</f>
        <v/>
      </c>
      <c r="AH165" s="81">
        <f t="shared" si="206"/>
        <v>0</v>
      </c>
      <c r="AI165" s="81" t="str">
        <f>IF(G165="","0",VLOOKUP(G165,'登録データ（男）'!$Q$3:$S$23,2,FALSE))</f>
        <v>0</v>
      </c>
      <c r="AJ165" s="81" t="str">
        <f t="shared" si="207"/>
        <v>00</v>
      </c>
      <c r="AK165" s="81" t="str">
        <f t="shared" si="208"/>
        <v>0</v>
      </c>
      <c r="AL165" s="81" t="str">
        <f t="shared" si="209"/>
        <v>000000</v>
      </c>
      <c r="AM165" s="81" t="str">
        <f t="shared" ca="1" si="210"/>
        <v/>
      </c>
      <c r="AN165" s="81">
        <f t="shared" si="215"/>
        <v>0</v>
      </c>
      <c r="AO165" s="81" t="str">
        <f>IF(G165="","0",VALUE(VLOOKUP(G165,'登録データ（男）'!$Q$3:$S$23,3,FALSE)))</f>
        <v>0</v>
      </c>
      <c r="AP165" s="81">
        <f t="shared" si="211"/>
        <v>0</v>
      </c>
      <c r="AQ165" s="81">
        <f t="shared" si="212"/>
        <v>0</v>
      </c>
      <c r="AR165" s="81" t="str">
        <f ca="1">IF(OFFSET(B165,-MOD(ROW(B165),3),0)&lt;&gt;"",IF(RIGHT(G165,1)=")",VALUE(VLOOKUP(OFFSET(B165,-MOD(ROW(B165),3),0),'登録データ（男）'!#REF!,8,FALSE)),"0"),"0")</f>
        <v>0</v>
      </c>
      <c r="AS165" s="81">
        <f t="shared" ca="1" si="213"/>
        <v>0</v>
      </c>
      <c r="AT165" s="81" t="str">
        <f t="shared" ref="AT165" si="243">IF(AU165="","",RANK(AU165,$AU$18:$AU$467,1))</f>
        <v/>
      </c>
      <c r="AU165" s="81" t="str">
        <f>IF(S165="","",B165)</f>
        <v/>
      </c>
      <c r="AV165" s="81" t="str">
        <f t="shared" ref="AV165" si="244">IF(AW165="","",RANK(AW165,$AW$18:$AW$467,1))</f>
        <v/>
      </c>
      <c r="AW165" s="81" t="str">
        <f>IF(T165="","",B165)</f>
        <v/>
      </c>
      <c r="AX165" s="81" t="str">
        <f t="shared" ref="AX165" si="245">IF(AY165="","",RANK(AY165,$AY$18:$AY$467,1))</f>
        <v/>
      </c>
      <c r="AY165" s="81" t="str">
        <f>IF(OR(G165="十種競技",G166="十種競技",G167="十種競技"),B165,"")</f>
        <v/>
      </c>
      <c r="AZ165" s="81"/>
      <c r="BA165" s="88"/>
      <c r="BB165" s="77" t="str">
        <f t="shared" si="219"/>
        <v/>
      </c>
      <c r="BG165" s="81">
        <f t="shared" si="221"/>
        <v>0</v>
      </c>
      <c r="BH165" s="68">
        <f>BG459</f>
        <v>0</v>
      </c>
      <c r="BI165" s="68">
        <f>BG460</f>
        <v>0</v>
      </c>
      <c r="BJ165" s="68">
        <f>BG461</f>
        <v>0</v>
      </c>
      <c r="BK165" s="89">
        <f>B459</f>
        <v>0</v>
      </c>
      <c r="BL165" s="81"/>
      <c r="BM165" s="81">
        <f t="shared" si="220"/>
        <v>0</v>
      </c>
    </row>
    <row r="166" spans="1:65" ht="16.5" customHeight="1">
      <c r="A166" s="261"/>
      <c r="B166" s="244"/>
      <c r="C166" s="506"/>
      <c r="D166" s="506"/>
      <c r="E166" s="504" t="str">
        <f>IF(B165="","",VLOOKUP(B165,'登録データ（男）'!$A$3:$AA$2000,4,FALSE))</f>
        <v/>
      </c>
      <c r="F166" s="16" t="s">
        <v>53</v>
      </c>
      <c r="G166" s="16"/>
      <c r="H166" s="16"/>
      <c r="I166" s="16" t="s">
        <v>56</v>
      </c>
      <c r="J166" s="76"/>
      <c r="K166" s="16" t="str">
        <f t="shared" si="203"/>
        <v/>
      </c>
      <c r="L166" s="76"/>
      <c r="M166" s="185" t="str">
        <f t="shared" si="204"/>
        <v/>
      </c>
      <c r="N166" s="76"/>
      <c r="O166" s="76"/>
      <c r="P166" s="204"/>
      <c r="Q166" s="204"/>
      <c r="R166" s="257"/>
      <c r="S166" s="255"/>
      <c r="T166" s="255"/>
      <c r="X166" s="46"/>
      <c r="Y166" s="81">
        <f>IF(B166="",0,IF(VLOOKUP(B166,'登録データ（男）'!$A$3:$AB$1687,28,FALSE)=1,0,1))</f>
        <v>0</v>
      </c>
      <c r="Z166" s="81"/>
      <c r="AA166" s="81"/>
      <c r="AB166" s="81"/>
      <c r="AC166" s="81"/>
      <c r="AD166" s="81"/>
      <c r="AE166" s="81"/>
      <c r="AF166" s="81">
        <f t="shared" ca="1" si="205"/>
        <v>0</v>
      </c>
      <c r="AG166" s="48" t="str">
        <f t="shared" si="214"/>
        <v/>
      </c>
      <c r="AH166" s="81">
        <f t="shared" si="206"/>
        <v>0</v>
      </c>
      <c r="AI166" s="81" t="str">
        <f>IF(G166="","0",VLOOKUP(G166,'登録データ（男）'!$Q$3:$S$23,2,FALSE))</f>
        <v>0</v>
      </c>
      <c r="AJ166" s="81" t="str">
        <f t="shared" si="207"/>
        <v>00</v>
      </c>
      <c r="AK166" s="81" t="str">
        <f t="shared" si="208"/>
        <v>0</v>
      </c>
      <c r="AL166" s="81" t="str">
        <f t="shared" si="209"/>
        <v>000000</v>
      </c>
      <c r="AM166" s="81" t="str">
        <f t="shared" ca="1" si="210"/>
        <v/>
      </c>
      <c r="AN166" s="81">
        <f t="shared" si="215"/>
        <v>0</v>
      </c>
      <c r="AO166" s="81" t="str">
        <f>IF(G166="","0",VALUE(VLOOKUP(G166,'登録データ（男）'!$Q$3:$S$23,3,FALSE)))</f>
        <v>0</v>
      </c>
      <c r="AP166" s="81">
        <f t="shared" si="211"/>
        <v>0</v>
      </c>
      <c r="AQ166" s="81">
        <f t="shared" si="212"/>
        <v>0</v>
      </c>
      <c r="AR166" s="81" t="str">
        <f ca="1">IF(OFFSET(B166,-MOD(ROW(B166),3),0)&lt;&gt;"",IF(RIGHT(G166,1)=")",VALUE(VLOOKUP(OFFSET(B166,-MOD(ROW(B166),3),0),'登録データ（男）'!#REF!,8,FALSE)),"0"),"0")</f>
        <v>0</v>
      </c>
      <c r="AS166" s="81">
        <f t="shared" ca="1" si="213"/>
        <v>0</v>
      </c>
      <c r="AT166" s="81"/>
      <c r="AU166" s="81"/>
      <c r="AV166" s="81"/>
      <c r="AW166" s="81"/>
      <c r="AX166" s="81"/>
      <c r="AY166" s="81"/>
      <c r="AZ166" s="81"/>
      <c r="BA166" s="87"/>
      <c r="BB166" s="77" t="str">
        <f t="shared" si="219"/>
        <v/>
      </c>
      <c r="BG166" s="81">
        <f t="shared" si="221"/>
        <v>0</v>
      </c>
      <c r="BH166" s="68">
        <f>BG462</f>
        <v>0</v>
      </c>
      <c r="BI166" s="68">
        <f>BG463</f>
        <v>0</v>
      </c>
      <c r="BJ166" s="68">
        <f>BG464</f>
        <v>0</v>
      </c>
      <c r="BK166" s="89">
        <f>B462</f>
        <v>0</v>
      </c>
      <c r="BL166" s="81"/>
      <c r="BM166" s="81">
        <f t="shared" si="220"/>
        <v>0</v>
      </c>
    </row>
    <row r="167" spans="1:65" ht="18" customHeight="1" thickBot="1">
      <c r="A167" s="250"/>
      <c r="B167" s="245"/>
      <c r="C167" s="507"/>
      <c r="D167" s="507"/>
      <c r="E167" s="508" t="s">
        <v>258</v>
      </c>
      <c r="F167" s="79" t="s">
        <v>54</v>
      </c>
      <c r="G167" s="79"/>
      <c r="H167" s="152"/>
      <c r="I167" s="79" t="s">
        <v>36</v>
      </c>
      <c r="J167" s="18"/>
      <c r="K167" s="25" t="str">
        <f t="shared" si="203"/>
        <v/>
      </c>
      <c r="L167" s="18"/>
      <c r="M167" s="79" t="str">
        <f t="shared" si="204"/>
        <v/>
      </c>
      <c r="N167" s="18"/>
      <c r="O167" s="18"/>
      <c r="P167" s="258"/>
      <c r="Q167" s="258"/>
      <c r="R167" s="259"/>
      <c r="S167" s="256"/>
      <c r="T167" s="256"/>
      <c r="X167" s="46"/>
      <c r="Y167" s="81">
        <f>IF(B167="",0,IF(VLOOKUP(B167,'登録データ（男）'!$A$3:$AB$1687,28,FALSE)=1,0,1))</f>
        <v>0</v>
      </c>
      <c r="Z167" s="81"/>
      <c r="AA167" s="81"/>
      <c r="AB167" s="81"/>
      <c r="AC167" s="81"/>
      <c r="AD167" s="81"/>
      <c r="AE167" s="81"/>
      <c r="AF167" s="81">
        <f t="shared" ca="1" si="205"/>
        <v>0</v>
      </c>
      <c r="AG167" s="48"/>
      <c r="AH167" s="81">
        <f t="shared" si="206"/>
        <v>0</v>
      </c>
      <c r="AI167" s="81" t="str">
        <f>IF(G167="","0",VLOOKUP(G167,'登録データ（男）'!$Q$3:$S$23,2,FALSE))</f>
        <v>0</v>
      </c>
      <c r="AJ167" s="81" t="str">
        <f t="shared" si="207"/>
        <v>00</v>
      </c>
      <c r="AK167" s="81" t="str">
        <f t="shared" si="208"/>
        <v>0</v>
      </c>
      <c r="AL167" s="81" t="str">
        <f t="shared" si="209"/>
        <v>000000</v>
      </c>
      <c r="AM167" s="81" t="str">
        <f t="shared" ca="1" si="210"/>
        <v/>
      </c>
      <c r="AN167" s="81">
        <f t="shared" si="215"/>
        <v>0</v>
      </c>
      <c r="AO167" s="81" t="str">
        <f>IF(G167="","0",VALUE(VLOOKUP(G167,'登録データ（男）'!$Q$3:$S$23,3,FALSE)))</f>
        <v>0</v>
      </c>
      <c r="AP167" s="81">
        <f t="shared" si="211"/>
        <v>0</v>
      </c>
      <c r="AQ167" s="81">
        <f t="shared" si="212"/>
        <v>0</v>
      </c>
      <c r="AR167" s="81" t="str">
        <f ca="1">IF(OFFSET(B167,-MOD(ROW(B167),3),0)&lt;&gt;"",IF(RIGHT(G167,1)=")",VALUE(VLOOKUP(OFFSET(B167,-MOD(ROW(B167),3),0),'登録データ（男）'!#REF!,8,FALSE)),"0"),"0")</f>
        <v>0</v>
      </c>
      <c r="AS167" s="81">
        <f t="shared" ca="1" si="213"/>
        <v>0</v>
      </c>
      <c r="AT167" s="81"/>
      <c r="AU167" s="81"/>
      <c r="AV167" s="81"/>
      <c r="AW167" s="81"/>
      <c r="AX167" s="81"/>
      <c r="AY167" s="81"/>
      <c r="AZ167" s="81"/>
      <c r="BA167" s="88"/>
      <c r="BB167" s="77" t="str">
        <f t="shared" si="219"/>
        <v/>
      </c>
      <c r="BG167" s="81">
        <f t="shared" si="221"/>
        <v>0</v>
      </c>
      <c r="BH167" s="68">
        <f>BG465</f>
        <v>0</v>
      </c>
      <c r="BI167" s="68">
        <f>BG466</f>
        <v>0</v>
      </c>
      <c r="BJ167" s="68">
        <f>BG467</f>
        <v>0</v>
      </c>
      <c r="BK167" s="89">
        <f>B465</f>
        <v>0</v>
      </c>
      <c r="BL167" s="81"/>
      <c r="BM167" s="81">
        <f t="shared" si="220"/>
        <v>0</v>
      </c>
    </row>
    <row r="168" spans="1:65" ht="18.75" customHeight="1" thickTop="1">
      <c r="A168" s="260">
        <v>51</v>
      </c>
      <c r="B168" s="243"/>
      <c r="C168" s="505" t="str">
        <f>IF(B168="","",VLOOKUP(B168,'登録データ（男）'!$A$3:$AA$2000,2,FALSE))</f>
        <v/>
      </c>
      <c r="D168" s="505" t="str">
        <f>IF(B168="","",VLOOKUP(B168,'登録データ（男）'!$A$3:$AA$2000,3,FALSE))</f>
        <v/>
      </c>
      <c r="E168" s="504" t="str">
        <f>IF(B168="","",VLOOKUP(B168,'登録データ（男）'!$A$3:$AA$2000,7,FALSE))</f>
        <v/>
      </c>
      <c r="F168" s="82" t="s">
        <v>52</v>
      </c>
      <c r="G168" s="82"/>
      <c r="H168" s="25"/>
      <c r="I168" s="82" t="s">
        <v>55</v>
      </c>
      <c r="J168" s="17"/>
      <c r="K168" s="184" t="str">
        <f t="shared" si="203"/>
        <v/>
      </c>
      <c r="L168" s="17"/>
      <c r="M168" s="82" t="str">
        <f t="shared" si="204"/>
        <v/>
      </c>
      <c r="N168" s="17"/>
      <c r="O168" s="17"/>
      <c r="P168" s="262"/>
      <c r="Q168" s="262"/>
      <c r="R168" s="241"/>
      <c r="S168" s="254"/>
      <c r="T168" s="254"/>
      <c r="X168" s="46"/>
      <c r="Y168" s="81">
        <f>IF(B168="",0,IF(VLOOKUP(B168,'登録データ（男）'!$A$3:$AB$1687,28,FALSE)=1,0,1))</f>
        <v>0</v>
      </c>
      <c r="Z168" s="81">
        <f>IF(B168="",1,0)</f>
        <v>1</v>
      </c>
      <c r="AA168" s="81">
        <f>IF(C168="",1,0)</f>
        <v>1</v>
      </c>
      <c r="AB168" s="81">
        <f>IF(D168="",1,0)</f>
        <v>1</v>
      </c>
      <c r="AC168" s="81">
        <f>IF(E168="",1,0)</f>
        <v>1</v>
      </c>
      <c r="AD168" s="81">
        <f>IF(E169="",1,0)</f>
        <v>1</v>
      </c>
      <c r="AE168" s="81">
        <f>SUM(Z168:AD168)</f>
        <v>5</v>
      </c>
      <c r="AF168" s="81">
        <f t="shared" ca="1" si="205"/>
        <v>0</v>
      </c>
      <c r="AG168" s="48" t="str">
        <f t="shared" ref="AG168" si="246">IF($B168="","",IF($B168&lt;1500,0,1))</f>
        <v/>
      </c>
      <c r="AH168" s="81">
        <f t="shared" si="206"/>
        <v>0</v>
      </c>
      <c r="AI168" s="81" t="str">
        <f>IF(G168="","0",VLOOKUP(G168,'登録データ（男）'!$Q$3:$S$23,2,FALSE))</f>
        <v>0</v>
      </c>
      <c r="AJ168" s="81" t="str">
        <f t="shared" si="207"/>
        <v>00</v>
      </c>
      <c r="AK168" s="81" t="str">
        <f t="shared" si="208"/>
        <v>0</v>
      </c>
      <c r="AL168" s="81" t="str">
        <f t="shared" si="209"/>
        <v>000000</v>
      </c>
      <c r="AM168" s="81" t="str">
        <f t="shared" ca="1" si="210"/>
        <v/>
      </c>
      <c r="AN168" s="81">
        <f t="shared" si="215"/>
        <v>0</v>
      </c>
      <c r="AO168" s="81" t="str">
        <f>IF(G168="","0",VALUE(VLOOKUP(G168,'登録データ（男）'!$Q$3:$S$23,3,FALSE)))</f>
        <v>0</v>
      </c>
      <c r="AP168" s="81">
        <f t="shared" si="211"/>
        <v>0</v>
      </c>
      <c r="AQ168" s="81">
        <f t="shared" si="212"/>
        <v>0</v>
      </c>
      <c r="AR168" s="81" t="str">
        <f ca="1">IF(OFFSET(B168,-MOD(ROW(B168),3),0)&lt;&gt;"",IF(RIGHT(G168,1)=")",VALUE(VLOOKUP(OFFSET(B168,-MOD(ROW(B168),3),0),'登録データ（男）'!#REF!,8,FALSE)),"0"),"0")</f>
        <v>0</v>
      </c>
      <c r="AS168" s="81">
        <f t="shared" ca="1" si="213"/>
        <v>0</v>
      </c>
      <c r="AT168" s="81" t="str">
        <f t="shared" ref="AT168" si="247">IF(AU168="","",RANK(AU168,$AU$18:$AU$467,1))</f>
        <v/>
      </c>
      <c r="AU168" s="81" t="str">
        <f>IF(S168="","",B168)</f>
        <v/>
      </c>
      <c r="AV168" s="81" t="str">
        <f t="shared" ref="AV168" si="248">IF(AW168="","",RANK(AW168,$AW$18:$AW$467,1))</f>
        <v/>
      </c>
      <c r="AW168" s="81" t="str">
        <f>IF(T168="","",B168)</f>
        <v/>
      </c>
      <c r="AX168" s="81" t="str">
        <f t="shared" ref="AX168" si="249">IF(AY168="","",RANK(AY168,$AY$18:$AY$467,1))</f>
        <v/>
      </c>
      <c r="AY168" s="81" t="str">
        <f>IF(OR(G168="十種競技",G169="十種競技",G170="十種競技"),B168,"")</f>
        <v/>
      </c>
      <c r="AZ168" s="81"/>
      <c r="BA168" s="87"/>
      <c r="BB168" s="77" t="str">
        <f t="shared" si="219"/>
        <v/>
      </c>
      <c r="BG168" s="81">
        <f t="shared" si="221"/>
        <v>0</v>
      </c>
    </row>
    <row r="169" spans="1:65" ht="18.75" customHeight="1">
      <c r="A169" s="261"/>
      <c r="B169" s="244"/>
      <c r="C169" s="506"/>
      <c r="D169" s="506"/>
      <c r="E169" s="504" t="str">
        <f>IF(B168="","",VLOOKUP(B168,'登録データ（男）'!$A$3:$AA$2000,4,FALSE))</f>
        <v/>
      </c>
      <c r="F169" s="16" t="s">
        <v>53</v>
      </c>
      <c r="G169" s="16"/>
      <c r="H169" s="16"/>
      <c r="I169" s="16" t="s">
        <v>56</v>
      </c>
      <c r="J169" s="76"/>
      <c r="K169" s="16" t="str">
        <f t="shared" si="203"/>
        <v/>
      </c>
      <c r="L169" s="76"/>
      <c r="M169" s="185" t="str">
        <f t="shared" si="204"/>
        <v/>
      </c>
      <c r="N169" s="76"/>
      <c r="O169" s="76"/>
      <c r="P169" s="204"/>
      <c r="Q169" s="204"/>
      <c r="R169" s="257"/>
      <c r="S169" s="255"/>
      <c r="T169" s="255"/>
      <c r="X169" s="46"/>
      <c r="Y169" s="81">
        <f>IF(B169="",0,IF(VLOOKUP(B169,'登録データ（男）'!$A$3:$AB$1687,28,FALSE)=1,0,1))</f>
        <v>0</v>
      </c>
      <c r="Z169" s="81"/>
      <c r="AA169" s="81"/>
      <c r="AB169" s="81"/>
      <c r="AC169" s="81"/>
      <c r="AD169" s="81"/>
      <c r="AE169" s="81"/>
      <c r="AF169" s="81">
        <f t="shared" ca="1" si="205"/>
        <v>0</v>
      </c>
      <c r="AG169" s="48" t="str">
        <f t="shared" si="214"/>
        <v/>
      </c>
      <c r="AH169" s="81">
        <f t="shared" si="206"/>
        <v>0</v>
      </c>
      <c r="AI169" s="81" t="str">
        <f>IF(G169="","0",VLOOKUP(G169,'登録データ（男）'!$Q$3:$S$23,2,FALSE))</f>
        <v>0</v>
      </c>
      <c r="AJ169" s="81" t="str">
        <f t="shared" si="207"/>
        <v>00</v>
      </c>
      <c r="AK169" s="81" t="str">
        <f t="shared" si="208"/>
        <v>0</v>
      </c>
      <c r="AL169" s="81" t="str">
        <f t="shared" si="209"/>
        <v>000000</v>
      </c>
      <c r="AM169" s="81" t="str">
        <f t="shared" ca="1" si="210"/>
        <v/>
      </c>
      <c r="AN169" s="81">
        <f t="shared" si="215"/>
        <v>0</v>
      </c>
      <c r="AO169" s="81" t="str">
        <f>IF(G169="","0",VALUE(VLOOKUP(G169,'登録データ（男）'!$Q$3:$S$23,3,FALSE)))</f>
        <v>0</v>
      </c>
      <c r="AP169" s="81">
        <f t="shared" si="211"/>
        <v>0</v>
      </c>
      <c r="AQ169" s="81">
        <f t="shared" si="212"/>
        <v>0</v>
      </c>
      <c r="AR169" s="81" t="str">
        <f ca="1">IF(OFFSET(B169,-MOD(ROW(B169),3),0)&lt;&gt;"",IF(RIGHT(G169,1)=")",VALUE(VLOOKUP(OFFSET(B169,-MOD(ROW(B169),3),0),'登録データ（男）'!#REF!,8,FALSE)),"0"),"0")</f>
        <v>0</v>
      </c>
      <c r="AS169" s="81">
        <f t="shared" ca="1" si="213"/>
        <v>0</v>
      </c>
      <c r="AT169" s="81"/>
      <c r="AU169" s="81"/>
      <c r="AV169" s="81"/>
      <c r="AW169" s="81"/>
      <c r="AX169" s="81"/>
      <c r="AY169" s="81"/>
      <c r="AZ169" s="81"/>
      <c r="BA169" s="88"/>
      <c r="BB169" s="77" t="str">
        <f t="shared" si="219"/>
        <v/>
      </c>
      <c r="BG169" s="81">
        <f t="shared" si="221"/>
        <v>0</v>
      </c>
    </row>
    <row r="170" spans="1:65" ht="18.75" customHeight="1" thickBot="1">
      <c r="A170" s="250"/>
      <c r="B170" s="245"/>
      <c r="C170" s="507"/>
      <c r="D170" s="507"/>
      <c r="E170" s="508" t="s">
        <v>258</v>
      </c>
      <c r="F170" s="79" t="s">
        <v>54</v>
      </c>
      <c r="G170" s="79"/>
      <c r="H170" s="152"/>
      <c r="I170" s="79" t="s">
        <v>36</v>
      </c>
      <c r="J170" s="18"/>
      <c r="K170" s="25" t="str">
        <f t="shared" si="203"/>
        <v/>
      </c>
      <c r="L170" s="18"/>
      <c r="M170" s="79" t="str">
        <f t="shared" si="204"/>
        <v/>
      </c>
      <c r="N170" s="18"/>
      <c r="O170" s="18"/>
      <c r="P170" s="258"/>
      <c r="Q170" s="258"/>
      <c r="R170" s="259"/>
      <c r="S170" s="256"/>
      <c r="T170" s="256"/>
      <c r="X170" s="46"/>
      <c r="Y170" s="81">
        <f>IF(B170="",0,IF(VLOOKUP(B170,'登録データ（男）'!$A$3:$AB$1687,28,FALSE)=1,0,1))</f>
        <v>0</v>
      </c>
      <c r="Z170" s="81"/>
      <c r="AA170" s="81"/>
      <c r="AB170" s="81"/>
      <c r="AC170" s="81"/>
      <c r="AD170" s="81"/>
      <c r="AE170" s="81"/>
      <c r="AF170" s="81">
        <f t="shared" ca="1" si="205"/>
        <v>0</v>
      </c>
      <c r="AG170" s="48"/>
      <c r="AH170" s="81">
        <f t="shared" si="206"/>
        <v>0</v>
      </c>
      <c r="AI170" s="81" t="str">
        <f>IF(G170="","0",VLOOKUP(G170,'登録データ（男）'!$Q$3:$S$23,2,FALSE))</f>
        <v>0</v>
      </c>
      <c r="AJ170" s="81" t="str">
        <f t="shared" si="207"/>
        <v>00</v>
      </c>
      <c r="AK170" s="81" t="str">
        <f t="shared" si="208"/>
        <v>0</v>
      </c>
      <c r="AL170" s="81" t="str">
        <f t="shared" si="209"/>
        <v>000000</v>
      </c>
      <c r="AM170" s="81" t="str">
        <f t="shared" ca="1" si="210"/>
        <v/>
      </c>
      <c r="AN170" s="81">
        <f t="shared" si="215"/>
        <v>0</v>
      </c>
      <c r="AO170" s="81" t="str">
        <f>IF(G170="","0",VALUE(VLOOKUP(G170,'登録データ（男）'!$Q$3:$S$23,3,FALSE)))</f>
        <v>0</v>
      </c>
      <c r="AP170" s="81">
        <f t="shared" si="211"/>
        <v>0</v>
      </c>
      <c r="AQ170" s="81">
        <f t="shared" si="212"/>
        <v>0</v>
      </c>
      <c r="AR170" s="81" t="str">
        <f ca="1">IF(OFFSET(B170,-MOD(ROW(B170),3),0)&lt;&gt;"",IF(RIGHT(G170,1)=")",VALUE(VLOOKUP(OFFSET(B170,-MOD(ROW(B170),3),0),'登録データ（男）'!#REF!,8,FALSE)),"0"),"0")</f>
        <v>0</v>
      </c>
      <c r="AS170" s="81">
        <f t="shared" ca="1" si="213"/>
        <v>0</v>
      </c>
      <c r="AT170" s="81"/>
      <c r="AU170" s="81"/>
      <c r="AV170" s="81"/>
      <c r="AW170" s="81"/>
      <c r="AX170" s="81"/>
      <c r="AY170" s="81"/>
      <c r="AZ170" s="81"/>
      <c r="BA170" s="87"/>
      <c r="BB170" s="77" t="str">
        <f t="shared" si="219"/>
        <v/>
      </c>
      <c r="BG170" s="81">
        <f t="shared" si="221"/>
        <v>0</v>
      </c>
    </row>
    <row r="171" spans="1:65" ht="18.75" customHeight="1" thickTop="1">
      <c r="A171" s="260">
        <v>52</v>
      </c>
      <c r="B171" s="243"/>
      <c r="C171" s="505" t="str">
        <f>IF(B171="","",VLOOKUP(B171,'登録データ（男）'!$A$3:$AA$2000,2,FALSE))</f>
        <v/>
      </c>
      <c r="D171" s="505" t="str">
        <f>IF(B171="","",VLOOKUP(B171,'登録データ（男）'!$A$3:$AA$2000,3,FALSE))</f>
        <v/>
      </c>
      <c r="E171" s="504" t="str">
        <f>IF(B171="","",VLOOKUP(B171,'登録データ（男）'!$A$3:$AA$2000,7,FALSE))</f>
        <v/>
      </c>
      <c r="F171" s="82" t="s">
        <v>52</v>
      </c>
      <c r="G171" s="82"/>
      <c r="H171" s="25"/>
      <c r="I171" s="82" t="s">
        <v>55</v>
      </c>
      <c r="J171" s="17"/>
      <c r="K171" s="184" t="str">
        <f t="shared" si="203"/>
        <v/>
      </c>
      <c r="L171" s="17"/>
      <c r="M171" s="82" t="str">
        <f t="shared" si="204"/>
        <v/>
      </c>
      <c r="N171" s="17"/>
      <c r="O171" s="17"/>
      <c r="P171" s="262"/>
      <c r="Q171" s="262"/>
      <c r="R171" s="241"/>
      <c r="S171" s="254"/>
      <c r="T171" s="254"/>
      <c r="X171" s="46"/>
      <c r="Y171" s="81">
        <f>IF(B171="",0,IF(VLOOKUP(B171,'登録データ（男）'!$A$3:$AB$1687,28,FALSE)=1,0,1))</f>
        <v>0</v>
      </c>
      <c r="Z171" s="81">
        <f>IF(B171="",1,0)</f>
        <v>1</v>
      </c>
      <c r="AA171" s="81">
        <f>IF(C171="",1,0)</f>
        <v>1</v>
      </c>
      <c r="AB171" s="81">
        <f>IF(D171="",1,0)</f>
        <v>1</v>
      </c>
      <c r="AC171" s="81">
        <f>IF(E171="",1,0)</f>
        <v>1</v>
      </c>
      <c r="AD171" s="81">
        <f>IF(E172="",1,0)</f>
        <v>1</v>
      </c>
      <c r="AE171" s="81">
        <f>SUM(Z171:AD171)</f>
        <v>5</v>
      </c>
      <c r="AF171" s="81">
        <f t="shared" ca="1" si="205"/>
        <v>0</v>
      </c>
      <c r="AG171" s="48" t="str">
        <f t="shared" ref="AG171" si="250">IF($B171="","",IF($B171&lt;1500,0,1))</f>
        <v/>
      </c>
      <c r="AH171" s="81">
        <f t="shared" si="206"/>
        <v>0</v>
      </c>
      <c r="AI171" s="81" t="str">
        <f>IF(G171="","0",VLOOKUP(G171,'登録データ（男）'!$Q$3:$S$23,2,FALSE))</f>
        <v>0</v>
      </c>
      <c r="AJ171" s="81" t="str">
        <f t="shared" si="207"/>
        <v>00</v>
      </c>
      <c r="AK171" s="81" t="str">
        <f t="shared" si="208"/>
        <v>0</v>
      </c>
      <c r="AL171" s="81" t="str">
        <f t="shared" si="209"/>
        <v>000000</v>
      </c>
      <c r="AM171" s="81" t="str">
        <f t="shared" ca="1" si="210"/>
        <v/>
      </c>
      <c r="AN171" s="81">
        <f t="shared" si="215"/>
        <v>0</v>
      </c>
      <c r="AO171" s="81" t="str">
        <f>IF(G171="","0",VALUE(VLOOKUP(G171,'登録データ（男）'!$Q$3:$S$23,3,FALSE)))</f>
        <v>0</v>
      </c>
      <c r="AP171" s="81">
        <f t="shared" si="211"/>
        <v>0</v>
      </c>
      <c r="AQ171" s="81">
        <f t="shared" si="212"/>
        <v>0</v>
      </c>
      <c r="AR171" s="81" t="str">
        <f ca="1">IF(OFFSET(B171,-MOD(ROW(B171),3),0)&lt;&gt;"",IF(RIGHT(G171,1)=")",VALUE(VLOOKUP(OFFSET(B171,-MOD(ROW(B171),3),0),'登録データ（男）'!#REF!,8,FALSE)),"0"),"0")</f>
        <v>0</v>
      </c>
      <c r="AS171" s="81">
        <f t="shared" ca="1" si="213"/>
        <v>0</v>
      </c>
      <c r="AT171" s="81" t="str">
        <f t="shared" ref="AT171" si="251">IF(AU171="","",RANK(AU171,$AU$18:$AU$467,1))</f>
        <v/>
      </c>
      <c r="AU171" s="81" t="str">
        <f>IF(S171="","",B171)</f>
        <v/>
      </c>
      <c r="AV171" s="81" t="str">
        <f t="shared" ref="AV171" si="252">IF(AW171="","",RANK(AW171,$AW$18:$AW$467,1))</f>
        <v/>
      </c>
      <c r="AW171" s="81" t="str">
        <f>IF(T171="","",B171)</f>
        <v/>
      </c>
      <c r="AX171" s="81" t="str">
        <f t="shared" ref="AX171" si="253">IF(AY171="","",RANK(AY171,$AY$18:$AY$467,1))</f>
        <v/>
      </c>
      <c r="AY171" s="81" t="str">
        <f>IF(OR(G171="十種競技",G172="十種競技",G173="十種競技"),B171,"")</f>
        <v/>
      </c>
      <c r="AZ171" s="81"/>
      <c r="BA171" s="88"/>
      <c r="BB171" s="77" t="str">
        <f t="shared" si="219"/>
        <v/>
      </c>
      <c r="BG171" s="81">
        <f t="shared" si="221"/>
        <v>0</v>
      </c>
    </row>
    <row r="172" spans="1:65" ht="18.75" customHeight="1">
      <c r="A172" s="261"/>
      <c r="B172" s="244"/>
      <c r="C172" s="506"/>
      <c r="D172" s="506"/>
      <c r="E172" s="504" t="str">
        <f>IF(B171="","",VLOOKUP(B171,'登録データ（男）'!$A$3:$AA$2000,4,FALSE))</f>
        <v/>
      </c>
      <c r="F172" s="16" t="s">
        <v>53</v>
      </c>
      <c r="G172" s="16"/>
      <c r="H172" s="16"/>
      <c r="I172" s="16" t="s">
        <v>56</v>
      </c>
      <c r="J172" s="76"/>
      <c r="K172" s="16" t="str">
        <f t="shared" si="203"/>
        <v/>
      </c>
      <c r="L172" s="76"/>
      <c r="M172" s="185" t="str">
        <f t="shared" si="204"/>
        <v/>
      </c>
      <c r="N172" s="76"/>
      <c r="O172" s="76"/>
      <c r="P172" s="204"/>
      <c r="Q172" s="204"/>
      <c r="R172" s="257"/>
      <c r="S172" s="255"/>
      <c r="T172" s="255"/>
      <c r="X172" s="46"/>
      <c r="Y172" s="81">
        <f>IF(B172="",0,IF(VLOOKUP(B172,'登録データ（男）'!$A$3:$AB$1687,28,FALSE)=1,0,1))</f>
        <v>0</v>
      </c>
      <c r="Z172" s="81"/>
      <c r="AA172" s="81"/>
      <c r="AB172" s="81"/>
      <c r="AC172" s="81"/>
      <c r="AD172" s="81"/>
      <c r="AE172" s="81"/>
      <c r="AF172" s="81">
        <f t="shared" ca="1" si="205"/>
        <v>0</v>
      </c>
      <c r="AG172" s="48" t="str">
        <f t="shared" si="214"/>
        <v/>
      </c>
      <c r="AH172" s="81">
        <f t="shared" si="206"/>
        <v>0</v>
      </c>
      <c r="AI172" s="81" t="str">
        <f>IF(G172="","0",VLOOKUP(G172,'登録データ（男）'!$Q$3:$S$23,2,FALSE))</f>
        <v>0</v>
      </c>
      <c r="AJ172" s="81" t="str">
        <f t="shared" si="207"/>
        <v>00</v>
      </c>
      <c r="AK172" s="81" t="str">
        <f t="shared" si="208"/>
        <v>0</v>
      </c>
      <c r="AL172" s="81" t="str">
        <f t="shared" si="209"/>
        <v>000000</v>
      </c>
      <c r="AM172" s="81" t="str">
        <f t="shared" ca="1" si="210"/>
        <v/>
      </c>
      <c r="AN172" s="81">
        <f t="shared" si="215"/>
        <v>0</v>
      </c>
      <c r="AO172" s="81" t="str">
        <f>IF(G172="","0",VALUE(VLOOKUP(G172,'登録データ（男）'!$Q$3:$S$23,3,FALSE)))</f>
        <v>0</v>
      </c>
      <c r="AP172" s="81">
        <f t="shared" si="211"/>
        <v>0</v>
      </c>
      <c r="AQ172" s="81">
        <f t="shared" si="212"/>
        <v>0</v>
      </c>
      <c r="AR172" s="81" t="str">
        <f ca="1">IF(OFFSET(B172,-MOD(ROW(B172),3),0)&lt;&gt;"",IF(RIGHT(G172,1)=")",VALUE(VLOOKUP(OFFSET(B172,-MOD(ROW(B172),3),0),'登録データ（男）'!#REF!,8,FALSE)),"0"),"0")</f>
        <v>0</v>
      </c>
      <c r="AS172" s="81">
        <f t="shared" ca="1" si="213"/>
        <v>0</v>
      </c>
      <c r="AT172" s="81"/>
      <c r="AU172" s="81"/>
      <c r="AV172" s="81"/>
      <c r="AW172" s="81"/>
      <c r="AX172" s="81"/>
      <c r="AY172" s="81"/>
      <c r="AZ172" s="81"/>
      <c r="BA172" s="87"/>
      <c r="BB172" s="77" t="str">
        <f t="shared" si="219"/>
        <v/>
      </c>
      <c r="BG172" s="81">
        <f t="shared" si="221"/>
        <v>0</v>
      </c>
    </row>
    <row r="173" spans="1:65" ht="18.75" customHeight="1" thickBot="1">
      <c r="A173" s="250"/>
      <c r="B173" s="245"/>
      <c r="C173" s="507"/>
      <c r="D173" s="507"/>
      <c r="E173" s="508" t="s">
        <v>258</v>
      </c>
      <c r="F173" s="79" t="s">
        <v>54</v>
      </c>
      <c r="G173" s="79"/>
      <c r="H173" s="152"/>
      <c r="I173" s="79" t="s">
        <v>36</v>
      </c>
      <c r="J173" s="18"/>
      <c r="K173" s="25" t="str">
        <f t="shared" si="203"/>
        <v/>
      </c>
      <c r="L173" s="18"/>
      <c r="M173" s="79" t="str">
        <f t="shared" si="204"/>
        <v/>
      </c>
      <c r="N173" s="18"/>
      <c r="O173" s="18"/>
      <c r="P173" s="258"/>
      <c r="Q173" s="258"/>
      <c r="R173" s="259"/>
      <c r="S173" s="256"/>
      <c r="T173" s="256"/>
      <c r="X173" s="46"/>
      <c r="Y173" s="81">
        <f>IF(B173="",0,IF(VLOOKUP(B173,'登録データ（男）'!$A$3:$AB$1687,28,FALSE)=1,0,1))</f>
        <v>0</v>
      </c>
      <c r="Z173" s="81"/>
      <c r="AA173" s="81"/>
      <c r="AB173" s="81"/>
      <c r="AC173" s="81"/>
      <c r="AD173" s="81"/>
      <c r="AE173" s="81"/>
      <c r="AF173" s="81">
        <f t="shared" ca="1" si="205"/>
        <v>0</v>
      </c>
      <c r="AG173" s="48"/>
      <c r="AH173" s="81">
        <f t="shared" si="206"/>
        <v>0</v>
      </c>
      <c r="AI173" s="81" t="str">
        <f>IF(G173="","0",VLOOKUP(G173,'登録データ（男）'!$Q$3:$S$23,2,FALSE))</f>
        <v>0</v>
      </c>
      <c r="AJ173" s="81" t="str">
        <f t="shared" si="207"/>
        <v>00</v>
      </c>
      <c r="AK173" s="81" t="str">
        <f t="shared" si="208"/>
        <v>0</v>
      </c>
      <c r="AL173" s="81" t="str">
        <f t="shared" si="209"/>
        <v>000000</v>
      </c>
      <c r="AM173" s="81" t="str">
        <f t="shared" ca="1" si="210"/>
        <v/>
      </c>
      <c r="AN173" s="81">
        <f t="shared" si="215"/>
        <v>0</v>
      </c>
      <c r="AO173" s="81" t="str">
        <f>IF(G173="","0",VALUE(VLOOKUP(G173,'登録データ（男）'!$Q$3:$S$23,3,FALSE)))</f>
        <v>0</v>
      </c>
      <c r="AP173" s="81">
        <f t="shared" si="211"/>
        <v>0</v>
      </c>
      <c r="AQ173" s="81">
        <f t="shared" si="212"/>
        <v>0</v>
      </c>
      <c r="AR173" s="81" t="str">
        <f ca="1">IF(OFFSET(B173,-MOD(ROW(B173),3),0)&lt;&gt;"",IF(RIGHT(G173,1)=")",VALUE(VLOOKUP(OFFSET(B173,-MOD(ROW(B173),3),0),'登録データ（男）'!#REF!,8,FALSE)),"0"),"0")</f>
        <v>0</v>
      </c>
      <c r="AS173" s="81">
        <f t="shared" ca="1" si="213"/>
        <v>0</v>
      </c>
      <c r="AT173" s="81"/>
      <c r="AU173" s="81"/>
      <c r="AV173" s="81"/>
      <c r="AW173" s="81"/>
      <c r="AX173" s="81"/>
      <c r="AY173" s="81"/>
      <c r="AZ173" s="81"/>
      <c r="BA173" s="88"/>
      <c r="BB173" s="77" t="str">
        <f t="shared" si="219"/>
        <v/>
      </c>
      <c r="BG173" s="81">
        <f t="shared" si="221"/>
        <v>0</v>
      </c>
    </row>
    <row r="174" spans="1:65" ht="18.75" customHeight="1" thickTop="1">
      <c r="A174" s="260">
        <v>53</v>
      </c>
      <c r="B174" s="243"/>
      <c r="C174" s="505" t="str">
        <f>IF(B174="","",VLOOKUP(B174,'登録データ（男）'!$A$3:$AA$2000,2,FALSE))</f>
        <v/>
      </c>
      <c r="D174" s="505" t="str">
        <f>IF(B174="","",VLOOKUP(B174,'登録データ（男）'!$A$3:$AA$2000,3,FALSE))</f>
        <v/>
      </c>
      <c r="E174" s="504" t="str">
        <f>IF(B174="","",VLOOKUP(B174,'登録データ（男）'!$A$3:$AA$2000,7,FALSE))</f>
        <v/>
      </c>
      <c r="F174" s="82" t="s">
        <v>52</v>
      </c>
      <c r="G174" s="82"/>
      <c r="H174" s="25"/>
      <c r="I174" s="82" t="s">
        <v>55</v>
      </c>
      <c r="J174" s="17"/>
      <c r="K174" s="184" t="str">
        <f t="shared" si="203"/>
        <v/>
      </c>
      <c r="L174" s="17"/>
      <c r="M174" s="82" t="str">
        <f t="shared" si="204"/>
        <v/>
      </c>
      <c r="N174" s="17"/>
      <c r="O174" s="17"/>
      <c r="P174" s="262"/>
      <c r="Q174" s="262"/>
      <c r="R174" s="241"/>
      <c r="S174" s="254"/>
      <c r="T174" s="254"/>
      <c r="X174" s="46"/>
      <c r="Y174" s="81">
        <f>IF(B174="",0,IF(VLOOKUP(B174,'登録データ（男）'!$A$3:$AB$1687,28,FALSE)=1,0,1))</f>
        <v>0</v>
      </c>
      <c r="Z174" s="81">
        <f>IF(B174="",1,0)</f>
        <v>1</v>
      </c>
      <c r="AA174" s="81">
        <f>IF(C174="",1,0)</f>
        <v>1</v>
      </c>
      <c r="AB174" s="81">
        <f>IF(D174="",1,0)</f>
        <v>1</v>
      </c>
      <c r="AC174" s="81">
        <f>IF(E174="",1,0)</f>
        <v>1</v>
      </c>
      <c r="AD174" s="81">
        <f>IF(E175="",1,0)</f>
        <v>1</v>
      </c>
      <c r="AE174" s="81">
        <f>SUM(Z174:AD174)</f>
        <v>5</v>
      </c>
      <c r="AF174" s="81">
        <f t="shared" ca="1" si="205"/>
        <v>0</v>
      </c>
      <c r="AG174" s="48" t="str">
        <f t="shared" ref="AG174" si="254">IF($B174="","",IF($B174&lt;1500,0,1))</f>
        <v/>
      </c>
      <c r="AH174" s="81">
        <f t="shared" si="206"/>
        <v>0</v>
      </c>
      <c r="AI174" s="81" t="str">
        <f>IF(G174="","0",VLOOKUP(G174,'登録データ（男）'!$Q$3:$S$23,2,FALSE))</f>
        <v>0</v>
      </c>
      <c r="AJ174" s="81" t="str">
        <f t="shared" si="207"/>
        <v>00</v>
      </c>
      <c r="AK174" s="81" t="str">
        <f t="shared" si="208"/>
        <v>0</v>
      </c>
      <c r="AL174" s="81" t="str">
        <f t="shared" si="209"/>
        <v>000000</v>
      </c>
      <c r="AM174" s="81" t="str">
        <f t="shared" ca="1" si="210"/>
        <v/>
      </c>
      <c r="AN174" s="81">
        <f t="shared" si="215"/>
        <v>0</v>
      </c>
      <c r="AO174" s="81" t="str">
        <f>IF(G174="","0",VALUE(VLOOKUP(G174,'登録データ（男）'!$Q$3:$S$23,3,FALSE)))</f>
        <v>0</v>
      </c>
      <c r="AP174" s="81">
        <f t="shared" si="211"/>
        <v>0</v>
      </c>
      <c r="AQ174" s="81">
        <f t="shared" si="212"/>
        <v>0</v>
      </c>
      <c r="AR174" s="81" t="str">
        <f ca="1">IF(OFFSET(B174,-MOD(ROW(B174),3),0)&lt;&gt;"",IF(RIGHT(G174,1)=")",VALUE(VLOOKUP(OFFSET(B174,-MOD(ROW(B174),3),0),'登録データ（男）'!#REF!,8,FALSE)),"0"),"0")</f>
        <v>0</v>
      </c>
      <c r="AS174" s="81">
        <f t="shared" ca="1" si="213"/>
        <v>0</v>
      </c>
      <c r="AT174" s="81" t="str">
        <f t="shared" ref="AT174" si="255">IF(AU174="","",RANK(AU174,$AU$18:$AU$467,1))</f>
        <v/>
      </c>
      <c r="AU174" s="81" t="str">
        <f>IF(S174="","",B174)</f>
        <v/>
      </c>
      <c r="AV174" s="81" t="str">
        <f t="shared" ref="AV174" si="256">IF(AW174="","",RANK(AW174,$AW$18:$AW$467,1))</f>
        <v/>
      </c>
      <c r="AW174" s="81" t="str">
        <f>IF(T174="","",B174)</f>
        <v/>
      </c>
      <c r="AX174" s="81" t="str">
        <f t="shared" ref="AX174" si="257">IF(AY174="","",RANK(AY174,$AY$18:$AY$467,1))</f>
        <v/>
      </c>
      <c r="AY174" s="81" t="str">
        <f>IF(OR(G174="十種競技",G175="十種競技",G176="十種競技"),B174,"")</f>
        <v/>
      </c>
      <c r="AZ174" s="81"/>
      <c r="BA174" s="87"/>
      <c r="BB174" s="77" t="str">
        <f t="shared" si="219"/>
        <v/>
      </c>
      <c r="BG174" s="81">
        <f t="shared" si="221"/>
        <v>0</v>
      </c>
    </row>
    <row r="175" spans="1:65" ht="18.75" customHeight="1">
      <c r="A175" s="261"/>
      <c r="B175" s="244"/>
      <c r="C175" s="506"/>
      <c r="D175" s="506"/>
      <c r="E175" s="504" t="str">
        <f>IF(B174="","",VLOOKUP(B174,'登録データ（男）'!$A$3:$AA$2000,4,FALSE))</f>
        <v/>
      </c>
      <c r="F175" s="16" t="s">
        <v>53</v>
      </c>
      <c r="G175" s="16"/>
      <c r="H175" s="16"/>
      <c r="I175" s="16" t="s">
        <v>56</v>
      </c>
      <c r="J175" s="76"/>
      <c r="K175" s="16" t="str">
        <f t="shared" si="203"/>
        <v/>
      </c>
      <c r="L175" s="76"/>
      <c r="M175" s="185" t="str">
        <f t="shared" si="204"/>
        <v/>
      </c>
      <c r="N175" s="76"/>
      <c r="O175" s="76"/>
      <c r="P175" s="204"/>
      <c r="Q175" s="204"/>
      <c r="R175" s="257"/>
      <c r="S175" s="255"/>
      <c r="T175" s="255"/>
      <c r="X175" s="46"/>
      <c r="Y175" s="81">
        <f>IF(B175="",0,IF(VLOOKUP(B175,'登録データ（男）'!$A$3:$AB$1687,28,FALSE)=1,0,1))</f>
        <v>0</v>
      </c>
      <c r="Z175" s="81"/>
      <c r="AA175" s="81"/>
      <c r="AB175" s="81"/>
      <c r="AC175" s="81"/>
      <c r="AD175" s="81"/>
      <c r="AE175" s="81"/>
      <c r="AF175" s="81">
        <f t="shared" ca="1" si="205"/>
        <v>0</v>
      </c>
      <c r="AG175" s="48" t="str">
        <f t="shared" si="214"/>
        <v/>
      </c>
      <c r="AH175" s="81">
        <f t="shared" si="206"/>
        <v>0</v>
      </c>
      <c r="AI175" s="81" t="str">
        <f>IF(G175="","0",VLOOKUP(G175,'登録データ（男）'!$Q$3:$S$23,2,FALSE))</f>
        <v>0</v>
      </c>
      <c r="AJ175" s="81" t="str">
        <f t="shared" si="207"/>
        <v>00</v>
      </c>
      <c r="AK175" s="81" t="str">
        <f t="shared" si="208"/>
        <v>0</v>
      </c>
      <c r="AL175" s="81" t="str">
        <f t="shared" si="209"/>
        <v>000000</v>
      </c>
      <c r="AM175" s="81" t="str">
        <f t="shared" ca="1" si="210"/>
        <v/>
      </c>
      <c r="AN175" s="81">
        <f t="shared" si="215"/>
        <v>0</v>
      </c>
      <c r="AO175" s="81" t="str">
        <f>IF(G175="","0",VALUE(VLOOKUP(G175,'登録データ（男）'!$Q$3:$S$23,3,FALSE)))</f>
        <v>0</v>
      </c>
      <c r="AP175" s="81">
        <f t="shared" si="211"/>
        <v>0</v>
      </c>
      <c r="AQ175" s="81">
        <f t="shared" si="212"/>
        <v>0</v>
      </c>
      <c r="AR175" s="81" t="str">
        <f ca="1">IF(OFFSET(B175,-MOD(ROW(B175),3),0)&lt;&gt;"",IF(RIGHT(G175,1)=")",VALUE(VLOOKUP(OFFSET(B175,-MOD(ROW(B175),3),0),'登録データ（男）'!#REF!,8,FALSE)),"0"),"0")</f>
        <v>0</v>
      </c>
      <c r="AS175" s="81">
        <f t="shared" ca="1" si="213"/>
        <v>0</v>
      </c>
      <c r="AT175" s="81"/>
      <c r="AU175" s="81"/>
      <c r="AV175" s="81"/>
      <c r="AW175" s="81"/>
      <c r="AX175" s="81"/>
      <c r="AY175" s="81"/>
      <c r="AZ175" s="81"/>
      <c r="BA175" s="88"/>
      <c r="BB175" s="77" t="str">
        <f t="shared" si="219"/>
        <v/>
      </c>
      <c r="BG175" s="81">
        <f t="shared" si="221"/>
        <v>0</v>
      </c>
    </row>
    <row r="176" spans="1:65" ht="18.75" customHeight="1" thickBot="1">
      <c r="A176" s="250"/>
      <c r="B176" s="245"/>
      <c r="C176" s="507"/>
      <c r="D176" s="507"/>
      <c r="E176" s="508" t="s">
        <v>258</v>
      </c>
      <c r="F176" s="79" t="s">
        <v>54</v>
      </c>
      <c r="G176" s="79"/>
      <c r="H176" s="152"/>
      <c r="I176" s="79" t="s">
        <v>36</v>
      </c>
      <c r="J176" s="18"/>
      <c r="K176" s="25" t="str">
        <f t="shared" si="203"/>
        <v/>
      </c>
      <c r="L176" s="18"/>
      <c r="M176" s="79" t="str">
        <f t="shared" si="204"/>
        <v/>
      </c>
      <c r="N176" s="18"/>
      <c r="O176" s="18"/>
      <c r="P176" s="258"/>
      <c r="Q176" s="258"/>
      <c r="R176" s="259"/>
      <c r="S176" s="256"/>
      <c r="T176" s="256"/>
      <c r="X176" s="46"/>
      <c r="Y176" s="81">
        <f>IF(B176="",0,IF(VLOOKUP(B176,'登録データ（男）'!$A$3:$AB$1687,28,FALSE)=1,0,1))</f>
        <v>0</v>
      </c>
      <c r="Z176" s="81"/>
      <c r="AA176" s="81"/>
      <c r="AB176" s="81"/>
      <c r="AC176" s="81"/>
      <c r="AD176" s="81"/>
      <c r="AE176" s="81"/>
      <c r="AF176" s="81">
        <f t="shared" ca="1" si="205"/>
        <v>0</v>
      </c>
      <c r="AG176" s="48"/>
      <c r="AH176" s="81">
        <f t="shared" si="206"/>
        <v>0</v>
      </c>
      <c r="AI176" s="81" t="str">
        <f>IF(G176="","0",VLOOKUP(G176,'登録データ（男）'!$Q$3:$S$23,2,FALSE))</f>
        <v>0</v>
      </c>
      <c r="AJ176" s="81" t="str">
        <f t="shared" si="207"/>
        <v>00</v>
      </c>
      <c r="AK176" s="81" t="str">
        <f t="shared" si="208"/>
        <v>0</v>
      </c>
      <c r="AL176" s="81" t="str">
        <f t="shared" si="209"/>
        <v>000000</v>
      </c>
      <c r="AM176" s="81" t="str">
        <f t="shared" ca="1" si="210"/>
        <v/>
      </c>
      <c r="AN176" s="81">
        <f t="shared" si="215"/>
        <v>0</v>
      </c>
      <c r="AO176" s="81" t="str">
        <f>IF(G176="","0",VALUE(VLOOKUP(G176,'登録データ（男）'!$Q$3:$S$23,3,FALSE)))</f>
        <v>0</v>
      </c>
      <c r="AP176" s="81">
        <f t="shared" si="211"/>
        <v>0</v>
      </c>
      <c r="AQ176" s="81">
        <f t="shared" si="212"/>
        <v>0</v>
      </c>
      <c r="AR176" s="81" t="str">
        <f ca="1">IF(OFFSET(B176,-MOD(ROW(B176),3),0)&lt;&gt;"",IF(RIGHT(G176,1)=")",VALUE(VLOOKUP(OFFSET(B176,-MOD(ROW(B176),3),0),'登録データ（男）'!#REF!,8,FALSE)),"0"),"0")</f>
        <v>0</v>
      </c>
      <c r="AS176" s="81">
        <f t="shared" ca="1" si="213"/>
        <v>0</v>
      </c>
      <c r="AT176" s="81"/>
      <c r="AU176" s="81"/>
      <c r="AV176" s="81"/>
      <c r="AW176" s="81"/>
      <c r="AX176" s="81"/>
      <c r="AY176" s="81"/>
      <c r="AZ176" s="81"/>
      <c r="BA176" s="87"/>
      <c r="BB176" s="77" t="str">
        <f t="shared" si="219"/>
        <v/>
      </c>
      <c r="BG176" s="81">
        <f t="shared" si="221"/>
        <v>0</v>
      </c>
    </row>
    <row r="177" spans="1:59" ht="18.75" customHeight="1" thickTop="1">
      <c r="A177" s="260">
        <v>54</v>
      </c>
      <c r="B177" s="243"/>
      <c r="C177" s="505" t="str">
        <f>IF(B177="","",VLOOKUP(B177,'登録データ（男）'!$A$3:$AA$2000,2,FALSE))</f>
        <v/>
      </c>
      <c r="D177" s="505" t="str">
        <f>IF(B177="","",VLOOKUP(B177,'登録データ（男）'!$A$3:$AA$2000,3,FALSE))</f>
        <v/>
      </c>
      <c r="E177" s="504" t="str">
        <f>IF(B177="","",VLOOKUP(B177,'登録データ（男）'!$A$3:$AA$2000,7,FALSE))</f>
        <v/>
      </c>
      <c r="F177" s="82" t="s">
        <v>52</v>
      </c>
      <c r="G177" s="82"/>
      <c r="H177" s="25"/>
      <c r="I177" s="82" t="s">
        <v>55</v>
      </c>
      <c r="J177" s="17"/>
      <c r="K177" s="184" t="str">
        <f t="shared" si="203"/>
        <v/>
      </c>
      <c r="L177" s="17"/>
      <c r="M177" s="82" t="str">
        <f t="shared" si="204"/>
        <v/>
      </c>
      <c r="N177" s="17"/>
      <c r="O177" s="17"/>
      <c r="P177" s="262"/>
      <c r="Q177" s="262"/>
      <c r="R177" s="241"/>
      <c r="S177" s="254"/>
      <c r="T177" s="254"/>
      <c r="X177" s="46"/>
      <c r="Y177" s="81">
        <f>IF(B177="",0,IF(VLOOKUP(B177,'登録データ（男）'!$A$3:$AB$1687,28,FALSE)=1,0,1))</f>
        <v>0</v>
      </c>
      <c r="Z177" s="81">
        <f>IF(B177="",1,0)</f>
        <v>1</v>
      </c>
      <c r="AA177" s="81">
        <f>IF(C177="",1,0)</f>
        <v>1</v>
      </c>
      <c r="AB177" s="81">
        <f>IF(D177="",1,0)</f>
        <v>1</v>
      </c>
      <c r="AC177" s="81">
        <f>IF(E177="",1,0)</f>
        <v>1</v>
      </c>
      <c r="AD177" s="81">
        <f>IF(E178="",1,0)</f>
        <v>1</v>
      </c>
      <c r="AE177" s="81">
        <f>SUM(Z177:AD177)</f>
        <v>5</v>
      </c>
      <c r="AF177" s="81">
        <f t="shared" ca="1" si="205"/>
        <v>0</v>
      </c>
      <c r="AG177" s="48" t="str">
        <f t="shared" ref="AG177" si="258">IF($B177="","",IF($B177&lt;1500,0,1))</f>
        <v/>
      </c>
      <c r="AH177" s="81">
        <f t="shared" si="206"/>
        <v>0</v>
      </c>
      <c r="AI177" s="81" t="str">
        <f>IF(G177="","0",VLOOKUP(G177,'登録データ（男）'!$Q$3:$S$23,2,FALSE))</f>
        <v>0</v>
      </c>
      <c r="AJ177" s="81" t="str">
        <f t="shared" si="207"/>
        <v>00</v>
      </c>
      <c r="AK177" s="81" t="str">
        <f t="shared" si="208"/>
        <v>0</v>
      </c>
      <c r="AL177" s="81" t="str">
        <f t="shared" si="209"/>
        <v>000000</v>
      </c>
      <c r="AM177" s="81" t="str">
        <f t="shared" ca="1" si="210"/>
        <v/>
      </c>
      <c r="AN177" s="81">
        <f t="shared" si="215"/>
        <v>0</v>
      </c>
      <c r="AO177" s="81" t="str">
        <f>IF(G177="","0",VALUE(VLOOKUP(G177,'登録データ（男）'!$Q$3:$S$23,3,FALSE)))</f>
        <v>0</v>
      </c>
      <c r="AP177" s="81">
        <f t="shared" si="211"/>
        <v>0</v>
      </c>
      <c r="AQ177" s="81">
        <f t="shared" si="212"/>
        <v>0</v>
      </c>
      <c r="AR177" s="81" t="str">
        <f ca="1">IF(OFFSET(B177,-MOD(ROW(B177),3),0)&lt;&gt;"",IF(RIGHT(G177,1)=")",VALUE(VLOOKUP(OFFSET(B177,-MOD(ROW(B177),3),0),'登録データ（男）'!#REF!,8,FALSE)),"0"),"0")</f>
        <v>0</v>
      </c>
      <c r="AS177" s="81">
        <f t="shared" ca="1" si="213"/>
        <v>0</v>
      </c>
      <c r="AT177" s="81" t="str">
        <f t="shared" ref="AT177" si="259">IF(AU177="","",RANK(AU177,$AU$18:$AU$467,1))</f>
        <v/>
      </c>
      <c r="AU177" s="81" t="str">
        <f>IF(S177="","",B177)</f>
        <v/>
      </c>
      <c r="AV177" s="81" t="str">
        <f t="shared" ref="AV177" si="260">IF(AW177="","",RANK(AW177,$AW$18:$AW$467,1))</f>
        <v/>
      </c>
      <c r="AW177" s="81" t="str">
        <f>IF(T177="","",B177)</f>
        <v/>
      </c>
      <c r="AX177" s="81" t="str">
        <f t="shared" ref="AX177" si="261">IF(AY177="","",RANK(AY177,$AY$18:$AY$467,1))</f>
        <v/>
      </c>
      <c r="AY177" s="81" t="str">
        <f>IF(OR(G177="十種競技",G178="十種競技",G179="十種競技"),B177,"")</f>
        <v/>
      </c>
      <c r="AZ177" s="81"/>
      <c r="BA177" s="88"/>
      <c r="BB177" s="77" t="str">
        <f t="shared" si="219"/>
        <v/>
      </c>
      <c r="BG177" s="81">
        <f t="shared" si="221"/>
        <v>0</v>
      </c>
    </row>
    <row r="178" spans="1:59" ht="18.75" customHeight="1">
      <c r="A178" s="261"/>
      <c r="B178" s="244"/>
      <c r="C178" s="506"/>
      <c r="D178" s="506"/>
      <c r="E178" s="504" t="str">
        <f>IF(B177="","",VLOOKUP(B177,'登録データ（男）'!$A$3:$AA$2000,4,FALSE))</f>
        <v/>
      </c>
      <c r="F178" s="16" t="s">
        <v>53</v>
      </c>
      <c r="G178" s="16"/>
      <c r="H178" s="16"/>
      <c r="I178" s="16" t="s">
        <v>56</v>
      </c>
      <c r="J178" s="76"/>
      <c r="K178" s="16" t="str">
        <f t="shared" si="203"/>
        <v/>
      </c>
      <c r="L178" s="76"/>
      <c r="M178" s="185" t="str">
        <f t="shared" si="204"/>
        <v/>
      </c>
      <c r="N178" s="76"/>
      <c r="O178" s="76"/>
      <c r="P178" s="204"/>
      <c r="Q178" s="204"/>
      <c r="R178" s="257"/>
      <c r="S178" s="255"/>
      <c r="T178" s="255"/>
      <c r="X178" s="46"/>
      <c r="Y178" s="81">
        <f>IF(B178="",0,IF(VLOOKUP(B178,'登録データ（男）'!$A$3:$AB$1687,28,FALSE)=1,0,1))</f>
        <v>0</v>
      </c>
      <c r="Z178" s="81"/>
      <c r="AA178" s="81"/>
      <c r="AB178" s="81"/>
      <c r="AC178" s="81"/>
      <c r="AD178" s="81"/>
      <c r="AE178" s="81"/>
      <c r="AF178" s="81">
        <f t="shared" ca="1" si="205"/>
        <v>0</v>
      </c>
      <c r="AG178" s="48" t="str">
        <f t="shared" si="214"/>
        <v/>
      </c>
      <c r="AH178" s="81">
        <f t="shared" si="206"/>
        <v>0</v>
      </c>
      <c r="AI178" s="81" t="str">
        <f>IF(G178="","0",VLOOKUP(G178,'登録データ（男）'!$Q$3:$S$23,2,FALSE))</f>
        <v>0</v>
      </c>
      <c r="AJ178" s="81" t="str">
        <f t="shared" si="207"/>
        <v>00</v>
      </c>
      <c r="AK178" s="81" t="str">
        <f t="shared" si="208"/>
        <v>0</v>
      </c>
      <c r="AL178" s="81" t="str">
        <f t="shared" si="209"/>
        <v>000000</v>
      </c>
      <c r="AM178" s="81" t="str">
        <f t="shared" ca="1" si="210"/>
        <v/>
      </c>
      <c r="AN178" s="81">
        <f t="shared" si="215"/>
        <v>0</v>
      </c>
      <c r="AO178" s="81" t="str">
        <f>IF(G178="","0",VALUE(VLOOKUP(G178,'登録データ（男）'!$Q$3:$S$23,3,FALSE)))</f>
        <v>0</v>
      </c>
      <c r="AP178" s="81">
        <f t="shared" si="211"/>
        <v>0</v>
      </c>
      <c r="AQ178" s="81">
        <f t="shared" si="212"/>
        <v>0</v>
      </c>
      <c r="AR178" s="81" t="str">
        <f ca="1">IF(OFFSET(B178,-MOD(ROW(B178),3),0)&lt;&gt;"",IF(RIGHT(G178,1)=")",VALUE(VLOOKUP(OFFSET(B178,-MOD(ROW(B178),3),0),'登録データ（男）'!#REF!,8,FALSE)),"0"),"0")</f>
        <v>0</v>
      </c>
      <c r="AS178" s="81">
        <f t="shared" ca="1" si="213"/>
        <v>0</v>
      </c>
      <c r="AT178" s="81"/>
      <c r="AU178" s="81"/>
      <c r="AV178" s="81"/>
      <c r="AW178" s="81"/>
      <c r="AX178" s="81"/>
      <c r="AY178" s="81"/>
      <c r="AZ178" s="81"/>
      <c r="BA178" s="87"/>
      <c r="BB178" s="77" t="str">
        <f t="shared" si="219"/>
        <v/>
      </c>
      <c r="BG178" s="81">
        <f t="shared" si="221"/>
        <v>0</v>
      </c>
    </row>
    <row r="179" spans="1:59" ht="18.75" customHeight="1" thickBot="1">
      <c r="A179" s="250"/>
      <c r="B179" s="245"/>
      <c r="C179" s="507"/>
      <c r="D179" s="507"/>
      <c r="E179" s="508" t="s">
        <v>258</v>
      </c>
      <c r="F179" s="79" t="s">
        <v>54</v>
      </c>
      <c r="G179" s="79"/>
      <c r="H179" s="152"/>
      <c r="I179" s="79" t="s">
        <v>36</v>
      </c>
      <c r="J179" s="18"/>
      <c r="K179" s="25" t="str">
        <f t="shared" si="203"/>
        <v/>
      </c>
      <c r="L179" s="18"/>
      <c r="M179" s="79" t="str">
        <f t="shared" si="204"/>
        <v/>
      </c>
      <c r="N179" s="18"/>
      <c r="O179" s="18"/>
      <c r="P179" s="258"/>
      <c r="Q179" s="258"/>
      <c r="R179" s="259"/>
      <c r="S179" s="256"/>
      <c r="T179" s="256"/>
      <c r="X179" s="46"/>
      <c r="Y179" s="81">
        <f>IF(B179="",0,IF(VLOOKUP(B179,'登録データ（男）'!$A$3:$AB$1687,28,FALSE)=1,0,1))</f>
        <v>0</v>
      </c>
      <c r="Z179" s="81"/>
      <c r="AA179" s="81"/>
      <c r="AB179" s="81"/>
      <c r="AC179" s="81"/>
      <c r="AD179" s="81"/>
      <c r="AE179" s="81"/>
      <c r="AF179" s="81">
        <f t="shared" ca="1" si="205"/>
        <v>0</v>
      </c>
      <c r="AG179" s="48"/>
      <c r="AH179" s="81">
        <f t="shared" si="206"/>
        <v>0</v>
      </c>
      <c r="AI179" s="81" t="str">
        <f>IF(G179="","0",VLOOKUP(G179,'登録データ（男）'!$Q$3:$S$23,2,FALSE))</f>
        <v>0</v>
      </c>
      <c r="AJ179" s="81" t="str">
        <f t="shared" si="207"/>
        <v>00</v>
      </c>
      <c r="AK179" s="81" t="str">
        <f t="shared" si="208"/>
        <v>0</v>
      </c>
      <c r="AL179" s="81" t="str">
        <f t="shared" si="209"/>
        <v>000000</v>
      </c>
      <c r="AM179" s="81" t="str">
        <f t="shared" ca="1" si="210"/>
        <v/>
      </c>
      <c r="AN179" s="81">
        <f t="shared" si="215"/>
        <v>0</v>
      </c>
      <c r="AO179" s="81" t="str">
        <f>IF(G179="","0",VALUE(VLOOKUP(G179,'登録データ（男）'!$Q$3:$S$23,3,FALSE)))</f>
        <v>0</v>
      </c>
      <c r="AP179" s="81">
        <f t="shared" si="211"/>
        <v>0</v>
      </c>
      <c r="AQ179" s="81">
        <f t="shared" si="212"/>
        <v>0</v>
      </c>
      <c r="AR179" s="81" t="str">
        <f ca="1">IF(OFFSET(B179,-MOD(ROW(B179),3),0)&lt;&gt;"",IF(RIGHT(G179,1)=")",VALUE(VLOOKUP(OFFSET(B179,-MOD(ROW(B179),3),0),'登録データ（男）'!#REF!,8,FALSE)),"0"),"0")</f>
        <v>0</v>
      </c>
      <c r="AS179" s="81">
        <f t="shared" ca="1" si="213"/>
        <v>0</v>
      </c>
      <c r="AT179" s="81"/>
      <c r="AU179" s="81"/>
      <c r="AV179" s="81"/>
      <c r="AW179" s="81"/>
      <c r="AX179" s="81"/>
      <c r="AY179" s="81"/>
      <c r="AZ179" s="81"/>
      <c r="BA179" s="88"/>
      <c r="BB179" s="77" t="str">
        <f t="shared" si="219"/>
        <v/>
      </c>
      <c r="BG179" s="81">
        <f t="shared" si="221"/>
        <v>0</v>
      </c>
    </row>
    <row r="180" spans="1:59" ht="18.75" customHeight="1" thickTop="1">
      <c r="A180" s="260">
        <v>55</v>
      </c>
      <c r="B180" s="243"/>
      <c r="C180" s="505" t="str">
        <f>IF(B180="","",VLOOKUP(B180,'登録データ（男）'!$A$3:$AA$2000,2,FALSE))</f>
        <v/>
      </c>
      <c r="D180" s="505" t="str">
        <f>IF(B180="","",VLOOKUP(B180,'登録データ（男）'!$A$3:$AA$2000,3,FALSE))</f>
        <v/>
      </c>
      <c r="E180" s="504" t="str">
        <f>IF(B180="","",VLOOKUP(B180,'登録データ（男）'!$A$3:$AA$2000,7,FALSE))</f>
        <v/>
      </c>
      <c r="F180" s="82" t="s">
        <v>52</v>
      </c>
      <c r="G180" s="82"/>
      <c r="H180" s="25"/>
      <c r="I180" s="82" t="s">
        <v>55</v>
      </c>
      <c r="J180" s="17"/>
      <c r="K180" s="184" t="str">
        <f t="shared" si="203"/>
        <v/>
      </c>
      <c r="L180" s="17"/>
      <c r="M180" s="82" t="str">
        <f t="shared" si="204"/>
        <v/>
      </c>
      <c r="N180" s="17"/>
      <c r="O180" s="17"/>
      <c r="P180" s="262"/>
      <c r="Q180" s="262"/>
      <c r="R180" s="241"/>
      <c r="S180" s="254"/>
      <c r="T180" s="254"/>
      <c r="X180" s="46"/>
      <c r="Y180" s="81">
        <f>IF(B180="",0,IF(VLOOKUP(B180,'登録データ（男）'!$A$3:$AB$1687,28,FALSE)=1,0,1))</f>
        <v>0</v>
      </c>
      <c r="Z180" s="81">
        <f>IF(B180="",1,0)</f>
        <v>1</v>
      </c>
      <c r="AA180" s="81">
        <f>IF(C180="",1,0)</f>
        <v>1</v>
      </c>
      <c r="AB180" s="81">
        <f>IF(D180="",1,0)</f>
        <v>1</v>
      </c>
      <c r="AC180" s="81">
        <f>IF(E180="",1,0)</f>
        <v>1</v>
      </c>
      <c r="AD180" s="81">
        <f>IF(E181="",1,0)</f>
        <v>1</v>
      </c>
      <c r="AE180" s="81">
        <f>SUM(Z180:AD180)</f>
        <v>5</v>
      </c>
      <c r="AF180" s="81">
        <f t="shared" ca="1" si="205"/>
        <v>0</v>
      </c>
      <c r="AG180" s="48" t="str">
        <f t="shared" ref="AG180" si="262">IF($B180="","",IF($B180&lt;1500,0,1))</f>
        <v/>
      </c>
      <c r="AH180" s="81">
        <f t="shared" si="206"/>
        <v>0</v>
      </c>
      <c r="AI180" s="81" t="str">
        <f>IF(G180="","0",VLOOKUP(G180,'登録データ（男）'!$Q$3:$S$23,2,FALSE))</f>
        <v>0</v>
      </c>
      <c r="AJ180" s="81" t="str">
        <f t="shared" si="207"/>
        <v>00</v>
      </c>
      <c r="AK180" s="81" t="str">
        <f t="shared" si="208"/>
        <v>0</v>
      </c>
      <c r="AL180" s="81" t="str">
        <f t="shared" si="209"/>
        <v>000000</v>
      </c>
      <c r="AM180" s="81" t="str">
        <f t="shared" ca="1" si="210"/>
        <v/>
      </c>
      <c r="AN180" s="81">
        <f t="shared" si="215"/>
        <v>0</v>
      </c>
      <c r="AO180" s="81" t="str">
        <f>IF(G180="","0",VALUE(VLOOKUP(G180,'登録データ（男）'!$Q$3:$S$23,3,FALSE)))</f>
        <v>0</v>
      </c>
      <c r="AP180" s="81">
        <f t="shared" si="211"/>
        <v>0</v>
      </c>
      <c r="AQ180" s="81">
        <f t="shared" si="212"/>
        <v>0</v>
      </c>
      <c r="AR180" s="81" t="str">
        <f ca="1">IF(OFFSET(B180,-MOD(ROW(B180),3),0)&lt;&gt;"",IF(RIGHT(G180,1)=")",VALUE(VLOOKUP(OFFSET(B180,-MOD(ROW(B180),3),0),'登録データ（男）'!#REF!,8,FALSE)),"0"),"0")</f>
        <v>0</v>
      </c>
      <c r="AS180" s="81">
        <f t="shared" ca="1" si="213"/>
        <v>0</v>
      </c>
      <c r="AT180" s="81" t="str">
        <f t="shared" ref="AT180" si="263">IF(AU180="","",RANK(AU180,$AU$18:$AU$467,1))</f>
        <v/>
      </c>
      <c r="AU180" s="81" t="str">
        <f>IF(S180="","",B180)</f>
        <v/>
      </c>
      <c r="AV180" s="81" t="str">
        <f t="shared" ref="AV180" si="264">IF(AW180="","",RANK(AW180,$AW$18:$AW$467,1))</f>
        <v/>
      </c>
      <c r="AW180" s="81" t="str">
        <f>IF(T180="","",B180)</f>
        <v/>
      </c>
      <c r="AX180" s="81" t="str">
        <f t="shared" ref="AX180" si="265">IF(AY180="","",RANK(AY180,$AY$18:$AY$467,1))</f>
        <v/>
      </c>
      <c r="AY180" s="81" t="str">
        <f>IF(OR(G180="十種競技",G181="十種競技",G182="十種競技"),B180,"")</f>
        <v/>
      </c>
      <c r="AZ180" s="81"/>
      <c r="BA180" s="87"/>
      <c r="BB180" s="77" t="str">
        <f t="shared" si="219"/>
        <v/>
      </c>
      <c r="BG180" s="81">
        <f t="shared" si="221"/>
        <v>0</v>
      </c>
    </row>
    <row r="181" spans="1:59" ht="18.75" customHeight="1">
      <c r="A181" s="261"/>
      <c r="B181" s="244"/>
      <c r="C181" s="506"/>
      <c r="D181" s="506"/>
      <c r="E181" s="504" t="str">
        <f>IF(B180="","",VLOOKUP(B180,'登録データ（男）'!$A$3:$AA$2000,4,FALSE))</f>
        <v/>
      </c>
      <c r="F181" s="16" t="s">
        <v>53</v>
      </c>
      <c r="G181" s="16"/>
      <c r="H181" s="16"/>
      <c r="I181" s="16" t="s">
        <v>56</v>
      </c>
      <c r="J181" s="76"/>
      <c r="K181" s="16" t="str">
        <f t="shared" si="203"/>
        <v/>
      </c>
      <c r="L181" s="76"/>
      <c r="M181" s="185" t="str">
        <f t="shared" si="204"/>
        <v/>
      </c>
      <c r="N181" s="76"/>
      <c r="O181" s="76"/>
      <c r="P181" s="204"/>
      <c r="Q181" s="204"/>
      <c r="R181" s="257"/>
      <c r="S181" s="255"/>
      <c r="T181" s="255"/>
      <c r="X181" s="46"/>
      <c r="Y181" s="81">
        <f>IF(B181="",0,IF(VLOOKUP(B181,'登録データ（男）'!$A$3:$AB$1687,28,FALSE)=1,0,1))</f>
        <v>0</v>
      </c>
      <c r="Z181" s="81"/>
      <c r="AA181" s="81"/>
      <c r="AB181" s="81"/>
      <c r="AC181" s="81"/>
      <c r="AD181" s="81"/>
      <c r="AE181" s="81"/>
      <c r="AF181" s="81">
        <f t="shared" ca="1" si="205"/>
        <v>0</v>
      </c>
      <c r="AG181" s="48" t="str">
        <f t="shared" si="214"/>
        <v/>
      </c>
      <c r="AH181" s="81">
        <f t="shared" si="206"/>
        <v>0</v>
      </c>
      <c r="AI181" s="81" t="str">
        <f>IF(G181="","0",VLOOKUP(G181,'登録データ（男）'!$Q$3:$S$23,2,FALSE))</f>
        <v>0</v>
      </c>
      <c r="AJ181" s="81" t="str">
        <f t="shared" si="207"/>
        <v>00</v>
      </c>
      <c r="AK181" s="81" t="str">
        <f t="shared" si="208"/>
        <v>0</v>
      </c>
      <c r="AL181" s="81" t="str">
        <f t="shared" si="209"/>
        <v>000000</v>
      </c>
      <c r="AM181" s="81" t="str">
        <f t="shared" ca="1" si="210"/>
        <v/>
      </c>
      <c r="AN181" s="81">
        <f t="shared" si="215"/>
        <v>0</v>
      </c>
      <c r="AO181" s="81" t="str">
        <f>IF(G181="","0",VALUE(VLOOKUP(G181,'登録データ（男）'!$Q$3:$S$23,3,FALSE)))</f>
        <v>0</v>
      </c>
      <c r="AP181" s="81">
        <f t="shared" si="211"/>
        <v>0</v>
      </c>
      <c r="AQ181" s="81">
        <f t="shared" si="212"/>
        <v>0</v>
      </c>
      <c r="AR181" s="81" t="str">
        <f ca="1">IF(OFFSET(B181,-MOD(ROW(B181),3),0)&lt;&gt;"",IF(RIGHT(G181,1)=")",VALUE(VLOOKUP(OFFSET(B181,-MOD(ROW(B181),3),0),'登録データ（男）'!#REF!,8,FALSE)),"0"),"0")</f>
        <v>0</v>
      </c>
      <c r="AS181" s="81">
        <f t="shared" ca="1" si="213"/>
        <v>0</v>
      </c>
      <c r="AT181" s="81"/>
      <c r="AU181" s="81"/>
      <c r="AV181" s="81"/>
      <c r="AW181" s="81"/>
      <c r="AX181" s="81"/>
      <c r="AY181" s="81"/>
      <c r="AZ181" s="81"/>
      <c r="BA181" s="88"/>
      <c r="BB181" s="77" t="str">
        <f t="shared" si="219"/>
        <v/>
      </c>
      <c r="BG181" s="81">
        <f t="shared" si="221"/>
        <v>0</v>
      </c>
    </row>
    <row r="182" spans="1:59" ht="18.75" customHeight="1" thickBot="1">
      <c r="A182" s="250"/>
      <c r="B182" s="245"/>
      <c r="C182" s="507"/>
      <c r="D182" s="507"/>
      <c r="E182" s="508" t="s">
        <v>258</v>
      </c>
      <c r="F182" s="79" t="s">
        <v>54</v>
      </c>
      <c r="G182" s="79"/>
      <c r="H182" s="152"/>
      <c r="I182" s="79" t="s">
        <v>36</v>
      </c>
      <c r="J182" s="18"/>
      <c r="K182" s="25" t="str">
        <f t="shared" si="203"/>
        <v/>
      </c>
      <c r="L182" s="18"/>
      <c r="M182" s="79" t="str">
        <f t="shared" si="204"/>
        <v/>
      </c>
      <c r="N182" s="18"/>
      <c r="O182" s="18"/>
      <c r="P182" s="258"/>
      <c r="Q182" s="258"/>
      <c r="R182" s="259"/>
      <c r="S182" s="256"/>
      <c r="T182" s="256"/>
      <c r="X182" s="46"/>
      <c r="Y182" s="81">
        <f>IF(B182="",0,IF(VLOOKUP(B182,'登録データ（男）'!$A$3:$AB$1687,28,FALSE)=1,0,1))</f>
        <v>0</v>
      </c>
      <c r="Z182" s="81"/>
      <c r="AA182" s="81"/>
      <c r="AB182" s="81"/>
      <c r="AC182" s="81"/>
      <c r="AD182" s="81"/>
      <c r="AE182" s="81"/>
      <c r="AF182" s="81">
        <f t="shared" ca="1" si="205"/>
        <v>0</v>
      </c>
      <c r="AG182" s="48"/>
      <c r="AH182" s="81">
        <f t="shared" si="206"/>
        <v>0</v>
      </c>
      <c r="AI182" s="81" t="str">
        <f>IF(G182="","0",VLOOKUP(G182,'登録データ（男）'!$Q$3:$S$23,2,FALSE))</f>
        <v>0</v>
      </c>
      <c r="AJ182" s="81" t="str">
        <f t="shared" si="207"/>
        <v>00</v>
      </c>
      <c r="AK182" s="81" t="str">
        <f t="shared" si="208"/>
        <v>0</v>
      </c>
      <c r="AL182" s="81" t="str">
        <f t="shared" si="209"/>
        <v>000000</v>
      </c>
      <c r="AM182" s="81" t="str">
        <f t="shared" ca="1" si="210"/>
        <v/>
      </c>
      <c r="AN182" s="81">
        <f t="shared" si="215"/>
        <v>0</v>
      </c>
      <c r="AO182" s="81" t="str">
        <f>IF(G182="","0",VALUE(VLOOKUP(G182,'登録データ（男）'!$Q$3:$S$23,3,FALSE)))</f>
        <v>0</v>
      </c>
      <c r="AP182" s="81">
        <f t="shared" si="211"/>
        <v>0</v>
      </c>
      <c r="AQ182" s="81">
        <f t="shared" si="212"/>
        <v>0</v>
      </c>
      <c r="AR182" s="81" t="str">
        <f ca="1">IF(OFFSET(B182,-MOD(ROW(B182),3),0)&lt;&gt;"",IF(RIGHT(G182,1)=")",VALUE(VLOOKUP(OFFSET(B182,-MOD(ROW(B182),3),0),'登録データ（男）'!#REF!,8,FALSE)),"0"),"0")</f>
        <v>0</v>
      </c>
      <c r="AS182" s="81">
        <f t="shared" ca="1" si="213"/>
        <v>0</v>
      </c>
      <c r="AT182" s="81"/>
      <c r="AU182" s="81"/>
      <c r="AV182" s="81"/>
      <c r="AW182" s="81"/>
      <c r="AX182" s="81"/>
      <c r="AY182" s="81"/>
      <c r="AZ182" s="81"/>
      <c r="BA182" s="87"/>
      <c r="BB182" s="77" t="str">
        <f t="shared" si="219"/>
        <v/>
      </c>
      <c r="BG182" s="81">
        <f t="shared" si="221"/>
        <v>0</v>
      </c>
    </row>
    <row r="183" spans="1:59" ht="18.75" customHeight="1" thickTop="1">
      <c r="A183" s="260">
        <v>56</v>
      </c>
      <c r="B183" s="243"/>
      <c r="C183" s="505" t="str">
        <f>IF(B183="","",VLOOKUP(B183,'登録データ（男）'!$A$3:$AA$2000,2,FALSE))</f>
        <v/>
      </c>
      <c r="D183" s="505" t="str">
        <f>IF(B183="","",VLOOKUP(B183,'登録データ（男）'!$A$3:$AA$2000,3,FALSE))</f>
        <v/>
      </c>
      <c r="E183" s="504" t="str">
        <f>IF(B183="","",VLOOKUP(B183,'登録データ（男）'!$A$3:$AA$2000,7,FALSE))</f>
        <v/>
      </c>
      <c r="F183" s="82" t="s">
        <v>52</v>
      </c>
      <c r="G183" s="82"/>
      <c r="H183" s="25"/>
      <c r="I183" s="82" t="s">
        <v>55</v>
      </c>
      <c r="J183" s="17"/>
      <c r="K183" s="184" t="str">
        <f t="shared" si="203"/>
        <v/>
      </c>
      <c r="L183" s="17"/>
      <c r="M183" s="82" t="str">
        <f t="shared" si="204"/>
        <v/>
      </c>
      <c r="N183" s="17"/>
      <c r="O183" s="17"/>
      <c r="P183" s="262"/>
      <c r="Q183" s="262"/>
      <c r="R183" s="241"/>
      <c r="S183" s="254"/>
      <c r="T183" s="254"/>
      <c r="X183" s="46"/>
      <c r="Y183" s="81">
        <f>IF(B183="",0,IF(VLOOKUP(B183,'登録データ（男）'!$A$3:$AB$1687,28,FALSE)=1,0,1))</f>
        <v>0</v>
      </c>
      <c r="Z183" s="81">
        <f>IF(B183="",1,0)</f>
        <v>1</v>
      </c>
      <c r="AA183" s="81">
        <f>IF(C183="",1,0)</f>
        <v>1</v>
      </c>
      <c r="AB183" s="81">
        <f>IF(D183="",1,0)</f>
        <v>1</v>
      </c>
      <c r="AC183" s="81">
        <f>IF(E183="",1,0)</f>
        <v>1</v>
      </c>
      <c r="AD183" s="81">
        <f>IF(E184="",1,0)</f>
        <v>1</v>
      </c>
      <c r="AE183" s="81">
        <f>SUM(Z183:AD183)</f>
        <v>5</v>
      </c>
      <c r="AF183" s="81">
        <f t="shared" ca="1" si="205"/>
        <v>0</v>
      </c>
      <c r="AG183" s="48" t="str">
        <f t="shared" ref="AG183" si="266">IF($B183="","",IF($B183&lt;1500,0,1))</f>
        <v/>
      </c>
      <c r="AH183" s="81">
        <f t="shared" si="206"/>
        <v>0</v>
      </c>
      <c r="AI183" s="81" t="str">
        <f>IF(G183="","0",VLOOKUP(G183,'登録データ（男）'!$Q$3:$S$23,2,FALSE))</f>
        <v>0</v>
      </c>
      <c r="AJ183" s="81" t="str">
        <f t="shared" si="207"/>
        <v>00</v>
      </c>
      <c r="AK183" s="81" t="str">
        <f t="shared" si="208"/>
        <v>0</v>
      </c>
      <c r="AL183" s="81" t="str">
        <f t="shared" si="209"/>
        <v>000000</v>
      </c>
      <c r="AM183" s="81" t="str">
        <f t="shared" ca="1" si="210"/>
        <v/>
      </c>
      <c r="AN183" s="81">
        <f t="shared" si="215"/>
        <v>0</v>
      </c>
      <c r="AO183" s="81" t="str">
        <f>IF(G183="","0",VALUE(VLOOKUP(G183,'登録データ（男）'!$Q$3:$S$23,3,FALSE)))</f>
        <v>0</v>
      </c>
      <c r="AP183" s="81">
        <f t="shared" si="211"/>
        <v>0</v>
      </c>
      <c r="AQ183" s="81">
        <f t="shared" si="212"/>
        <v>0</v>
      </c>
      <c r="AR183" s="81" t="str">
        <f ca="1">IF(OFFSET(B183,-MOD(ROW(B183),3),0)&lt;&gt;"",IF(RIGHT(G183,1)=")",VALUE(VLOOKUP(OFFSET(B183,-MOD(ROW(B183),3),0),'登録データ（男）'!#REF!,8,FALSE)),"0"),"0")</f>
        <v>0</v>
      </c>
      <c r="AS183" s="81">
        <f t="shared" ca="1" si="213"/>
        <v>0</v>
      </c>
      <c r="AT183" s="81" t="str">
        <f t="shared" ref="AT183" si="267">IF(AU183="","",RANK(AU183,$AU$18:$AU$467,1))</f>
        <v/>
      </c>
      <c r="AU183" s="81" t="str">
        <f>IF(S183="","",B183)</f>
        <v/>
      </c>
      <c r="AV183" s="81" t="str">
        <f t="shared" ref="AV183" si="268">IF(AW183="","",RANK(AW183,$AW$18:$AW$467,1))</f>
        <v/>
      </c>
      <c r="AW183" s="81" t="str">
        <f>IF(T183="","",B183)</f>
        <v/>
      </c>
      <c r="AX183" s="81" t="str">
        <f t="shared" ref="AX183" si="269">IF(AY183="","",RANK(AY183,$AY$18:$AY$467,1))</f>
        <v/>
      </c>
      <c r="AY183" s="81" t="str">
        <f>IF(OR(G183="十種競技",G184="十種競技",G185="十種競技"),B183,"")</f>
        <v/>
      </c>
      <c r="AZ183" s="81"/>
      <c r="BA183" s="88"/>
      <c r="BB183" s="77" t="str">
        <f t="shared" si="219"/>
        <v/>
      </c>
      <c r="BG183" s="81">
        <f t="shared" si="221"/>
        <v>0</v>
      </c>
    </row>
    <row r="184" spans="1:59" ht="18.75" customHeight="1">
      <c r="A184" s="261"/>
      <c r="B184" s="244"/>
      <c r="C184" s="506"/>
      <c r="D184" s="506"/>
      <c r="E184" s="504" t="str">
        <f>IF(B183="","",VLOOKUP(B183,'登録データ（男）'!$A$3:$AA$2000,4,FALSE))</f>
        <v/>
      </c>
      <c r="F184" s="16" t="s">
        <v>53</v>
      </c>
      <c r="G184" s="16"/>
      <c r="H184" s="16"/>
      <c r="I184" s="16" t="s">
        <v>56</v>
      </c>
      <c r="J184" s="76"/>
      <c r="K184" s="16" t="str">
        <f t="shared" si="203"/>
        <v/>
      </c>
      <c r="L184" s="76"/>
      <c r="M184" s="185" t="str">
        <f t="shared" si="204"/>
        <v/>
      </c>
      <c r="N184" s="76"/>
      <c r="O184" s="76"/>
      <c r="P184" s="204"/>
      <c r="Q184" s="204"/>
      <c r="R184" s="257"/>
      <c r="S184" s="255"/>
      <c r="T184" s="255"/>
      <c r="X184" s="46"/>
      <c r="Y184" s="81">
        <f>IF(B184="",0,IF(VLOOKUP(B184,'登録データ（男）'!$A$3:$AB$1687,28,FALSE)=1,0,1))</f>
        <v>0</v>
      </c>
      <c r="Z184" s="81"/>
      <c r="AA184" s="81"/>
      <c r="AB184" s="81"/>
      <c r="AC184" s="81"/>
      <c r="AD184" s="81"/>
      <c r="AE184" s="81"/>
      <c r="AF184" s="81">
        <f t="shared" ca="1" si="205"/>
        <v>0</v>
      </c>
      <c r="AG184" s="48" t="str">
        <f t="shared" si="214"/>
        <v/>
      </c>
      <c r="AH184" s="81">
        <f t="shared" si="206"/>
        <v>0</v>
      </c>
      <c r="AI184" s="81" t="str">
        <f>IF(G184="","0",VLOOKUP(G184,'登録データ（男）'!$Q$3:$S$23,2,FALSE))</f>
        <v>0</v>
      </c>
      <c r="AJ184" s="81" t="str">
        <f t="shared" si="207"/>
        <v>00</v>
      </c>
      <c r="AK184" s="81" t="str">
        <f t="shared" si="208"/>
        <v>0</v>
      </c>
      <c r="AL184" s="81" t="str">
        <f t="shared" si="209"/>
        <v>000000</v>
      </c>
      <c r="AM184" s="81" t="str">
        <f t="shared" ca="1" si="210"/>
        <v/>
      </c>
      <c r="AN184" s="81">
        <f t="shared" si="215"/>
        <v>0</v>
      </c>
      <c r="AO184" s="81" t="str">
        <f>IF(G184="","0",VALUE(VLOOKUP(G184,'登録データ（男）'!$Q$3:$S$23,3,FALSE)))</f>
        <v>0</v>
      </c>
      <c r="AP184" s="81">
        <f t="shared" si="211"/>
        <v>0</v>
      </c>
      <c r="AQ184" s="81">
        <f t="shared" si="212"/>
        <v>0</v>
      </c>
      <c r="AR184" s="81" t="str">
        <f ca="1">IF(OFFSET(B184,-MOD(ROW(B184),3),0)&lt;&gt;"",IF(RIGHT(G184,1)=")",VALUE(VLOOKUP(OFFSET(B184,-MOD(ROW(B184),3),0),'登録データ（男）'!#REF!,8,FALSE)),"0"),"0")</f>
        <v>0</v>
      </c>
      <c r="AS184" s="81">
        <f t="shared" ca="1" si="213"/>
        <v>0</v>
      </c>
      <c r="AT184" s="81"/>
      <c r="AU184" s="81"/>
      <c r="AV184" s="81"/>
      <c r="AW184" s="81"/>
      <c r="AX184" s="81"/>
      <c r="AY184" s="81"/>
      <c r="AZ184" s="81"/>
      <c r="BA184" s="87"/>
      <c r="BB184" s="77" t="str">
        <f t="shared" si="219"/>
        <v/>
      </c>
      <c r="BG184" s="81">
        <f t="shared" si="221"/>
        <v>0</v>
      </c>
    </row>
    <row r="185" spans="1:59" ht="18.75" customHeight="1" thickBot="1">
      <c r="A185" s="250"/>
      <c r="B185" s="245"/>
      <c r="C185" s="507"/>
      <c r="D185" s="507"/>
      <c r="E185" s="508" t="s">
        <v>258</v>
      </c>
      <c r="F185" s="79" t="s">
        <v>54</v>
      </c>
      <c r="G185" s="79"/>
      <c r="H185" s="152"/>
      <c r="I185" s="79" t="s">
        <v>36</v>
      </c>
      <c r="J185" s="18"/>
      <c r="K185" s="25" t="str">
        <f t="shared" si="203"/>
        <v/>
      </c>
      <c r="L185" s="18"/>
      <c r="M185" s="79" t="str">
        <f t="shared" si="204"/>
        <v/>
      </c>
      <c r="N185" s="18"/>
      <c r="O185" s="18"/>
      <c r="P185" s="258"/>
      <c r="Q185" s="258"/>
      <c r="R185" s="259"/>
      <c r="S185" s="256"/>
      <c r="T185" s="256"/>
      <c r="X185" s="46"/>
      <c r="Y185" s="81">
        <f>IF(B185="",0,IF(VLOOKUP(B185,'登録データ（男）'!$A$3:$AB$1687,28,FALSE)=1,0,1))</f>
        <v>0</v>
      </c>
      <c r="Z185" s="81"/>
      <c r="AA185" s="81"/>
      <c r="AB185" s="81"/>
      <c r="AC185" s="81"/>
      <c r="AD185" s="81"/>
      <c r="AE185" s="81"/>
      <c r="AF185" s="81">
        <f t="shared" ca="1" si="205"/>
        <v>0</v>
      </c>
      <c r="AG185" s="48"/>
      <c r="AH185" s="81">
        <f t="shared" si="206"/>
        <v>0</v>
      </c>
      <c r="AI185" s="81" t="str">
        <f>IF(G185="","0",VLOOKUP(G185,'登録データ（男）'!$Q$3:$S$23,2,FALSE))</f>
        <v>0</v>
      </c>
      <c r="AJ185" s="81" t="str">
        <f t="shared" si="207"/>
        <v>00</v>
      </c>
      <c r="AK185" s="81" t="str">
        <f t="shared" si="208"/>
        <v>0</v>
      </c>
      <c r="AL185" s="81" t="str">
        <f t="shared" si="209"/>
        <v>000000</v>
      </c>
      <c r="AM185" s="81" t="str">
        <f t="shared" ca="1" si="210"/>
        <v/>
      </c>
      <c r="AN185" s="81">
        <f t="shared" si="215"/>
        <v>0</v>
      </c>
      <c r="AO185" s="81" t="str">
        <f>IF(G185="","0",VALUE(VLOOKUP(G185,'登録データ（男）'!$Q$3:$S$23,3,FALSE)))</f>
        <v>0</v>
      </c>
      <c r="AP185" s="81">
        <f t="shared" si="211"/>
        <v>0</v>
      </c>
      <c r="AQ185" s="81">
        <f t="shared" si="212"/>
        <v>0</v>
      </c>
      <c r="AR185" s="81" t="str">
        <f ca="1">IF(OFFSET(B185,-MOD(ROW(B185),3),0)&lt;&gt;"",IF(RIGHT(G185,1)=")",VALUE(VLOOKUP(OFFSET(B185,-MOD(ROW(B185),3),0),'登録データ（男）'!#REF!,8,FALSE)),"0"),"0")</f>
        <v>0</v>
      </c>
      <c r="AS185" s="81">
        <f t="shared" ca="1" si="213"/>
        <v>0</v>
      </c>
      <c r="AT185" s="81"/>
      <c r="AU185" s="81"/>
      <c r="AV185" s="81"/>
      <c r="AW185" s="81"/>
      <c r="AX185" s="81"/>
      <c r="AY185" s="81"/>
      <c r="AZ185" s="81"/>
      <c r="BA185" s="88"/>
      <c r="BB185" s="77" t="str">
        <f t="shared" si="219"/>
        <v/>
      </c>
      <c r="BG185" s="81">
        <f t="shared" si="221"/>
        <v>0</v>
      </c>
    </row>
    <row r="186" spans="1:59" ht="18.75" customHeight="1" thickTop="1">
      <c r="A186" s="260">
        <v>57</v>
      </c>
      <c r="B186" s="243"/>
      <c r="C186" s="505" t="str">
        <f>IF(B186="","",VLOOKUP(B186,'登録データ（男）'!$A$3:$AA$2000,2,FALSE))</f>
        <v/>
      </c>
      <c r="D186" s="505" t="str">
        <f>IF(B186="","",VLOOKUP(B186,'登録データ（男）'!$A$3:$AA$2000,3,FALSE))</f>
        <v/>
      </c>
      <c r="E186" s="504" t="str">
        <f>IF(B186="","",VLOOKUP(B186,'登録データ（男）'!$A$3:$AA$2000,7,FALSE))</f>
        <v/>
      </c>
      <c r="F186" s="82" t="s">
        <v>52</v>
      </c>
      <c r="G186" s="82"/>
      <c r="H186" s="25"/>
      <c r="I186" s="82" t="s">
        <v>55</v>
      </c>
      <c r="J186" s="17"/>
      <c r="K186" s="184" t="str">
        <f t="shared" si="203"/>
        <v/>
      </c>
      <c r="L186" s="17"/>
      <c r="M186" s="82" t="str">
        <f t="shared" si="204"/>
        <v/>
      </c>
      <c r="N186" s="17"/>
      <c r="O186" s="17"/>
      <c r="P186" s="262"/>
      <c r="Q186" s="262"/>
      <c r="R186" s="241"/>
      <c r="S186" s="254"/>
      <c r="T186" s="254"/>
      <c r="X186" s="46"/>
      <c r="Y186" s="81">
        <f>IF(B186="",0,IF(VLOOKUP(B186,'登録データ（男）'!$A$3:$AB$1687,28,FALSE)=1,0,1))</f>
        <v>0</v>
      </c>
      <c r="Z186" s="81">
        <f>IF(B186="",1,0)</f>
        <v>1</v>
      </c>
      <c r="AA186" s="81">
        <f>IF(C186="",1,0)</f>
        <v>1</v>
      </c>
      <c r="AB186" s="81">
        <f>IF(D186="",1,0)</f>
        <v>1</v>
      </c>
      <c r="AC186" s="81">
        <f>IF(E186="",1,0)</f>
        <v>1</v>
      </c>
      <c r="AD186" s="81">
        <f>IF(E187="",1,0)</f>
        <v>1</v>
      </c>
      <c r="AE186" s="81">
        <f>SUM(Z186:AD186)</f>
        <v>5</v>
      </c>
      <c r="AF186" s="81">
        <f t="shared" ca="1" si="205"/>
        <v>0</v>
      </c>
      <c r="AG186" s="48" t="str">
        <f t="shared" ref="AG186" si="270">IF($B186="","",IF($B186&lt;1500,0,1))</f>
        <v/>
      </c>
      <c r="AH186" s="81">
        <f t="shared" si="206"/>
        <v>0</v>
      </c>
      <c r="AI186" s="81" t="str">
        <f>IF(G186="","0",VLOOKUP(G186,'登録データ（男）'!$Q$3:$S$23,2,FALSE))</f>
        <v>0</v>
      </c>
      <c r="AJ186" s="81" t="str">
        <f t="shared" si="207"/>
        <v>00</v>
      </c>
      <c r="AK186" s="81" t="str">
        <f t="shared" si="208"/>
        <v>0</v>
      </c>
      <c r="AL186" s="81" t="str">
        <f t="shared" si="209"/>
        <v>000000</v>
      </c>
      <c r="AM186" s="81" t="str">
        <f t="shared" ca="1" si="210"/>
        <v/>
      </c>
      <c r="AN186" s="81">
        <f t="shared" si="215"/>
        <v>0</v>
      </c>
      <c r="AO186" s="81" t="str">
        <f>IF(G186="","0",VALUE(VLOOKUP(G186,'登録データ（男）'!$Q$3:$S$23,3,FALSE)))</f>
        <v>0</v>
      </c>
      <c r="AP186" s="81">
        <f t="shared" si="211"/>
        <v>0</v>
      </c>
      <c r="AQ186" s="81">
        <f t="shared" si="212"/>
        <v>0</v>
      </c>
      <c r="AR186" s="81" t="str">
        <f ca="1">IF(OFFSET(B186,-MOD(ROW(B186),3),0)&lt;&gt;"",IF(RIGHT(G186,1)=")",VALUE(VLOOKUP(OFFSET(B186,-MOD(ROW(B186),3),0),'登録データ（男）'!#REF!,8,FALSE)),"0"),"0")</f>
        <v>0</v>
      </c>
      <c r="AS186" s="81">
        <f t="shared" ca="1" si="213"/>
        <v>0</v>
      </c>
      <c r="AT186" s="81" t="str">
        <f t="shared" ref="AT186" si="271">IF(AU186="","",RANK(AU186,$AU$18:$AU$467,1))</f>
        <v/>
      </c>
      <c r="AU186" s="81" t="str">
        <f>IF(S186="","",B186)</f>
        <v/>
      </c>
      <c r="AV186" s="81" t="str">
        <f t="shared" ref="AV186" si="272">IF(AW186="","",RANK(AW186,$AW$18:$AW$467,1))</f>
        <v/>
      </c>
      <c r="AW186" s="81" t="str">
        <f>IF(T186="","",B186)</f>
        <v/>
      </c>
      <c r="AX186" s="81" t="str">
        <f t="shared" ref="AX186" si="273">IF(AY186="","",RANK(AY186,$AY$18:$AY$467,1))</f>
        <v/>
      </c>
      <c r="AY186" s="81" t="str">
        <f>IF(OR(G186="十種競技",G187="十種競技",G188="十種競技"),B186,"")</f>
        <v/>
      </c>
      <c r="AZ186" s="81"/>
      <c r="BA186" s="87"/>
      <c r="BB186" s="77" t="str">
        <f t="shared" si="219"/>
        <v/>
      </c>
      <c r="BG186" s="81">
        <f t="shared" si="221"/>
        <v>0</v>
      </c>
    </row>
    <row r="187" spans="1:59" ht="18.75" customHeight="1">
      <c r="A187" s="261"/>
      <c r="B187" s="244"/>
      <c r="C187" s="506"/>
      <c r="D187" s="506"/>
      <c r="E187" s="504" t="str">
        <f>IF(B186="","",VLOOKUP(B186,'登録データ（男）'!$A$3:$AA$2000,4,FALSE))</f>
        <v/>
      </c>
      <c r="F187" s="16" t="s">
        <v>53</v>
      </c>
      <c r="G187" s="16"/>
      <c r="H187" s="16"/>
      <c r="I187" s="16" t="s">
        <v>56</v>
      </c>
      <c r="J187" s="76"/>
      <c r="K187" s="16" t="str">
        <f t="shared" si="203"/>
        <v/>
      </c>
      <c r="L187" s="76"/>
      <c r="M187" s="185" t="str">
        <f t="shared" si="204"/>
        <v/>
      </c>
      <c r="N187" s="76"/>
      <c r="O187" s="76"/>
      <c r="P187" s="204"/>
      <c r="Q187" s="204"/>
      <c r="R187" s="257"/>
      <c r="S187" s="255"/>
      <c r="T187" s="255"/>
      <c r="X187" s="46"/>
      <c r="Y187" s="81">
        <f>IF(B187="",0,IF(VLOOKUP(B187,'登録データ（男）'!$A$3:$AB$1687,28,FALSE)=1,0,1))</f>
        <v>0</v>
      </c>
      <c r="Z187" s="81"/>
      <c r="AA187" s="81"/>
      <c r="AB187" s="81"/>
      <c r="AC187" s="81"/>
      <c r="AD187" s="81"/>
      <c r="AE187" s="81"/>
      <c r="AF187" s="81">
        <f t="shared" ca="1" si="205"/>
        <v>0</v>
      </c>
      <c r="AG187" s="48" t="str">
        <f t="shared" si="214"/>
        <v/>
      </c>
      <c r="AH187" s="81">
        <f t="shared" si="206"/>
        <v>0</v>
      </c>
      <c r="AI187" s="81" t="str">
        <f>IF(G187="","0",VLOOKUP(G187,'登録データ（男）'!$Q$3:$S$23,2,FALSE))</f>
        <v>0</v>
      </c>
      <c r="AJ187" s="81" t="str">
        <f t="shared" si="207"/>
        <v>00</v>
      </c>
      <c r="AK187" s="81" t="str">
        <f t="shared" si="208"/>
        <v>0</v>
      </c>
      <c r="AL187" s="81" t="str">
        <f t="shared" si="209"/>
        <v>000000</v>
      </c>
      <c r="AM187" s="81" t="str">
        <f t="shared" ca="1" si="210"/>
        <v/>
      </c>
      <c r="AN187" s="81">
        <f t="shared" si="215"/>
        <v>0</v>
      </c>
      <c r="AO187" s="81" t="str">
        <f>IF(G187="","0",VALUE(VLOOKUP(G187,'登録データ（男）'!$Q$3:$S$23,3,FALSE)))</f>
        <v>0</v>
      </c>
      <c r="AP187" s="81">
        <f t="shared" si="211"/>
        <v>0</v>
      </c>
      <c r="AQ187" s="81">
        <f t="shared" si="212"/>
        <v>0</v>
      </c>
      <c r="AR187" s="81" t="str">
        <f ca="1">IF(OFFSET(B187,-MOD(ROW(B187),3),0)&lt;&gt;"",IF(RIGHT(G187,1)=")",VALUE(VLOOKUP(OFFSET(B187,-MOD(ROW(B187),3),0),'登録データ（男）'!#REF!,8,FALSE)),"0"),"0")</f>
        <v>0</v>
      </c>
      <c r="AS187" s="81">
        <f t="shared" ca="1" si="213"/>
        <v>0</v>
      </c>
      <c r="AT187" s="81"/>
      <c r="AU187" s="81"/>
      <c r="AV187" s="81"/>
      <c r="AW187" s="81"/>
      <c r="AX187" s="81"/>
      <c r="AY187" s="81"/>
      <c r="AZ187" s="81"/>
      <c r="BA187" s="88"/>
      <c r="BB187" s="77" t="str">
        <f t="shared" si="219"/>
        <v/>
      </c>
      <c r="BG187" s="81">
        <f t="shared" si="221"/>
        <v>0</v>
      </c>
    </row>
    <row r="188" spans="1:59" ht="18.75" customHeight="1" thickBot="1">
      <c r="A188" s="250"/>
      <c r="B188" s="245"/>
      <c r="C188" s="507"/>
      <c r="D188" s="507"/>
      <c r="E188" s="508" t="s">
        <v>258</v>
      </c>
      <c r="F188" s="79" t="s">
        <v>54</v>
      </c>
      <c r="G188" s="79"/>
      <c r="H188" s="152"/>
      <c r="I188" s="79" t="s">
        <v>36</v>
      </c>
      <c r="J188" s="18"/>
      <c r="K188" s="25" t="str">
        <f t="shared" si="203"/>
        <v/>
      </c>
      <c r="L188" s="18"/>
      <c r="M188" s="79" t="str">
        <f t="shared" si="204"/>
        <v/>
      </c>
      <c r="N188" s="18"/>
      <c r="O188" s="18"/>
      <c r="P188" s="258"/>
      <c r="Q188" s="258"/>
      <c r="R188" s="259"/>
      <c r="S188" s="256"/>
      <c r="T188" s="256"/>
      <c r="X188" s="46"/>
      <c r="Y188" s="81">
        <f>IF(B188="",0,IF(VLOOKUP(B188,'登録データ（男）'!$A$3:$AB$1687,28,FALSE)=1,0,1))</f>
        <v>0</v>
      </c>
      <c r="Z188" s="81"/>
      <c r="AA188" s="81"/>
      <c r="AB188" s="81"/>
      <c r="AC188" s="81"/>
      <c r="AD188" s="81"/>
      <c r="AE188" s="81"/>
      <c r="AF188" s="81">
        <f t="shared" ca="1" si="205"/>
        <v>0</v>
      </c>
      <c r="AG188" s="48"/>
      <c r="AH188" s="81">
        <f t="shared" si="206"/>
        <v>0</v>
      </c>
      <c r="AI188" s="81" t="str">
        <f>IF(G188="","0",VLOOKUP(G188,'登録データ（男）'!$Q$3:$S$23,2,FALSE))</f>
        <v>0</v>
      </c>
      <c r="AJ188" s="81" t="str">
        <f t="shared" si="207"/>
        <v>00</v>
      </c>
      <c r="AK188" s="81" t="str">
        <f t="shared" si="208"/>
        <v>0</v>
      </c>
      <c r="AL188" s="81" t="str">
        <f t="shared" si="209"/>
        <v>000000</v>
      </c>
      <c r="AM188" s="81" t="str">
        <f t="shared" ca="1" si="210"/>
        <v/>
      </c>
      <c r="AN188" s="81">
        <f t="shared" si="215"/>
        <v>0</v>
      </c>
      <c r="AO188" s="81" t="str">
        <f>IF(G188="","0",VALUE(VLOOKUP(G188,'登録データ（男）'!$Q$3:$S$23,3,FALSE)))</f>
        <v>0</v>
      </c>
      <c r="AP188" s="81">
        <f t="shared" si="211"/>
        <v>0</v>
      </c>
      <c r="AQ188" s="81">
        <f t="shared" si="212"/>
        <v>0</v>
      </c>
      <c r="AR188" s="81" t="str">
        <f ca="1">IF(OFFSET(B188,-MOD(ROW(B188),3),0)&lt;&gt;"",IF(RIGHT(G188,1)=")",VALUE(VLOOKUP(OFFSET(B188,-MOD(ROW(B188),3),0),'登録データ（男）'!#REF!,8,FALSE)),"0"),"0")</f>
        <v>0</v>
      </c>
      <c r="AS188" s="81">
        <f t="shared" ca="1" si="213"/>
        <v>0</v>
      </c>
      <c r="AT188" s="81"/>
      <c r="AU188" s="81"/>
      <c r="AV188" s="81"/>
      <c r="AW188" s="81"/>
      <c r="AX188" s="81"/>
      <c r="AY188" s="81"/>
      <c r="AZ188" s="81"/>
      <c r="BA188" s="87"/>
      <c r="BB188" s="77" t="str">
        <f t="shared" si="219"/>
        <v/>
      </c>
      <c r="BG188" s="81">
        <f t="shared" si="221"/>
        <v>0</v>
      </c>
    </row>
    <row r="189" spans="1:59" ht="18.75" customHeight="1" thickTop="1">
      <c r="A189" s="260">
        <v>58</v>
      </c>
      <c r="B189" s="243"/>
      <c r="C189" s="505" t="str">
        <f>IF(B189="","",VLOOKUP(B189,'登録データ（男）'!$A$3:$AA$2000,2,FALSE))</f>
        <v/>
      </c>
      <c r="D189" s="505" t="str">
        <f>IF(B189="","",VLOOKUP(B189,'登録データ（男）'!$A$3:$AA$2000,3,FALSE))</f>
        <v/>
      </c>
      <c r="E189" s="504" t="str">
        <f>IF(B189="","",VLOOKUP(B189,'登録データ（男）'!$A$3:$AA$2000,7,FALSE))</f>
        <v/>
      </c>
      <c r="F189" s="82" t="s">
        <v>52</v>
      </c>
      <c r="G189" s="82"/>
      <c r="H189" s="25"/>
      <c r="I189" s="82" t="s">
        <v>55</v>
      </c>
      <c r="J189" s="17"/>
      <c r="K189" s="184" t="str">
        <f t="shared" si="203"/>
        <v/>
      </c>
      <c r="L189" s="17"/>
      <c r="M189" s="82" t="str">
        <f t="shared" si="204"/>
        <v/>
      </c>
      <c r="N189" s="17"/>
      <c r="O189" s="17"/>
      <c r="P189" s="262"/>
      <c r="Q189" s="262"/>
      <c r="R189" s="241"/>
      <c r="S189" s="254"/>
      <c r="T189" s="254"/>
      <c r="X189" s="46"/>
      <c r="Y189" s="81">
        <f>IF(B189="",0,IF(VLOOKUP(B189,'登録データ（男）'!$A$3:$AB$1687,28,FALSE)=1,0,1))</f>
        <v>0</v>
      </c>
      <c r="Z189" s="81">
        <f>IF(B189="",1,0)</f>
        <v>1</v>
      </c>
      <c r="AA189" s="81">
        <f>IF(C189="",1,0)</f>
        <v>1</v>
      </c>
      <c r="AB189" s="81">
        <f>IF(D189="",1,0)</f>
        <v>1</v>
      </c>
      <c r="AC189" s="81">
        <f>IF(E189="",1,0)</f>
        <v>1</v>
      </c>
      <c r="AD189" s="81">
        <f>IF(E190="",1,0)</f>
        <v>1</v>
      </c>
      <c r="AE189" s="81">
        <f>SUM(Z189:AD189)</f>
        <v>5</v>
      </c>
      <c r="AF189" s="81">
        <f t="shared" ca="1" si="205"/>
        <v>0</v>
      </c>
      <c r="AG189" s="48" t="str">
        <f t="shared" ref="AG189" si="274">IF($B189="","",IF($B189&lt;1500,0,1))</f>
        <v/>
      </c>
      <c r="AH189" s="81">
        <f t="shared" si="206"/>
        <v>0</v>
      </c>
      <c r="AI189" s="81" t="str">
        <f>IF(G189="","0",VLOOKUP(G189,'登録データ（男）'!$Q$3:$S$23,2,FALSE))</f>
        <v>0</v>
      </c>
      <c r="AJ189" s="81" t="str">
        <f t="shared" si="207"/>
        <v>00</v>
      </c>
      <c r="AK189" s="81" t="str">
        <f t="shared" si="208"/>
        <v>0</v>
      </c>
      <c r="AL189" s="81" t="str">
        <f t="shared" si="209"/>
        <v>000000</v>
      </c>
      <c r="AM189" s="81" t="str">
        <f t="shared" ca="1" si="210"/>
        <v/>
      </c>
      <c r="AN189" s="81">
        <f t="shared" si="215"/>
        <v>0</v>
      </c>
      <c r="AO189" s="81" t="str">
        <f>IF(G189="","0",VALUE(VLOOKUP(G189,'登録データ（男）'!$Q$3:$S$23,3,FALSE)))</f>
        <v>0</v>
      </c>
      <c r="AP189" s="81">
        <f t="shared" si="211"/>
        <v>0</v>
      </c>
      <c r="AQ189" s="81">
        <f t="shared" si="212"/>
        <v>0</v>
      </c>
      <c r="AR189" s="81" t="str">
        <f ca="1">IF(OFFSET(B189,-MOD(ROW(B189),3),0)&lt;&gt;"",IF(RIGHT(G189,1)=")",VALUE(VLOOKUP(OFFSET(B189,-MOD(ROW(B189),3),0),'登録データ（男）'!#REF!,8,FALSE)),"0"),"0")</f>
        <v>0</v>
      </c>
      <c r="AS189" s="81">
        <f t="shared" ca="1" si="213"/>
        <v>0</v>
      </c>
      <c r="AT189" s="81" t="str">
        <f t="shared" ref="AT189" si="275">IF(AU189="","",RANK(AU189,$AU$18:$AU$467,1))</f>
        <v/>
      </c>
      <c r="AU189" s="81" t="str">
        <f>IF(S189="","",B189)</f>
        <v/>
      </c>
      <c r="AV189" s="81" t="str">
        <f t="shared" ref="AV189" si="276">IF(AW189="","",RANK(AW189,$AW$18:$AW$467,1))</f>
        <v/>
      </c>
      <c r="AW189" s="81" t="str">
        <f>IF(T189="","",B189)</f>
        <v/>
      </c>
      <c r="AX189" s="81" t="str">
        <f t="shared" ref="AX189" si="277">IF(AY189="","",RANK(AY189,$AY$18:$AY$467,1))</f>
        <v/>
      </c>
      <c r="AY189" s="81" t="str">
        <f>IF(OR(G189="十種競技",G190="十種競技",G191="十種競技"),B189,"")</f>
        <v/>
      </c>
      <c r="AZ189" s="81"/>
      <c r="BA189" s="88"/>
      <c r="BB189" s="77" t="str">
        <f t="shared" si="219"/>
        <v/>
      </c>
      <c r="BG189" s="81">
        <f t="shared" si="221"/>
        <v>0</v>
      </c>
    </row>
    <row r="190" spans="1:59" ht="18.75" customHeight="1">
      <c r="A190" s="261"/>
      <c r="B190" s="244"/>
      <c r="C190" s="506"/>
      <c r="D190" s="506"/>
      <c r="E190" s="504" t="str">
        <f>IF(B189="","",VLOOKUP(B189,'登録データ（男）'!$A$3:$AA$2000,4,FALSE))</f>
        <v/>
      </c>
      <c r="F190" s="16" t="s">
        <v>53</v>
      </c>
      <c r="G190" s="16"/>
      <c r="H190" s="16"/>
      <c r="I190" s="16" t="s">
        <v>56</v>
      </c>
      <c r="J190" s="76"/>
      <c r="K190" s="16" t="str">
        <f t="shared" si="203"/>
        <v/>
      </c>
      <c r="L190" s="76"/>
      <c r="M190" s="185" t="str">
        <f t="shared" si="204"/>
        <v/>
      </c>
      <c r="N190" s="76"/>
      <c r="O190" s="76"/>
      <c r="P190" s="204"/>
      <c r="Q190" s="204"/>
      <c r="R190" s="257"/>
      <c r="S190" s="255"/>
      <c r="T190" s="255"/>
      <c r="X190" s="46"/>
      <c r="Y190" s="81">
        <f>IF(B190="",0,IF(VLOOKUP(B190,'登録データ（男）'!$A$3:$AB$1687,28,FALSE)=1,0,1))</f>
        <v>0</v>
      </c>
      <c r="Z190" s="81"/>
      <c r="AA190" s="81"/>
      <c r="AB190" s="81"/>
      <c r="AC190" s="81"/>
      <c r="AD190" s="81"/>
      <c r="AE190" s="81"/>
      <c r="AF190" s="81">
        <f t="shared" ca="1" si="205"/>
        <v>0</v>
      </c>
      <c r="AG190" s="48" t="str">
        <f t="shared" si="214"/>
        <v/>
      </c>
      <c r="AH190" s="81">
        <f t="shared" si="206"/>
        <v>0</v>
      </c>
      <c r="AI190" s="81" t="str">
        <f>IF(G190="","0",VLOOKUP(G190,'登録データ（男）'!$Q$3:$S$23,2,FALSE))</f>
        <v>0</v>
      </c>
      <c r="AJ190" s="81" t="str">
        <f t="shared" si="207"/>
        <v>00</v>
      </c>
      <c r="AK190" s="81" t="str">
        <f t="shared" si="208"/>
        <v>0</v>
      </c>
      <c r="AL190" s="81" t="str">
        <f t="shared" si="209"/>
        <v>000000</v>
      </c>
      <c r="AM190" s="81" t="str">
        <f t="shared" ca="1" si="210"/>
        <v/>
      </c>
      <c r="AN190" s="81">
        <f t="shared" si="215"/>
        <v>0</v>
      </c>
      <c r="AO190" s="81" t="str">
        <f>IF(G190="","0",VALUE(VLOOKUP(G190,'登録データ（男）'!$Q$3:$S$23,3,FALSE)))</f>
        <v>0</v>
      </c>
      <c r="AP190" s="81">
        <f t="shared" si="211"/>
        <v>0</v>
      </c>
      <c r="AQ190" s="81">
        <f t="shared" si="212"/>
        <v>0</v>
      </c>
      <c r="AR190" s="81" t="str">
        <f ca="1">IF(OFFSET(B190,-MOD(ROW(B190),3),0)&lt;&gt;"",IF(RIGHT(G190,1)=")",VALUE(VLOOKUP(OFFSET(B190,-MOD(ROW(B190),3),0),'登録データ（男）'!#REF!,8,FALSE)),"0"),"0")</f>
        <v>0</v>
      </c>
      <c r="AS190" s="81">
        <f t="shared" ca="1" si="213"/>
        <v>0</v>
      </c>
      <c r="AT190" s="81"/>
      <c r="AU190" s="81"/>
      <c r="AV190" s="81"/>
      <c r="AW190" s="81"/>
      <c r="AX190" s="81"/>
      <c r="AY190" s="81"/>
      <c r="AZ190" s="81"/>
      <c r="BA190" s="87"/>
      <c r="BB190" s="77" t="str">
        <f t="shared" si="219"/>
        <v/>
      </c>
      <c r="BG190" s="81">
        <f t="shared" si="221"/>
        <v>0</v>
      </c>
    </row>
    <row r="191" spans="1:59" ht="18.75" customHeight="1" thickBot="1">
      <c r="A191" s="250"/>
      <c r="B191" s="245"/>
      <c r="C191" s="507"/>
      <c r="D191" s="507"/>
      <c r="E191" s="508" t="s">
        <v>258</v>
      </c>
      <c r="F191" s="79" t="s">
        <v>54</v>
      </c>
      <c r="G191" s="79"/>
      <c r="H191" s="152"/>
      <c r="I191" s="79" t="s">
        <v>36</v>
      </c>
      <c r="J191" s="18"/>
      <c r="K191" s="25" t="str">
        <f t="shared" si="203"/>
        <v/>
      </c>
      <c r="L191" s="18"/>
      <c r="M191" s="79" t="str">
        <f t="shared" si="204"/>
        <v/>
      </c>
      <c r="N191" s="18"/>
      <c r="O191" s="18"/>
      <c r="P191" s="258"/>
      <c r="Q191" s="258"/>
      <c r="R191" s="259"/>
      <c r="S191" s="256"/>
      <c r="T191" s="256"/>
      <c r="X191" s="46"/>
      <c r="Y191" s="81">
        <f>IF(B191="",0,IF(VLOOKUP(B191,'登録データ（男）'!$A$3:$AB$1687,28,FALSE)=1,0,1))</f>
        <v>0</v>
      </c>
      <c r="Z191" s="81"/>
      <c r="AA191" s="81"/>
      <c r="AB191" s="81"/>
      <c r="AC191" s="81"/>
      <c r="AD191" s="81"/>
      <c r="AE191" s="81"/>
      <c r="AF191" s="81">
        <f t="shared" ca="1" si="205"/>
        <v>0</v>
      </c>
      <c r="AG191" s="48"/>
      <c r="AH191" s="81">
        <f t="shared" si="206"/>
        <v>0</v>
      </c>
      <c r="AI191" s="81" t="str">
        <f>IF(G191="","0",VLOOKUP(G191,'登録データ（男）'!$Q$3:$S$23,2,FALSE))</f>
        <v>0</v>
      </c>
      <c r="AJ191" s="81" t="str">
        <f t="shared" si="207"/>
        <v>00</v>
      </c>
      <c r="AK191" s="81" t="str">
        <f t="shared" si="208"/>
        <v>0</v>
      </c>
      <c r="AL191" s="81" t="str">
        <f t="shared" si="209"/>
        <v>000000</v>
      </c>
      <c r="AM191" s="81" t="str">
        <f t="shared" ca="1" si="210"/>
        <v/>
      </c>
      <c r="AN191" s="81">
        <f t="shared" si="215"/>
        <v>0</v>
      </c>
      <c r="AO191" s="81" t="str">
        <f>IF(G191="","0",VALUE(VLOOKUP(G191,'登録データ（男）'!$Q$3:$S$23,3,FALSE)))</f>
        <v>0</v>
      </c>
      <c r="AP191" s="81">
        <f t="shared" si="211"/>
        <v>0</v>
      </c>
      <c r="AQ191" s="81">
        <f t="shared" si="212"/>
        <v>0</v>
      </c>
      <c r="AR191" s="81" t="str">
        <f ca="1">IF(OFFSET(B191,-MOD(ROW(B191),3),0)&lt;&gt;"",IF(RIGHT(G191,1)=")",VALUE(VLOOKUP(OFFSET(B191,-MOD(ROW(B191),3),0),'登録データ（男）'!#REF!,8,FALSE)),"0"),"0")</f>
        <v>0</v>
      </c>
      <c r="AS191" s="81">
        <f t="shared" ca="1" si="213"/>
        <v>0</v>
      </c>
      <c r="AT191" s="81"/>
      <c r="AU191" s="81"/>
      <c r="AV191" s="81"/>
      <c r="AW191" s="81"/>
      <c r="AX191" s="81"/>
      <c r="AY191" s="81"/>
      <c r="AZ191" s="81"/>
      <c r="BA191" s="88"/>
      <c r="BB191" s="77" t="str">
        <f t="shared" si="219"/>
        <v/>
      </c>
      <c r="BG191" s="81">
        <f t="shared" si="221"/>
        <v>0</v>
      </c>
    </row>
    <row r="192" spans="1:59" ht="18.75" customHeight="1" thickTop="1">
      <c r="A192" s="260">
        <v>59</v>
      </c>
      <c r="B192" s="243"/>
      <c r="C192" s="505" t="str">
        <f>IF(B192="","",VLOOKUP(B192,'登録データ（男）'!$A$3:$AA$2000,2,FALSE))</f>
        <v/>
      </c>
      <c r="D192" s="505" t="str">
        <f>IF(B192="","",VLOOKUP(B192,'登録データ（男）'!$A$3:$AA$2000,3,FALSE))</f>
        <v/>
      </c>
      <c r="E192" s="504" t="str">
        <f>IF(B192="","",VLOOKUP(B192,'登録データ（男）'!$A$3:$AA$2000,7,FALSE))</f>
        <v/>
      </c>
      <c r="F192" s="82" t="s">
        <v>52</v>
      </c>
      <c r="G192" s="82"/>
      <c r="H192" s="25"/>
      <c r="I192" s="82" t="s">
        <v>55</v>
      </c>
      <c r="J192" s="17"/>
      <c r="K192" s="184" t="str">
        <f t="shared" si="203"/>
        <v/>
      </c>
      <c r="L192" s="17"/>
      <c r="M192" s="82" t="str">
        <f t="shared" si="204"/>
        <v/>
      </c>
      <c r="N192" s="17"/>
      <c r="O192" s="17"/>
      <c r="P192" s="262"/>
      <c r="Q192" s="262"/>
      <c r="R192" s="241"/>
      <c r="S192" s="254"/>
      <c r="T192" s="254"/>
      <c r="X192" s="46"/>
      <c r="Y192" s="81">
        <f>IF(B192="",0,IF(VLOOKUP(B192,'登録データ（男）'!$A$3:$AB$1687,28,FALSE)=1,0,1))</f>
        <v>0</v>
      </c>
      <c r="Z192" s="81">
        <f>IF(B192="",1,0)</f>
        <v>1</v>
      </c>
      <c r="AA192" s="81">
        <f>IF(C192="",1,0)</f>
        <v>1</v>
      </c>
      <c r="AB192" s="81">
        <f>IF(D192="",1,0)</f>
        <v>1</v>
      </c>
      <c r="AC192" s="81">
        <f>IF(E192="",1,0)</f>
        <v>1</v>
      </c>
      <c r="AD192" s="81">
        <f>IF(E193="",1,0)</f>
        <v>1</v>
      </c>
      <c r="AE192" s="81">
        <f>SUM(Z192:AD192)</f>
        <v>5</v>
      </c>
      <c r="AF192" s="81">
        <f t="shared" ca="1" si="205"/>
        <v>0</v>
      </c>
      <c r="AG192" s="48" t="str">
        <f t="shared" ref="AG192" si="278">IF($B192="","",IF($B192&lt;1500,0,1))</f>
        <v/>
      </c>
      <c r="AH192" s="81">
        <f t="shared" si="206"/>
        <v>0</v>
      </c>
      <c r="AI192" s="81" t="str">
        <f>IF(G192="","0",VLOOKUP(G192,'登録データ（男）'!$Q$3:$S$23,2,FALSE))</f>
        <v>0</v>
      </c>
      <c r="AJ192" s="81" t="str">
        <f t="shared" si="207"/>
        <v>00</v>
      </c>
      <c r="AK192" s="81" t="str">
        <f t="shared" si="208"/>
        <v>0</v>
      </c>
      <c r="AL192" s="81" t="str">
        <f t="shared" si="209"/>
        <v>000000</v>
      </c>
      <c r="AM192" s="81" t="str">
        <f t="shared" ca="1" si="210"/>
        <v/>
      </c>
      <c r="AN192" s="81">
        <f t="shared" si="215"/>
        <v>0</v>
      </c>
      <c r="AO192" s="81" t="str">
        <f>IF(G192="","0",VALUE(VLOOKUP(G192,'登録データ（男）'!$Q$3:$S$23,3,FALSE)))</f>
        <v>0</v>
      </c>
      <c r="AP192" s="81">
        <f t="shared" si="211"/>
        <v>0</v>
      </c>
      <c r="AQ192" s="81">
        <f t="shared" si="212"/>
        <v>0</v>
      </c>
      <c r="AR192" s="81" t="str">
        <f ca="1">IF(OFFSET(B192,-MOD(ROW(B192),3),0)&lt;&gt;"",IF(RIGHT(G192,1)=")",VALUE(VLOOKUP(OFFSET(B192,-MOD(ROW(B192),3),0),'登録データ（男）'!#REF!,8,FALSE)),"0"),"0")</f>
        <v>0</v>
      </c>
      <c r="AS192" s="81">
        <f t="shared" ca="1" si="213"/>
        <v>0</v>
      </c>
      <c r="AT192" s="81" t="str">
        <f t="shared" ref="AT192" si="279">IF(AU192="","",RANK(AU192,$AU$18:$AU$467,1))</f>
        <v/>
      </c>
      <c r="AU192" s="81" t="str">
        <f>IF(S192="","",B192)</f>
        <v/>
      </c>
      <c r="AV192" s="81" t="str">
        <f t="shared" ref="AV192" si="280">IF(AW192="","",RANK(AW192,$AW$18:$AW$467,1))</f>
        <v/>
      </c>
      <c r="AW192" s="81" t="str">
        <f>IF(T192="","",B192)</f>
        <v/>
      </c>
      <c r="AX192" s="81" t="str">
        <f t="shared" ref="AX192" si="281">IF(AY192="","",RANK(AY192,$AY$18:$AY$467,1))</f>
        <v/>
      </c>
      <c r="AY192" s="81" t="str">
        <f>IF(OR(G192="十種競技",G193="十種競技",G194="十種競技"),B192,"")</f>
        <v/>
      </c>
      <c r="AZ192" s="81"/>
      <c r="BA192" s="87"/>
      <c r="BB192" s="77" t="str">
        <f t="shared" si="219"/>
        <v/>
      </c>
      <c r="BG192" s="81">
        <f t="shared" si="221"/>
        <v>0</v>
      </c>
    </row>
    <row r="193" spans="1:59" ht="18.75" customHeight="1">
      <c r="A193" s="261"/>
      <c r="B193" s="244"/>
      <c r="C193" s="506"/>
      <c r="D193" s="506"/>
      <c r="E193" s="504" t="str">
        <f>IF(B192="","",VLOOKUP(B192,'登録データ（男）'!$A$3:$AA$2000,4,FALSE))</f>
        <v/>
      </c>
      <c r="F193" s="16" t="s">
        <v>53</v>
      </c>
      <c r="G193" s="16"/>
      <c r="H193" s="16"/>
      <c r="I193" s="16" t="s">
        <v>56</v>
      </c>
      <c r="J193" s="76"/>
      <c r="K193" s="16" t="str">
        <f t="shared" si="203"/>
        <v/>
      </c>
      <c r="L193" s="76"/>
      <c r="M193" s="185" t="str">
        <f t="shared" si="204"/>
        <v/>
      </c>
      <c r="N193" s="76"/>
      <c r="O193" s="76"/>
      <c r="P193" s="204"/>
      <c r="Q193" s="204"/>
      <c r="R193" s="257"/>
      <c r="S193" s="255"/>
      <c r="T193" s="255"/>
      <c r="X193" s="46"/>
      <c r="Y193" s="81">
        <f>IF(B193="",0,IF(VLOOKUP(B193,'登録データ（男）'!$A$3:$AB$1687,28,FALSE)=1,0,1))</f>
        <v>0</v>
      </c>
      <c r="Z193" s="81"/>
      <c r="AA193" s="81"/>
      <c r="AB193" s="81"/>
      <c r="AC193" s="81"/>
      <c r="AD193" s="81"/>
      <c r="AE193" s="81"/>
      <c r="AF193" s="81">
        <f t="shared" ca="1" si="205"/>
        <v>0</v>
      </c>
      <c r="AG193" s="48" t="str">
        <f t="shared" si="214"/>
        <v/>
      </c>
      <c r="AH193" s="81">
        <f t="shared" si="206"/>
        <v>0</v>
      </c>
      <c r="AI193" s="81" t="str">
        <f>IF(G193="","0",VLOOKUP(G193,'登録データ（男）'!$Q$3:$S$23,2,FALSE))</f>
        <v>0</v>
      </c>
      <c r="AJ193" s="81" t="str">
        <f t="shared" si="207"/>
        <v>00</v>
      </c>
      <c r="AK193" s="81" t="str">
        <f t="shared" si="208"/>
        <v>0</v>
      </c>
      <c r="AL193" s="81" t="str">
        <f t="shared" si="209"/>
        <v>000000</v>
      </c>
      <c r="AM193" s="81" t="str">
        <f t="shared" ca="1" si="210"/>
        <v/>
      </c>
      <c r="AN193" s="81">
        <f t="shared" si="215"/>
        <v>0</v>
      </c>
      <c r="AO193" s="81" t="str">
        <f>IF(G193="","0",VALUE(VLOOKUP(G193,'登録データ（男）'!$Q$3:$S$23,3,FALSE)))</f>
        <v>0</v>
      </c>
      <c r="AP193" s="81">
        <f t="shared" si="211"/>
        <v>0</v>
      </c>
      <c r="AQ193" s="81">
        <f t="shared" si="212"/>
        <v>0</v>
      </c>
      <c r="AR193" s="81" t="str">
        <f ca="1">IF(OFFSET(B193,-MOD(ROW(B193),3),0)&lt;&gt;"",IF(RIGHT(G193,1)=")",VALUE(VLOOKUP(OFFSET(B193,-MOD(ROW(B193),3),0),'登録データ（男）'!#REF!,8,FALSE)),"0"),"0")</f>
        <v>0</v>
      </c>
      <c r="AS193" s="81">
        <f t="shared" ca="1" si="213"/>
        <v>0</v>
      </c>
      <c r="AT193" s="81"/>
      <c r="AU193" s="81"/>
      <c r="AV193" s="81"/>
      <c r="AW193" s="81"/>
      <c r="AX193" s="81"/>
      <c r="AY193" s="81"/>
      <c r="AZ193" s="81"/>
      <c r="BA193" s="88"/>
      <c r="BB193" s="77" t="str">
        <f t="shared" si="219"/>
        <v/>
      </c>
      <c r="BG193" s="81">
        <f t="shared" si="221"/>
        <v>0</v>
      </c>
    </row>
    <row r="194" spans="1:59" ht="18.75" customHeight="1" thickBot="1">
      <c r="A194" s="250"/>
      <c r="B194" s="245"/>
      <c r="C194" s="507"/>
      <c r="D194" s="507"/>
      <c r="E194" s="508" t="s">
        <v>258</v>
      </c>
      <c r="F194" s="79" t="s">
        <v>54</v>
      </c>
      <c r="G194" s="79"/>
      <c r="H194" s="152"/>
      <c r="I194" s="79" t="s">
        <v>36</v>
      </c>
      <c r="J194" s="18"/>
      <c r="K194" s="25" t="str">
        <f t="shared" si="203"/>
        <v/>
      </c>
      <c r="L194" s="18"/>
      <c r="M194" s="79" t="str">
        <f t="shared" si="204"/>
        <v/>
      </c>
      <c r="N194" s="18"/>
      <c r="O194" s="18"/>
      <c r="P194" s="258"/>
      <c r="Q194" s="258"/>
      <c r="R194" s="259"/>
      <c r="S194" s="256"/>
      <c r="T194" s="256"/>
      <c r="X194" s="46"/>
      <c r="Y194" s="81">
        <f>IF(B194="",0,IF(VLOOKUP(B194,'登録データ（男）'!$A$3:$AB$1687,28,FALSE)=1,0,1))</f>
        <v>0</v>
      </c>
      <c r="Z194" s="81"/>
      <c r="AA194" s="81"/>
      <c r="AB194" s="81"/>
      <c r="AC194" s="81"/>
      <c r="AD194" s="81"/>
      <c r="AE194" s="81"/>
      <c r="AF194" s="81">
        <f t="shared" ca="1" si="205"/>
        <v>0</v>
      </c>
      <c r="AG194" s="48"/>
      <c r="AH194" s="81">
        <f t="shared" si="206"/>
        <v>0</v>
      </c>
      <c r="AI194" s="81" t="str">
        <f>IF(G194="","0",VLOOKUP(G194,'登録データ（男）'!$Q$3:$S$23,2,FALSE))</f>
        <v>0</v>
      </c>
      <c r="AJ194" s="81" t="str">
        <f t="shared" si="207"/>
        <v>00</v>
      </c>
      <c r="AK194" s="81" t="str">
        <f t="shared" si="208"/>
        <v>0</v>
      </c>
      <c r="AL194" s="81" t="str">
        <f t="shared" si="209"/>
        <v>000000</v>
      </c>
      <c r="AM194" s="81" t="str">
        <f t="shared" ca="1" si="210"/>
        <v/>
      </c>
      <c r="AN194" s="81">
        <f t="shared" si="215"/>
        <v>0</v>
      </c>
      <c r="AO194" s="81" t="str">
        <f>IF(G194="","0",VALUE(VLOOKUP(G194,'登録データ（男）'!$Q$3:$S$23,3,FALSE)))</f>
        <v>0</v>
      </c>
      <c r="AP194" s="81">
        <f t="shared" si="211"/>
        <v>0</v>
      </c>
      <c r="AQ194" s="81">
        <f t="shared" si="212"/>
        <v>0</v>
      </c>
      <c r="AR194" s="81" t="str">
        <f ca="1">IF(OFFSET(B194,-MOD(ROW(B194),3),0)&lt;&gt;"",IF(RIGHT(G194,1)=")",VALUE(VLOOKUP(OFFSET(B194,-MOD(ROW(B194),3),0),'登録データ（男）'!#REF!,8,FALSE)),"0"),"0")</f>
        <v>0</v>
      </c>
      <c r="AS194" s="81">
        <f t="shared" ca="1" si="213"/>
        <v>0</v>
      </c>
      <c r="AT194" s="81"/>
      <c r="AU194" s="81"/>
      <c r="AV194" s="81"/>
      <c r="AW194" s="81"/>
      <c r="AX194" s="81"/>
      <c r="AY194" s="81"/>
      <c r="AZ194" s="81"/>
      <c r="BA194" s="87"/>
      <c r="BB194" s="77" t="str">
        <f t="shared" si="219"/>
        <v/>
      </c>
      <c r="BG194" s="81">
        <f t="shared" si="221"/>
        <v>0</v>
      </c>
    </row>
    <row r="195" spans="1:59" ht="18.75" customHeight="1" thickTop="1">
      <c r="A195" s="260">
        <v>60</v>
      </c>
      <c r="B195" s="243"/>
      <c r="C195" s="505" t="str">
        <f>IF(B195="","",VLOOKUP(B195,'登録データ（男）'!$A$3:$AA$2000,2,FALSE))</f>
        <v/>
      </c>
      <c r="D195" s="505" t="str">
        <f>IF(B195="","",VLOOKUP(B195,'登録データ（男）'!$A$3:$AA$2000,3,FALSE))</f>
        <v/>
      </c>
      <c r="E195" s="504" t="str">
        <f>IF(B195="","",VLOOKUP(B195,'登録データ（男）'!$A$3:$AA$2000,7,FALSE))</f>
        <v/>
      </c>
      <c r="F195" s="82" t="s">
        <v>52</v>
      </c>
      <c r="G195" s="82"/>
      <c r="H195" s="25"/>
      <c r="I195" s="82" t="s">
        <v>55</v>
      </c>
      <c r="J195" s="17"/>
      <c r="K195" s="184" t="str">
        <f t="shared" si="203"/>
        <v/>
      </c>
      <c r="L195" s="17"/>
      <c r="M195" s="82" t="str">
        <f t="shared" si="204"/>
        <v/>
      </c>
      <c r="N195" s="17"/>
      <c r="O195" s="17"/>
      <c r="P195" s="262"/>
      <c r="Q195" s="262"/>
      <c r="R195" s="241"/>
      <c r="S195" s="254"/>
      <c r="T195" s="254"/>
      <c r="X195" s="46"/>
      <c r="Y195" s="81">
        <f>IF(B195="",0,IF(VLOOKUP(B195,'登録データ（男）'!$A$3:$AB$1687,28,FALSE)=1,0,1))</f>
        <v>0</v>
      </c>
      <c r="Z195" s="81">
        <f>IF(B195="",1,0)</f>
        <v>1</v>
      </c>
      <c r="AA195" s="81">
        <f>IF(C195="",1,0)</f>
        <v>1</v>
      </c>
      <c r="AB195" s="81">
        <f>IF(D195="",1,0)</f>
        <v>1</v>
      </c>
      <c r="AC195" s="81">
        <f>IF(E195="",1,0)</f>
        <v>1</v>
      </c>
      <c r="AD195" s="81">
        <f>IF(E196="",1,0)</f>
        <v>1</v>
      </c>
      <c r="AE195" s="81">
        <f>SUM(Z195:AD195)</f>
        <v>5</v>
      </c>
      <c r="AF195" s="81">
        <f t="shared" ca="1" si="205"/>
        <v>0</v>
      </c>
      <c r="AG195" s="48" t="str">
        <f t="shared" ref="AG195" si="282">IF($B195="","",IF($B195&lt;1500,0,1))</f>
        <v/>
      </c>
      <c r="AH195" s="81">
        <f t="shared" si="206"/>
        <v>0</v>
      </c>
      <c r="AI195" s="81" t="str">
        <f>IF(G195="","0",VLOOKUP(G195,'登録データ（男）'!$Q$3:$S$23,2,FALSE))</f>
        <v>0</v>
      </c>
      <c r="AJ195" s="81" t="str">
        <f t="shared" si="207"/>
        <v>00</v>
      </c>
      <c r="AK195" s="81" t="str">
        <f t="shared" si="208"/>
        <v>0</v>
      </c>
      <c r="AL195" s="81" t="str">
        <f t="shared" si="209"/>
        <v>000000</v>
      </c>
      <c r="AM195" s="81" t="str">
        <f t="shared" ca="1" si="210"/>
        <v/>
      </c>
      <c r="AN195" s="81">
        <f t="shared" si="215"/>
        <v>0</v>
      </c>
      <c r="AO195" s="81" t="str">
        <f>IF(G195="","0",VALUE(VLOOKUP(G195,'登録データ（男）'!$Q$3:$S$23,3,FALSE)))</f>
        <v>0</v>
      </c>
      <c r="AP195" s="81">
        <f t="shared" si="211"/>
        <v>0</v>
      </c>
      <c r="AQ195" s="81">
        <f t="shared" si="212"/>
        <v>0</v>
      </c>
      <c r="AR195" s="81" t="str">
        <f ca="1">IF(OFFSET(B195,-MOD(ROW(B195),3),0)&lt;&gt;"",IF(RIGHT(G195,1)=")",VALUE(VLOOKUP(OFFSET(B195,-MOD(ROW(B195),3),0),'登録データ（男）'!#REF!,8,FALSE)),"0"),"0")</f>
        <v>0</v>
      </c>
      <c r="AS195" s="81">
        <f t="shared" ca="1" si="213"/>
        <v>0</v>
      </c>
      <c r="AT195" s="81" t="str">
        <f t="shared" ref="AT195" si="283">IF(AU195="","",RANK(AU195,$AU$18:$AU$467,1))</f>
        <v/>
      </c>
      <c r="AU195" s="81" t="str">
        <f>IF(S195="","",B195)</f>
        <v/>
      </c>
      <c r="AV195" s="81" t="str">
        <f t="shared" ref="AV195" si="284">IF(AW195="","",RANK(AW195,$AW$18:$AW$467,1))</f>
        <v/>
      </c>
      <c r="AW195" s="81" t="str">
        <f>IF(T195="","",B195)</f>
        <v/>
      </c>
      <c r="AX195" s="81" t="str">
        <f t="shared" ref="AX195" si="285">IF(AY195="","",RANK(AY195,$AY$18:$AY$467,1))</f>
        <v/>
      </c>
      <c r="AY195" s="81" t="str">
        <f>IF(OR(G195="十種競技",G196="十種競技",G197="十種競技"),B195,"")</f>
        <v/>
      </c>
      <c r="AZ195" s="81"/>
      <c r="BA195" s="88"/>
      <c r="BB195" s="77" t="str">
        <f t="shared" si="219"/>
        <v/>
      </c>
      <c r="BG195" s="81">
        <f t="shared" si="221"/>
        <v>0</v>
      </c>
    </row>
    <row r="196" spans="1:59" ht="18.75" customHeight="1">
      <c r="A196" s="261"/>
      <c r="B196" s="244"/>
      <c r="C196" s="506"/>
      <c r="D196" s="506"/>
      <c r="E196" s="504" t="str">
        <f>IF(B195="","",VLOOKUP(B195,'登録データ（男）'!$A$3:$AA$2000,4,FALSE))</f>
        <v/>
      </c>
      <c r="F196" s="16" t="s">
        <v>53</v>
      </c>
      <c r="G196" s="16"/>
      <c r="H196" s="16"/>
      <c r="I196" s="16" t="s">
        <v>56</v>
      </c>
      <c r="J196" s="76"/>
      <c r="K196" s="16" t="str">
        <f t="shared" si="203"/>
        <v/>
      </c>
      <c r="L196" s="76"/>
      <c r="M196" s="185" t="str">
        <f t="shared" si="204"/>
        <v/>
      </c>
      <c r="N196" s="76"/>
      <c r="O196" s="76"/>
      <c r="P196" s="204"/>
      <c r="Q196" s="204"/>
      <c r="R196" s="257"/>
      <c r="S196" s="255"/>
      <c r="T196" s="255"/>
      <c r="X196" s="46"/>
      <c r="Y196" s="81">
        <f>IF(B196="",0,IF(VLOOKUP(B196,'登録データ（男）'!$A$3:$AB$1687,28,FALSE)=1,0,1))</f>
        <v>0</v>
      </c>
      <c r="Z196" s="81"/>
      <c r="AA196" s="81"/>
      <c r="AB196" s="81"/>
      <c r="AC196" s="81"/>
      <c r="AD196" s="81"/>
      <c r="AE196" s="81"/>
      <c r="AF196" s="81">
        <f t="shared" ca="1" si="205"/>
        <v>0</v>
      </c>
      <c r="AG196" s="48" t="str">
        <f t="shared" si="214"/>
        <v/>
      </c>
      <c r="AH196" s="81">
        <f t="shared" si="206"/>
        <v>0</v>
      </c>
      <c r="AI196" s="81" t="str">
        <f>IF(G196="","0",VLOOKUP(G196,'登録データ（男）'!$Q$3:$S$23,2,FALSE))</f>
        <v>0</v>
      </c>
      <c r="AJ196" s="81" t="str">
        <f t="shared" si="207"/>
        <v>00</v>
      </c>
      <c r="AK196" s="81" t="str">
        <f t="shared" si="208"/>
        <v>0</v>
      </c>
      <c r="AL196" s="81" t="str">
        <f t="shared" si="209"/>
        <v>000000</v>
      </c>
      <c r="AM196" s="81" t="str">
        <f t="shared" ca="1" si="210"/>
        <v/>
      </c>
      <c r="AN196" s="81">
        <f t="shared" si="215"/>
        <v>0</v>
      </c>
      <c r="AO196" s="81" t="str">
        <f>IF(G196="","0",VALUE(VLOOKUP(G196,'登録データ（男）'!$Q$3:$S$23,3,FALSE)))</f>
        <v>0</v>
      </c>
      <c r="AP196" s="81">
        <f t="shared" si="211"/>
        <v>0</v>
      </c>
      <c r="AQ196" s="81">
        <f t="shared" si="212"/>
        <v>0</v>
      </c>
      <c r="AR196" s="81" t="str">
        <f ca="1">IF(OFFSET(B196,-MOD(ROW(B196),3),0)&lt;&gt;"",IF(RIGHT(G196,1)=")",VALUE(VLOOKUP(OFFSET(B196,-MOD(ROW(B196),3),0),'登録データ（男）'!#REF!,8,FALSE)),"0"),"0")</f>
        <v>0</v>
      </c>
      <c r="AS196" s="81">
        <f t="shared" ca="1" si="213"/>
        <v>0</v>
      </c>
      <c r="AT196" s="81"/>
      <c r="AU196" s="81"/>
      <c r="AV196" s="81"/>
      <c r="AW196" s="81"/>
      <c r="AX196" s="81"/>
      <c r="AY196" s="81"/>
      <c r="AZ196" s="81"/>
      <c r="BA196" s="87"/>
      <c r="BB196" s="77" t="str">
        <f t="shared" si="219"/>
        <v/>
      </c>
      <c r="BG196" s="81">
        <f t="shared" si="221"/>
        <v>0</v>
      </c>
    </row>
    <row r="197" spans="1:59" ht="18.75" customHeight="1" thickBot="1">
      <c r="A197" s="250"/>
      <c r="B197" s="245"/>
      <c r="C197" s="507"/>
      <c r="D197" s="507"/>
      <c r="E197" s="508" t="s">
        <v>258</v>
      </c>
      <c r="F197" s="79" t="s">
        <v>54</v>
      </c>
      <c r="G197" s="79"/>
      <c r="H197" s="152"/>
      <c r="I197" s="79" t="s">
        <v>36</v>
      </c>
      <c r="J197" s="18"/>
      <c r="K197" s="25" t="str">
        <f t="shared" si="203"/>
        <v/>
      </c>
      <c r="L197" s="18"/>
      <c r="M197" s="79" t="str">
        <f t="shared" si="204"/>
        <v/>
      </c>
      <c r="N197" s="18"/>
      <c r="O197" s="18"/>
      <c r="P197" s="258"/>
      <c r="Q197" s="258"/>
      <c r="R197" s="259"/>
      <c r="S197" s="256"/>
      <c r="T197" s="256"/>
      <c r="X197" s="46"/>
      <c r="Y197" s="81">
        <f>IF(B197="",0,IF(VLOOKUP(B197,'登録データ（男）'!$A$3:$AB$1687,28,FALSE)=1,0,1))</f>
        <v>0</v>
      </c>
      <c r="Z197" s="81"/>
      <c r="AA197" s="81"/>
      <c r="AB197" s="81"/>
      <c r="AC197" s="81"/>
      <c r="AD197" s="81"/>
      <c r="AE197" s="81"/>
      <c r="AF197" s="81">
        <f t="shared" ca="1" si="205"/>
        <v>0</v>
      </c>
      <c r="AG197" s="48"/>
      <c r="AH197" s="81">
        <f t="shared" si="206"/>
        <v>0</v>
      </c>
      <c r="AI197" s="81" t="str">
        <f>IF(G197="","0",VLOOKUP(G197,'登録データ（男）'!$Q$3:$S$23,2,FALSE))</f>
        <v>0</v>
      </c>
      <c r="AJ197" s="81" t="str">
        <f t="shared" si="207"/>
        <v>00</v>
      </c>
      <c r="AK197" s="81" t="str">
        <f t="shared" si="208"/>
        <v>0</v>
      </c>
      <c r="AL197" s="81" t="str">
        <f t="shared" si="209"/>
        <v>000000</v>
      </c>
      <c r="AM197" s="81" t="str">
        <f t="shared" ca="1" si="210"/>
        <v/>
      </c>
      <c r="AN197" s="81">
        <f t="shared" si="215"/>
        <v>0</v>
      </c>
      <c r="AO197" s="81" t="str">
        <f>IF(G197="","0",VALUE(VLOOKUP(G197,'登録データ（男）'!$Q$3:$S$23,3,FALSE)))</f>
        <v>0</v>
      </c>
      <c r="AP197" s="81">
        <f t="shared" si="211"/>
        <v>0</v>
      </c>
      <c r="AQ197" s="81">
        <f t="shared" si="212"/>
        <v>0</v>
      </c>
      <c r="AR197" s="81" t="str">
        <f ca="1">IF(OFFSET(B197,-MOD(ROW(B197),3),0)&lt;&gt;"",IF(RIGHT(G197,1)=")",VALUE(VLOOKUP(OFFSET(B197,-MOD(ROW(B197),3),0),'登録データ（男）'!#REF!,8,FALSE)),"0"),"0")</f>
        <v>0</v>
      </c>
      <c r="AS197" s="81">
        <f t="shared" ca="1" si="213"/>
        <v>0</v>
      </c>
      <c r="AT197" s="81"/>
      <c r="AU197" s="81"/>
      <c r="AV197" s="81"/>
      <c r="AW197" s="81"/>
      <c r="AX197" s="81"/>
      <c r="AY197" s="81"/>
      <c r="AZ197" s="81"/>
      <c r="BA197" s="88"/>
      <c r="BB197" s="77" t="str">
        <f t="shared" si="219"/>
        <v/>
      </c>
      <c r="BG197" s="81">
        <f t="shared" si="221"/>
        <v>0</v>
      </c>
    </row>
    <row r="198" spans="1:59" ht="18.75" customHeight="1" thickTop="1">
      <c r="A198" s="260">
        <v>61</v>
      </c>
      <c r="B198" s="243"/>
      <c r="C198" s="505" t="str">
        <f>IF(B198="","",VLOOKUP(B198,'登録データ（男）'!$A$3:$AA$2000,2,FALSE))</f>
        <v/>
      </c>
      <c r="D198" s="505" t="str">
        <f>IF(B198="","",VLOOKUP(B198,'登録データ（男）'!$A$3:$AA$2000,3,FALSE))</f>
        <v/>
      </c>
      <c r="E198" s="504" t="str">
        <f>IF(B198="","",VLOOKUP(B198,'登録データ（男）'!$A$3:$AA$2000,7,FALSE))</f>
        <v/>
      </c>
      <c r="F198" s="82" t="s">
        <v>52</v>
      </c>
      <c r="G198" s="82"/>
      <c r="H198" s="25"/>
      <c r="I198" s="82" t="s">
        <v>55</v>
      </c>
      <c r="J198" s="17"/>
      <c r="K198" s="184" t="str">
        <f t="shared" si="203"/>
        <v/>
      </c>
      <c r="L198" s="17"/>
      <c r="M198" s="82" t="str">
        <f t="shared" si="204"/>
        <v/>
      </c>
      <c r="N198" s="17"/>
      <c r="O198" s="17"/>
      <c r="P198" s="262"/>
      <c r="Q198" s="262"/>
      <c r="R198" s="241"/>
      <c r="S198" s="254"/>
      <c r="T198" s="254"/>
      <c r="X198" s="46"/>
      <c r="Y198" s="81">
        <f>IF(B198="",0,IF(VLOOKUP(B198,'登録データ（男）'!$A$3:$AB$1687,28,FALSE)=1,0,1))</f>
        <v>0</v>
      </c>
      <c r="Z198" s="81">
        <f>IF(B198="",1,0)</f>
        <v>1</v>
      </c>
      <c r="AA198" s="81">
        <f>IF(C198="",1,0)</f>
        <v>1</v>
      </c>
      <c r="AB198" s="81">
        <f>IF(D198="",1,0)</f>
        <v>1</v>
      </c>
      <c r="AC198" s="81">
        <f>IF(E198="",1,0)</f>
        <v>1</v>
      </c>
      <c r="AD198" s="81">
        <f>IF(E199="",1,0)</f>
        <v>1</v>
      </c>
      <c r="AE198" s="81">
        <f>SUM(Z198:AD198)</f>
        <v>5</v>
      </c>
      <c r="AF198" s="81">
        <f t="shared" ca="1" si="205"/>
        <v>0</v>
      </c>
      <c r="AG198" s="48" t="str">
        <f t="shared" ref="AG198" si="286">IF($B198="","",IF($B198&lt;1500,0,1))</f>
        <v/>
      </c>
      <c r="AH198" s="81">
        <f t="shared" si="206"/>
        <v>0</v>
      </c>
      <c r="AI198" s="81" t="str">
        <f>IF(G198="","0",VLOOKUP(G198,'登録データ（男）'!$Q$3:$S$23,2,FALSE))</f>
        <v>0</v>
      </c>
      <c r="AJ198" s="81" t="str">
        <f t="shared" si="207"/>
        <v>00</v>
      </c>
      <c r="AK198" s="81" t="str">
        <f t="shared" si="208"/>
        <v>0</v>
      </c>
      <c r="AL198" s="81" t="str">
        <f t="shared" si="209"/>
        <v>000000</v>
      </c>
      <c r="AM198" s="81" t="str">
        <f t="shared" ca="1" si="210"/>
        <v/>
      </c>
      <c r="AN198" s="81">
        <f t="shared" si="215"/>
        <v>0</v>
      </c>
      <c r="AO198" s="81" t="str">
        <f>IF(G198="","0",VALUE(VLOOKUP(G198,'登録データ（男）'!$Q$3:$S$23,3,FALSE)))</f>
        <v>0</v>
      </c>
      <c r="AP198" s="81">
        <f t="shared" si="211"/>
        <v>0</v>
      </c>
      <c r="AQ198" s="81">
        <f t="shared" si="212"/>
        <v>0</v>
      </c>
      <c r="AR198" s="81" t="str">
        <f ca="1">IF(OFFSET(B198,-MOD(ROW(B198),3),0)&lt;&gt;"",IF(RIGHT(G198,1)=")",VALUE(VLOOKUP(OFFSET(B198,-MOD(ROW(B198),3),0),'登録データ（男）'!#REF!,8,FALSE)),"0"),"0")</f>
        <v>0</v>
      </c>
      <c r="AS198" s="81">
        <f t="shared" ca="1" si="213"/>
        <v>0</v>
      </c>
      <c r="AT198" s="81" t="str">
        <f t="shared" ref="AT198" si="287">IF(AU198="","",RANK(AU198,$AU$18:$AU$467,1))</f>
        <v/>
      </c>
      <c r="AU198" s="81" t="str">
        <f>IF(S198="","",B198)</f>
        <v/>
      </c>
      <c r="AV198" s="81" t="str">
        <f t="shared" ref="AV198" si="288">IF(AW198="","",RANK(AW198,$AW$18:$AW$467,1))</f>
        <v/>
      </c>
      <c r="AW198" s="81" t="str">
        <f>IF(T198="","",B198)</f>
        <v/>
      </c>
      <c r="AX198" s="81" t="str">
        <f t="shared" ref="AX198" si="289">IF(AY198="","",RANK(AY198,$AY$18:$AY$467,1))</f>
        <v/>
      </c>
      <c r="AY198" s="81" t="str">
        <f>IF(OR(G198="十種競技",G199="十種競技",G200="十種競技"),B198,"")</f>
        <v/>
      </c>
      <c r="AZ198" s="81"/>
      <c r="BA198" s="87"/>
      <c r="BB198" s="77" t="str">
        <f t="shared" si="219"/>
        <v/>
      </c>
      <c r="BG198" s="81">
        <f t="shared" si="221"/>
        <v>0</v>
      </c>
    </row>
    <row r="199" spans="1:59" ht="18.75" customHeight="1">
      <c r="A199" s="261"/>
      <c r="B199" s="244"/>
      <c r="C199" s="506"/>
      <c r="D199" s="506"/>
      <c r="E199" s="504" t="str">
        <f>IF(B198="","",VLOOKUP(B198,'登録データ（男）'!$A$3:$AA$2000,4,FALSE))</f>
        <v/>
      </c>
      <c r="F199" s="16" t="s">
        <v>53</v>
      </c>
      <c r="G199" s="16"/>
      <c r="H199" s="16"/>
      <c r="I199" s="16" t="s">
        <v>56</v>
      </c>
      <c r="J199" s="76"/>
      <c r="K199" s="16" t="str">
        <f t="shared" si="203"/>
        <v/>
      </c>
      <c r="L199" s="76"/>
      <c r="M199" s="185" t="str">
        <f t="shared" si="204"/>
        <v/>
      </c>
      <c r="N199" s="76"/>
      <c r="O199" s="76"/>
      <c r="P199" s="204"/>
      <c r="Q199" s="204"/>
      <c r="R199" s="257"/>
      <c r="S199" s="255"/>
      <c r="T199" s="255"/>
      <c r="X199" s="46"/>
      <c r="Y199" s="81">
        <f>IF(B199="",0,IF(VLOOKUP(B199,'登録データ（男）'!$A$3:$AB$1687,28,FALSE)=1,0,1))</f>
        <v>0</v>
      </c>
      <c r="Z199" s="81"/>
      <c r="AA199" s="81"/>
      <c r="AB199" s="81"/>
      <c r="AC199" s="81"/>
      <c r="AD199" s="81"/>
      <c r="AE199" s="81"/>
      <c r="AF199" s="81">
        <f t="shared" ca="1" si="205"/>
        <v>0</v>
      </c>
      <c r="AG199" s="48" t="str">
        <f t="shared" si="214"/>
        <v/>
      </c>
      <c r="AH199" s="81">
        <f t="shared" si="206"/>
        <v>0</v>
      </c>
      <c r="AI199" s="81" t="str">
        <f>IF(G199="","0",VLOOKUP(G199,'登録データ（男）'!$Q$3:$S$23,2,FALSE))</f>
        <v>0</v>
      </c>
      <c r="AJ199" s="81" t="str">
        <f t="shared" si="207"/>
        <v>00</v>
      </c>
      <c r="AK199" s="81" t="str">
        <f t="shared" si="208"/>
        <v>0</v>
      </c>
      <c r="AL199" s="81" t="str">
        <f t="shared" si="209"/>
        <v>000000</v>
      </c>
      <c r="AM199" s="81" t="str">
        <f t="shared" ca="1" si="210"/>
        <v/>
      </c>
      <c r="AN199" s="81">
        <f t="shared" si="215"/>
        <v>0</v>
      </c>
      <c r="AO199" s="81" t="str">
        <f>IF(G199="","0",VALUE(VLOOKUP(G199,'登録データ（男）'!$Q$3:$S$23,3,FALSE)))</f>
        <v>0</v>
      </c>
      <c r="AP199" s="81">
        <f t="shared" si="211"/>
        <v>0</v>
      </c>
      <c r="AQ199" s="81">
        <f t="shared" si="212"/>
        <v>0</v>
      </c>
      <c r="AR199" s="81" t="str">
        <f ca="1">IF(OFFSET(B199,-MOD(ROW(B199),3),0)&lt;&gt;"",IF(RIGHT(G199,1)=")",VALUE(VLOOKUP(OFFSET(B199,-MOD(ROW(B199),3),0),'登録データ（男）'!#REF!,8,FALSE)),"0"),"0")</f>
        <v>0</v>
      </c>
      <c r="AS199" s="81">
        <f t="shared" ca="1" si="213"/>
        <v>0</v>
      </c>
      <c r="AT199" s="81"/>
      <c r="AU199" s="81"/>
      <c r="AV199" s="81"/>
      <c r="AW199" s="81"/>
      <c r="AX199" s="81"/>
      <c r="AY199" s="81"/>
      <c r="AZ199" s="81"/>
      <c r="BA199" s="88"/>
      <c r="BB199" s="77" t="str">
        <f t="shared" si="219"/>
        <v/>
      </c>
      <c r="BG199" s="81">
        <f t="shared" si="221"/>
        <v>0</v>
      </c>
    </row>
    <row r="200" spans="1:59" ht="18.75" customHeight="1" thickBot="1">
      <c r="A200" s="250"/>
      <c r="B200" s="245"/>
      <c r="C200" s="507"/>
      <c r="D200" s="507"/>
      <c r="E200" s="508" t="s">
        <v>258</v>
      </c>
      <c r="F200" s="79" t="s">
        <v>54</v>
      </c>
      <c r="G200" s="79"/>
      <c r="H200" s="152"/>
      <c r="I200" s="79" t="s">
        <v>36</v>
      </c>
      <c r="J200" s="18"/>
      <c r="K200" s="25" t="str">
        <f t="shared" si="203"/>
        <v/>
      </c>
      <c r="L200" s="18"/>
      <c r="M200" s="79" t="str">
        <f t="shared" si="204"/>
        <v/>
      </c>
      <c r="N200" s="18"/>
      <c r="O200" s="18"/>
      <c r="P200" s="258"/>
      <c r="Q200" s="258"/>
      <c r="R200" s="259"/>
      <c r="S200" s="256"/>
      <c r="T200" s="256"/>
      <c r="X200" s="46"/>
      <c r="Y200" s="81">
        <f>IF(B200="",0,IF(VLOOKUP(B200,'登録データ（男）'!$A$3:$AB$1687,28,FALSE)=1,0,1))</f>
        <v>0</v>
      </c>
      <c r="Z200" s="81"/>
      <c r="AA200" s="81"/>
      <c r="AB200" s="81"/>
      <c r="AC200" s="81"/>
      <c r="AD200" s="81"/>
      <c r="AE200" s="81"/>
      <c r="AF200" s="81">
        <f t="shared" ca="1" si="205"/>
        <v>0</v>
      </c>
      <c r="AG200" s="48"/>
      <c r="AH200" s="81">
        <f t="shared" si="206"/>
        <v>0</v>
      </c>
      <c r="AI200" s="81" t="str">
        <f>IF(G200="","0",VLOOKUP(G200,'登録データ（男）'!$Q$3:$S$23,2,FALSE))</f>
        <v>0</v>
      </c>
      <c r="AJ200" s="81" t="str">
        <f t="shared" si="207"/>
        <v>00</v>
      </c>
      <c r="AK200" s="81" t="str">
        <f t="shared" si="208"/>
        <v>0</v>
      </c>
      <c r="AL200" s="81" t="str">
        <f t="shared" si="209"/>
        <v>000000</v>
      </c>
      <c r="AM200" s="81" t="str">
        <f t="shared" ca="1" si="210"/>
        <v/>
      </c>
      <c r="AN200" s="81">
        <f t="shared" si="215"/>
        <v>0</v>
      </c>
      <c r="AO200" s="81" t="str">
        <f>IF(G200="","0",VALUE(VLOOKUP(G200,'登録データ（男）'!$Q$3:$S$23,3,FALSE)))</f>
        <v>0</v>
      </c>
      <c r="AP200" s="81">
        <f t="shared" si="211"/>
        <v>0</v>
      </c>
      <c r="AQ200" s="81">
        <f t="shared" si="212"/>
        <v>0</v>
      </c>
      <c r="AR200" s="81" t="str">
        <f ca="1">IF(OFFSET(B200,-MOD(ROW(B200),3),0)&lt;&gt;"",IF(RIGHT(G200,1)=")",VALUE(VLOOKUP(OFFSET(B200,-MOD(ROW(B200),3),0),'登録データ（男）'!#REF!,8,FALSE)),"0"),"0")</f>
        <v>0</v>
      </c>
      <c r="AS200" s="81">
        <f t="shared" ca="1" si="213"/>
        <v>0</v>
      </c>
      <c r="AT200" s="81"/>
      <c r="AU200" s="81"/>
      <c r="AV200" s="81"/>
      <c r="AW200" s="81"/>
      <c r="AX200" s="81"/>
      <c r="AY200" s="81"/>
      <c r="AZ200" s="81"/>
      <c r="BA200" s="87"/>
      <c r="BB200" s="77" t="str">
        <f t="shared" si="219"/>
        <v/>
      </c>
      <c r="BG200" s="81">
        <f t="shared" si="221"/>
        <v>0</v>
      </c>
    </row>
    <row r="201" spans="1:59" ht="18.75" customHeight="1" thickTop="1">
      <c r="A201" s="260">
        <v>62</v>
      </c>
      <c r="B201" s="243"/>
      <c r="C201" s="505" t="str">
        <f>IF(B201="","",VLOOKUP(B201,'登録データ（男）'!$A$3:$AA$2000,2,FALSE))</f>
        <v/>
      </c>
      <c r="D201" s="505" t="str">
        <f>IF(B201="","",VLOOKUP(B201,'登録データ（男）'!$A$3:$AA$2000,3,FALSE))</f>
        <v/>
      </c>
      <c r="E201" s="504" t="str">
        <f>IF(B201="","",VLOOKUP(B201,'登録データ（男）'!$A$3:$AA$2000,7,FALSE))</f>
        <v/>
      </c>
      <c r="F201" s="82" t="s">
        <v>52</v>
      </c>
      <c r="G201" s="82"/>
      <c r="H201" s="25"/>
      <c r="I201" s="82" t="s">
        <v>55</v>
      </c>
      <c r="J201" s="17"/>
      <c r="K201" s="184" t="str">
        <f t="shared" si="203"/>
        <v/>
      </c>
      <c r="L201" s="17"/>
      <c r="M201" s="82" t="str">
        <f t="shared" si="204"/>
        <v/>
      </c>
      <c r="N201" s="17"/>
      <c r="O201" s="17"/>
      <c r="P201" s="262"/>
      <c r="Q201" s="262"/>
      <c r="R201" s="241"/>
      <c r="S201" s="254"/>
      <c r="T201" s="254"/>
      <c r="X201" s="46"/>
      <c r="Y201" s="81">
        <f>IF(B201="",0,IF(VLOOKUP(B201,'登録データ（男）'!$A$3:$AB$1687,28,FALSE)=1,0,1))</f>
        <v>0</v>
      </c>
      <c r="Z201" s="81">
        <f>IF(B201="",1,0)</f>
        <v>1</v>
      </c>
      <c r="AA201" s="81">
        <f>IF(C201="",1,0)</f>
        <v>1</v>
      </c>
      <c r="AB201" s="81">
        <f>IF(D201="",1,0)</f>
        <v>1</v>
      </c>
      <c r="AC201" s="81">
        <f>IF(E201="",1,0)</f>
        <v>1</v>
      </c>
      <c r="AD201" s="81">
        <f>IF(E202="",1,0)</f>
        <v>1</v>
      </c>
      <c r="AE201" s="81">
        <f>SUM(Z201:AD201)</f>
        <v>5</v>
      </c>
      <c r="AF201" s="81">
        <f t="shared" ca="1" si="205"/>
        <v>0</v>
      </c>
      <c r="AG201" s="48" t="str">
        <f t="shared" ref="AG201" si="290">IF($B201="","",IF($B201&lt;1500,0,1))</f>
        <v/>
      </c>
      <c r="AH201" s="81">
        <f t="shared" si="206"/>
        <v>0</v>
      </c>
      <c r="AI201" s="81" t="str">
        <f>IF(G201="","0",VLOOKUP(G201,'登録データ（男）'!$Q$3:$S$23,2,FALSE))</f>
        <v>0</v>
      </c>
      <c r="AJ201" s="81" t="str">
        <f t="shared" si="207"/>
        <v>00</v>
      </c>
      <c r="AK201" s="81" t="str">
        <f t="shared" si="208"/>
        <v>0</v>
      </c>
      <c r="AL201" s="81" t="str">
        <f t="shared" si="209"/>
        <v>000000</v>
      </c>
      <c r="AM201" s="81" t="str">
        <f t="shared" ca="1" si="210"/>
        <v/>
      </c>
      <c r="AN201" s="81">
        <f t="shared" si="215"/>
        <v>0</v>
      </c>
      <c r="AO201" s="81" t="str">
        <f>IF(G201="","0",VALUE(VLOOKUP(G201,'登録データ（男）'!$Q$3:$S$23,3,FALSE)))</f>
        <v>0</v>
      </c>
      <c r="AP201" s="81">
        <f t="shared" si="211"/>
        <v>0</v>
      </c>
      <c r="AQ201" s="81">
        <f t="shared" si="212"/>
        <v>0</v>
      </c>
      <c r="AR201" s="81" t="str">
        <f ca="1">IF(OFFSET(B201,-MOD(ROW(B201),3),0)&lt;&gt;"",IF(RIGHT(G201,1)=")",VALUE(VLOOKUP(OFFSET(B201,-MOD(ROW(B201),3),0),'登録データ（男）'!#REF!,8,FALSE)),"0"),"0")</f>
        <v>0</v>
      </c>
      <c r="AS201" s="81">
        <f t="shared" ca="1" si="213"/>
        <v>0</v>
      </c>
      <c r="AT201" s="81" t="str">
        <f t="shared" ref="AT201" si="291">IF(AU201="","",RANK(AU201,$AU$18:$AU$467,1))</f>
        <v/>
      </c>
      <c r="AU201" s="81" t="str">
        <f>IF(S201="","",B201)</f>
        <v/>
      </c>
      <c r="AV201" s="81" t="str">
        <f t="shared" ref="AV201" si="292">IF(AW201="","",RANK(AW201,$AW$18:$AW$467,1))</f>
        <v/>
      </c>
      <c r="AW201" s="81" t="str">
        <f>IF(T201="","",B201)</f>
        <v/>
      </c>
      <c r="AX201" s="81" t="str">
        <f t="shared" ref="AX201" si="293">IF(AY201="","",RANK(AY201,$AY$18:$AY$467,1))</f>
        <v/>
      </c>
      <c r="AY201" s="81" t="str">
        <f>IF(OR(G201="十種競技",G202="十種競技",G203="十種競技"),B201,"")</f>
        <v/>
      </c>
      <c r="AZ201" s="81"/>
      <c r="BA201" s="88"/>
      <c r="BB201" s="77" t="str">
        <f t="shared" si="219"/>
        <v/>
      </c>
      <c r="BG201" s="81">
        <f t="shared" si="221"/>
        <v>0</v>
      </c>
    </row>
    <row r="202" spans="1:59" ht="18.75" customHeight="1">
      <c r="A202" s="261"/>
      <c r="B202" s="244"/>
      <c r="C202" s="506"/>
      <c r="D202" s="506"/>
      <c r="E202" s="504" t="str">
        <f>IF(B201="","",VLOOKUP(B201,'登録データ（男）'!$A$3:$AA$2000,4,FALSE))</f>
        <v/>
      </c>
      <c r="F202" s="16" t="s">
        <v>53</v>
      </c>
      <c r="G202" s="16"/>
      <c r="H202" s="16"/>
      <c r="I202" s="16" t="s">
        <v>56</v>
      </c>
      <c r="J202" s="76"/>
      <c r="K202" s="16" t="str">
        <f t="shared" si="203"/>
        <v/>
      </c>
      <c r="L202" s="76"/>
      <c r="M202" s="185" t="str">
        <f t="shared" si="204"/>
        <v/>
      </c>
      <c r="N202" s="76"/>
      <c r="O202" s="76"/>
      <c r="P202" s="204"/>
      <c r="Q202" s="204"/>
      <c r="R202" s="257"/>
      <c r="S202" s="255"/>
      <c r="T202" s="255"/>
      <c r="X202" s="46"/>
      <c r="Y202" s="81">
        <f>IF(B202="",0,IF(VLOOKUP(B202,'登録データ（男）'!$A$3:$AB$1687,28,FALSE)=1,0,1))</f>
        <v>0</v>
      </c>
      <c r="Z202" s="81"/>
      <c r="AA202" s="81"/>
      <c r="AB202" s="81"/>
      <c r="AC202" s="81"/>
      <c r="AD202" s="81"/>
      <c r="AE202" s="81"/>
      <c r="AF202" s="81">
        <f t="shared" ca="1" si="205"/>
        <v>0</v>
      </c>
      <c r="AG202" s="48" t="str">
        <f t="shared" si="214"/>
        <v/>
      </c>
      <c r="AH202" s="81">
        <f t="shared" si="206"/>
        <v>0</v>
      </c>
      <c r="AI202" s="81" t="str">
        <f>IF(G202="","0",VLOOKUP(G202,'登録データ（男）'!$Q$3:$S$23,2,FALSE))</f>
        <v>0</v>
      </c>
      <c r="AJ202" s="81" t="str">
        <f t="shared" si="207"/>
        <v>00</v>
      </c>
      <c r="AK202" s="81" t="str">
        <f t="shared" si="208"/>
        <v>0</v>
      </c>
      <c r="AL202" s="81" t="str">
        <f t="shared" si="209"/>
        <v>000000</v>
      </c>
      <c r="AM202" s="81" t="str">
        <f t="shared" ca="1" si="210"/>
        <v/>
      </c>
      <c r="AN202" s="81">
        <f t="shared" si="215"/>
        <v>0</v>
      </c>
      <c r="AO202" s="81" t="str">
        <f>IF(G202="","0",VALUE(VLOOKUP(G202,'登録データ（男）'!$Q$3:$S$23,3,FALSE)))</f>
        <v>0</v>
      </c>
      <c r="AP202" s="81">
        <f t="shared" si="211"/>
        <v>0</v>
      </c>
      <c r="AQ202" s="81">
        <f t="shared" si="212"/>
        <v>0</v>
      </c>
      <c r="AR202" s="81" t="str">
        <f ca="1">IF(OFFSET(B202,-MOD(ROW(B202),3),0)&lt;&gt;"",IF(RIGHT(G202,1)=")",VALUE(VLOOKUP(OFFSET(B202,-MOD(ROW(B202),3),0),'登録データ（男）'!#REF!,8,FALSE)),"0"),"0")</f>
        <v>0</v>
      </c>
      <c r="AS202" s="81">
        <f t="shared" ca="1" si="213"/>
        <v>0</v>
      </c>
      <c r="AT202" s="81"/>
      <c r="AU202" s="81"/>
      <c r="AV202" s="81"/>
      <c r="AW202" s="81"/>
      <c r="AX202" s="81"/>
      <c r="AY202" s="81"/>
      <c r="AZ202" s="81"/>
      <c r="BA202" s="87"/>
      <c r="BB202" s="77" t="str">
        <f t="shared" si="219"/>
        <v/>
      </c>
      <c r="BG202" s="81">
        <f t="shared" si="221"/>
        <v>0</v>
      </c>
    </row>
    <row r="203" spans="1:59" ht="18.75" customHeight="1" thickBot="1">
      <c r="A203" s="250"/>
      <c r="B203" s="245"/>
      <c r="C203" s="507"/>
      <c r="D203" s="507"/>
      <c r="E203" s="508" t="s">
        <v>258</v>
      </c>
      <c r="F203" s="79" t="s">
        <v>54</v>
      </c>
      <c r="G203" s="79"/>
      <c r="H203" s="152"/>
      <c r="I203" s="79" t="s">
        <v>36</v>
      </c>
      <c r="J203" s="18"/>
      <c r="K203" s="25" t="str">
        <f t="shared" si="203"/>
        <v/>
      </c>
      <c r="L203" s="18"/>
      <c r="M203" s="79" t="str">
        <f t="shared" si="204"/>
        <v/>
      </c>
      <c r="N203" s="18"/>
      <c r="O203" s="18"/>
      <c r="P203" s="258"/>
      <c r="Q203" s="258"/>
      <c r="R203" s="259"/>
      <c r="S203" s="256"/>
      <c r="T203" s="256"/>
      <c r="X203" s="46"/>
      <c r="Y203" s="81">
        <f>IF(B203="",0,IF(VLOOKUP(B203,'登録データ（男）'!$A$3:$AB$1687,28,FALSE)=1,0,1))</f>
        <v>0</v>
      </c>
      <c r="Z203" s="81"/>
      <c r="AA203" s="81"/>
      <c r="AB203" s="81"/>
      <c r="AC203" s="81"/>
      <c r="AD203" s="81"/>
      <c r="AE203" s="81"/>
      <c r="AF203" s="81">
        <f t="shared" ca="1" si="205"/>
        <v>0</v>
      </c>
      <c r="AG203" s="48"/>
      <c r="AH203" s="81">
        <f t="shared" si="206"/>
        <v>0</v>
      </c>
      <c r="AI203" s="81" t="str">
        <f>IF(G203="","0",VLOOKUP(G203,'登録データ（男）'!$Q$3:$S$23,2,FALSE))</f>
        <v>0</v>
      </c>
      <c r="AJ203" s="81" t="str">
        <f t="shared" si="207"/>
        <v>00</v>
      </c>
      <c r="AK203" s="81" t="str">
        <f t="shared" si="208"/>
        <v>0</v>
      </c>
      <c r="AL203" s="81" t="str">
        <f t="shared" si="209"/>
        <v>000000</v>
      </c>
      <c r="AM203" s="81" t="str">
        <f t="shared" ca="1" si="210"/>
        <v/>
      </c>
      <c r="AN203" s="81">
        <f t="shared" si="215"/>
        <v>0</v>
      </c>
      <c r="AO203" s="81" t="str">
        <f>IF(G203="","0",VALUE(VLOOKUP(G203,'登録データ（男）'!$Q$3:$S$23,3,FALSE)))</f>
        <v>0</v>
      </c>
      <c r="AP203" s="81">
        <f t="shared" si="211"/>
        <v>0</v>
      </c>
      <c r="AQ203" s="81">
        <f t="shared" si="212"/>
        <v>0</v>
      </c>
      <c r="AR203" s="81" t="str">
        <f ca="1">IF(OFFSET(B203,-MOD(ROW(B203),3),0)&lt;&gt;"",IF(RIGHT(G203,1)=")",VALUE(VLOOKUP(OFFSET(B203,-MOD(ROW(B203),3),0),'登録データ（男）'!#REF!,8,FALSE)),"0"),"0")</f>
        <v>0</v>
      </c>
      <c r="AS203" s="81">
        <f t="shared" ca="1" si="213"/>
        <v>0</v>
      </c>
      <c r="AT203" s="81"/>
      <c r="AU203" s="81"/>
      <c r="AV203" s="81"/>
      <c r="AW203" s="81"/>
      <c r="AX203" s="81"/>
      <c r="AY203" s="81"/>
      <c r="AZ203" s="81"/>
      <c r="BA203" s="88"/>
      <c r="BB203" s="77" t="str">
        <f t="shared" si="219"/>
        <v/>
      </c>
      <c r="BG203" s="81">
        <f t="shared" si="221"/>
        <v>0</v>
      </c>
    </row>
    <row r="204" spans="1:59" ht="18.75" customHeight="1" thickTop="1">
      <c r="A204" s="260">
        <v>63</v>
      </c>
      <c r="B204" s="243"/>
      <c r="C204" s="505" t="str">
        <f>IF(B204="","",VLOOKUP(B204,'登録データ（男）'!$A$3:$AA$2000,2,FALSE))</f>
        <v/>
      </c>
      <c r="D204" s="505" t="str">
        <f>IF(B204="","",VLOOKUP(B204,'登録データ（男）'!$A$3:$AA$2000,3,FALSE))</f>
        <v/>
      </c>
      <c r="E204" s="504" t="str">
        <f>IF(B204="","",VLOOKUP(B204,'登録データ（男）'!$A$3:$AA$2000,7,FALSE))</f>
        <v/>
      </c>
      <c r="F204" s="82" t="s">
        <v>52</v>
      </c>
      <c r="G204" s="82"/>
      <c r="H204" s="25"/>
      <c r="I204" s="82" t="s">
        <v>55</v>
      </c>
      <c r="J204" s="17"/>
      <c r="K204" s="184" t="str">
        <f t="shared" si="203"/>
        <v/>
      </c>
      <c r="L204" s="17"/>
      <c r="M204" s="82" t="str">
        <f t="shared" si="204"/>
        <v/>
      </c>
      <c r="N204" s="17"/>
      <c r="O204" s="17"/>
      <c r="P204" s="262"/>
      <c r="Q204" s="262"/>
      <c r="R204" s="241"/>
      <c r="S204" s="254"/>
      <c r="T204" s="254"/>
      <c r="X204" s="46"/>
      <c r="Y204" s="81">
        <f>IF(B204="",0,IF(VLOOKUP(B204,'登録データ（男）'!$A$3:$AB$1687,28,FALSE)=1,0,1))</f>
        <v>0</v>
      </c>
      <c r="Z204" s="81">
        <f>IF(B204="",1,0)</f>
        <v>1</v>
      </c>
      <c r="AA204" s="81">
        <f>IF(C204="",1,0)</f>
        <v>1</v>
      </c>
      <c r="AB204" s="81">
        <f>IF(D204="",1,0)</f>
        <v>1</v>
      </c>
      <c r="AC204" s="81">
        <f>IF(E204="",1,0)</f>
        <v>1</v>
      </c>
      <c r="AD204" s="81">
        <f>IF(E205="",1,0)</f>
        <v>1</v>
      </c>
      <c r="AE204" s="81">
        <f>SUM(Z204:AD204)</f>
        <v>5</v>
      </c>
      <c r="AF204" s="81">
        <f t="shared" ca="1" si="205"/>
        <v>0</v>
      </c>
      <c r="AG204" s="48" t="str">
        <f t="shared" ref="AG204" si="294">IF($B204="","",IF($B204&lt;1500,0,1))</f>
        <v/>
      </c>
      <c r="AH204" s="81">
        <f t="shared" si="206"/>
        <v>0</v>
      </c>
      <c r="AI204" s="81" t="str">
        <f>IF(G204="","0",VLOOKUP(G204,'登録データ（男）'!$Q$3:$S$23,2,FALSE))</f>
        <v>0</v>
      </c>
      <c r="AJ204" s="81" t="str">
        <f t="shared" si="207"/>
        <v>00</v>
      </c>
      <c r="AK204" s="81" t="str">
        <f t="shared" si="208"/>
        <v>0</v>
      </c>
      <c r="AL204" s="81" t="str">
        <f t="shared" si="209"/>
        <v>000000</v>
      </c>
      <c r="AM204" s="81" t="str">
        <f t="shared" ca="1" si="210"/>
        <v/>
      </c>
      <c r="AN204" s="81">
        <f t="shared" si="215"/>
        <v>0</v>
      </c>
      <c r="AO204" s="81" t="str">
        <f>IF(G204="","0",VALUE(VLOOKUP(G204,'登録データ（男）'!$Q$3:$S$23,3,FALSE)))</f>
        <v>0</v>
      </c>
      <c r="AP204" s="81">
        <f t="shared" si="211"/>
        <v>0</v>
      </c>
      <c r="AQ204" s="81">
        <f t="shared" si="212"/>
        <v>0</v>
      </c>
      <c r="AR204" s="81" t="str">
        <f ca="1">IF(OFFSET(B204,-MOD(ROW(B204),3),0)&lt;&gt;"",IF(RIGHT(G204,1)=")",VALUE(VLOOKUP(OFFSET(B204,-MOD(ROW(B204),3),0),'登録データ（男）'!#REF!,8,FALSE)),"0"),"0")</f>
        <v>0</v>
      </c>
      <c r="AS204" s="81">
        <f t="shared" ca="1" si="213"/>
        <v>0</v>
      </c>
      <c r="AT204" s="81" t="str">
        <f t="shared" ref="AT204" si="295">IF(AU204="","",RANK(AU204,$AU$18:$AU$467,1))</f>
        <v/>
      </c>
      <c r="AU204" s="81" t="str">
        <f>IF(S204="","",B204)</f>
        <v/>
      </c>
      <c r="AV204" s="81" t="str">
        <f t="shared" ref="AV204" si="296">IF(AW204="","",RANK(AW204,$AW$18:$AW$467,1))</f>
        <v/>
      </c>
      <c r="AW204" s="81" t="str">
        <f>IF(T204="","",B204)</f>
        <v/>
      </c>
      <c r="AX204" s="81" t="str">
        <f t="shared" ref="AX204" si="297">IF(AY204="","",RANK(AY204,$AY$18:$AY$467,1))</f>
        <v/>
      </c>
      <c r="AY204" s="81" t="str">
        <f>IF(OR(G204="十種競技",G205="十種競技",G206="十種競技"),B204,"")</f>
        <v/>
      </c>
      <c r="AZ204" s="81"/>
      <c r="BA204" s="87"/>
      <c r="BB204" s="77" t="str">
        <f t="shared" si="219"/>
        <v/>
      </c>
      <c r="BG204" s="81">
        <f t="shared" si="221"/>
        <v>0</v>
      </c>
    </row>
    <row r="205" spans="1:59" ht="18.75" customHeight="1">
      <c r="A205" s="261"/>
      <c r="B205" s="244"/>
      <c r="C205" s="506"/>
      <c r="D205" s="506"/>
      <c r="E205" s="504" t="str">
        <f>IF(B204="","",VLOOKUP(B204,'登録データ（男）'!$A$3:$AA$2000,4,FALSE))</f>
        <v/>
      </c>
      <c r="F205" s="16" t="s">
        <v>53</v>
      </c>
      <c r="G205" s="16"/>
      <c r="H205" s="16"/>
      <c r="I205" s="16" t="s">
        <v>56</v>
      </c>
      <c r="J205" s="76"/>
      <c r="K205" s="16" t="str">
        <f t="shared" si="203"/>
        <v/>
      </c>
      <c r="L205" s="76"/>
      <c r="M205" s="185" t="str">
        <f t="shared" si="204"/>
        <v/>
      </c>
      <c r="N205" s="76"/>
      <c r="O205" s="76"/>
      <c r="P205" s="204"/>
      <c r="Q205" s="204"/>
      <c r="R205" s="257"/>
      <c r="S205" s="255"/>
      <c r="T205" s="255"/>
      <c r="X205" s="46"/>
      <c r="Y205" s="81">
        <f>IF(B205="",0,IF(VLOOKUP(B205,'登録データ（男）'!$A$3:$AB$1687,28,FALSE)=1,0,1))</f>
        <v>0</v>
      </c>
      <c r="Z205" s="81"/>
      <c r="AA205" s="81"/>
      <c r="AB205" s="81"/>
      <c r="AC205" s="81"/>
      <c r="AD205" s="81"/>
      <c r="AE205" s="81"/>
      <c r="AF205" s="81">
        <f t="shared" ca="1" si="205"/>
        <v>0</v>
      </c>
      <c r="AG205" s="48" t="str">
        <f t="shared" si="214"/>
        <v/>
      </c>
      <c r="AH205" s="81">
        <f t="shared" si="206"/>
        <v>0</v>
      </c>
      <c r="AI205" s="81" t="str">
        <f>IF(G205="","0",VLOOKUP(G205,'登録データ（男）'!$Q$3:$S$23,2,FALSE))</f>
        <v>0</v>
      </c>
      <c r="AJ205" s="81" t="str">
        <f t="shared" si="207"/>
        <v>00</v>
      </c>
      <c r="AK205" s="81" t="str">
        <f t="shared" si="208"/>
        <v>0</v>
      </c>
      <c r="AL205" s="81" t="str">
        <f t="shared" si="209"/>
        <v>000000</v>
      </c>
      <c r="AM205" s="81" t="str">
        <f t="shared" ca="1" si="210"/>
        <v/>
      </c>
      <c r="AN205" s="81">
        <f t="shared" si="215"/>
        <v>0</v>
      </c>
      <c r="AO205" s="81" t="str">
        <f>IF(G205="","0",VALUE(VLOOKUP(G205,'登録データ（男）'!$Q$3:$S$23,3,FALSE)))</f>
        <v>0</v>
      </c>
      <c r="AP205" s="81">
        <f t="shared" si="211"/>
        <v>0</v>
      </c>
      <c r="AQ205" s="81">
        <f t="shared" si="212"/>
        <v>0</v>
      </c>
      <c r="AR205" s="81" t="str">
        <f ca="1">IF(OFFSET(B205,-MOD(ROW(B205),3),0)&lt;&gt;"",IF(RIGHT(G205,1)=")",VALUE(VLOOKUP(OFFSET(B205,-MOD(ROW(B205),3),0),'登録データ（男）'!#REF!,8,FALSE)),"0"),"0")</f>
        <v>0</v>
      </c>
      <c r="AS205" s="81">
        <f t="shared" ca="1" si="213"/>
        <v>0</v>
      </c>
      <c r="AT205" s="81"/>
      <c r="AU205" s="81"/>
      <c r="AV205" s="81"/>
      <c r="AW205" s="81"/>
      <c r="AX205" s="81"/>
      <c r="AY205" s="81"/>
      <c r="AZ205" s="81"/>
      <c r="BA205" s="88"/>
      <c r="BB205" s="77" t="str">
        <f t="shared" si="219"/>
        <v/>
      </c>
      <c r="BG205" s="81">
        <f t="shared" si="221"/>
        <v>0</v>
      </c>
    </row>
    <row r="206" spans="1:59" ht="18.75" customHeight="1" thickBot="1">
      <c r="A206" s="250"/>
      <c r="B206" s="245"/>
      <c r="C206" s="507"/>
      <c r="D206" s="507"/>
      <c r="E206" s="508" t="s">
        <v>258</v>
      </c>
      <c r="F206" s="79" t="s">
        <v>54</v>
      </c>
      <c r="G206" s="79"/>
      <c r="H206" s="152"/>
      <c r="I206" s="79" t="s">
        <v>36</v>
      </c>
      <c r="J206" s="18"/>
      <c r="K206" s="25" t="str">
        <f t="shared" si="203"/>
        <v/>
      </c>
      <c r="L206" s="18"/>
      <c r="M206" s="79" t="str">
        <f t="shared" si="204"/>
        <v/>
      </c>
      <c r="N206" s="18"/>
      <c r="O206" s="18"/>
      <c r="P206" s="258"/>
      <c r="Q206" s="258"/>
      <c r="R206" s="259"/>
      <c r="S206" s="256"/>
      <c r="T206" s="256"/>
      <c r="X206" s="46"/>
      <c r="Y206" s="81">
        <f>IF(B206="",0,IF(VLOOKUP(B206,'登録データ（男）'!$A$3:$AB$1687,28,FALSE)=1,0,1))</f>
        <v>0</v>
      </c>
      <c r="Z206" s="81"/>
      <c r="AA206" s="81"/>
      <c r="AB206" s="81"/>
      <c r="AC206" s="81"/>
      <c r="AD206" s="81"/>
      <c r="AE206" s="81"/>
      <c r="AF206" s="81">
        <f t="shared" ca="1" si="205"/>
        <v>0</v>
      </c>
      <c r="AG206" s="48"/>
      <c r="AH206" s="81">
        <f t="shared" si="206"/>
        <v>0</v>
      </c>
      <c r="AI206" s="81" t="str">
        <f>IF(G206="","0",VLOOKUP(G206,'登録データ（男）'!$Q$3:$S$23,2,FALSE))</f>
        <v>0</v>
      </c>
      <c r="AJ206" s="81" t="str">
        <f t="shared" si="207"/>
        <v>00</v>
      </c>
      <c r="AK206" s="81" t="str">
        <f t="shared" si="208"/>
        <v>0</v>
      </c>
      <c r="AL206" s="81" t="str">
        <f t="shared" si="209"/>
        <v>000000</v>
      </c>
      <c r="AM206" s="81" t="str">
        <f t="shared" ca="1" si="210"/>
        <v/>
      </c>
      <c r="AN206" s="81">
        <f t="shared" si="215"/>
        <v>0</v>
      </c>
      <c r="AO206" s="81" t="str">
        <f>IF(G206="","0",VALUE(VLOOKUP(G206,'登録データ（男）'!$Q$3:$S$23,3,FALSE)))</f>
        <v>0</v>
      </c>
      <c r="AP206" s="81">
        <f t="shared" si="211"/>
        <v>0</v>
      </c>
      <c r="AQ206" s="81">
        <f t="shared" si="212"/>
        <v>0</v>
      </c>
      <c r="AR206" s="81" t="str">
        <f ca="1">IF(OFFSET(B206,-MOD(ROW(B206),3),0)&lt;&gt;"",IF(RIGHT(G206,1)=")",VALUE(VLOOKUP(OFFSET(B206,-MOD(ROW(B206),3),0),'登録データ（男）'!#REF!,8,FALSE)),"0"),"0")</f>
        <v>0</v>
      </c>
      <c r="AS206" s="81">
        <f t="shared" ca="1" si="213"/>
        <v>0</v>
      </c>
      <c r="AT206" s="81"/>
      <c r="AU206" s="81"/>
      <c r="AV206" s="81"/>
      <c r="AW206" s="81"/>
      <c r="AX206" s="81"/>
      <c r="AY206" s="81"/>
      <c r="AZ206" s="81"/>
      <c r="BA206" s="87"/>
      <c r="BB206" s="77" t="str">
        <f t="shared" si="219"/>
        <v/>
      </c>
      <c r="BG206" s="81">
        <f t="shared" si="221"/>
        <v>0</v>
      </c>
    </row>
    <row r="207" spans="1:59" ht="18.75" customHeight="1" thickTop="1">
      <c r="A207" s="260">
        <v>64</v>
      </c>
      <c r="B207" s="243"/>
      <c r="C207" s="505" t="str">
        <f>IF(B207="","",VLOOKUP(B207,'登録データ（男）'!$A$3:$AA$2000,2,FALSE))</f>
        <v/>
      </c>
      <c r="D207" s="505" t="str">
        <f>IF(B207="","",VLOOKUP(B207,'登録データ（男）'!$A$3:$AA$2000,3,FALSE))</f>
        <v/>
      </c>
      <c r="E207" s="504" t="str">
        <f>IF(B207="","",VLOOKUP(B207,'登録データ（男）'!$A$3:$AA$2000,7,FALSE))</f>
        <v/>
      </c>
      <c r="F207" s="82" t="s">
        <v>52</v>
      </c>
      <c r="G207" s="82"/>
      <c r="H207" s="25"/>
      <c r="I207" s="82" t="s">
        <v>55</v>
      </c>
      <c r="J207" s="17"/>
      <c r="K207" s="184" t="str">
        <f t="shared" si="203"/>
        <v/>
      </c>
      <c r="L207" s="17"/>
      <c r="M207" s="82" t="str">
        <f t="shared" si="204"/>
        <v/>
      </c>
      <c r="N207" s="17"/>
      <c r="O207" s="17"/>
      <c r="P207" s="262"/>
      <c r="Q207" s="262"/>
      <c r="R207" s="241"/>
      <c r="S207" s="254"/>
      <c r="T207" s="254"/>
      <c r="X207" s="46"/>
      <c r="Y207" s="81">
        <f>IF(B207="",0,IF(VLOOKUP(B207,'登録データ（男）'!$A$3:$AB$1687,28,FALSE)=1,0,1))</f>
        <v>0</v>
      </c>
      <c r="Z207" s="81">
        <f>IF(B207="",1,0)</f>
        <v>1</v>
      </c>
      <c r="AA207" s="81">
        <f>IF(C207="",1,0)</f>
        <v>1</v>
      </c>
      <c r="AB207" s="81">
        <f>IF(D207="",1,0)</f>
        <v>1</v>
      </c>
      <c r="AC207" s="81">
        <f>IF(E207="",1,0)</f>
        <v>1</v>
      </c>
      <c r="AD207" s="81">
        <f>IF(E208="",1,0)</f>
        <v>1</v>
      </c>
      <c r="AE207" s="81">
        <f>SUM(Z207:AD207)</f>
        <v>5</v>
      </c>
      <c r="AF207" s="81">
        <f t="shared" ca="1" si="205"/>
        <v>0</v>
      </c>
      <c r="AG207" s="48" t="str">
        <f t="shared" ref="AG207" si="298">IF($B207="","",IF($B207&lt;1500,0,1))</f>
        <v/>
      </c>
      <c r="AH207" s="81">
        <f t="shared" si="206"/>
        <v>0</v>
      </c>
      <c r="AI207" s="81" t="str">
        <f>IF(G207="","0",VLOOKUP(G207,'登録データ（男）'!$Q$3:$S$23,2,FALSE))</f>
        <v>0</v>
      </c>
      <c r="AJ207" s="81" t="str">
        <f t="shared" si="207"/>
        <v>00</v>
      </c>
      <c r="AK207" s="81" t="str">
        <f t="shared" si="208"/>
        <v>0</v>
      </c>
      <c r="AL207" s="81" t="str">
        <f t="shared" si="209"/>
        <v>000000</v>
      </c>
      <c r="AM207" s="81" t="str">
        <f t="shared" ca="1" si="210"/>
        <v/>
      </c>
      <c r="AN207" s="81">
        <f t="shared" si="215"/>
        <v>0</v>
      </c>
      <c r="AO207" s="81" t="str">
        <f>IF(G207="","0",VALUE(VLOOKUP(G207,'登録データ（男）'!$Q$3:$S$23,3,FALSE)))</f>
        <v>0</v>
      </c>
      <c r="AP207" s="81">
        <f t="shared" si="211"/>
        <v>0</v>
      </c>
      <c r="AQ207" s="81">
        <f t="shared" si="212"/>
        <v>0</v>
      </c>
      <c r="AR207" s="81" t="str">
        <f ca="1">IF(OFFSET(B207,-MOD(ROW(B207),3),0)&lt;&gt;"",IF(RIGHT(G207,1)=")",VALUE(VLOOKUP(OFFSET(B207,-MOD(ROW(B207),3),0),'登録データ（男）'!#REF!,8,FALSE)),"0"),"0")</f>
        <v>0</v>
      </c>
      <c r="AS207" s="81">
        <f t="shared" ca="1" si="213"/>
        <v>0</v>
      </c>
      <c r="AT207" s="81" t="str">
        <f t="shared" ref="AT207" si="299">IF(AU207="","",RANK(AU207,$AU$18:$AU$467,1))</f>
        <v/>
      </c>
      <c r="AU207" s="81" t="str">
        <f>IF(S207="","",B207)</f>
        <v/>
      </c>
      <c r="AV207" s="81" t="str">
        <f t="shared" ref="AV207" si="300">IF(AW207="","",RANK(AW207,$AW$18:$AW$467,1))</f>
        <v/>
      </c>
      <c r="AW207" s="81" t="str">
        <f>IF(T207="","",B207)</f>
        <v/>
      </c>
      <c r="AX207" s="81" t="str">
        <f t="shared" ref="AX207" si="301">IF(AY207="","",RANK(AY207,$AY$18:$AY$467,1))</f>
        <v/>
      </c>
      <c r="AY207" s="81" t="str">
        <f>IF(OR(G207="十種競技",G208="十種競技",G209="十種競技"),B207,"")</f>
        <v/>
      </c>
      <c r="AZ207" s="81"/>
      <c r="BA207" s="88"/>
      <c r="BB207" s="77" t="str">
        <f t="shared" si="219"/>
        <v/>
      </c>
      <c r="BG207" s="81">
        <f t="shared" si="221"/>
        <v>0</v>
      </c>
    </row>
    <row r="208" spans="1:59" ht="18.75" customHeight="1">
      <c r="A208" s="261"/>
      <c r="B208" s="244"/>
      <c r="C208" s="506"/>
      <c r="D208" s="506"/>
      <c r="E208" s="504" t="str">
        <f>IF(B207="","",VLOOKUP(B207,'登録データ（男）'!$A$3:$AA$2000,4,FALSE))</f>
        <v/>
      </c>
      <c r="F208" s="16" t="s">
        <v>53</v>
      </c>
      <c r="G208" s="16"/>
      <c r="H208" s="16"/>
      <c r="I208" s="16" t="s">
        <v>56</v>
      </c>
      <c r="J208" s="76"/>
      <c r="K208" s="16" t="str">
        <f t="shared" si="203"/>
        <v/>
      </c>
      <c r="L208" s="76"/>
      <c r="M208" s="185" t="str">
        <f t="shared" si="204"/>
        <v/>
      </c>
      <c r="N208" s="76"/>
      <c r="O208" s="76"/>
      <c r="P208" s="204"/>
      <c r="Q208" s="204"/>
      <c r="R208" s="257"/>
      <c r="S208" s="255"/>
      <c r="T208" s="255"/>
      <c r="X208" s="46"/>
      <c r="Y208" s="81">
        <f>IF(B208="",0,IF(VLOOKUP(B208,'登録データ（男）'!$A$3:$AB$1687,28,FALSE)=1,0,1))</f>
        <v>0</v>
      </c>
      <c r="Z208" s="81"/>
      <c r="AA208" s="81"/>
      <c r="AB208" s="81"/>
      <c r="AC208" s="81"/>
      <c r="AD208" s="81"/>
      <c r="AE208" s="81"/>
      <c r="AF208" s="81">
        <f t="shared" ca="1" si="205"/>
        <v>0</v>
      </c>
      <c r="AG208" s="48" t="str">
        <f t="shared" si="214"/>
        <v/>
      </c>
      <c r="AH208" s="81">
        <f t="shared" si="206"/>
        <v>0</v>
      </c>
      <c r="AI208" s="81" t="str">
        <f>IF(G208="","0",VLOOKUP(G208,'登録データ（男）'!$Q$3:$S$23,2,FALSE))</f>
        <v>0</v>
      </c>
      <c r="AJ208" s="81" t="str">
        <f t="shared" si="207"/>
        <v>00</v>
      </c>
      <c r="AK208" s="81" t="str">
        <f t="shared" si="208"/>
        <v>0</v>
      </c>
      <c r="AL208" s="81" t="str">
        <f t="shared" si="209"/>
        <v>000000</v>
      </c>
      <c r="AM208" s="81" t="str">
        <f t="shared" ca="1" si="210"/>
        <v/>
      </c>
      <c r="AN208" s="81">
        <f t="shared" si="215"/>
        <v>0</v>
      </c>
      <c r="AO208" s="81" t="str">
        <f>IF(G208="","0",VALUE(VLOOKUP(G208,'登録データ（男）'!$Q$3:$S$23,3,FALSE)))</f>
        <v>0</v>
      </c>
      <c r="AP208" s="81">
        <f t="shared" si="211"/>
        <v>0</v>
      </c>
      <c r="AQ208" s="81">
        <f t="shared" si="212"/>
        <v>0</v>
      </c>
      <c r="AR208" s="81" t="str">
        <f ca="1">IF(OFFSET(B208,-MOD(ROW(B208),3),0)&lt;&gt;"",IF(RIGHT(G208,1)=")",VALUE(VLOOKUP(OFFSET(B208,-MOD(ROW(B208),3),0),'登録データ（男）'!#REF!,8,FALSE)),"0"),"0")</f>
        <v>0</v>
      </c>
      <c r="AS208" s="81">
        <f t="shared" ca="1" si="213"/>
        <v>0</v>
      </c>
      <c r="AT208" s="81"/>
      <c r="AU208" s="81"/>
      <c r="AV208" s="81"/>
      <c r="AW208" s="81"/>
      <c r="AX208" s="81"/>
      <c r="AY208" s="81"/>
      <c r="AZ208" s="81"/>
      <c r="BA208" s="87"/>
      <c r="BB208" s="77" t="str">
        <f t="shared" si="219"/>
        <v/>
      </c>
      <c r="BG208" s="81">
        <f t="shared" si="221"/>
        <v>0</v>
      </c>
    </row>
    <row r="209" spans="1:59" ht="18.75" customHeight="1" thickBot="1">
      <c r="A209" s="250"/>
      <c r="B209" s="245"/>
      <c r="C209" s="507"/>
      <c r="D209" s="507"/>
      <c r="E209" s="508" t="s">
        <v>258</v>
      </c>
      <c r="F209" s="79" t="s">
        <v>54</v>
      </c>
      <c r="G209" s="79"/>
      <c r="H209" s="152"/>
      <c r="I209" s="79" t="s">
        <v>36</v>
      </c>
      <c r="J209" s="18"/>
      <c r="K209" s="25" t="str">
        <f t="shared" si="203"/>
        <v/>
      </c>
      <c r="L209" s="18"/>
      <c r="M209" s="79" t="str">
        <f t="shared" si="204"/>
        <v/>
      </c>
      <c r="N209" s="18"/>
      <c r="O209" s="18"/>
      <c r="P209" s="258"/>
      <c r="Q209" s="258"/>
      <c r="R209" s="259"/>
      <c r="S209" s="256"/>
      <c r="T209" s="256"/>
      <c r="X209" s="46"/>
      <c r="Y209" s="81">
        <f>IF(B209="",0,IF(VLOOKUP(B209,'登録データ（男）'!$A$3:$AB$1687,28,FALSE)=1,0,1))</f>
        <v>0</v>
      </c>
      <c r="Z209" s="81"/>
      <c r="AA209" s="81"/>
      <c r="AB209" s="81"/>
      <c r="AC209" s="81"/>
      <c r="AD209" s="81"/>
      <c r="AE209" s="81"/>
      <c r="AF209" s="81">
        <f t="shared" ca="1" si="205"/>
        <v>0</v>
      </c>
      <c r="AG209" s="48"/>
      <c r="AH209" s="81">
        <f t="shared" si="206"/>
        <v>0</v>
      </c>
      <c r="AI209" s="81" t="str">
        <f>IF(G209="","0",VLOOKUP(G209,'登録データ（男）'!$Q$3:$S$23,2,FALSE))</f>
        <v>0</v>
      </c>
      <c r="AJ209" s="81" t="str">
        <f t="shared" si="207"/>
        <v>00</v>
      </c>
      <c r="AK209" s="81" t="str">
        <f t="shared" si="208"/>
        <v>0</v>
      </c>
      <c r="AL209" s="81" t="str">
        <f t="shared" si="209"/>
        <v>000000</v>
      </c>
      <c r="AM209" s="81" t="str">
        <f t="shared" ca="1" si="210"/>
        <v/>
      </c>
      <c r="AN209" s="81">
        <f t="shared" si="215"/>
        <v>0</v>
      </c>
      <c r="AO209" s="81" t="str">
        <f>IF(G209="","0",VALUE(VLOOKUP(G209,'登録データ（男）'!$Q$3:$S$23,3,FALSE)))</f>
        <v>0</v>
      </c>
      <c r="AP209" s="81">
        <f t="shared" si="211"/>
        <v>0</v>
      </c>
      <c r="AQ209" s="81">
        <f t="shared" si="212"/>
        <v>0</v>
      </c>
      <c r="AR209" s="81" t="str">
        <f ca="1">IF(OFFSET(B209,-MOD(ROW(B209),3),0)&lt;&gt;"",IF(RIGHT(G209,1)=")",VALUE(VLOOKUP(OFFSET(B209,-MOD(ROW(B209),3),0),'登録データ（男）'!#REF!,8,FALSE)),"0"),"0")</f>
        <v>0</v>
      </c>
      <c r="AS209" s="81">
        <f t="shared" ca="1" si="213"/>
        <v>0</v>
      </c>
      <c r="AT209" s="81"/>
      <c r="AU209" s="81"/>
      <c r="AV209" s="81"/>
      <c r="AW209" s="81"/>
      <c r="AX209" s="81"/>
      <c r="AY209" s="81"/>
      <c r="AZ209" s="81"/>
      <c r="BA209" s="77"/>
      <c r="BB209" s="77" t="str">
        <f t="shared" si="219"/>
        <v/>
      </c>
      <c r="BG209" s="81">
        <f t="shared" si="221"/>
        <v>0</v>
      </c>
    </row>
    <row r="210" spans="1:59" ht="18.75" customHeight="1" thickTop="1">
      <c r="A210" s="260">
        <v>65</v>
      </c>
      <c r="B210" s="243"/>
      <c r="C210" s="505" t="str">
        <f>IF(B210="","",VLOOKUP(B210,'登録データ（男）'!$A$3:$AA$2000,2,FALSE))</f>
        <v/>
      </c>
      <c r="D210" s="505" t="str">
        <f>IF(B210="","",VLOOKUP(B210,'登録データ（男）'!$A$3:$AA$2000,3,FALSE))</f>
        <v/>
      </c>
      <c r="E210" s="504" t="str">
        <f>IF(B210="","",VLOOKUP(B210,'登録データ（男）'!$A$3:$AA$2000,7,FALSE))</f>
        <v/>
      </c>
      <c r="F210" s="82" t="s">
        <v>52</v>
      </c>
      <c r="G210" s="82"/>
      <c r="H210" s="25"/>
      <c r="I210" s="82" t="s">
        <v>55</v>
      </c>
      <c r="J210" s="17"/>
      <c r="K210" s="184" t="str">
        <f t="shared" ref="K210:K273" si="302">IF(G210="","",IF(AK210=2,"","分"))</f>
        <v/>
      </c>
      <c r="L210" s="17"/>
      <c r="M210" s="82" t="str">
        <f t="shared" ref="M210:M273" si="303">IF(OR(G210="",G210="十種競技"),"",IF(AK210=2,"m","秒"))</f>
        <v/>
      </c>
      <c r="N210" s="17"/>
      <c r="O210" s="17"/>
      <c r="P210" s="262"/>
      <c r="Q210" s="262"/>
      <c r="R210" s="241"/>
      <c r="S210" s="254"/>
      <c r="T210" s="254"/>
      <c r="X210" s="46"/>
      <c r="Y210" s="81">
        <f>IF(B210="",0,IF(VLOOKUP(B210,'登録データ（男）'!$A$3:$AB$1687,28,FALSE)=1,0,1))</f>
        <v>0</v>
      </c>
      <c r="Z210" s="81">
        <f>IF(B210="",1,0)</f>
        <v>1</v>
      </c>
      <c r="AA210" s="81">
        <f>IF(C210="",1,0)</f>
        <v>1</v>
      </c>
      <c r="AB210" s="81">
        <f>IF(D210="",1,0)</f>
        <v>1</v>
      </c>
      <c r="AC210" s="81">
        <f>IF(E210="",1,0)</f>
        <v>1</v>
      </c>
      <c r="AD210" s="81">
        <f>IF(E211="",1,0)</f>
        <v>1</v>
      </c>
      <c r="AE210" s="81">
        <f>SUM(Z210:AD210)</f>
        <v>5</v>
      </c>
      <c r="AF210" s="81">
        <f t="shared" ref="AF210:AF273" ca="1" si="304">COUNTIF(OFFSET(G210,-MOD(ROW(G210),3),0,3,1),G210)</f>
        <v>0</v>
      </c>
      <c r="AG210" s="48" t="str">
        <f t="shared" ref="AG210:AG271" si="305">IF($B210="","",IF($B210&lt;1500,0,1))</f>
        <v/>
      </c>
      <c r="AH210" s="81">
        <f t="shared" ref="AH210:AH273" si="306">IF(OR(RIGHT(G210,1)="m",RIGHT(G210,1)="H",RIGHT(G210,1)="C"),IF(VALUE(L210)&gt;59,1,0),0)</f>
        <v>0</v>
      </c>
      <c r="AI210" s="81" t="str">
        <f>IF(G210="","0",VLOOKUP(G210,'登録データ（男）'!$Q$3:$S$23,2,FALSE))</f>
        <v>0</v>
      </c>
      <c r="AJ210" s="81" t="str">
        <f t="shared" ref="AJ210:AJ273" si="307">IF(N210="","00",IF(LEN(N210)=1,N210*10,N210))</f>
        <v>00</v>
      </c>
      <c r="AK210" s="81" t="str">
        <f t="shared" ref="AK210:AK273" si="308">IF(G210="","0",IF(OR(RIGHT(G210,1)="m",RIGHT(G210,1)="H",RIGHT(G210,1)="W",RIGHT(G210,1)="C"),1,2))</f>
        <v>0</v>
      </c>
      <c r="AL210" s="81" t="str">
        <f t="shared" ref="AL210:AL273" si="309">IF(AK210=2,IF(L210="","0000",CONCATENATE(RIGHT(L210+100,2),RIGHT(AJ210+100,2))),IF(L210="","000000",CONCATENATE(RIGHT(J210+100,2),RIGHT(L210+100,2),RIGHT(AJ210+100,2))))</f>
        <v>000000</v>
      </c>
      <c r="AM210" s="81" t="str">
        <f t="shared" ref="AM210:AM273" ca="1" si="310">IF(G210="","",IF(OFFSET(B210,-MOD(ROW(B210),3),0)="","0",CONCATENATE(AI210," ",IF(AK210=1,RIGHT(AL210+10000000,7),RIGHT(AL210+100000,5)))))</f>
        <v/>
      </c>
      <c r="AN210" s="81">
        <f t="shared" si="215"/>
        <v>0</v>
      </c>
      <c r="AO210" s="81" t="str">
        <f>IF(G210="","0",VALUE(VLOOKUP(G210,'登録データ（男）'!$Q$3:$S$23,3,FALSE)))</f>
        <v>0</v>
      </c>
      <c r="AP210" s="81">
        <f t="shared" ref="AP210:AP273" si="311">IF(G210="",0,IF(G210="十種競技",0,IF(L210&lt;&gt;"",0,1)))</f>
        <v>0</v>
      </c>
      <c r="AQ210" s="81">
        <f t="shared" ref="AQ210:AQ273" si="312">IF(OR(G210="",G210="十種競技"),0,IF(AK210=1,IF(AN210&gt;AO210,1,0),IF(AN210&lt;AO210,1,0)))</f>
        <v>0</v>
      </c>
      <c r="AR210" s="81" t="str">
        <f ca="1">IF(OFFSET(B210,-MOD(ROW(B210),3),0)&lt;&gt;"",IF(RIGHT(G210,1)=")",VALUE(VLOOKUP(OFFSET(B210,-MOD(ROW(B210),3),0),'登録データ（男）'!#REF!,8,FALSE)),"0"),"0")</f>
        <v>0</v>
      </c>
      <c r="AS210" s="81">
        <f t="shared" ref="AS210:AS273" ca="1" si="313">IF(AR210=0,0,IF(RIGHT(G210,1)&lt;&gt;")",0,IF(VALUE(LEFT(AR210,2))&gt;96,0,1)))</f>
        <v>0</v>
      </c>
      <c r="AT210" s="81" t="str">
        <f t="shared" ref="AT210" si="314">IF(AU210="","",RANK(AU210,$AU$18:$AU$467,1))</f>
        <v/>
      </c>
      <c r="AU210" s="81" t="str">
        <f>IF(S210="","",B210)</f>
        <v/>
      </c>
      <c r="AV210" s="81" t="str">
        <f t="shared" ref="AV210" si="315">IF(AW210="","",RANK(AW210,$AW$18:$AW$467,1))</f>
        <v/>
      </c>
      <c r="AW210" s="81" t="str">
        <f>IF(T210="","",B210)</f>
        <v/>
      </c>
      <c r="AX210" s="81" t="str">
        <f t="shared" ref="AX210" si="316">IF(AY210="","",RANK(AY210,$AY$18:$AY$467,1))</f>
        <v/>
      </c>
      <c r="AY210" s="81" t="str">
        <f>IF(OR(G210="十種競技",G211="十種競技",G212="十種競技"),B210,"")</f>
        <v/>
      </c>
      <c r="AZ210" s="81"/>
      <c r="BA210" s="77">
        <f>B210</f>
        <v>0</v>
      </c>
      <c r="BB210" s="77" t="str">
        <f t="shared" si="219"/>
        <v/>
      </c>
      <c r="BG210" s="81">
        <f t="shared" si="221"/>
        <v>0</v>
      </c>
    </row>
    <row r="211" spans="1:59" ht="18.75" customHeight="1">
      <c r="A211" s="261"/>
      <c r="B211" s="244"/>
      <c r="C211" s="506"/>
      <c r="D211" s="506"/>
      <c r="E211" s="504" t="str">
        <f>IF(B210="","",VLOOKUP(B210,'登録データ（男）'!$A$3:$AA$2000,4,FALSE))</f>
        <v/>
      </c>
      <c r="F211" s="16" t="s">
        <v>53</v>
      </c>
      <c r="G211" s="16"/>
      <c r="H211" s="16"/>
      <c r="I211" s="16" t="s">
        <v>56</v>
      </c>
      <c r="J211" s="76"/>
      <c r="K211" s="16" t="str">
        <f t="shared" si="302"/>
        <v/>
      </c>
      <c r="L211" s="76"/>
      <c r="M211" s="185" t="str">
        <f t="shared" si="303"/>
        <v/>
      </c>
      <c r="N211" s="76"/>
      <c r="O211" s="76"/>
      <c r="P211" s="204"/>
      <c r="Q211" s="204"/>
      <c r="R211" s="257"/>
      <c r="S211" s="255"/>
      <c r="T211" s="255"/>
      <c r="X211" s="46"/>
      <c r="Y211" s="81">
        <f>IF(B211="",0,IF(VLOOKUP(B211,'登録データ（男）'!$A$3:$AB$1687,28,FALSE)=1,0,1))</f>
        <v>0</v>
      </c>
      <c r="Z211" s="81"/>
      <c r="AA211" s="81"/>
      <c r="AB211" s="81"/>
      <c r="AC211" s="81"/>
      <c r="AD211" s="81"/>
      <c r="AE211" s="81"/>
      <c r="AF211" s="81">
        <f t="shared" ca="1" si="304"/>
        <v>0</v>
      </c>
      <c r="AG211" s="48" t="str">
        <f t="shared" si="305"/>
        <v/>
      </c>
      <c r="AH211" s="81">
        <f t="shared" si="306"/>
        <v>0</v>
      </c>
      <c r="AI211" s="81" t="str">
        <f>IF(G211="","0",VLOOKUP(G211,'登録データ（男）'!$Q$3:$S$23,2,FALSE))</f>
        <v>0</v>
      </c>
      <c r="AJ211" s="81" t="str">
        <f t="shared" si="307"/>
        <v>00</v>
      </c>
      <c r="AK211" s="81" t="str">
        <f t="shared" si="308"/>
        <v>0</v>
      </c>
      <c r="AL211" s="81" t="str">
        <f t="shared" si="309"/>
        <v>000000</v>
      </c>
      <c r="AM211" s="81" t="str">
        <f t="shared" ca="1" si="310"/>
        <v/>
      </c>
      <c r="AN211" s="81">
        <f t="shared" ref="AN211:AN274" si="317">VALUE(AL211)</f>
        <v>0</v>
      </c>
      <c r="AO211" s="81" t="str">
        <f>IF(G211="","0",VALUE(VLOOKUP(G211,'登録データ（男）'!$Q$3:$S$23,3,FALSE)))</f>
        <v>0</v>
      </c>
      <c r="AP211" s="81">
        <f t="shared" si="311"/>
        <v>0</v>
      </c>
      <c r="AQ211" s="81">
        <f t="shared" si="312"/>
        <v>0</v>
      </c>
      <c r="AR211" s="81" t="str">
        <f ca="1">IF(OFFSET(B211,-MOD(ROW(B211),3),0)&lt;&gt;"",IF(RIGHT(G211,1)=")",VALUE(VLOOKUP(OFFSET(B211,-MOD(ROW(B211),3),0),'登録データ（男）'!#REF!,8,FALSE)),"0"),"0")</f>
        <v>0</v>
      </c>
      <c r="AS211" s="81">
        <f t="shared" ca="1" si="313"/>
        <v>0</v>
      </c>
      <c r="AT211" s="81"/>
      <c r="AU211" s="81"/>
      <c r="AV211" s="81"/>
      <c r="AW211" s="81"/>
      <c r="AX211" s="81"/>
      <c r="AY211" s="81"/>
      <c r="AZ211" s="81"/>
      <c r="BA211" s="77"/>
      <c r="BB211" s="77" t="str">
        <f t="shared" ref="BB211:BB274" si="318">CONCATENATE(G211,H211)</f>
        <v/>
      </c>
      <c r="BG211" s="81">
        <f t="shared" si="221"/>
        <v>0</v>
      </c>
    </row>
    <row r="212" spans="1:59" ht="18.75" customHeight="1" thickBot="1">
      <c r="A212" s="250"/>
      <c r="B212" s="245"/>
      <c r="C212" s="507"/>
      <c r="D212" s="507"/>
      <c r="E212" s="508" t="s">
        <v>258</v>
      </c>
      <c r="F212" s="79" t="s">
        <v>54</v>
      </c>
      <c r="G212" s="79"/>
      <c r="H212" s="152"/>
      <c r="I212" s="79" t="s">
        <v>36</v>
      </c>
      <c r="J212" s="18"/>
      <c r="K212" s="25" t="str">
        <f t="shared" si="302"/>
        <v/>
      </c>
      <c r="L212" s="18"/>
      <c r="M212" s="79" t="str">
        <f t="shared" si="303"/>
        <v/>
      </c>
      <c r="N212" s="18"/>
      <c r="O212" s="18"/>
      <c r="P212" s="258"/>
      <c r="Q212" s="258"/>
      <c r="R212" s="259"/>
      <c r="S212" s="256"/>
      <c r="T212" s="256"/>
      <c r="X212" s="46"/>
      <c r="Y212" s="81">
        <f>IF(B212="",0,IF(VLOOKUP(B212,'登録データ（男）'!$A$3:$AB$1687,28,FALSE)=1,0,1))</f>
        <v>0</v>
      </c>
      <c r="Z212" s="81"/>
      <c r="AA212" s="81"/>
      <c r="AB212" s="81"/>
      <c r="AC212" s="81"/>
      <c r="AD212" s="81"/>
      <c r="AE212" s="81"/>
      <c r="AF212" s="81">
        <f t="shared" ca="1" si="304"/>
        <v>0</v>
      </c>
      <c r="AG212" s="48"/>
      <c r="AH212" s="81">
        <f t="shared" si="306"/>
        <v>0</v>
      </c>
      <c r="AI212" s="81" t="str">
        <f>IF(G212="","0",VLOOKUP(G212,'登録データ（男）'!$Q$3:$S$23,2,FALSE))</f>
        <v>0</v>
      </c>
      <c r="AJ212" s="81" t="str">
        <f t="shared" si="307"/>
        <v>00</v>
      </c>
      <c r="AK212" s="81" t="str">
        <f t="shared" si="308"/>
        <v>0</v>
      </c>
      <c r="AL212" s="81" t="str">
        <f t="shared" si="309"/>
        <v>000000</v>
      </c>
      <c r="AM212" s="81" t="str">
        <f t="shared" ca="1" si="310"/>
        <v/>
      </c>
      <c r="AN212" s="81">
        <f t="shared" si="317"/>
        <v>0</v>
      </c>
      <c r="AO212" s="81" t="str">
        <f>IF(G212="","0",VALUE(VLOOKUP(G212,'登録データ（男）'!$Q$3:$S$23,3,FALSE)))</f>
        <v>0</v>
      </c>
      <c r="AP212" s="81">
        <f t="shared" si="311"/>
        <v>0</v>
      </c>
      <c r="AQ212" s="81">
        <f t="shared" si="312"/>
        <v>0</v>
      </c>
      <c r="AR212" s="81" t="str">
        <f ca="1">IF(OFFSET(B212,-MOD(ROW(B212),3),0)&lt;&gt;"",IF(RIGHT(G212,1)=")",VALUE(VLOOKUP(OFFSET(B212,-MOD(ROW(B212),3),0),'登録データ（男）'!#REF!,8,FALSE)),"0"),"0")</f>
        <v>0</v>
      </c>
      <c r="AS212" s="81">
        <f t="shared" ca="1" si="313"/>
        <v>0</v>
      </c>
      <c r="AT212" s="81"/>
      <c r="AU212" s="81"/>
      <c r="AV212" s="81"/>
      <c r="AW212" s="81"/>
      <c r="AX212" s="81"/>
      <c r="AY212" s="81"/>
      <c r="AZ212" s="81"/>
      <c r="BA212" s="77"/>
      <c r="BB212" s="77" t="str">
        <f t="shared" si="318"/>
        <v/>
      </c>
      <c r="BG212" s="81">
        <f t="shared" ref="BG212:BG275" si="319">IF(H212="",0,1)</f>
        <v>0</v>
      </c>
    </row>
    <row r="213" spans="1:59" ht="18.75" customHeight="1" thickTop="1">
      <c r="A213" s="260">
        <v>66</v>
      </c>
      <c r="B213" s="243"/>
      <c r="C213" s="505" t="str">
        <f>IF(B213="","",VLOOKUP(B213,'登録データ（男）'!$A$3:$AA$2000,2,FALSE))</f>
        <v/>
      </c>
      <c r="D213" s="505" t="str">
        <f>IF(B213="","",VLOOKUP(B213,'登録データ（男）'!$A$3:$AA$2000,3,FALSE))</f>
        <v/>
      </c>
      <c r="E213" s="504" t="str">
        <f>IF(B213="","",VLOOKUP(B213,'登録データ（男）'!$A$3:$AA$2000,7,FALSE))</f>
        <v/>
      </c>
      <c r="F213" s="82" t="s">
        <v>52</v>
      </c>
      <c r="G213" s="82"/>
      <c r="H213" s="25"/>
      <c r="I213" s="82" t="s">
        <v>55</v>
      </c>
      <c r="J213" s="17"/>
      <c r="K213" s="184" t="str">
        <f t="shared" si="302"/>
        <v/>
      </c>
      <c r="L213" s="17"/>
      <c r="M213" s="82" t="str">
        <f t="shared" si="303"/>
        <v/>
      </c>
      <c r="N213" s="17"/>
      <c r="O213" s="17"/>
      <c r="P213" s="262"/>
      <c r="Q213" s="262"/>
      <c r="R213" s="241"/>
      <c r="S213" s="254"/>
      <c r="T213" s="254"/>
      <c r="X213" s="46"/>
      <c r="Y213" s="81">
        <f>IF(B213="",0,IF(VLOOKUP(B213,'登録データ（男）'!$A$3:$AB$1687,28,FALSE)=1,0,1))</f>
        <v>0</v>
      </c>
      <c r="Z213" s="81">
        <f>IF(B213="",1,0)</f>
        <v>1</v>
      </c>
      <c r="AA213" s="81">
        <f>IF(C213="",1,0)</f>
        <v>1</v>
      </c>
      <c r="AB213" s="81">
        <f>IF(D213="",1,0)</f>
        <v>1</v>
      </c>
      <c r="AC213" s="81">
        <f>IF(E213="",1,0)</f>
        <v>1</v>
      </c>
      <c r="AD213" s="81">
        <f>IF(E214="",1,0)</f>
        <v>1</v>
      </c>
      <c r="AE213" s="81">
        <f>SUM(Z213:AD213)</f>
        <v>5</v>
      </c>
      <c r="AF213" s="81">
        <f t="shared" ca="1" si="304"/>
        <v>0</v>
      </c>
      <c r="AG213" s="48" t="str">
        <f t="shared" ref="AG213" si="320">IF($B213="","",IF($B213&lt;1500,0,1))</f>
        <v/>
      </c>
      <c r="AH213" s="81">
        <f t="shared" si="306"/>
        <v>0</v>
      </c>
      <c r="AI213" s="81" t="str">
        <f>IF(G213="","0",VLOOKUP(G213,'登録データ（男）'!$Q$3:$S$23,2,FALSE))</f>
        <v>0</v>
      </c>
      <c r="AJ213" s="81" t="str">
        <f t="shared" si="307"/>
        <v>00</v>
      </c>
      <c r="AK213" s="81" t="str">
        <f t="shared" si="308"/>
        <v>0</v>
      </c>
      <c r="AL213" s="81" t="str">
        <f t="shared" si="309"/>
        <v>000000</v>
      </c>
      <c r="AM213" s="81" t="str">
        <f t="shared" ca="1" si="310"/>
        <v/>
      </c>
      <c r="AN213" s="81">
        <f t="shared" si="317"/>
        <v>0</v>
      </c>
      <c r="AO213" s="81" t="str">
        <f>IF(G213="","0",VALUE(VLOOKUP(G213,'登録データ（男）'!$Q$3:$S$23,3,FALSE)))</f>
        <v>0</v>
      </c>
      <c r="AP213" s="81">
        <f t="shared" si="311"/>
        <v>0</v>
      </c>
      <c r="AQ213" s="81">
        <f t="shared" si="312"/>
        <v>0</v>
      </c>
      <c r="AR213" s="81" t="str">
        <f ca="1">IF(OFFSET(B213,-MOD(ROW(B213),3),0)&lt;&gt;"",IF(RIGHT(G213,1)=")",VALUE(VLOOKUP(OFFSET(B213,-MOD(ROW(B213),3),0),'登録データ（男）'!#REF!,8,FALSE)),"0"),"0")</f>
        <v>0</v>
      </c>
      <c r="AS213" s="81">
        <f t="shared" ca="1" si="313"/>
        <v>0</v>
      </c>
      <c r="AT213" s="81" t="str">
        <f t="shared" ref="AT213" si="321">IF(AU213="","",RANK(AU213,$AU$18:$AU$467,1))</f>
        <v/>
      </c>
      <c r="AU213" s="81" t="str">
        <f>IF(S213="","",B213)</f>
        <v/>
      </c>
      <c r="AV213" s="81" t="str">
        <f t="shared" ref="AV213" si="322">IF(AW213="","",RANK(AW213,$AW$18:$AW$467,1))</f>
        <v/>
      </c>
      <c r="AW213" s="81" t="str">
        <f>IF(T213="","",B213)</f>
        <v/>
      </c>
      <c r="AX213" s="81" t="str">
        <f t="shared" ref="AX213" si="323">IF(AY213="","",RANK(AY213,$AY$18:$AY$467,1))</f>
        <v/>
      </c>
      <c r="AY213" s="81" t="str">
        <f>IF(OR(G213="十種競技",G214="十種競技",G215="十種競技"),B213,"")</f>
        <v/>
      </c>
      <c r="AZ213" s="81"/>
      <c r="BA213" s="77">
        <f>B213</f>
        <v>0</v>
      </c>
      <c r="BB213" s="77" t="str">
        <f t="shared" si="318"/>
        <v/>
      </c>
      <c r="BG213" s="81">
        <f t="shared" si="319"/>
        <v>0</v>
      </c>
    </row>
    <row r="214" spans="1:59" ht="18.75" customHeight="1">
      <c r="A214" s="261"/>
      <c r="B214" s="244"/>
      <c r="C214" s="506"/>
      <c r="D214" s="506"/>
      <c r="E214" s="504" t="str">
        <f>IF(B213="","",VLOOKUP(B213,'登録データ（男）'!$A$3:$AA$2000,4,FALSE))</f>
        <v/>
      </c>
      <c r="F214" s="16" t="s">
        <v>53</v>
      </c>
      <c r="G214" s="16"/>
      <c r="H214" s="16"/>
      <c r="I214" s="16" t="s">
        <v>56</v>
      </c>
      <c r="J214" s="76"/>
      <c r="K214" s="16" t="str">
        <f t="shared" si="302"/>
        <v/>
      </c>
      <c r="L214" s="76"/>
      <c r="M214" s="185" t="str">
        <f t="shared" si="303"/>
        <v/>
      </c>
      <c r="N214" s="76"/>
      <c r="O214" s="76"/>
      <c r="P214" s="204"/>
      <c r="Q214" s="204"/>
      <c r="R214" s="257"/>
      <c r="S214" s="255"/>
      <c r="T214" s="255"/>
      <c r="X214" s="46"/>
      <c r="Y214" s="81">
        <f>IF(B214="",0,IF(VLOOKUP(B214,'登録データ（男）'!$A$3:$AB$1687,28,FALSE)=1,0,1))</f>
        <v>0</v>
      </c>
      <c r="Z214" s="81"/>
      <c r="AA214" s="81"/>
      <c r="AB214" s="81"/>
      <c r="AC214" s="81"/>
      <c r="AD214" s="81"/>
      <c r="AE214" s="81"/>
      <c r="AF214" s="81">
        <f t="shared" ca="1" si="304"/>
        <v>0</v>
      </c>
      <c r="AG214" s="48" t="str">
        <f t="shared" si="305"/>
        <v/>
      </c>
      <c r="AH214" s="81">
        <f t="shared" si="306"/>
        <v>0</v>
      </c>
      <c r="AI214" s="81" t="str">
        <f>IF(G214="","0",VLOOKUP(G214,'登録データ（男）'!$Q$3:$S$23,2,FALSE))</f>
        <v>0</v>
      </c>
      <c r="AJ214" s="81" t="str">
        <f t="shared" si="307"/>
        <v>00</v>
      </c>
      <c r="AK214" s="81" t="str">
        <f t="shared" si="308"/>
        <v>0</v>
      </c>
      <c r="AL214" s="81" t="str">
        <f t="shared" si="309"/>
        <v>000000</v>
      </c>
      <c r="AM214" s="81" t="str">
        <f t="shared" ca="1" si="310"/>
        <v/>
      </c>
      <c r="AN214" s="81">
        <f t="shared" si="317"/>
        <v>0</v>
      </c>
      <c r="AO214" s="81" t="str">
        <f>IF(G214="","0",VALUE(VLOOKUP(G214,'登録データ（男）'!$Q$3:$S$23,3,FALSE)))</f>
        <v>0</v>
      </c>
      <c r="AP214" s="81">
        <f t="shared" si="311"/>
        <v>0</v>
      </c>
      <c r="AQ214" s="81">
        <f t="shared" si="312"/>
        <v>0</v>
      </c>
      <c r="AR214" s="81" t="str">
        <f ca="1">IF(OFFSET(B214,-MOD(ROW(B214),3),0)&lt;&gt;"",IF(RIGHT(G214,1)=")",VALUE(VLOOKUP(OFFSET(B214,-MOD(ROW(B214),3),0),'登録データ（男）'!#REF!,8,FALSE)),"0"),"0")</f>
        <v>0</v>
      </c>
      <c r="AS214" s="81">
        <f t="shared" ca="1" si="313"/>
        <v>0</v>
      </c>
      <c r="AT214" s="81"/>
      <c r="AU214" s="81"/>
      <c r="AV214" s="81"/>
      <c r="AW214" s="81"/>
      <c r="AX214" s="81"/>
      <c r="AY214" s="81"/>
      <c r="AZ214" s="81"/>
      <c r="BA214" s="77"/>
      <c r="BB214" s="77" t="str">
        <f t="shared" si="318"/>
        <v/>
      </c>
      <c r="BG214" s="81">
        <f t="shared" si="319"/>
        <v>0</v>
      </c>
    </row>
    <row r="215" spans="1:59" ht="18.75" customHeight="1" thickBot="1">
      <c r="A215" s="250"/>
      <c r="B215" s="245"/>
      <c r="C215" s="507"/>
      <c r="D215" s="507"/>
      <c r="E215" s="508" t="s">
        <v>258</v>
      </c>
      <c r="F215" s="79" t="s">
        <v>54</v>
      </c>
      <c r="G215" s="79"/>
      <c r="H215" s="152"/>
      <c r="I215" s="79" t="s">
        <v>36</v>
      </c>
      <c r="J215" s="18"/>
      <c r="K215" s="25" t="str">
        <f t="shared" si="302"/>
        <v/>
      </c>
      <c r="L215" s="18"/>
      <c r="M215" s="79" t="str">
        <f t="shared" si="303"/>
        <v/>
      </c>
      <c r="N215" s="18"/>
      <c r="O215" s="18"/>
      <c r="P215" s="258"/>
      <c r="Q215" s="258"/>
      <c r="R215" s="259"/>
      <c r="S215" s="256"/>
      <c r="T215" s="256"/>
      <c r="X215" s="46"/>
      <c r="Y215" s="81">
        <f>IF(B215="",0,IF(VLOOKUP(B215,'登録データ（男）'!$A$3:$AB$1687,28,FALSE)=1,0,1))</f>
        <v>0</v>
      </c>
      <c r="Z215" s="81"/>
      <c r="AA215" s="81"/>
      <c r="AB215" s="81"/>
      <c r="AC215" s="81"/>
      <c r="AD215" s="81"/>
      <c r="AE215" s="81"/>
      <c r="AF215" s="81">
        <f t="shared" ca="1" si="304"/>
        <v>0</v>
      </c>
      <c r="AG215" s="48"/>
      <c r="AH215" s="81">
        <f t="shared" si="306"/>
        <v>0</v>
      </c>
      <c r="AI215" s="81" t="str">
        <f>IF(G215="","0",VLOOKUP(G215,'登録データ（男）'!$Q$3:$S$23,2,FALSE))</f>
        <v>0</v>
      </c>
      <c r="AJ215" s="81" t="str">
        <f t="shared" si="307"/>
        <v>00</v>
      </c>
      <c r="AK215" s="81" t="str">
        <f t="shared" si="308"/>
        <v>0</v>
      </c>
      <c r="AL215" s="81" t="str">
        <f t="shared" si="309"/>
        <v>000000</v>
      </c>
      <c r="AM215" s="81" t="str">
        <f t="shared" ca="1" si="310"/>
        <v/>
      </c>
      <c r="AN215" s="81">
        <f t="shared" si="317"/>
        <v>0</v>
      </c>
      <c r="AO215" s="81" t="str">
        <f>IF(G215="","0",VALUE(VLOOKUP(G215,'登録データ（男）'!$Q$3:$S$23,3,FALSE)))</f>
        <v>0</v>
      </c>
      <c r="AP215" s="81">
        <f t="shared" si="311"/>
        <v>0</v>
      </c>
      <c r="AQ215" s="81">
        <f t="shared" si="312"/>
        <v>0</v>
      </c>
      <c r="AR215" s="81" t="str">
        <f ca="1">IF(OFFSET(B215,-MOD(ROW(B215),3),0)&lt;&gt;"",IF(RIGHT(G215,1)=")",VALUE(VLOOKUP(OFFSET(B215,-MOD(ROW(B215),3),0),'登録データ（男）'!#REF!,8,FALSE)),"0"),"0")</f>
        <v>0</v>
      </c>
      <c r="AS215" s="81">
        <f t="shared" ca="1" si="313"/>
        <v>0</v>
      </c>
      <c r="AT215" s="81"/>
      <c r="AU215" s="81"/>
      <c r="AV215" s="81"/>
      <c r="AW215" s="81"/>
      <c r="AX215" s="81"/>
      <c r="AY215" s="81"/>
      <c r="AZ215" s="81"/>
      <c r="BA215" s="77"/>
      <c r="BB215" s="77" t="str">
        <f t="shared" si="318"/>
        <v/>
      </c>
      <c r="BG215" s="81">
        <f t="shared" si="319"/>
        <v>0</v>
      </c>
    </row>
    <row r="216" spans="1:59" ht="18.75" customHeight="1" thickTop="1">
      <c r="A216" s="260">
        <v>67</v>
      </c>
      <c r="B216" s="243"/>
      <c r="C216" s="505" t="str">
        <f>IF(B216="","",VLOOKUP(B216,'登録データ（男）'!$A$3:$AA$2000,2,FALSE))</f>
        <v/>
      </c>
      <c r="D216" s="505" t="str">
        <f>IF(B216="","",VLOOKUP(B216,'登録データ（男）'!$A$3:$AA$2000,3,FALSE))</f>
        <v/>
      </c>
      <c r="E216" s="504" t="str">
        <f>IF(B216="","",VLOOKUP(B216,'登録データ（男）'!$A$3:$AA$2000,7,FALSE))</f>
        <v/>
      </c>
      <c r="F216" s="82" t="s">
        <v>52</v>
      </c>
      <c r="G216" s="82"/>
      <c r="H216" s="25"/>
      <c r="I216" s="82" t="s">
        <v>55</v>
      </c>
      <c r="J216" s="17"/>
      <c r="K216" s="184" t="str">
        <f t="shared" si="302"/>
        <v/>
      </c>
      <c r="L216" s="17"/>
      <c r="M216" s="82" t="str">
        <f t="shared" si="303"/>
        <v/>
      </c>
      <c r="N216" s="17"/>
      <c r="O216" s="17"/>
      <c r="P216" s="262"/>
      <c r="Q216" s="262"/>
      <c r="R216" s="241"/>
      <c r="S216" s="254"/>
      <c r="T216" s="254"/>
      <c r="X216" s="46"/>
      <c r="Y216" s="81">
        <f>IF(B216="",0,IF(VLOOKUP(B216,'登録データ（男）'!$A$3:$AB$1687,28,FALSE)=1,0,1))</f>
        <v>0</v>
      </c>
      <c r="Z216" s="81">
        <f>IF(B216="",1,0)</f>
        <v>1</v>
      </c>
      <c r="AA216" s="81">
        <f>IF(C216="",1,0)</f>
        <v>1</v>
      </c>
      <c r="AB216" s="81">
        <f>IF(D216="",1,0)</f>
        <v>1</v>
      </c>
      <c r="AC216" s="81">
        <f>IF(E216="",1,0)</f>
        <v>1</v>
      </c>
      <c r="AD216" s="81">
        <f>IF(E217="",1,0)</f>
        <v>1</v>
      </c>
      <c r="AE216" s="81">
        <f>SUM(Z216:AD216)</f>
        <v>5</v>
      </c>
      <c r="AF216" s="81">
        <f t="shared" ca="1" si="304"/>
        <v>0</v>
      </c>
      <c r="AG216" s="48" t="str">
        <f t="shared" ref="AG216" si="324">IF($B216="","",IF($B216&lt;1500,0,1))</f>
        <v/>
      </c>
      <c r="AH216" s="81">
        <f t="shared" si="306"/>
        <v>0</v>
      </c>
      <c r="AI216" s="81" t="str">
        <f>IF(G216="","0",VLOOKUP(G216,'登録データ（男）'!$Q$3:$S$23,2,FALSE))</f>
        <v>0</v>
      </c>
      <c r="AJ216" s="81" t="str">
        <f t="shared" si="307"/>
        <v>00</v>
      </c>
      <c r="AK216" s="81" t="str">
        <f t="shared" si="308"/>
        <v>0</v>
      </c>
      <c r="AL216" s="81" t="str">
        <f t="shared" si="309"/>
        <v>000000</v>
      </c>
      <c r="AM216" s="81" t="str">
        <f t="shared" ca="1" si="310"/>
        <v/>
      </c>
      <c r="AN216" s="81">
        <f t="shared" si="317"/>
        <v>0</v>
      </c>
      <c r="AO216" s="81" t="str">
        <f>IF(G216="","0",VALUE(VLOOKUP(G216,'登録データ（男）'!$Q$3:$S$23,3,FALSE)))</f>
        <v>0</v>
      </c>
      <c r="AP216" s="81">
        <f t="shared" si="311"/>
        <v>0</v>
      </c>
      <c r="AQ216" s="81">
        <f t="shared" si="312"/>
        <v>0</v>
      </c>
      <c r="AR216" s="81" t="str">
        <f ca="1">IF(OFFSET(B216,-MOD(ROW(B216),3),0)&lt;&gt;"",IF(RIGHT(G216,1)=")",VALUE(VLOOKUP(OFFSET(B216,-MOD(ROW(B216),3),0),'登録データ（男）'!#REF!,8,FALSE)),"0"),"0")</f>
        <v>0</v>
      </c>
      <c r="AS216" s="81">
        <f t="shared" ca="1" si="313"/>
        <v>0</v>
      </c>
      <c r="AT216" s="81" t="str">
        <f t="shared" ref="AT216" si="325">IF(AU216="","",RANK(AU216,$AU$18:$AU$467,1))</f>
        <v/>
      </c>
      <c r="AU216" s="81" t="str">
        <f>IF(S216="","",B216)</f>
        <v/>
      </c>
      <c r="AV216" s="81" t="str">
        <f t="shared" ref="AV216" si="326">IF(AW216="","",RANK(AW216,$AW$18:$AW$467,1))</f>
        <v/>
      </c>
      <c r="AW216" s="81" t="str">
        <f>IF(T216="","",B216)</f>
        <v/>
      </c>
      <c r="AX216" s="81" t="str">
        <f t="shared" ref="AX216" si="327">IF(AY216="","",RANK(AY216,$AY$18:$AY$467,1))</f>
        <v/>
      </c>
      <c r="AY216" s="81" t="str">
        <f>IF(OR(G216="十種競技",G217="十種競技",G218="十種競技"),B216,"")</f>
        <v/>
      </c>
      <c r="AZ216" s="81"/>
      <c r="BA216" s="77">
        <f>B216</f>
        <v>0</v>
      </c>
      <c r="BB216" s="77" t="str">
        <f t="shared" si="318"/>
        <v/>
      </c>
      <c r="BG216" s="81">
        <f t="shared" si="319"/>
        <v>0</v>
      </c>
    </row>
    <row r="217" spans="1:59" ht="18.75" customHeight="1">
      <c r="A217" s="261"/>
      <c r="B217" s="244"/>
      <c r="C217" s="506"/>
      <c r="D217" s="506"/>
      <c r="E217" s="504" t="str">
        <f>IF(B216="","",VLOOKUP(B216,'登録データ（男）'!$A$3:$AA$2000,4,FALSE))</f>
        <v/>
      </c>
      <c r="F217" s="16" t="s">
        <v>53</v>
      </c>
      <c r="G217" s="16"/>
      <c r="H217" s="16"/>
      <c r="I217" s="16" t="s">
        <v>56</v>
      </c>
      <c r="J217" s="76"/>
      <c r="K217" s="16" t="str">
        <f t="shared" si="302"/>
        <v/>
      </c>
      <c r="L217" s="76"/>
      <c r="M217" s="185" t="str">
        <f t="shared" si="303"/>
        <v/>
      </c>
      <c r="N217" s="76"/>
      <c r="O217" s="76"/>
      <c r="P217" s="204"/>
      <c r="Q217" s="204"/>
      <c r="R217" s="257"/>
      <c r="S217" s="255"/>
      <c r="T217" s="255"/>
      <c r="X217" s="46"/>
      <c r="Y217" s="81">
        <f>IF(B217="",0,IF(VLOOKUP(B217,'登録データ（男）'!$A$3:$AB$1687,28,FALSE)=1,0,1))</f>
        <v>0</v>
      </c>
      <c r="Z217" s="81"/>
      <c r="AA217" s="81"/>
      <c r="AB217" s="81"/>
      <c r="AC217" s="81"/>
      <c r="AD217" s="81"/>
      <c r="AE217" s="81"/>
      <c r="AF217" s="81">
        <f t="shared" ca="1" si="304"/>
        <v>0</v>
      </c>
      <c r="AG217" s="48" t="str">
        <f t="shared" si="305"/>
        <v/>
      </c>
      <c r="AH217" s="81">
        <f t="shared" si="306"/>
        <v>0</v>
      </c>
      <c r="AI217" s="81" t="str">
        <f>IF(G217="","0",VLOOKUP(G217,'登録データ（男）'!$Q$3:$S$23,2,FALSE))</f>
        <v>0</v>
      </c>
      <c r="AJ217" s="81" t="str">
        <f t="shared" si="307"/>
        <v>00</v>
      </c>
      <c r="AK217" s="81" t="str">
        <f t="shared" si="308"/>
        <v>0</v>
      </c>
      <c r="AL217" s="81" t="str">
        <f t="shared" si="309"/>
        <v>000000</v>
      </c>
      <c r="AM217" s="81" t="str">
        <f t="shared" ca="1" si="310"/>
        <v/>
      </c>
      <c r="AN217" s="81">
        <f t="shared" si="317"/>
        <v>0</v>
      </c>
      <c r="AO217" s="81" t="str">
        <f>IF(G217="","0",VALUE(VLOOKUP(G217,'登録データ（男）'!$Q$3:$S$23,3,FALSE)))</f>
        <v>0</v>
      </c>
      <c r="AP217" s="81">
        <f t="shared" si="311"/>
        <v>0</v>
      </c>
      <c r="AQ217" s="81">
        <f t="shared" si="312"/>
        <v>0</v>
      </c>
      <c r="AR217" s="81" t="str">
        <f ca="1">IF(OFFSET(B217,-MOD(ROW(B217),3),0)&lt;&gt;"",IF(RIGHT(G217,1)=")",VALUE(VLOOKUP(OFFSET(B217,-MOD(ROW(B217),3),0),'登録データ（男）'!#REF!,8,FALSE)),"0"),"0")</f>
        <v>0</v>
      </c>
      <c r="AS217" s="81">
        <f t="shared" ca="1" si="313"/>
        <v>0</v>
      </c>
      <c r="AT217" s="81"/>
      <c r="AU217" s="81"/>
      <c r="AV217" s="81"/>
      <c r="AW217" s="81"/>
      <c r="AX217" s="81"/>
      <c r="AY217" s="81"/>
      <c r="AZ217" s="81"/>
      <c r="BA217" s="77"/>
      <c r="BB217" s="77" t="str">
        <f t="shared" si="318"/>
        <v/>
      </c>
      <c r="BG217" s="81">
        <f t="shared" si="319"/>
        <v>0</v>
      </c>
    </row>
    <row r="218" spans="1:59" ht="18.75" customHeight="1" thickBot="1">
      <c r="A218" s="250"/>
      <c r="B218" s="245"/>
      <c r="C218" s="507"/>
      <c r="D218" s="507"/>
      <c r="E218" s="508" t="s">
        <v>258</v>
      </c>
      <c r="F218" s="79" t="s">
        <v>54</v>
      </c>
      <c r="G218" s="79"/>
      <c r="H218" s="152"/>
      <c r="I218" s="79" t="s">
        <v>36</v>
      </c>
      <c r="J218" s="18"/>
      <c r="K218" s="25" t="str">
        <f t="shared" si="302"/>
        <v/>
      </c>
      <c r="L218" s="18"/>
      <c r="M218" s="79" t="str">
        <f t="shared" si="303"/>
        <v/>
      </c>
      <c r="N218" s="18"/>
      <c r="O218" s="18"/>
      <c r="P218" s="258"/>
      <c r="Q218" s="258"/>
      <c r="R218" s="259"/>
      <c r="S218" s="256"/>
      <c r="T218" s="256"/>
      <c r="X218" s="46"/>
      <c r="Y218" s="81">
        <f>IF(B218="",0,IF(VLOOKUP(B218,'登録データ（男）'!$A$3:$AB$1687,28,FALSE)=1,0,1))</f>
        <v>0</v>
      </c>
      <c r="Z218" s="81"/>
      <c r="AA218" s="81"/>
      <c r="AB218" s="81"/>
      <c r="AC218" s="81"/>
      <c r="AD218" s="81"/>
      <c r="AE218" s="81"/>
      <c r="AF218" s="81">
        <f t="shared" ca="1" si="304"/>
        <v>0</v>
      </c>
      <c r="AG218" s="48"/>
      <c r="AH218" s="81">
        <f t="shared" si="306"/>
        <v>0</v>
      </c>
      <c r="AI218" s="81" t="str">
        <f>IF(G218="","0",VLOOKUP(G218,'登録データ（男）'!$Q$3:$S$23,2,FALSE))</f>
        <v>0</v>
      </c>
      <c r="AJ218" s="81" t="str">
        <f t="shared" si="307"/>
        <v>00</v>
      </c>
      <c r="AK218" s="81" t="str">
        <f t="shared" si="308"/>
        <v>0</v>
      </c>
      <c r="AL218" s="81" t="str">
        <f t="shared" si="309"/>
        <v>000000</v>
      </c>
      <c r="AM218" s="81" t="str">
        <f t="shared" ca="1" si="310"/>
        <v/>
      </c>
      <c r="AN218" s="81">
        <f t="shared" si="317"/>
        <v>0</v>
      </c>
      <c r="AO218" s="81" t="str">
        <f>IF(G218="","0",VALUE(VLOOKUP(G218,'登録データ（男）'!$Q$3:$S$23,3,FALSE)))</f>
        <v>0</v>
      </c>
      <c r="AP218" s="81">
        <f t="shared" si="311"/>
        <v>0</v>
      </c>
      <c r="AQ218" s="81">
        <f t="shared" si="312"/>
        <v>0</v>
      </c>
      <c r="AR218" s="81" t="str">
        <f ca="1">IF(OFFSET(B218,-MOD(ROW(B218),3),0)&lt;&gt;"",IF(RIGHT(G218,1)=")",VALUE(VLOOKUP(OFFSET(B218,-MOD(ROW(B218),3),0),'登録データ（男）'!#REF!,8,FALSE)),"0"),"0")</f>
        <v>0</v>
      </c>
      <c r="AS218" s="81">
        <f t="shared" ca="1" si="313"/>
        <v>0</v>
      </c>
      <c r="AT218" s="81"/>
      <c r="AU218" s="81"/>
      <c r="AV218" s="81"/>
      <c r="AW218" s="81"/>
      <c r="AX218" s="81"/>
      <c r="AY218" s="81"/>
      <c r="AZ218" s="81"/>
      <c r="BA218" s="77"/>
      <c r="BB218" s="77" t="str">
        <f t="shared" si="318"/>
        <v/>
      </c>
      <c r="BG218" s="81">
        <f t="shared" si="319"/>
        <v>0</v>
      </c>
    </row>
    <row r="219" spans="1:59" ht="18.75" customHeight="1" thickTop="1">
      <c r="A219" s="260">
        <v>68</v>
      </c>
      <c r="B219" s="243"/>
      <c r="C219" s="505" t="str">
        <f>IF(B219="","",VLOOKUP(B219,'登録データ（男）'!$A$3:$AA$2000,2,FALSE))</f>
        <v/>
      </c>
      <c r="D219" s="505" t="str">
        <f>IF(B219="","",VLOOKUP(B219,'登録データ（男）'!$A$3:$AA$2000,3,FALSE))</f>
        <v/>
      </c>
      <c r="E219" s="504" t="str">
        <f>IF(B219="","",VLOOKUP(B219,'登録データ（男）'!$A$3:$AA$2000,7,FALSE))</f>
        <v/>
      </c>
      <c r="F219" s="82" t="s">
        <v>52</v>
      </c>
      <c r="G219" s="82"/>
      <c r="H219" s="25"/>
      <c r="I219" s="82" t="s">
        <v>55</v>
      </c>
      <c r="J219" s="17"/>
      <c r="K219" s="184" t="str">
        <f t="shared" si="302"/>
        <v/>
      </c>
      <c r="L219" s="17"/>
      <c r="M219" s="82" t="str">
        <f t="shared" si="303"/>
        <v/>
      </c>
      <c r="N219" s="17"/>
      <c r="O219" s="17"/>
      <c r="P219" s="262"/>
      <c r="Q219" s="262"/>
      <c r="R219" s="241"/>
      <c r="S219" s="254"/>
      <c r="T219" s="254"/>
      <c r="X219" s="46"/>
      <c r="Y219" s="81">
        <f>IF(B219="",0,IF(VLOOKUP(B219,'登録データ（男）'!$A$3:$AB$1687,28,FALSE)=1,0,1))</f>
        <v>0</v>
      </c>
      <c r="Z219" s="81">
        <f>IF(B219="",1,0)</f>
        <v>1</v>
      </c>
      <c r="AA219" s="81">
        <f>IF(C219="",1,0)</f>
        <v>1</v>
      </c>
      <c r="AB219" s="81">
        <f>IF(D219="",1,0)</f>
        <v>1</v>
      </c>
      <c r="AC219" s="81">
        <f>IF(E219="",1,0)</f>
        <v>1</v>
      </c>
      <c r="AD219" s="81">
        <f>IF(E220="",1,0)</f>
        <v>1</v>
      </c>
      <c r="AE219" s="81">
        <f>SUM(Z219:AD219)</f>
        <v>5</v>
      </c>
      <c r="AF219" s="81">
        <f t="shared" ca="1" si="304"/>
        <v>0</v>
      </c>
      <c r="AG219" s="48" t="str">
        <f t="shared" ref="AG219" si="328">IF($B219="","",IF($B219&lt;1500,0,1))</f>
        <v/>
      </c>
      <c r="AH219" s="81">
        <f t="shared" si="306"/>
        <v>0</v>
      </c>
      <c r="AI219" s="81" t="str">
        <f>IF(G219="","0",VLOOKUP(G219,'登録データ（男）'!$Q$3:$S$23,2,FALSE))</f>
        <v>0</v>
      </c>
      <c r="AJ219" s="81" t="str">
        <f t="shared" si="307"/>
        <v>00</v>
      </c>
      <c r="AK219" s="81" t="str">
        <f t="shared" si="308"/>
        <v>0</v>
      </c>
      <c r="AL219" s="81" t="str">
        <f t="shared" si="309"/>
        <v>000000</v>
      </c>
      <c r="AM219" s="81" t="str">
        <f t="shared" ca="1" si="310"/>
        <v/>
      </c>
      <c r="AN219" s="81">
        <f t="shared" si="317"/>
        <v>0</v>
      </c>
      <c r="AO219" s="81" t="str">
        <f>IF(G219="","0",VALUE(VLOOKUP(G219,'登録データ（男）'!$Q$3:$S$23,3,FALSE)))</f>
        <v>0</v>
      </c>
      <c r="AP219" s="81">
        <f t="shared" si="311"/>
        <v>0</v>
      </c>
      <c r="AQ219" s="81">
        <f t="shared" si="312"/>
        <v>0</v>
      </c>
      <c r="AR219" s="81" t="str">
        <f ca="1">IF(OFFSET(B219,-MOD(ROW(B219),3),0)&lt;&gt;"",IF(RIGHT(G219,1)=")",VALUE(VLOOKUP(OFFSET(B219,-MOD(ROW(B219),3),0),'登録データ（男）'!#REF!,8,FALSE)),"0"),"0")</f>
        <v>0</v>
      </c>
      <c r="AS219" s="81">
        <f t="shared" ca="1" si="313"/>
        <v>0</v>
      </c>
      <c r="AT219" s="81" t="str">
        <f t="shared" ref="AT219" si="329">IF(AU219="","",RANK(AU219,$AU$18:$AU$467,1))</f>
        <v/>
      </c>
      <c r="AU219" s="81" t="str">
        <f>IF(S219="","",B219)</f>
        <v/>
      </c>
      <c r="AV219" s="81" t="str">
        <f t="shared" ref="AV219" si="330">IF(AW219="","",RANK(AW219,$AW$18:$AW$467,1))</f>
        <v/>
      </c>
      <c r="AW219" s="81" t="str">
        <f>IF(T219="","",B219)</f>
        <v/>
      </c>
      <c r="AX219" s="81" t="str">
        <f t="shared" ref="AX219" si="331">IF(AY219="","",RANK(AY219,$AY$18:$AY$467,1))</f>
        <v/>
      </c>
      <c r="AY219" s="81" t="str">
        <f>IF(OR(G219="十種競技",G220="十種競技",G221="十種競技"),B219,"")</f>
        <v/>
      </c>
      <c r="AZ219" s="81"/>
      <c r="BA219" s="77">
        <f>B219</f>
        <v>0</v>
      </c>
      <c r="BB219" s="77" t="str">
        <f t="shared" si="318"/>
        <v/>
      </c>
      <c r="BG219" s="81">
        <f t="shared" si="319"/>
        <v>0</v>
      </c>
    </row>
    <row r="220" spans="1:59" ht="18.75" customHeight="1">
      <c r="A220" s="261"/>
      <c r="B220" s="244"/>
      <c r="C220" s="506"/>
      <c r="D220" s="506"/>
      <c r="E220" s="504" t="str">
        <f>IF(B219="","",VLOOKUP(B219,'登録データ（男）'!$A$3:$AA$2000,4,FALSE))</f>
        <v/>
      </c>
      <c r="F220" s="16" t="s">
        <v>53</v>
      </c>
      <c r="G220" s="16"/>
      <c r="H220" s="16"/>
      <c r="I220" s="16" t="s">
        <v>56</v>
      </c>
      <c r="J220" s="76"/>
      <c r="K220" s="16" t="str">
        <f t="shared" si="302"/>
        <v/>
      </c>
      <c r="L220" s="76"/>
      <c r="M220" s="185" t="str">
        <f t="shared" si="303"/>
        <v/>
      </c>
      <c r="N220" s="76"/>
      <c r="O220" s="76"/>
      <c r="P220" s="204"/>
      <c r="Q220" s="204"/>
      <c r="R220" s="257"/>
      <c r="S220" s="255"/>
      <c r="T220" s="255"/>
      <c r="X220" s="46"/>
      <c r="Y220" s="81">
        <f>IF(B220="",0,IF(VLOOKUP(B220,'登録データ（男）'!$A$3:$AB$1687,28,FALSE)=1,0,1))</f>
        <v>0</v>
      </c>
      <c r="Z220" s="81"/>
      <c r="AA220" s="81"/>
      <c r="AB220" s="81"/>
      <c r="AC220" s="81"/>
      <c r="AD220" s="81"/>
      <c r="AE220" s="81"/>
      <c r="AF220" s="81">
        <f t="shared" ca="1" si="304"/>
        <v>0</v>
      </c>
      <c r="AG220" s="48" t="str">
        <f t="shared" si="305"/>
        <v/>
      </c>
      <c r="AH220" s="81">
        <f t="shared" si="306"/>
        <v>0</v>
      </c>
      <c r="AI220" s="81" t="str">
        <f>IF(G220="","0",VLOOKUP(G220,'登録データ（男）'!$Q$3:$S$23,2,FALSE))</f>
        <v>0</v>
      </c>
      <c r="AJ220" s="81" t="str">
        <f t="shared" si="307"/>
        <v>00</v>
      </c>
      <c r="AK220" s="81" t="str">
        <f t="shared" si="308"/>
        <v>0</v>
      </c>
      <c r="AL220" s="81" t="str">
        <f t="shared" si="309"/>
        <v>000000</v>
      </c>
      <c r="AM220" s="81" t="str">
        <f t="shared" ca="1" si="310"/>
        <v/>
      </c>
      <c r="AN220" s="81">
        <f t="shared" si="317"/>
        <v>0</v>
      </c>
      <c r="AO220" s="81" t="str">
        <f>IF(G220="","0",VALUE(VLOOKUP(G220,'登録データ（男）'!$Q$3:$S$23,3,FALSE)))</f>
        <v>0</v>
      </c>
      <c r="AP220" s="81">
        <f t="shared" si="311"/>
        <v>0</v>
      </c>
      <c r="AQ220" s="81">
        <f t="shared" si="312"/>
        <v>0</v>
      </c>
      <c r="AR220" s="81" t="str">
        <f ca="1">IF(OFFSET(B220,-MOD(ROW(B220),3),0)&lt;&gt;"",IF(RIGHT(G220,1)=")",VALUE(VLOOKUP(OFFSET(B220,-MOD(ROW(B220),3),0),'登録データ（男）'!#REF!,8,FALSE)),"0"),"0")</f>
        <v>0</v>
      </c>
      <c r="AS220" s="81">
        <f t="shared" ca="1" si="313"/>
        <v>0</v>
      </c>
      <c r="AT220" s="81"/>
      <c r="AU220" s="81"/>
      <c r="AV220" s="81"/>
      <c r="AW220" s="81"/>
      <c r="AX220" s="81"/>
      <c r="AY220" s="81"/>
      <c r="AZ220" s="81"/>
      <c r="BA220" s="77"/>
      <c r="BB220" s="77" t="str">
        <f t="shared" si="318"/>
        <v/>
      </c>
      <c r="BG220" s="81">
        <f t="shared" si="319"/>
        <v>0</v>
      </c>
    </row>
    <row r="221" spans="1:59" ht="18.75" customHeight="1" thickBot="1">
      <c r="A221" s="250"/>
      <c r="B221" s="245"/>
      <c r="C221" s="507"/>
      <c r="D221" s="507"/>
      <c r="E221" s="508" t="s">
        <v>258</v>
      </c>
      <c r="F221" s="79" t="s">
        <v>54</v>
      </c>
      <c r="G221" s="79"/>
      <c r="H221" s="152"/>
      <c r="I221" s="79" t="s">
        <v>36</v>
      </c>
      <c r="J221" s="18"/>
      <c r="K221" s="25" t="str">
        <f t="shared" si="302"/>
        <v/>
      </c>
      <c r="L221" s="18"/>
      <c r="M221" s="79" t="str">
        <f t="shared" si="303"/>
        <v/>
      </c>
      <c r="N221" s="18"/>
      <c r="O221" s="18"/>
      <c r="P221" s="258"/>
      <c r="Q221" s="258"/>
      <c r="R221" s="259"/>
      <c r="S221" s="256"/>
      <c r="T221" s="256"/>
      <c r="X221" s="46"/>
      <c r="Y221" s="81">
        <f>IF(B221="",0,IF(VLOOKUP(B221,'登録データ（男）'!$A$3:$AB$1687,28,FALSE)=1,0,1))</f>
        <v>0</v>
      </c>
      <c r="Z221" s="81"/>
      <c r="AA221" s="81"/>
      <c r="AB221" s="81"/>
      <c r="AC221" s="81"/>
      <c r="AD221" s="81"/>
      <c r="AE221" s="81"/>
      <c r="AF221" s="81">
        <f t="shared" ca="1" si="304"/>
        <v>0</v>
      </c>
      <c r="AG221" s="48"/>
      <c r="AH221" s="81">
        <f t="shared" si="306"/>
        <v>0</v>
      </c>
      <c r="AI221" s="81" t="str">
        <f>IF(G221="","0",VLOOKUP(G221,'登録データ（男）'!$Q$3:$S$23,2,FALSE))</f>
        <v>0</v>
      </c>
      <c r="AJ221" s="81" t="str">
        <f t="shared" si="307"/>
        <v>00</v>
      </c>
      <c r="AK221" s="81" t="str">
        <f t="shared" si="308"/>
        <v>0</v>
      </c>
      <c r="AL221" s="81" t="str">
        <f t="shared" si="309"/>
        <v>000000</v>
      </c>
      <c r="AM221" s="81" t="str">
        <f t="shared" ca="1" si="310"/>
        <v/>
      </c>
      <c r="AN221" s="81">
        <f t="shared" si="317"/>
        <v>0</v>
      </c>
      <c r="AO221" s="81" t="str">
        <f>IF(G221="","0",VALUE(VLOOKUP(G221,'登録データ（男）'!$Q$3:$S$23,3,FALSE)))</f>
        <v>0</v>
      </c>
      <c r="AP221" s="81">
        <f t="shared" si="311"/>
        <v>0</v>
      </c>
      <c r="AQ221" s="81">
        <f t="shared" si="312"/>
        <v>0</v>
      </c>
      <c r="AR221" s="81" t="str">
        <f ca="1">IF(OFFSET(B221,-MOD(ROW(B221),3),0)&lt;&gt;"",IF(RIGHT(G221,1)=")",VALUE(VLOOKUP(OFFSET(B221,-MOD(ROW(B221),3),0),'登録データ（男）'!#REF!,8,FALSE)),"0"),"0")</f>
        <v>0</v>
      </c>
      <c r="AS221" s="81">
        <f t="shared" ca="1" si="313"/>
        <v>0</v>
      </c>
      <c r="AT221" s="81"/>
      <c r="AU221" s="81"/>
      <c r="AV221" s="81"/>
      <c r="AW221" s="81"/>
      <c r="AX221" s="81"/>
      <c r="AY221" s="81"/>
      <c r="AZ221" s="81"/>
      <c r="BA221" s="77"/>
      <c r="BB221" s="77" t="str">
        <f t="shared" si="318"/>
        <v/>
      </c>
      <c r="BG221" s="81">
        <f t="shared" si="319"/>
        <v>0</v>
      </c>
    </row>
    <row r="222" spans="1:59" ht="18.75" customHeight="1" thickTop="1">
      <c r="A222" s="260">
        <v>69</v>
      </c>
      <c r="B222" s="243"/>
      <c r="C222" s="505" t="str">
        <f>IF(B222="","",VLOOKUP(B222,'登録データ（男）'!$A$3:$AA$2000,2,FALSE))</f>
        <v/>
      </c>
      <c r="D222" s="505" t="str">
        <f>IF(B222="","",VLOOKUP(B222,'登録データ（男）'!$A$3:$AA$2000,3,FALSE))</f>
        <v/>
      </c>
      <c r="E222" s="504" t="str">
        <f>IF(B222="","",VLOOKUP(B222,'登録データ（男）'!$A$3:$AA$2000,7,FALSE))</f>
        <v/>
      </c>
      <c r="F222" s="82" t="s">
        <v>52</v>
      </c>
      <c r="G222" s="82"/>
      <c r="H222" s="25"/>
      <c r="I222" s="82" t="s">
        <v>55</v>
      </c>
      <c r="J222" s="17"/>
      <c r="K222" s="184" t="str">
        <f t="shared" si="302"/>
        <v/>
      </c>
      <c r="L222" s="17"/>
      <c r="M222" s="82" t="str">
        <f t="shared" si="303"/>
        <v/>
      </c>
      <c r="N222" s="17"/>
      <c r="O222" s="17"/>
      <c r="P222" s="262"/>
      <c r="Q222" s="262"/>
      <c r="R222" s="241"/>
      <c r="S222" s="254"/>
      <c r="T222" s="254"/>
      <c r="X222" s="46"/>
      <c r="Y222" s="81">
        <f>IF(B222="",0,IF(VLOOKUP(B222,'登録データ（男）'!$A$3:$AB$1687,28,FALSE)=1,0,1))</f>
        <v>0</v>
      </c>
      <c r="Z222" s="81">
        <f>IF(B222="",1,0)</f>
        <v>1</v>
      </c>
      <c r="AA222" s="81">
        <f>IF(C222="",1,0)</f>
        <v>1</v>
      </c>
      <c r="AB222" s="81">
        <f>IF(D222="",1,0)</f>
        <v>1</v>
      </c>
      <c r="AC222" s="81">
        <f>IF(E222="",1,0)</f>
        <v>1</v>
      </c>
      <c r="AD222" s="81">
        <f>IF(E223="",1,0)</f>
        <v>1</v>
      </c>
      <c r="AE222" s="81">
        <f>SUM(Z222:AD222)</f>
        <v>5</v>
      </c>
      <c r="AF222" s="81">
        <f t="shared" ca="1" si="304"/>
        <v>0</v>
      </c>
      <c r="AG222" s="48" t="str">
        <f t="shared" ref="AG222" si="332">IF($B222="","",IF($B222&lt;1500,0,1))</f>
        <v/>
      </c>
      <c r="AH222" s="81">
        <f t="shared" si="306"/>
        <v>0</v>
      </c>
      <c r="AI222" s="81" t="str">
        <f>IF(G222="","0",VLOOKUP(G222,'登録データ（男）'!$Q$3:$S$23,2,FALSE))</f>
        <v>0</v>
      </c>
      <c r="AJ222" s="81" t="str">
        <f t="shared" si="307"/>
        <v>00</v>
      </c>
      <c r="AK222" s="81" t="str">
        <f t="shared" si="308"/>
        <v>0</v>
      </c>
      <c r="AL222" s="81" t="str">
        <f t="shared" si="309"/>
        <v>000000</v>
      </c>
      <c r="AM222" s="81" t="str">
        <f t="shared" ca="1" si="310"/>
        <v/>
      </c>
      <c r="AN222" s="81">
        <f t="shared" si="317"/>
        <v>0</v>
      </c>
      <c r="AO222" s="81" t="str">
        <f>IF(G222="","0",VALUE(VLOOKUP(G222,'登録データ（男）'!$Q$3:$S$23,3,FALSE)))</f>
        <v>0</v>
      </c>
      <c r="AP222" s="81">
        <f t="shared" si="311"/>
        <v>0</v>
      </c>
      <c r="AQ222" s="81">
        <f t="shared" si="312"/>
        <v>0</v>
      </c>
      <c r="AR222" s="81" t="str">
        <f ca="1">IF(OFFSET(B222,-MOD(ROW(B222),3),0)&lt;&gt;"",IF(RIGHT(G222,1)=")",VALUE(VLOOKUP(OFFSET(B222,-MOD(ROW(B222),3),0),'登録データ（男）'!#REF!,8,FALSE)),"0"),"0")</f>
        <v>0</v>
      </c>
      <c r="AS222" s="81">
        <f t="shared" ca="1" si="313"/>
        <v>0</v>
      </c>
      <c r="AT222" s="81" t="str">
        <f t="shared" ref="AT222" si="333">IF(AU222="","",RANK(AU222,$AU$18:$AU$467,1))</f>
        <v/>
      </c>
      <c r="AU222" s="81" t="str">
        <f>IF(S222="","",B222)</f>
        <v/>
      </c>
      <c r="AV222" s="81" t="str">
        <f t="shared" ref="AV222" si="334">IF(AW222="","",RANK(AW222,$AW$18:$AW$467,1))</f>
        <v/>
      </c>
      <c r="AW222" s="81" t="str">
        <f>IF(T222="","",B222)</f>
        <v/>
      </c>
      <c r="AX222" s="81" t="str">
        <f t="shared" ref="AX222" si="335">IF(AY222="","",RANK(AY222,$AY$18:$AY$467,1))</f>
        <v/>
      </c>
      <c r="AY222" s="81" t="str">
        <f>IF(OR(G222="十種競技",G223="十種競技",G224="十種競技"),B222,"")</f>
        <v/>
      </c>
      <c r="AZ222" s="81"/>
      <c r="BA222" s="77">
        <f>B222</f>
        <v>0</v>
      </c>
      <c r="BB222" s="77" t="str">
        <f t="shared" si="318"/>
        <v/>
      </c>
      <c r="BG222" s="81">
        <f t="shared" si="319"/>
        <v>0</v>
      </c>
    </row>
    <row r="223" spans="1:59" ht="18.75" customHeight="1">
      <c r="A223" s="261"/>
      <c r="B223" s="244"/>
      <c r="C223" s="506"/>
      <c r="D223" s="506"/>
      <c r="E223" s="504" t="str">
        <f>IF(B222="","",VLOOKUP(B222,'登録データ（男）'!$A$3:$AA$2000,4,FALSE))</f>
        <v/>
      </c>
      <c r="F223" s="16" t="s">
        <v>53</v>
      </c>
      <c r="G223" s="16"/>
      <c r="H223" s="16"/>
      <c r="I223" s="16" t="s">
        <v>56</v>
      </c>
      <c r="J223" s="76"/>
      <c r="K223" s="16" t="str">
        <f t="shared" si="302"/>
        <v/>
      </c>
      <c r="L223" s="76"/>
      <c r="M223" s="185" t="str">
        <f t="shared" si="303"/>
        <v/>
      </c>
      <c r="N223" s="76"/>
      <c r="O223" s="76"/>
      <c r="P223" s="204"/>
      <c r="Q223" s="204"/>
      <c r="R223" s="257"/>
      <c r="S223" s="255"/>
      <c r="T223" s="255"/>
      <c r="X223" s="46"/>
      <c r="Y223" s="81">
        <f>IF(B223="",0,IF(VLOOKUP(B223,'登録データ（男）'!$A$3:$AB$1687,28,FALSE)=1,0,1))</f>
        <v>0</v>
      </c>
      <c r="Z223" s="81"/>
      <c r="AA223" s="81"/>
      <c r="AB223" s="81"/>
      <c r="AC223" s="81"/>
      <c r="AD223" s="81"/>
      <c r="AE223" s="81"/>
      <c r="AF223" s="81">
        <f t="shared" ca="1" si="304"/>
        <v>0</v>
      </c>
      <c r="AG223" s="48" t="str">
        <f t="shared" si="305"/>
        <v/>
      </c>
      <c r="AH223" s="81">
        <f t="shared" si="306"/>
        <v>0</v>
      </c>
      <c r="AI223" s="81" t="str">
        <f>IF(G223="","0",VLOOKUP(G223,'登録データ（男）'!$Q$3:$S$23,2,FALSE))</f>
        <v>0</v>
      </c>
      <c r="AJ223" s="81" t="str">
        <f t="shared" si="307"/>
        <v>00</v>
      </c>
      <c r="AK223" s="81" t="str">
        <f t="shared" si="308"/>
        <v>0</v>
      </c>
      <c r="AL223" s="81" t="str">
        <f t="shared" si="309"/>
        <v>000000</v>
      </c>
      <c r="AM223" s="81" t="str">
        <f t="shared" ca="1" si="310"/>
        <v/>
      </c>
      <c r="AN223" s="81">
        <f t="shared" si="317"/>
        <v>0</v>
      </c>
      <c r="AO223" s="81" t="str">
        <f>IF(G223="","0",VALUE(VLOOKUP(G223,'登録データ（男）'!$Q$3:$S$23,3,FALSE)))</f>
        <v>0</v>
      </c>
      <c r="AP223" s="81">
        <f t="shared" si="311"/>
        <v>0</v>
      </c>
      <c r="AQ223" s="81">
        <f t="shared" si="312"/>
        <v>0</v>
      </c>
      <c r="AR223" s="81" t="str">
        <f ca="1">IF(OFFSET(B223,-MOD(ROW(B223),3),0)&lt;&gt;"",IF(RIGHT(G223,1)=")",VALUE(VLOOKUP(OFFSET(B223,-MOD(ROW(B223),3),0),'登録データ（男）'!#REF!,8,FALSE)),"0"),"0")</f>
        <v>0</v>
      </c>
      <c r="AS223" s="81">
        <f t="shared" ca="1" si="313"/>
        <v>0</v>
      </c>
      <c r="AT223" s="81"/>
      <c r="AU223" s="81"/>
      <c r="AV223" s="81"/>
      <c r="AW223" s="81"/>
      <c r="AX223" s="81"/>
      <c r="AY223" s="81"/>
      <c r="AZ223" s="81"/>
      <c r="BA223" s="77"/>
      <c r="BB223" s="77" t="str">
        <f t="shared" si="318"/>
        <v/>
      </c>
      <c r="BG223" s="81">
        <f t="shared" si="319"/>
        <v>0</v>
      </c>
    </row>
    <row r="224" spans="1:59" ht="18.75" customHeight="1" thickBot="1">
      <c r="A224" s="250"/>
      <c r="B224" s="245"/>
      <c r="C224" s="507"/>
      <c r="D224" s="507"/>
      <c r="E224" s="508" t="s">
        <v>258</v>
      </c>
      <c r="F224" s="79" t="s">
        <v>54</v>
      </c>
      <c r="G224" s="79"/>
      <c r="H224" s="152"/>
      <c r="I224" s="79" t="s">
        <v>36</v>
      </c>
      <c r="J224" s="18"/>
      <c r="K224" s="25" t="str">
        <f t="shared" si="302"/>
        <v/>
      </c>
      <c r="L224" s="18"/>
      <c r="M224" s="79" t="str">
        <f t="shared" si="303"/>
        <v/>
      </c>
      <c r="N224" s="18"/>
      <c r="O224" s="18"/>
      <c r="P224" s="258"/>
      <c r="Q224" s="258"/>
      <c r="R224" s="259"/>
      <c r="S224" s="256"/>
      <c r="T224" s="256"/>
      <c r="X224" s="46"/>
      <c r="Y224" s="81">
        <f>IF(B224="",0,IF(VLOOKUP(B224,'登録データ（男）'!$A$3:$AB$1687,28,FALSE)=1,0,1))</f>
        <v>0</v>
      </c>
      <c r="Z224" s="81"/>
      <c r="AA224" s="81"/>
      <c r="AB224" s="81"/>
      <c r="AC224" s="81"/>
      <c r="AD224" s="81"/>
      <c r="AE224" s="81"/>
      <c r="AF224" s="81">
        <f t="shared" ca="1" si="304"/>
        <v>0</v>
      </c>
      <c r="AG224" s="48"/>
      <c r="AH224" s="81">
        <f t="shared" si="306"/>
        <v>0</v>
      </c>
      <c r="AI224" s="81" t="str">
        <f>IF(G224="","0",VLOOKUP(G224,'登録データ（男）'!$Q$3:$S$23,2,FALSE))</f>
        <v>0</v>
      </c>
      <c r="AJ224" s="81" t="str">
        <f t="shared" si="307"/>
        <v>00</v>
      </c>
      <c r="AK224" s="81" t="str">
        <f t="shared" si="308"/>
        <v>0</v>
      </c>
      <c r="AL224" s="81" t="str">
        <f t="shared" si="309"/>
        <v>000000</v>
      </c>
      <c r="AM224" s="81" t="str">
        <f t="shared" ca="1" si="310"/>
        <v/>
      </c>
      <c r="AN224" s="81">
        <f t="shared" si="317"/>
        <v>0</v>
      </c>
      <c r="AO224" s="81" t="str">
        <f>IF(G224="","0",VALUE(VLOOKUP(G224,'登録データ（男）'!$Q$3:$S$23,3,FALSE)))</f>
        <v>0</v>
      </c>
      <c r="AP224" s="81">
        <f t="shared" si="311"/>
        <v>0</v>
      </c>
      <c r="AQ224" s="81">
        <f t="shared" si="312"/>
        <v>0</v>
      </c>
      <c r="AR224" s="81" t="str">
        <f ca="1">IF(OFFSET(B224,-MOD(ROW(B224),3),0)&lt;&gt;"",IF(RIGHT(G224,1)=")",VALUE(VLOOKUP(OFFSET(B224,-MOD(ROW(B224),3),0),'登録データ（男）'!#REF!,8,FALSE)),"0"),"0")</f>
        <v>0</v>
      </c>
      <c r="AS224" s="81">
        <f t="shared" ca="1" si="313"/>
        <v>0</v>
      </c>
      <c r="AT224" s="81"/>
      <c r="AU224" s="81"/>
      <c r="AV224" s="81"/>
      <c r="AW224" s="81"/>
      <c r="AX224" s="81"/>
      <c r="AY224" s="81"/>
      <c r="AZ224" s="81"/>
      <c r="BA224" s="77"/>
      <c r="BB224" s="77" t="str">
        <f t="shared" si="318"/>
        <v/>
      </c>
      <c r="BG224" s="81">
        <f t="shared" si="319"/>
        <v>0</v>
      </c>
    </row>
    <row r="225" spans="1:59" ht="18.75" customHeight="1" thickTop="1">
      <c r="A225" s="260">
        <v>70</v>
      </c>
      <c r="B225" s="243"/>
      <c r="C225" s="505" t="str">
        <f>IF(B225="","",VLOOKUP(B225,'登録データ（男）'!$A$3:$AA$2000,2,FALSE))</f>
        <v/>
      </c>
      <c r="D225" s="505" t="str">
        <f>IF(B225="","",VLOOKUP(B225,'登録データ（男）'!$A$3:$AA$2000,3,FALSE))</f>
        <v/>
      </c>
      <c r="E225" s="504" t="str">
        <f>IF(B225="","",VLOOKUP(B225,'登録データ（男）'!$A$3:$AA$2000,7,FALSE))</f>
        <v/>
      </c>
      <c r="F225" s="82" t="s">
        <v>52</v>
      </c>
      <c r="G225" s="82"/>
      <c r="H225" s="25"/>
      <c r="I225" s="82" t="s">
        <v>55</v>
      </c>
      <c r="J225" s="17"/>
      <c r="K225" s="184" t="str">
        <f t="shared" si="302"/>
        <v/>
      </c>
      <c r="L225" s="17"/>
      <c r="M225" s="82" t="str">
        <f t="shared" si="303"/>
        <v/>
      </c>
      <c r="N225" s="17"/>
      <c r="O225" s="17"/>
      <c r="P225" s="262"/>
      <c r="Q225" s="262"/>
      <c r="R225" s="241"/>
      <c r="S225" s="254"/>
      <c r="T225" s="254"/>
      <c r="X225" s="46"/>
      <c r="Y225" s="81">
        <f>IF(B225="",0,IF(VLOOKUP(B225,'登録データ（男）'!$A$3:$AB$1687,28,FALSE)=1,0,1))</f>
        <v>0</v>
      </c>
      <c r="Z225" s="81">
        <f>IF(B225="",1,0)</f>
        <v>1</v>
      </c>
      <c r="AA225" s="81">
        <f>IF(C225="",1,0)</f>
        <v>1</v>
      </c>
      <c r="AB225" s="81">
        <f>IF(D225="",1,0)</f>
        <v>1</v>
      </c>
      <c r="AC225" s="81">
        <f>IF(E225="",1,0)</f>
        <v>1</v>
      </c>
      <c r="AD225" s="81">
        <f>IF(E226="",1,0)</f>
        <v>1</v>
      </c>
      <c r="AE225" s="81">
        <f>SUM(Z225:AD225)</f>
        <v>5</v>
      </c>
      <c r="AF225" s="81">
        <f t="shared" ca="1" si="304"/>
        <v>0</v>
      </c>
      <c r="AG225" s="48" t="str">
        <f t="shared" ref="AG225" si="336">IF($B225="","",IF($B225&lt;1500,0,1))</f>
        <v/>
      </c>
      <c r="AH225" s="81">
        <f t="shared" si="306"/>
        <v>0</v>
      </c>
      <c r="AI225" s="81" t="str">
        <f>IF(G225="","0",VLOOKUP(G225,'登録データ（男）'!$Q$3:$S$23,2,FALSE))</f>
        <v>0</v>
      </c>
      <c r="AJ225" s="81" t="str">
        <f t="shared" si="307"/>
        <v>00</v>
      </c>
      <c r="AK225" s="81" t="str">
        <f t="shared" si="308"/>
        <v>0</v>
      </c>
      <c r="AL225" s="81" t="str">
        <f t="shared" si="309"/>
        <v>000000</v>
      </c>
      <c r="AM225" s="81" t="str">
        <f t="shared" ca="1" si="310"/>
        <v/>
      </c>
      <c r="AN225" s="81">
        <f t="shared" si="317"/>
        <v>0</v>
      </c>
      <c r="AO225" s="81" t="str">
        <f>IF(G225="","0",VALUE(VLOOKUP(G225,'登録データ（男）'!$Q$3:$S$23,3,FALSE)))</f>
        <v>0</v>
      </c>
      <c r="AP225" s="81">
        <f t="shared" si="311"/>
        <v>0</v>
      </c>
      <c r="AQ225" s="81">
        <f t="shared" si="312"/>
        <v>0</v>
      </c>
      <c r="AR225" s="81" t="str">
        <f ca="1">IF(OFFSET(B225,-MOD(ROW(B225),3),0)&lt;&gt;"",IF(RIGHT(G225,1)=")",VALUE(VLOOKUP(OFFSET(B225,-MOD(ROW(B225),3),0),'登録データ（男）'!#REF!,8,FALSE)),"0"),"0")</f>
        <v>0</v>
      </c>
      <c r="AS225" s="81">
        <f t="shared" ca="1" si="313"/>
        <v>0</v>
      </c>
      <c r="AT225" s="81" t="str">
        <f t="shared" ref="AT225" si="337">IF(AU225="","",RANK(AU225,$AU$18:$AU$467,1))</f>
        <v/>
      </c>
      <c r="AU225" s="81" t="str">
        <f>IF(S225="","",B225)</f>
        <v/>
      </c>
      <c r="AV225" s="81" t="str">
        <f t="shared" ref="AV225" si="338">IF(AW225="","",RANK(AW225,$AW$18:$AW$467,1))</f>
        <v/>
      </c>
      <c r="AW225" s="81" t="str">
        <f>IF(T225="","",B225)</f>
        <v/>
      </c>
      <c r="AX225" s="81" t="str">
        <f t="shared" ref="AX225" si="339">IF(AY225="","",RANK(AY225,$AY$18:$AY$467,1))</f>
        <v/>
      </c>
      <c r="AY225" s="81" t="str">
        <f>IF(OR(G225="十種競技",G226="十種競技",G227="十種競技"),B225,"")</f>
        <v/>
      </c>
      <c r="AZ225" s="81"/>
      <c r="BA225" s="77">
        <f>B225</f>
        <v>0</v>
      </c>
      <c r="BB225" s="77" t="str">
        <f t="shared" si="318"/>
        <v/>
      </c>
      <c r="BG225" s="81">
        <f t="shared" si="319"/>
        <v>0</v>
      </c>
    </row>
    <row r="226" spans="1:59" ht="18.75" customHeight="1">
      <c r="A226" s="261"/>
      <c r="B226" s="244"/>
      <c r="C226" s="506"/>
      <c r="D226" s="506"/>
      <c r="E226" s="504" t="str">
        <f>IF(B225="","",VLOOKUP(B225,'登録データ（男）'!$A$3:$AA$2000,4,FALSE))</f>
        <v/>
      </c>
      <c r="F226" s="16" t="s">
        <v>53</v>
      </c>
      <c r="G226" s="16"/>
      <c r="H226" s="16"/>
      <c r="I226" s="16" t="s">
        <v>56</v>
      </c>
      <c r="J226" s="76"/>
      <c r="K226" s="16" t="str">
        <f t="shared" si="302"/>
        <v/>
      </c>
      <c r="L226" s="76"/>
      <c r="M226" s="185" t="str">
        <f t="shared" si="303"/>
        <v/>
      </c>
      <c r="N226" s="76"/>
      <c r="O226" s="76"/>
      <c r="P226" s="204"/>
      <c r="Q226" s="204"/>
      <c r="R226" s="257"/>
      <c r="S226" s="255"/>
      <c r="T226" s="255"/>
      <c r="X226" s="46"/>
      <c r="Y226" s="81">
        <f>IF(B226="",0,IF(VLOOKUP(B226,'登録データ（男）'!$A$3:$AB$1687,28,FALSE)=1,0,1))</f>
        <v>0</v>
      </c>
      <c r="Z226" s="81"/>
      <c r="AA226" s="81"/>
      <c r="AB226" s="81"/>
      <c r="AC226" s="81"/>
      <c r="AD226" s="81"/>
      <c r="AE226" s="81"/>
      <c r="AF226" s="81">
        <f t="shared" ca="1" si="304"/>
        <v>0</v>
      </c>
      <c r="AG226" s="48" t="str">
        <f t="shared" si="305"/>
        <v/>
      </c>
      <c r="AH226" s="81">
        <f t="shared" si="306"/>
        <v>0</v>
      </c>
      <c r="AI226" s="81" t="str">
        <f>IF(G226="","0",VLOOKUP(G226,'登録データ（男）'!$Q$3:$S$23,2,FALSE))</f>
        <v>0</v>
      </c>
      <c r="AJ226" s="81" t="str">
        <f t="shared" si="307"/>
        <v>00</v>
      </c>
      <c r="AK226" s="81" t="str">
        <f t="shared" si="308"/>
        <v>0</v>
      </c>
      <c r="AL226" s="81" t="str">
        <f t="shared" si="309"/>
        <v>000000</v>
      </c>
      <c r="AM226" s="81" t="str">
        <f t="shared" ca="1" si="310"/>
        <v/>
      </c>
      <c r="AN226" s="81">
        <f t="shared" si="317"/>
        <v>0</v>
      </c>
      <c r="AO226" s="81" t="str">
        <f>IF(G226="","0",VALUE(VLOOKUP(G226,'登録データ（男）'!$Q$3:$S$23,3,FALSE)))</f>
        <v>0</v>
      </c>
      <c r="AP226" s="81">
        <f t="shared" si="311"/>
        <v>0</v>
      </c>
      <c r="AQ226" s="81">
        <f t="shared" si="312"/>
        <v>0</v>
      </c>
      <c r="AR226" s="81" t="str">
        <f ca="1">IF(OFFSET(B226,-MOD(ROW(B226),3),0)&lt;&gt;"",IF(RIGHT(G226,1)=")",VALUE(VLOOKUP(OFFSET(B226,-MOD(ROW(B226),3),0),'登録データ（男）'!#REF!,8,FALSE)),"0"),"0")</f>
        <v>0</v>
      </c>
      <c r="AS226" s="81">
        <f t="shared" ca="1" si="313"/>
        <v>0</v>
      </c>
      <c r="AT226" s="81"/>
      <c r="AU226" s="81"/>
      <c r="AV226" s="81"/>
      <c r="AW226" s="81"/>
      <c r="AX226" s="81"/>
      <c r="AY226" s="81"/>
      <c r="AZ226" s="81"/>
      <c r="BA226" s="77"/>
      <c r="BB226" s="77" t="str">
        <f t="shared" si="318"/>
        <v/>
      </c>
      <c r="BG226" s="81">
        <f t="shared" si="319"/>
        <v>0</v>
      </c>
    </row>
    <row r="227" spans="1:59" ht="18.75" customHeight="1" thickBot="1">
      <c r="A227" s="250"/>
      <c r="B227" s="245"/>
      <c r="C227" s="507"/>
      <c r="D227" s="507"/>
      <c r="E227" s="508" t="s">
        <v>258</v>
      </c>
      <c r="F227" s="79" t="s">
        <v>54</v>
      </c>
      <c r="G227" s="79"/>
      <c r="H227" s="152"/>
      <c r="I227" s="79" t="s">
        <v>36</v>
      </c>
      <c r="J227" s="18"/>
      <c r="K227" s="25" t="str">
        <f t="shared" si="302"/>
        <v/>
      </c>
      <c r="L227" s="18"/>
      <c r="M227" s="79" t="str">
        <f t="shared" si="303"/>
        <v/>
      </c>
      <c r="N227" s="18"/>
      <c r="O227" s="18"/>
      <c r="P227" s="258"/>
      <c r="Q227" s="258"/>
      <c r="R227" s="259"/>
      <c r="S227" s="256"/>
      <c r="T227" s="256"/>
      <c r="X227" s="46"/>
      <c r="Y227" s="81">
        <f>IF(B227="",0,IF(VLOOKUP(B227,'登録データ（男）'!$A$3:$AB$1687,28,FALSE)=1,0,1))</f>
        <v>0</v>
      </c>
      <c r="Z227" s="81"/>
      <c r="AA227" s="81"/>
      <c r="AB227" s="81"/>
      <c r="AC227" s="81"/>
      <c r="AD227" s="81"/>
      <c r="AE227" s="81"/>
      <c r="AF227" s="81">
        <f t="shared" ca="1" si="304"/>
        <v>0</v>
      </c>
      <c r="AG227" s="48"/>
      <c r="AH227" s="81">
        <f t="shared" si="306"/>
        <v>0</v>
      </c>
      <c r="AI227" s="81" t="str">
        <f>IF(G227="","0",VLOOKUP(G227,'登録データ（男）'!$Q$3:$S$23,2,FALSE))</f>
        <v>0</v>
      </c>
      <c r="AJ227" s="81" t="str">
        <f t="shared" si="307"/>
        <v>00</v>
      </c>
      <c r="AK227" s="81" t="str">
        <f t="shared" si="308"/>
        <v>0</v>
      </c>
      <c r="AL227" s="81" t="str">
        <f t="shared" si="309"/>
        <v>000000</v>
      </c>
      <c r="AM227" s="81" t="str">
        <f t="shared" ca="1" si="310"/>
        <v/>
      </c>
      <c r="AN227" s="81">
        <f t="shared" si="317"/>
        <v>0</v>
      </c>
      <c r="AO227" s="81" t="str">
        <f>IF(G227="","0",VALUE(VLOOKUP(G227,'登録データ（男）'!$Q$3:$S$23,3,FALSE)))</f>
        <v>0</v>
      </c>
      <c r="AP227" s="81">
        <f t="shared" si="311"/>
        <v>0</v>
      </c>
      <c r="AQ227" s="81">
        <f t="shared" si="312"/>
        <v>0</v>
      </c>
      <c r="AR227" s="81" t="str">
        <f ca="1">IF(OFFSET(B227,-MOD(ROW(B227),3),0)&lt;&gt;"",IF(RIGHT(G227,1)=")",VALUE(VLOOKUP(OFFSET(B227,-MOD(ROW(B227),3),0),'登録データ（男）'!#REF!,8,FALSE)),"0"),"0")</f>
        <v>0</v>
      </c>
      <c r="AS227" s="81">
        <f t="shared" ca="1" si="313"/>
        <v>0</v>
      </c>
      <c r="AT227" s="81"/>
      <c r="AU227" s="81"/>
      <c r="AV227" s="81"/>
      <c r="AW227" s="81"/>
      <c r="AX227" s="81"/>
      <c r="AY227" s="81"/>
      <c r="AZ227" s="81"/>
      <c r="BA227" s="77"/>
      <c r="BB227" s="77" t="str">
        <f t="shared" si="318"/>
        <v/>
      </c>
      <c r="BG227" s="81">
        <f t="shared" si="319"/>
        <v>0</v>
      </c>
    </row>
    <row r="228" spans="1:59" ht="18.75" customHeight="1" thickTop="1">
      <c r="A228" s="260">
        <v>71</v>
      </c>
      <c r="B228" s="243"/>
      <c r="C228" s="505" t="str">
        <f>IF(B228="","",VLOOKUP(B228,'登録データ（男）'!$A$3:$AA$2000,2,FALSE))</f>
        <v/>
      </c>
      <c r="D228" s="505" t="str">
        <f>IF(B228="","",VLOOKUP(B228,'登録データ（男）'!$A$3:$AA$2000,3,FALSE))</f>
        <v/>
      </c>
      <c r="E228" s="504" t="str">
        <f>IF(B228="","",VLOOKUP(B228,'登録データ（男）'!$A$3:$AA$2000,7,FALSE))</f>
        <v/>
      </c>
      <c r="F228" s="82" t="s">
        <v>52</v>
      </c>
      <c r="G228" s="82"/>
      <c r="H228" s="25"/>
      <c r="I228" s="82" t="s">
        <v>55</v>
      </c>
      <c r="J228" s="17"/>
      <c r="K228" s="184" t="str">
        <f t="shared" si="302"/>
        <v/>
      </c>
      <c r="L228" s="17"/>
      <c r="M228" s="82" t="str">
        <f t="shared" si="303"/>
        <v/>
      </c>
      <c r="N228" s="17"/>
      <c r="O228" s="17"/>
      <c r="P228" s="262"/>
      <c r="Q228" s="262"/>
      <c r="R228" s="241"/>
      <c r="S228" s="254"/>
      <c r="T228" s="254"/>
      <c r="X228" s="46"/>
      <c r="Y228" s="81">
        <f>IF(B228="",0,IF(VLOOKUP(B228,'登録データ（男）'!$A$3:$AB$1687,28,FALSE)=1,0,1))</f>
        <v>0</v>
      </c>
      <c r="Z228" s="81">
        <f>IF(B228="",1,0)</f>
        <v>1</v>
      </c>
      <c r="AA228" s="81">
        <f>IF(C228="",1,0)</f>
        <v>1</v>
      </c>
      <c r="AB228" s="81">
        <f>IF(D228="",1,0)</f>
        <v>1</v>
      </c>
      <c r="AC228" s="81">
        <f>IF(E228="",1,0)</f>
        <v>1</v>
      </c>
      <c r="AD228" s="81">
        <f>IF(E229="",1,0)</f>
        <v>1</v>
      </c>
      <c r="AE228" s="81">
        <f>SUM(Z228:AD228)</f>
        <v>5</v>
      </c>
      <c r="AF228" s="81">
        <f t="shared" ca="1" si="304"/>
        <v>0</v>
      </c>
      <c r="AG228" s="48" t="str">
        <f t="shared" ref="AG228" si="340">IF($B228="","",IF($B228&lt;1500,0,1))</f>
        <v/>
      </c>
      <c r="AH228" s="81">
        <f t="shared" si="306"/>
        <v>0</v>
      </c>
      <c r="AI228" s="81" t="str">
        <f>IF(G228="","0",VLOOKUP(G228,'登録データ（男）'!$Q$3:$S$23,2,FALSE))</f>
        <v>0</v>
      </c>
      <c r="AJ228" s="81" t="str">
        <f t="shared" si="307"/>
        <v>00</v>
      </c>
      <c r="AK228" s="81" t="str">
        <f t="shared" si="308"/>
        <v>0</v>
      </c>
      <c r="AL228" s="81" t="str">
        <f t="shared" si="309"/>
        <v>000000</v>
      </c>
      <c r="AM228" s="81" t="str">
        <f t="shared" ca="1" si="310"/>
        <v/>
      </c>
      <c r="AN228" s="81">
        <f t="shared" si="317"/>
        <v>0</v>
      </c>
      <c r="AO228" s="81" t="str">
        <f>IF(G228="","0",VALUE(VLOOKUP(G228,'登録データ（男）'!$Q$3:$S$23,3,FALSE)))</f>
        <v>0</v>
      </c>
      <c r="AP228" s="81">
        <f t="shared" si="311"/>
        <v>0</v>
      </c>
      <c r="AQ228" s="81">
        <f t="shared" si="312"/>
        <v>0</v>
      </c>
      <c r="AR228" s="81" t="str">
        <f ca="1">IF(OFFSET(B228,-MOD(ROW(B228),3),0)&lt;&gt;"",IF(RIGHT(G228,1)=")",VALUE(VLOOKUP(OFFSET(B228,-MOD(ROW(B228),3),0),'登録データ（男）'!#REF!,8,FALSE)),"0"),"0")</f>
        <v>0</v>
      </c>
      <c r="AS228" s="81">
        <f t="shared" ca="1" si="313"/>
        <v>0</v>
      </c>
      <c r="AT228" s="81" t="str">
        <f t="shared" ref="AT228" si="341">IF(AU228="","",RANK(AU228,$AU$18:$AU$467,1))</f>
        <v/>
      </c>
      <c r="AU228" s="81" t="str">
        <f>IF(S228="","",B228)</f>
        <v/>
      </c>
      <c r="AV228" s="81" t="str">
        <f t="shared" ref="AV228" si="342">IF(AW228="","",RANK(AW228,$AW$18:$AW$467,1))</f>
        <v/>
      </c>
      <c r="AW228" s="81" t="str">
        <f>IF(T228="","",B228)</f>
        <v/>
      </c>
      <c r="AX228" s="81" t="str">
        <f t="shared" ref="AX228" si="343">IF(AY228="","",RANK(AY228,$AY$18:$AY$467,1))</f>
        <v/>
      </c>
      <c r="AY228" s="81" t="str">
        <f>IF(OR(G228="十種競技",G229="十種競技",G230="十種競技"),B228,"")</f>
        <v/>
      </c>
      <c r="AZ228" s="81"/>
      <c r="BA228" s="77">
        <f>B228</f>
        <v>0</v>
      </c>
      <c r="BB228" s="77" t="str">
        <f t="shared" si="318"/>
        <v/>
      </c>
      <c r="BG228" s="81">
        <f t="shared" si="319"/>
        <v>0</v>
      </c>
    </row>
    <row r="229" spans="1:59" ht="18.75" customHeight="1">
      <c r="A229" s="261"/>
      <c r="B229" s="244"/>
      <c r="C229" s="506"/>
      <c r="D229" s="506"/>
      <c r="E229" s="504" t="str">
        <f>IF(B228="","",VLOOKUP(B228,'登録データ（男）'!$A$3:$AA$2000,4,FALSE))</f>
        <v/>
      </c>
      <c r="F229" s="16" t="s">
        <v>53</v>
      </c>
      <c r="G229" s="16"/>
      <c r="H229" s="16"/>
      <c r="I229" s="16" t="s">
        <v>56</v>
      </c>
      <c r="J229" s="76"/>
      <c r="K229" s="16" t="str">
        <f t="shared" si="302"/>
        <v/>
      </c>
      <c r="L229" s="76"/>
      <c r="M229" s="185" t="str">
        <f t="shared" si="303"/>
        <v/>
      </c>
      <c r="N229" s="76"/>
      <c r="O229" s="76"/>
      <c r="P229" s="204"/>
      <c r="Q229" s="204"/>
      <c r="R229" s="257"/>
      <c r="S229" s="255"/>
      <c r="T229" s="255"/>
      <c r="X229" s="46"/>
      <c r="Y229" s="81">
        <f>IF(B229="",0,IF(VLOOKUP(B229,'登録データ（男）'!$A$3:$AB$1687,28,FALSE)=1,0,1))</f>
        <v>0</v>
      </c>
      <c r="Z229" s="81"/>
      <c r="AA229" s="81"/>
      <c r="AB229" s="81"/>
      <c r="AC229" s="81"/>
      <c r="AD229" s="81"/>
      <c r="AE229" s="81"/>
      <c r="AF229" s="81">
        <f t="shared" ca="1" si="304"/>
        <v>0</v>
      </c>
      <c r="AG229" s="48" t="str">
        <f t="shared" si="305"/>
        <v/>
      </c>
      <c r="AH229" s="81">
        <f t="shared" si="306"/>
        <v>0</v>
      </c>
      <c r="AI229" s="81" t="str">
        <f>IF(G229="","0",VLOOKUP(G229,'登録データ（男）'!$Q$3:$S$23,2,FALSE))</f>
        <v>0</v>
      </c>
      <c r="AJ229" s="81" t="str">
        <f t="shared" si="307"/>
        <v>00</v>
      </c>
      <c r="AK229" s="81" t="str">
        <f t="shared" si="308"/>
        <v>0</v>
      </c>
      <c r="AL229" s="81" t="str">
        <f t="shared" si="309"/>
        <v>000000</v>
      </c>
      <c r="AM229" s="81" t="str">
        <f t="shared" ca="1" si="310"/>
        <v/>
      </c>
      <c r="AN229" s="81">
        <f t="shared" si="317"/>
        <v>0</v>
      </c>
      <c r="AO229" s="81" t="str">
        <f>IF(G229="","0",VALUE(VLOOKUP(G229,'登録データ（男）'!$Q$3:$S$23,3,FALSE)))</f>
        <v>0</v>
      </c>
      <c r="AP229" s="81">
        <f t="shared" si="311"/>
        <v>0</v>
      </c>
      <c r="AQ229" s="81">
        <f t="shared" si="312"/>
        <v>0</v>
      </c>
      <c r="AR229" s="81" t="str">
        <f ca="1">IF(OFFSET(B229,-MOD(ROW(B229),3),0)&lt;&gt;"",IF(RIGHT(G229,1)=")",VALUE(VLOOKUP(OFFSET(B229,-MOD(ROW(B229),3),0),'登録データ（男）'!#REF!,8,FALSE)),"0"),"0")</f>
        <v>0</v>
      </c>
      <c r="AS229" s="81">
        <f t="shared" ca="1" si="313"/>
        <v>0</v>
      </c>
      <c r="AT229" s="81"/>
      <c r="AU229" s="81"/>
      <c r="AV229" s="81"/>
      <c r="AW229" s="81"/>
      <c r="AX229" s="81"/>
      <c r="AY229" s="81"/>
      <c r="AZ229" s="81"/>
      <c r="BA229" s="77"/>
      <c r="BB229" s="77" t="str">
        <f t="shared" si="318"/>
        <v/>
      </c>
      <c r="BG229" s="81">
        <f t="shared" si="319"/>
        <v>0</v>
      </c>
    </row>
    <row r="230" spans="1:59" ht="18.75" customHeight="1" thickBot="1">
      <c r="A230" s="250"/>
      <c r="B230" s="245"/>
      <c r="C230" s="507"/>
      <c r="D230" s="507"/>
      <c r="E230" s="508" t="s">
        <v>258</v>
      </c>
      <c r="F230" s="79" t="s">
        <v>54</v>
      </c>
      <c r="G230" s="79"/>
      <c r="H230" s="152"/>
      <c r="I230" s="79" t="s">
        <v>36</v>
      </c>
      <c r="J230" s="18"/>
      <c r="K230" s="25" t="str">
        <f t="shared" si="302"/>
        <v/>
      </c>
      <c r="L230" s="18"/>
      <c r="M230" s="79" t="str">
        <f t="shared" si="303"/>
        <v/>
      </c>
      <c r="N230" s="18"/>
      <c r="O230" s="18"/>
      <c r="P230" s="258"/>
      <c r="Q230" s="258"/>
      <c r="R230" s="259"/>
      <c r="S230" s="256"/>
      <c r="T230" s="256"/>
      <c r="X230" s="46"/>
      <c r="Y230" s="81">
        <f>IF(B230="",0,IF(VLOOKUP(B230,'登録データ（男）'!$A$3:$AB$1687,28,FALSE)=1,0,1))</f>
        <v>0</v>
      </c>
      <c r="Z230" s="81"/>
      <c r="AA230" s="81"/>
      <c r="AB230" s="81"/>
      <c r="AC230" s="81"/>
      <c r="AD230" s="81"/>
      <c r="AE230" s="81"/>
      <c r="AF230" s="81">
        <f t="shared" ca="1" si="304"/>
        <v>0</v>
      </c>
      <c r="AG230" s="48"/>
      <c r="AH230" s="81">
        <f t="shared" si="306"/>
        <v>0</v>
      </c>
      <c r="AI230" s="81" t="str">
        <f>IF(G230="","0",VLOOKUP(G230,'登録データ（男）'!$Q$3:$S$23,2,FALSE))</f>
        <v>0</v>
      </c>
      <c r="AJ230" s="81" t="str">
        <f t="shared" si="307"/>
        <v>00</v>
      </c>
      <c r="AK230" s="81" t="str">
        <f t="shared" si="308"/>
        <v>0</v>
      </c>
      <c r="AL230" s="81" t="str">
        <f t="shared" si="309"/>
        <v>000000</v>
      </c>
      <c r="AM230" s="81" t="str">
        <f t="shared" ca="1" si="310"/>
        <v/>
      </c>
      <c r="AN230" s="81">
        <f t="shared" si="317"/>
        <v>0</v>
      </c>
      <c r="AO230" s="81" t="str">
        <f>IF(G230="","0",VALUE(VLOOKUP(G230,'登録データ（男）'!$Q$3:$S$23,3,FALSE)))</f>
        <v>0</v>
      </c>
      <c r="AP230" s="81">
        <f t="shared" si="311"/>
        <v>0</v>
      </c>
      <c r="AQ230" s="81">
        <f t="shared" si="312"/>
        <v>0</v>
      </c>
      <c r="AR230" s="81" t="str">
        <f ca="1">IF(OFFSET(B230,-MOD(ROW(B230),3),0)&lt;&gt;"",IF(RIGHT(G230,1)=")",VALUE(VLOOKUP(OFFSET(B230,-MOD(ROW(B230),3),0),'登録データ（男）'!#REF!,8,FALSE)),"0"),"0")</f>
        <v>0</v>
      </c>
      <c r="AS230" s="81">
        <f t="shared" ca="1" si="313"/>
        <v>0</v>
      </c>
      <c r="AT230" s="81"/>
      <c r="AU230" s="81"/>
      <c r="AV230" s="81"/>
      <c r="AW230" s="81"/>
      <c r="AX230" s="81"/>
      <c r="AY230" s="81"/>
      <c r="AZ230" s="81"/>
      <c r="BA230" s="77"/>
      <c r="BB230" s="77" t="str">
        <f t="shared" si="318"/>
        <v/>
      </c>
      <c r="BG230" s="81">
        <f t="shared" si="319"/>
        <v>0</v>
      </c>
    </row>
    <row r="231" spans="1:59" ht="18.75" customHeight="1" thickTop="1">
      <c r="A231" s="260">
        <v>72</v>
      </c>
      <c r="B231" s="243"/>
      <c r="C231" s="505" t="str">
        <f>IF(B231="","",VLOOKUP(B231,'登録データ（男）'!$A$3:$AA$2000,2,FALSE))</f>
        <v/>
      </c>
      <c r="D231" s="505" t="str">
        <f>IF(B231="","",VLOOKUP(B231,'登録データ（男）'!$A$3:$AA$2000,3,FALSE))</f>
        <v/>
      </c>
      <c r="E231" s="504" t="str">
        <f>IF(B231="","",VLOOKUP(B231,'登録データ（男）'!$A$3:$AA$2000,7,FALSE))</f>
        <v/>
      </c>
      <c r="F231" s="82" t="s">
        <v>52</v>
      </c>
      <c r="G231" s="82"/>
      <c r="H231" s="25"/>
      <c r="I231" s="82" t="s">
        <v>55</v>
      </c>
      <c r="J231" s="17"/>
      <c r="K231" s="184" t="str">
        <f t="shared" si="302"/>
        <v/>
      </c>
      <c r="L231" s="17"/>
      <c r="M231" s="82" t="str">
        <f t="shared" si="303"/>
        <v/>
      </c>
      <c r="N231" s="17"/>
      <c r="O231" s="17"/>
      <c r="P231" s="262"/>
      <c r="Q231" s="262"/>
      <c r="R231" s="241"/>
      <c r="S231" s="254"/>
      <c r="T231" s="254"/>
      <c r="X231" s="46"/>
      <c r="Y231" s="81">
        <f>IF(B231="",0,IF(VLOOKUP(B231,'登録データ（男）'!$A$3:$AB$1687,28,FALSE)=1,0,1))</f>
        <v>0</v>
      </c>
      <c r="Z231" s="81">
        <f>IF(B231="",1,0)</f>
        <v>1</v>
      </c>
      <c r="AA231" s="81">
        <f>IF(C231="",1,0)</f>
        <v>1</v>
      </c>
      <c r="AB231" s="81">
        <f>IF(D231="",1,0)</f>
        <v>1</v>
      </c>
      <c r="AC231" s="81">
        <f>IF(E231="",1,0)</f>
        <v>1</v>
      </c>
      <c r="AD231" s="81">
        <f>IF(E232="",1,0)</f>
        <v>1</v>
      </c>
      <c r="AE231" s="81">
        <f>SUM(Z231:AD231)</f>
        <v>5</v>
      </c>
      <c r="AF231" s="81">
        <f t="shared" ca="1" si="304"/>
        <v>0</v>
      </c>
      <c r="AG231" s="48" t="str">
        <f t="shared" ref="AG231" si="344">IF($B231="","",IF($B231&lt;1500,0,1))</f>
        <v/>
      </c>
      <c r="AH231" s="81">
        <f t="shared" si="306"/>
        <v>0</v>
      </c>
      <c r="AI231" s="81" t="str">
        <f>IF(G231="","0",VLOOKUP(G231,'登録データ（男）'!$Q$3:$S$23,2,FALSE))</f>
        <v>0</v>
      </c>
      <c r="AJ231" s="81" t="str">
        <f t="shared" si="307"/>
        <v>00</v>
      </c>
      <c r="AK231" s="81" t="str">
        <f t="shared" si="308"/>
        <v>0</v>
      </c>
      <c r="AL231" s="81" t="str">
        <f t="shared" si="309"/>
        <v>000000</v>
      </c>
      <c r="AM231" s="81" t="str">
        <f t="shared" ca="1" si="310"/>
        <v/>
      </c>
      <c r="AN231" s="81">
        <f t="shared" si="317"/>
        <v>0</v>
      </c>
      <c r="AO231" s="81" t="str">
        <f>IF(G231="","0",VALUE(VLOOKUP(G231,'登録データ（男）'!$Q$3:$S$23,3,FALSE)))</f>
        <v>0</v>
      </c>
      <c r="AP231" s="81">
        <f t="shared" si="311"/>
        <v>0</v>
      </c>
      <c r="AQ231" s="81">
        <f t="shared" si="312"/>
        <v>0</v>
      </c>
      <c r="AR231" s="81" t="str">
        <f ca="1">IF(OFFSET(B231,-MOD(ROW(B231),3),0)&lt;&gt;"",IF(RIGHT(G231,1)=")",VALUE(VLOOKUP(OFFSET(B231,-MOD(ROW(B231),3),0),'登録データ（男）'!#REF!,8,FALSE)),"0"),"0")</f>
        <v>0</v>
      </c>
      <c r="AS231" s="81">
        <f t="shared" ca="1" si="313"/>
        <v>0</v>
      </c>
      <c r="AT231" s="81" t="str">
        <f t="shared" ref="AT231" si="345">IF(AU231="","",RANK(AU231,$AU$18:$AU$467,1))</f>
        <v/>
      </c>
      <c r="AU231" s="81" t="str">
        <f>IF(S231="","",B231)</f>
        <v/>
      </c>
      <c r="AV231" s="81" t="str">
        <f t="shared" ref="AV231" si="346">IF(AW231="","",RANK(AW231,$AW$18:$AW$467,1))</f>
        <v/>
      </c>
      <c r="AW231" s="81" t="str">
        <f>IF(T231="","",B231)</f>
        <v/>
      </c>
      <c r="AX231" s="81" t="str">
        <f t="shared" ref="AX231" si="347">IF(AY231="","",RANK(AY231,$AY$18:$AY$467,1))</f>
        <v/>
      </c>
      <c r="AY231" s="81" t="str">
        <f>IF(OR(G231="十種競技",G232="十種競技",G233="十種競技"),B231,"")</f>
        <v/>
      </c>
      <c r="AZ231" s="81"/>
      <c r="BA231" s="77">
        <f>B231</f>
        <v>0</v>
      </c>
      <c r="BB231" s="77" t="str">
        <f t="shared" si="318"/>
        <v/>
      </c>
      <c r="BG231" s="81">
        <f t="shared" si="319"/>
        <v>0</v>
      </c>
    </row>
    <row r="232" spans="1:59" ht="18.75" customHeight="1">
      <c r="A232" s="261"/>
      <c r="B232" s="244"/>
      <c r="C232" s="506"/>
      <c r="D232" s="506"/>
      <c r="E232" s="504" t="str">
        <f>IF(B231="","",VLOOKUP(B231,'登録データ（男）'!$A$3:$AA$2000,4,FALSE))</f>
        <v/>
      </c>
      <c r="F232" s="16" t="s">
        <v>53</v>
      </c>
      <c r="G232" s="16"/>
      <c r="H232" s="16"/>
      <c r="I232" s="16" t="s">
        <v>56</v>
      </c>
      <c r="J232" s="76"/>
      <c r="K232" s="16" t="str">
        <f t="shared" si="302"/>
        <v/>
      </c>
      <c r="L232" s="76"/>
      <c r="M232" s="185" t="str">
        <f t="shared" si="303"/>
        <v/>
      </c>
      <c r="N232" s="76"/>
      <c r="O232" s="76"/>
      <c r="P232" s="204"/>
      <c r="Q232" s="204"/>
      <c r="R232" s="257"/>
      <c r="S232" s="255"/>
      <c r="T232" s="255"/>
      <c r="X232" s="46"/>
      <c r="Y232" s="81">
        <f>IF(B232="",0,IF(VLOOKUP(B232,'登録データ（男）'!$A$3:$AB$1687,28,FALSE)=1,0,1))</f>
        <v>0</v>
      </c>
      <c r="Z232" s="81"/>
      <c r="AA232" s="81"/>
      <c r="AB232" s="81"/>
      <c r="AC232" s="81"/>
      <c r="AD232" s="81"/>
      <c r="AE232" s="81"/>
      <c r="AF232" s="81">
        <f t="shared" ca="1" si="304"/>
        <v>0</v>
      </c>
      <c r="AG232" s="48" t="str">
        <f t="shared" si="305"/>
        <v/>
      </c>
      <c r="AH232" s="81">
        <f t="shared" si="306"/>
        <v>0</v>
      </c>
      <c r="AI232" s="81" t="str">
        <f>IF(G232="","0",VLOOKUP(G232,'登録データ（男）'!$Q$3:$S$23,2,FALSE))</f>
        <v>0</v>
      </c>
      <c r="AJ232" s="81" t="str">
        <f t="shared" si="307"/>
        <v>00</v>
      </c>
      <c r="AK232" s="81" t="str">
        <f t="shared" si="308"/>
        <v>0</v>
      </c>
      <c r="AL232" s="81" t="str">
        <f t="shared" si="309"/>
        <v>000000</v>
      </c>
      <c r="AM232" s="81" t="str">
        <f t="shared" ca="1" si="310"/>
        <v/>
      </c>
      <c r="AN232" s="81">
        <f t="shared" si="317"/>
        <v>0</v>
      </c>
      <c r="AO232" s="81" t="str">
        <f>IF(G232="","0",VALUE(VLOOKUP(G232,'登録データ（男）'!$Q$3:$S$23,3,FALSE)))</f>
        <v>0</v>
      </c>
      <c r="AP232" s="81">
        <f t="shared" si="311"/>
        <v>0</v>
      </c>
      <c r="AQ232" s="81">
        <f t="shared" si="312"/>
        <v>0</v>
      </c>
      <c r="AR232" s="81" t="str">
        <f ca="1">IF(OFFSET(B232,-MOD(ROW(B232),3),0)&lt;&gt;"",IF(RIGHT(G232,1)=")",VALUE(VLOOKUP(OFFSET(B232,-MOD(ROW(B232),3),0),'登録データ（男）'!#REF!,8,FALSE)),"0"),"0")</f>
        <v>0</v>
      </c>
      <c r="AS232" s="81">
        <f t="shared" ca="1" si="313"/>
        <v>0</v>
      </c>
      <c r="AT232" s="81"/>
      <c r="AU232" s="81"/>
      <c r="AV232" s="81"/>
      <c r="AW232" s="81"/>
      <c r="AX232" s="81"/>
      <c r="AY232" s="81"/>
      <c r="AZ232" s="81"/>
      <c r="BA232" s="77"/>
      <c r="BB232" s="77" t="str">
        <f t="shared" si="318"/>
        <v/>
      </c>
      <c r="BG232" s="81">
        <f t="shared" si="319"/>
        <v>0</v>
      </c>
    </row>
    <row r="233" spans="1:59" ht="18.75" customHeight="1" thickBot="1">
      <c r="A233" s="250"/>
      <c r="B233" s="245"/>
      <c r="C233" s="507"/>
      <c r="D233" s="507"/>
      <c r="E233" s="508" t="s">
        <v>258</v>
      </c>
      <c r="F233" s="79" t="s">
        <v>54</v>
      </c>
      <c r="G233" s="79"/>
      <c r="H233" s="152"/>
      <c r="I233" s="79" t="s">
        <v>36</v>
      </c>
      <c r="J233" s="18"/>
      <c r="K233" s="25" t="str">
        <f t="shared" si="302"/>
        <v/>
      </c>
      <c r="L233" s="18"/>
      <c r="M233" s="79" t="str">
        <f t="shared" si="303"/>
        <v/>
      </c>
      <c r="N233" s="18"/>
      <c r="O233" s="18"/>
      <c r="P233" s="258"/>
      <c r="Q233" s="258"/>
      <c r="R233" s="259"/>
      <c r="S233" s="256"/>
      <c r="T233" s="256"/>
      <c r="X233" s="46"/>
      <c r="Y233" s="81">
        <f>IF(B233="",0,IF(VLOOKUP(B233,'登録データ（男）'!$A$3:$AB$1687,28,FALSE)=1,0,1))</f>
        <v>0</v>
      </c>
      <c r="Z233" s="81"/>
      <c r="AA233" s="81"/>
      <c r="AB233" s="81"/>
      <c r="AC233" s="81"/>
      <c r="AD233" s="81"/>
      <c r="AE233" s="81"/>
      <c r="AF233" s="81">
        <f t="shared" ca="1" si="304"/>
        <v>0</v>
      </c>
      <c r="AG233" s="48"/>
      <c r="AH233" s="81">
        <f t="shared" si="306"/>
        <v>0</v>
      </c>
      <c r="AI233" s="81" t="str">
        <f>IF(G233="","0",VLOOKUP(G233,'登録データ（男）'!$Q$3:$S$23,2,FALSE))</f>
        <v>0</v>
      </c>
      <c r="AJ233" s="81" t="str">
        <f t="shared" si="307"/>
        <v>00</v>
      </c>
      <c r="AK233" s="81" t="str">
        <f t="shared" si="308"/>
        <v>0</v>
      </c>
      <c r="AL233" s="81" t="str">
        <f t="shared" si="309"/>
        <v>000000</v>
      </c>
      <c r="AM233" s="81" t="str">
        <f t="shared" ca="1" si="310"/>
        <v/>
      </c>
      <c r="AN233" s="81">
        <f t="shared" si="317"/>
        <v>0</v>
      </c>
      <c r="AO233" s="81" t="str">
        <f>IF(G233="","0",VALUE(VLOOKUP(G233,'登録データ（男）'!$Q$3:$S$23,3,FALSE)))</f>
        <v>0</v>
      </c>
      <c r="AP233" s="81">
        <f t="shared" si="311"/>
        <v>0</v>
      </c>
      <c r="AQ233" s="81">
        <f t="shared" si="312"/>
        <v>0</v>
      </c>
      <c r="AR233" s="81" t="str">
        <f ca="1">IF(OFFSET(B233,-MOD(ROW(B233),3),0)&lt;&gt;"",IF(RIGHT(G233,1)=")",VALUE(VLOOKUP(OFFSET(B233,-MOD(ROW(B233),3),0),'登録データ（男）'!#REF!,8,FALSE)),"0"),"0")</f>
        <v>0</v>
      </c>
      <c r="AS233" s="81">
        <f t="shared" ca="1" si="313"/>
        <v>0</v>
      </c>
      <c r="AT233" s="81"/>
      <c r="AU233" s="81"/>
      <c r="AV233" s="81"/>
      <c r="AW233" s="81"/>
      <c r="AX233" s="81"/>
      <c r="AY233" s="81"/>
      <c r="AZ233" s="81"/>
      <c r="BA233" s="77"/>
      <c r="BB233" s="77" t="str">
        <f t="shared" si="318"/>
        <v/>
      </c>
      <c r="BG233" s="81">
        <f t="shared" si="319"/>
        <v>0</v>
      </c>
    </row>
    <row r="234" spans="1:59" ht="18.75" customHeight="1" thickTop="1">
      <c r="A234" s="260">
        <v>73</v>
      </c>
      <c r="B234" s="243"/>
      <c r="C234" s="505" t="str">
        <f>IF(B234="","",VLOOKUP(B234,'登録データ（男）'!$A$3:$AA$2000,2,FALSE))</f>
        <v/>
      </c>
      <c r="D234" s="505" t="str">
        <f>IF(B234="","",VLOOKUP(B234,'登録データ（男）'!$A$3:$AA$2000,3,FALSE))</f>
        <v/>
      </c>
      <c r="E234" s="504" t="str">
        <f>IF(B234="","",VLOOKUP(B234,'登録データ（男）'!$A$3:$AA$2000,7,FALSE))</f>
        <v/>
      </c>
      <c r="F234" s="82" t="s">
        <v>52</v>
      </c>
      <c r="G234" s="82"/>
      <c r="H234" s="25"/>
      <c r="I234" s="82" t="s">
        <v>55</v>
      </c>
      <c r="J234" s="17"/>
      <c r="K234" s="184" t="str">
        <f t="shared" si="302"/>
        <v/>
      </c>
      <c r="L234" s="17"/>
      <c r="M234" s="82" t="str">
        <f t="shared" si="303"/>
        <v/>
      </c>
      <c r="N234" s="17"/>
      <c r="O234" s="17"/>
      <c r="P234" s="262"/>
      <c r="Q234" s="262"/>
      <c r="R234" s="241"/>
      <c r="S234" s="254"/>
      <c r="T234" s="254"/>
      <c r="X234" s="46"/>
      <c r="Y234" s="81">
        <f>IF(B234="",0,IF(VLOOKUP(B234,'登録データ（男）'!$A$3:$AB$1687,28,FALSE)=1,0,1))</f>
        <v>0</v>
      </c>
      <c r="Z234" s="81">
        <f>IF(B234="",1,0)</f>
        <v>1</v>
      </c>
      <c r="AA234" s="81">
        <f>IF(C234="",1,0)</f>
        <v>1</v>
      </c>
      <c r="AB234" s="81">
        <f>IF(D234="",1,0)</f>
        <v>1</v>
      </c>
      <c r="AC234" s="81">
        <f>IF(E234="",1,0)</f>
        <v>1</v>
      </c>
      <c r="AD234" s="81">
        <f>IF(E235="",1,0)</f>
        <v>1</v>
      </c>
      <c r="AE234" s="81">
        <f>SUM(Z234:AD234)</f>
        <v>5</v>
      </c>
      <c r="AF234" s="81">
        <f t="shared" ca="1" si="304"/>
        <v>0</v>
      </c>
      <c r="AG234" s="48" t="str">
        <f t="shared" ref="AG234" si="348">IF($B234="","",IF($B234&lt;1500,0,1))</f>
        <v/>
      </c>
      <c r="AH234" s="81">
        <f t="shared" si="306"/>
        <v>0</v>
      </c>
      <c r="AI234" s="81" t="str">
        <f>IF(G234="","0",VLOOKUP(G234,'登録データ（男）'!$Q$3:$S$23,2,FALSE))</f>
        <v>0</v>
      </c>
      <c r="AJ234" s="81" t="str">
        <f t="shared" si="307"/>
        <v>00</v>
      </c>
      <c r="AK234" s="81" t="str">
        <f t="shared" si="308"/>
        <v>0</v>
      </c>
      <c r="AL234" s="81" t="str">
        <f t="shared" si="309"/>
        <v>000000</v>
      </c>
      <c r="AM234" s="81" t="str">
        <f t="shared" ca="1" si="310"/>
        <v/>
      </c>
      <c r="AN234" s="81">
        <f t="shared" si="317"/>
        <v>0</v>
      </c>
      <c r="AO234" s="81" t="str">
        <f>IF(G234="","0",VALUE(VLOOKUP(G234,'登録データ（男）'!$Q$3:$S$23,3,FALSE)))</f>
        <v>0</v>
      </c>
      <c r="AP234" s="81">
        <f t="shared" si="311"/>
        <v>0</v>
      </c>
      <c r="AQ234" s="81">
        <f t="shared" si="312"/>
        <v>0</v>
      </c>
      <c r="AR234" s="81" t="str">
        <f ca="1">IF(OFFSET(B234,-MOD(ROW(B234),3),0)&lt;&gt;"",IF(RIGHT(G234,1)=")",VALUE(VLOOKUP(OFFSET(B234,-MOD(ROW(B234),3),0),'登録データ（男）'!#REF!,8,FALSE)),"0"),"0")</f>
        <v>0</v>
      </c>
      <c r="AS234" s="81">
        <f t="shared" ca="1" si="313"/>
        <v>0</v>
      </c>
      <c r="AT234" s="81" t="str">
        <f t="shared" ref="AT234" si="349">IF(AU234="","",RANK(AU234,$AU$18:$AU$467,1))</f>
        <v/>
      </c>
      <c r="AU234" s="81" t="str">
        <f>IF(S234="","",B234)</f>
        <v/>
      </c>
      <c r="AV234" s="81" t="str">
        <f t="shared" ref="AV234" si="350">IF(AW234="","",RANK(AW234,$AW$18:$AW$467,1))</f>
        <v/>
      </c>
      <c r="AW234" s="81" t="str">
        <f>IF(T234="","",B234)</f>
        <v/>
      </c>
      <c r="AX234" s="81" t="str">
        <f t="shared" ref="AX234" si="351">IF(AY234="","",RANK(AY234,$AY$18:$AY$467,1))</f>
        <v/>
      </c>
      <c r="AY234" s="81" t="str">
        <f>IF(OR(G234="十種競技",G235="十種競技",G236="十種競技"),B234,"")</f>
        <v/>
      </c>
      <c r="AZ234" s="81"/>
      <c r="BA234" s="77">
        <f>B234</f>
        <v>0</v>
      </c>
      <c r="BB234" s="77" t="str">
        <f t="shared" si="318"/>
        <v/>
      </c>
      <c r="BG234" s="81">
        <f t="shared" si="319"/>
        <v>0</v>
      </c>
    </row>
    <row r="235" spans="1:59" ht="18.75" customHeight="1">
      <c r="A235" s="261"/>
      <c r="B235" s="244"/>
      <c r="C235" s="506"/>
      <c r="D235" s="506"/>
      <c r="E235" s="504" t="str">
        <f>IF(B234="","",VLOOKUP(B234,'登録データ（男）'!$A$3:$AA$2000,4,FALSE))</f>
        <v/>
      </c>
      <c r="F235" s="16" t="s">
        <v>53</v>
      </c>
      <c r="G235" s="16"/>
      <c r="H235" s="16"/>
      <c r="I235" s="16" t="s">
        <v>56</v>
      </c>
      <c r="J235" s="76"/>
      <c r="K235" s="16" t="str">
        <f t="shared" si="302"/>
        <v/>
      </c>
      <c r="L235" s="76"/>
      <c r="M235" s="185" t="str">
        <f t="shared" si="303"/>
        <v/>
      </c>
      <c r="N235" s="76"/>
      <c r="O235" s="76"/>
      <c r="P235" s="204"/>
      <c r="Q235" s="204"/>
      <c r="R235" s="257"/>
      <c r="S235" s="255"/>
      <c r="T235" s="255"/>
      <c r="X235" s="46"/>
      <c r="Y235" s="81">
        <f>IF(B235="",0,IF(VLOOKUP(B235,'登録データ（男）'!$A$3:$AB$1687,28,FALSE)=1,0,1))</f>
        <v>0</v>
      </c>
      <c r="Z235" s="81"/>
      <c r="AA235" s="81"/>
      <c r="AB235" s="81"/>
      <c r="AC235" s="81"/>
      <c r="AD235" s="81"/>
      <c r="AE235" s="81"/>
      <c r="AF235" s="81">
        <f t="shared" ca="1" si="304"/>
        <v>0</v>
      </c>
      <c r="AG235" s="48" t="str">
        <f t="shared" si="305"/>
        <v/>
      </c>
      <c r="AH235" s="81">
        <f t="shared" si="306"/>
        <v>0</v>
      </c>
      <c r="AI235" s="81" t="str">
        <f>IF(G235="","0",VLOOKUP(G235,'登録データ（男）'!$Q$3:$S$23,2,FALSE))</f>
        <v>0</v>
      </c>
      <c r="AJ235" s="81" t="str">
        <f t="shared" si="307"/>
        <v>00</v>
      </c>
      <c r="AK235" s="81" t="str">
        <f t="shared" si="308"/>
        <v>0</v>
      </c>
      <c r="AL235" s="81" t="str">
        <f t="shared" si="309"/>
        <v>000000</v>
      </c>
      <c r="AM235" s="81" t="str">
        <f t="shared" ca="1" si="310"/>
        <v/>
      </c>
      <c r="AN235" s="81">
        <f t="shared" si="317"/>
        <v>0</v>
      </c>
      <c r="AO235" s="81" t="str">
        <f>IF(G235="","0",VALUE(VLOOKUP(G235,'登録データ（男）'!$Q$3:$S$23,3,FALSE)))</f>
        <v>0</v>
      </c>
      <c r="AP235" s="81">
        <f t="shared" si="311"/>
        <v>0</v>
      </c>
      <c r="AQ235" s="81">
        <f t="shared" si="312"/>
        <v>0</v>
      </c>
      <c r="AR235" s="81" t="str">
        <f ca="1">IF(OFFSET(B235,-MOD(ROW(B235),3),0)&lt;&gt;"",IF(RIGHT(G235,1)=")",VALUE(VLOOKUP(OFFSET(B235,-MOD(ROW(B235),3),0),'登録データ（男）'!#REF!,8,FALSE)),"0"),"0")</f>
        <v>0</v>
      </c>
      <c r="AS235" s="81">
        <f t="shared" ca="1" si="313"/>
        <v>0</v>
      </c>
      <c r="AT235" s="81"/>
      <c r="AU235" s="81"/>
      <c r="AV235" s="81"/>
      <c r="AW235" s="81"/>
      <c r="AX235" s="81"/>
      <c r="AY235" s="81"/>
      <c r="AZ235" s="81"/>
      <c r="BA235" s="77"/>
      <c r="BB235" s="77" t="str">
        <f t="shared" si="318"/>
        <v/>
      </c>
      <c r="BG235" s="81">
        <f t="shared" si="319"/>
        <v>0</v>
      </c>
    </row>
    <row r="236" spans="1:59" ht="18.75" customHeight="1" thickBot="1">
      <c r="A236" s="250"/>
      <c r="B236" s="245"/>
      <c r="C236" s="507"/>
      <c r="D236" s="507"/>
      <c r="E236" s="508" t="s">
        <v>258</v>
      </c>
      <c r="F236" s="79" t="s">
        <v>54</v>
      </c>
      <c r="G236" s="79"/>
      <c r="H236" s="152"/>
      <c r="I236" s="79" t="s">
        <v>36</v>
      </c>
      <c r="J236" s="18"/>
      <c r="K236" s="25" t="str">
        <f t="shared" si="302"/>
        <v/>
      </c>
      <c r="L236" s="18"/>
      <c r="M236" s="79" t="str">
        <f t="shared" si="303"/>
        <v/>
      </c>
      <c r="N236" s="18"/>
      <c r="O236" s="18"/>
      <c r="P236" s="258"/>
      <c r="Q236" s="258"/>
      <c r="R236" s="259"/>
      <c r="S236" s="256"/>
      <c r="T236" s="256"/>
      <c r="X236" s="46"/>
      <c r="Y236" s="81">
        <f>IF(B236="",0,IF(VLOOKUP(B236,'登録データ（男）'!$A$3:$AB$1687,28,FALSE)=1,0,1))</f>
        <v>0</v>
      </c>
      <c r="Z236" s="81"/>
      <c r="AA236" s="81"/>
      <c r="AB236" s="81"/>
      <c r="AC236" s="81"/>
      <c r="AD236" s="81"/>
      <c r="AE236" s="81"/>
      <c r="AF236" s="81">
        <f t="shared" ca="1" si="304"/>
        <v>0</v>
      </c>
      <c r="AG236" s="48"/>
      <c r="AH236" s="81">
        <f t="shared" si="306"/>
        <v>0</v>
      </c>
      <c r="AI236" s="81" t="str">
        <f>IF(G236="","0",VLOOKUP(G236,'登録データ（男）'!$Q$3:$S$23,2,FALSE))</f>
        <v>0</v>
      </c>
      <c r="AJ236" s="81" t="str">
        <f t="shared" si="307"/>
        <v>00</v>
      </c>
      <c r="AK236" s="81" t="str">
        <f t="shared" si="308"/>
        <v>0</v>
      </c>
      <c r="AL236" s="81" t="str">
        <f t="shared" si="309"/>
        <v>000000</v>
      </c>
      <c r="AM236" s="81" t="str">
        <f t="shared" ca="1" si="310"/>
        <v/>
      </c>
      <c r="AN236" s="81">
        <f t="shared" si="317"/>
        <v>0</v>
      </c>
      <c r="AO236" s="81" t="str">
        <f>IF(G236="","0",VALUE(VLOOKUP(G236,'登録データ（男）'!$Q$3:$S$23,3,FALSE)))</f>
        <v>0</v>
      </c>
      <c r="AP236" s="81">
        <f t="shared" si="311"/>
        <v>0</v>
      </c>
      <c r="AQ236" s="81">
        <f t="shared" si="312"/>
        <v>0</v>
      </c>
      <c r="AR236" s="81" t="str">
        <f ca="1">IF(OFFSET(B236,-MOD(ROW(B236),3),0)&lt;&gt;"",IF(RIGHT(G236,1)=")",VALUE(VLOOKUP(OFFSET(B236,-MOD(ROW(B236),3),0),'登録データ（男）'!#REF!,8,FALSE)),"0"),"0")</f>
        <v>0</v>
      </c>
      <c r="AS236" s="81">
        <f t="shared" ca="1" si="313"/>
        <v>0</v>
      </c>
      <c r="AT236" s="81"/>
      <c r="AU236" s="81"/>
      <c r="AV236" s="81"/>
      <c r="AW236" s="81"/>
      <c r="AX236" s="81"/>
      <c r="AY236" s="81"/>
      <c r="AZ236" s="81"/>
      <c r="BA236" s="77"/>
      <c r="BB236" s="77" t="str">
        <f t="shared" si="318"/>
        <v/>
      </c>
      <c r="BG236" s="81">
        <f t="shared" si="319"/>
        <v>0</v>
      </c>
    </row>
    <row r="237" spans="1:59" ht="18.75" customHeight="1" thickTop="1">
      <c r="A237" s="260">
        <v>74</v>
      </c>
      <c r="B237" s="243"/>
      <c r="C237" s="505" t="str">
        <f>IF(B237="","",VLOOKUP(B237,'登録データ（男）'!$A$3:$AA$2000,2,FALSE))</f>
        <v/>
      </c>
      <c r="D237" s="505" t="str">
        <f>IF(B237="","",VLOOKUP(B237,'登録データ（男）'!$A$3:$AA$2000,3,FALSE))</f>
        <v/>
      </c>
      <c r="E237" s="504" t="str">
        <f>IF(B237="","",VLOOKUP(B237,'登録データ（男）'!$A$3:$AA$2000,7,FALSE))</f>
        <v/>
      </c>
      <c r="F237" s="82" t="s">
        <v>52</v>
      </c>
      <c r="G237" s="82"/>
      <c r="H237" s="25"/>
      <c r="I237" s="82" t="s">
        <v>55</v>
      </c>
      <c r="J237" s="17"/>
      <c r="K237" s="184" t="str">
        <f t="shared" si="302"/>
        <v/>
      </c>
      <c r="L237" s="17"/>
      <c r="M237" s="82" t="str">
        <f t="shared" si="303"/>
        <v/>
      </c>
      <c r="N237" s="17"/>
      <c r="O237" s="17"/>
      <c r="P237" s="262"/>
      <c r="Q237" s="262"/>
      <c r="R237" s="241"/>
      <c r="S237" s="254"/>
      <c r="T237" s="254"/>
      <c r="X237" s="46"/>
      <c r="Y237" s="81">
        <f>IF(B237="",0,IF(VLOOKUP(B237,'登録データ（男）'!$A$3:$AB$1687,28,FALSE)=1,0,1))</f>
        <v>0</v>
      </c>
      <c r="Z237" s="81">
        <f>IF(B237="",1,0)</f>
        <v>1</v>
      </c>
      <c r="AA237" s="81">
        <f>IF(C237="",1,0)</f>
        <v>1</v>
      </c>
      <c r="AB237" s="81">
        <f>IF(D237="",1,0)</f>
        <v>1</v>
      </c>
      <c r="AC237" s="81">
        <f>IF(E237="",1,0)</f>
        <v>1</v>
      </c>
      <c r="AD237" s="81">
        <f>IF(E238="",1,0)</f>
        <v>1</v>
      </c>
      <c r="AE237" s="81">
        <f>SUM(Z237:AD237)</f>
        <v>5</v>
      </c>
      <c r="AF237" s="81">
        <f t="shared" ca="1" si="304"/>
        <v>0</v>
      </c>
      <c r="AG237" s="48" t="str">
        <f t="shared" ref="AG237" si="352">IF($B237="","",IF($B237&lt;1500,0,1))</f>
        <v/>
      </c>
      <c r="AH237" s="81">
        <f t="shared" si="306"/>
        <v>0</v>
      </c>
      <c r="AI237" s="81" t="str">
        <f>IF(G237="","0",VLOOKUP(G237,'登録データ（男）'!$Q$3:$S$23,2,FALSE))</f>
        <v>0</v>
      </c>
      <c r="AJ237" s="81" t="str">
        <f t="shared" si="307"/>
        <v>00</v>
      </c>
      <c r="AK237" s="81" t="str">
        <f t="shared" si="308"/>
        <v>0</v>
      </c>
      <c r="AL237" s="81" t="str">
        <f t="shared" si="309"/>
        <v>000000</v>
      </c>
      <c r="AM237" s="81" t="str">
        <f t="shared" ca="1" si="310"/>
        <v/>
      </c>
      <c r="AN237" s="81">
        <f t="shared" si="317"/>
        <v>0</v>
      </c>
      <c r="AO237" s="81" t="str">
        <f>IF(G237="","0",VALUE(VLOOKUP(G237,'登録データ（男）'!$Q$3:$S$23,3,FALSE)))</f>
        <v>0</v>
      </c>
      <c r="AP237" s="81">
        <f t="shared" si="311"/>
        <v>0</v>
      </c>
      <c r="AQ237" s="81">
        <f t="shared" si="312"/>
        <v>0</v>
      </c>
      <c r="AR237" s="81" t="str">
        <f ca="1">IF(OFFSET(B237,-MOD(ROW(B237),3),0)&lt;&gt;"",IF(RIGHT(G237,1)=")",VALUE(VLOOKUP(OFFSET(B237,-MOD(ROW(B237),3),0),'登録データ（男）'!#REF!,8,FALSE)),"0"),"0")</f>
        <v>0</v>
      </c>
      <c r="AS237" s="81">
        <f t="shared" ca="1" si="313"/>
        <v>0</v>
      </c>
      <c r="AT237" s="81" t="str">
        <f t="shared" ref="AT237" si="353">IF(AU237="","",RANK(AU237,$AU$18:$AU$467,1))</f>
        <v/>
      </c>
      <c r="AU237" s="81" t="str">
        <f>IF(S237="","",B237)</f>
        <v/>
      </c>
      <c r="AV237" s="81" t="str">
        <f t="shared" ref="AV237" si="354">IF(AW237="","",RANK(AW237,$AW$18:$AW$467,1))</f>
        <v/>
      </c>
      <c r="AW237" s="81" t="str">
        <f>IF(T237="","",B237)</f>
        <v/>
      </c>
      <c r="AX237" s="81" t="str">
        <f t="shared" ref="AX237" si="355">IF(AY237="","",RANK(AY237,$AY$18:$AY$467,1))</f>
        <v/>
      </c>
      <c r="AY237" s="81" t="str">
        <f>IF(OR(G237="十種競技",G238="十種競技",G239="十種競技"),B237,"")</f>
        <v/>
      </c>
      <c r="AZ237" s="81"/>
      <c r="BA237" s="77">
        <f>B237</f>
        <v>0</v>
      </c>
      <c r="BB237" s="77" t="str">
        <f t="shared" si="318"/>
        <v/>
      </c>
      <c r="BG237" s="81">
        <f t="shared" si="319"/>
        <v>0</v>
      </c>
    </row>
    <row r="238" spans="1:59" ht="18" customHeight="1">
      <c r="A238" s="261"/>
      <c r="B238" s="244"/>
      <c r="C238" s="506"/>
      <c r="D238" s="506"/>
      <c r="E238" s="504" t="str">
        <f>IF(B237="","",VLOOKUP(B237,'登録データ（男）'!$A$3:$AA$2000,4,FALSE))</f>
        <v/>
      </c>
      <c r="F238" s="16" t="s">
        <v>53</v>
      </c>
      <c r="G238" s="16"/>
      <c r="H238" s="16"/>
      <c r="I238" s="16" t="s">
        <v>56</v>
      </c>
      <c r="J238" s="76"/>
      <c r="K238" s="16" t="str">
        <f t="shared" si="302"/>
        <v/>
      </c>
      <c r="L238" s="76"/>
      <c r="M238" s="185" t="str">
        <f t="shared" si="303"/>
        <v/>
      </c>
      <c r="N238" s="76"/>
      <c r="O238" s="76"/>
      <c r="P238" s="204"/>
      <c r="Q238" s="204"/>
      <c r="R238" s="257"/>
      <c r="S238" s="255"/>
      <c r="T238" s="255"/>
      <c r="X238" s="46"/>
      <c r="Y238" s="81">
        <f>IF(B238="",0,IF(VLOOKUP(B238,'登録データ（男）'!$A$3:$AB$1687,28,FALSE)=1,0,1))</f>
        <v>0</v>
      </c>
      <c r="Z238" s="81"/>
      <c r="AA238" s="81"/>
      <c r="AB238" s="81"/>
      <c r="AC238" s="81"/>
      <c r="AD238" s="81"/>
      <c r="AE238" s="81"/>
      <c r="AF238" s="81">
        <f t="shared" ca="1" si="304"/>
        <v>0</v>
      </c>
      <c r="AG238" s="48" t="str">
        <f t="shared" si="305"/>
        <v/>
      </c>
      <c r="AH238" s="81">
        <f t="shared" si="306"/>
        <v>0</v>
      </c>
      <c r="AI238" s="81" t="str">
        <f>IF(G238="","0",VLOOKUP(G238,'登録データ（男）'!$Q$3:$S$23,2,FALSE))</f>
        <v>0</v>
      </c>
      <c r="AJ238" s="81" t="str">
        <f t="shared" si="307"/>
        <v>00</v>
      </c>
      <c r="AK238" s="81" t="str">
        <f t="shared" si="308"/>
        <v>0</v>
      </c>
      <c r="AL238" s="81" t="str">
        <f t="shared" si="309"/>
        <v>000000</v>
      </c>
      <c r="AM238" s="81" t="str">
        <f t="shared" ca="1" si="310"/>
        <v/>
      </c>
      <c r="AN238" s="81">
        <f t="shared" si="317"/>
        <v>0</v>
      </c>
      <c r="AO238" s="81" t="str">
        <f>IF(G238="","0",VALUE(VLOOKUP(G238,'登録データ（男）'!$Q$3:$S$23,3,FALSE)))</f>
        <v>0</v>
      </c>
      <c r="AP238" s="81">
        <f t="shared" si="311"/>
        <v>0</v>
      </c>
      <c r="AQ238" s="81">
        <f t="shared" si="312"/>
        <v>0</v>
      </c>
      <c r="AR238" s="81" t="str">
        <f ca="1">IF(OFFSET(B238,-MOD(ROW(B238),3),0)&lt;&gt;"",IF(RIGHT(G238,1)=")",VALUE(VLOOKUP(OFFSET(B238,-MOD(ROW(B238),3),0),'登録データ（男）'!#REF!,8,FALSE)),"0"),"0")</f>
        <v>0</v>
      </c>
      <c r="AS238" s="81">
        <f t="shared" ca="1" si="313"/>
        <v>0</v>
      </c>
      <c r="AT238" s="81"/>
      <c r="AU238" s="81"/>
      <c r="AV238" s="81"/>
      <c r="AW238" s="81"/>
      <c r="AX238" s="81"/>
      <c r="AY238" s="81"/>
      <c r="AZ238" s="81"/>
      <c r="BA238" s="77"/>
      <c r="BB238" s="77" t="str">
        <f t="shared" si="318"/>
        <v/>
      </c>
      <c r="BG238" s="81">
        <f t="shared" si="319"/>
        <v>0</v>
      </c>
    </row>
    <row r="239" spans="1:59" ht="16.5" customHeight="1" thickBot="1">
      <c r="A239" s="250"/>
      <c r="B239" s="245"/>
      <c r="C239" s="507"/>
      <c r="D239" s="507"/>
      <c r="E239" s="508" t="s">
        <v>258</v>
      </c>
      <c r="F239" s="79" t="s">
        <v>54</v>
      </c>
      <c r="G239" s="79"/>
      <c r="H239" s="152"/>
      <c r="I239" s="79" t="s">
        <v>36</v>
      </c>
      <c r="J239" s="18"/>
      <c r="K239" s="25" t="str">
        <f t="shared" si="302"/>
        <v/>
      </c>
      <c r="L239" s="18"/>
      <c r="M239" s="79" t="str">
        <f t="shared" si="303"/>
        <v/>
      </c>
      <c r="N239" s="18"/>
      <c r="O239" s="18"/>
      <c r="P239" s="258"/>
      <c r="Q239" s="258"/>
      <c r="R239" s="259"/>
      <c r="S239" s="256"/>
      <c r="T239" s="256"/>
      <c r="X239" s="46"/>
      <c r="Y239" s="81">
        <f>IF(B239="",0,IF(VLOOKUP(B239,'登録データ（男）'!$A$3:$AB$1687,28,FALSE)=1,0,1))</f>
        <v>0</v>
      </c>
      <c r="Z239" s="81"/>
      <c r="AA239" s="81"/>
      <c r="AB239" s="81"/>
      <c r="AC239" s="81"/>
      <c r="AD239" s="81"/>
      <c r="AE239" s="81"/>
      <c r="AF239" s="81">
        <f t="shared" ca="1" si="304"/>
        <v>0</v>
      </c>
      <c r="AG239" s="48"/>
      <c r="AH239" s="81">
        <f t="shared" si="306"/>
        <v>0</v>
      </c>
      <c r="AI239" s="81" t="str">
        <f>IF(G239="","0",VLOOKUP(G239,'登録データ（男）'!$Q$3:$S$23,2,FALSE))</f>
        <v>0</v>
      </c>
      <c r="AJ239" s="81" t="str">
        <f t="shared" si="307"/>
        <v>00</v>
      </c>
      <c r="AK239" s="81" t="str">
        <f t="shared" si="308"/>
        <v>0</v>
      </c>
      <c r="AL239" s="81" t="str">
        <f t="shared" si="309"/>
        <v>000000</v>
      </c>
      <c r="AM239" s="81" t="str">
        <f t="shared" ca="1" si="310"/>
        <v/>
      </c>
      <c r="AN239" s="81">
        <f t="shared" si="317"/>
        <v>0</v>
      </c>
      <c r="AO239" s="81" t="str">
        <f>IF(G239="","0",VALUE(VLOOKUP(G239,'登録データ（男）'!$Q$3:$S$23,3,FALSE)))</f>
        <v>0</v>
      </c>
      <c r="AP239" s="81">
        <f t="shared" si="311"/>
        <v>0</v>
      </c>
      <c r="AQ239" s="81">
        <f t="shared" si="312"/>
        <v>0</v>
      </c>
      <c r="AR239" s="81" t="str">
        <f ca="1">IF(OFFSET(B239,-MOD(ROW(B239),3),0)&lt;&gt;"",IF(RIGHT(G239,1)=")",VALUE(VLOOKUP(OFFSET(B239,-MOD(ROW(B239),3),0),'登録データ（男）'!#REF!,8,FALSE)),"0"),"0")</f>
        <v>0</v>
      </c>
      <c r="AS239" s="81">
        <f t="shared" ca="1" si="313"/>
        <v>0</v>
      </c>
      <c r="AT239" s="81"/>
      <c r="AU239" s="81"/>
      <c r="AV239" s="81"/>
      <c r="AW239" s="81"/>
      <c r="AX239" s="81"/>
      <c r="AY239" s="81"/>
      <c r="AZ239" s="81"/>
      <c r="BA239" s="77"/>
      <c r="BB239" s="77" t="str">
        <f t="shared" si="318"/>
        <v/>
      </c>
      <c r="BG239" s="81">
        <f t="shared" si="319"/>
        <v>0</v>
      </c>
    </row>
    <row r="240" spans="1:59" ht="18.75" customHeight="1" thickTop="1">
      <c r="A240" s="260">
        <v>75</v>
      </c>
      <c r="B240" s="243"/>
      <c r="C240" s="505" t="str">
        <f>IF(B240="","",VLOOKUP(B240,'登録データ（男）'!$A$3:$AA$2000,2,FALSE))</f>
        <v/>
      </c>
      <c r="D240" s="505" t="str">
        <f>IF(B240="","",VLOOKUP(B240,'登録データ（男）'!$A$3:$AA$2000,3,FALSE))</f>
        <v/>
      </c>
      <c r="E240" s="504" t="str">
        <f>IF(B240="","",VLOOKUP(B240,'登録データ（男）'!$A$3:$AA$2000,7,FALSE))</f>
        <v/>
      </c>
      <c r="F240" s="82" t="s">
        <v>52</v>
      </c>
      <c r="G240" s="82"/>
      <c r="H240" s="25"/>
      <c r="I240" s="82" t="s">
        <v>55</v>
      </c>
      <c r="J240" s="17"/>
      <c r="K240" s="184" t="str">
        <f t="shared" si="302"/>
        <v/>
      </c>
      <c r="L240" s="17"/>
      <c r="M240" s="82" t="str">
        <f t="shared" si="303"/>
        <v/>
      </c>
      <c r="N240" s="17"/>
      <c r="O240" s="17"/>
      <c r="P240" s="262"/>
      <c r="Q240" s="262"/>
      <c r="R240" s="241"/>
      <c r="S240" s="254"/>
      <c r="T240" s="254"/>
      <c r="X240" s="46"/>
      <c r="Y240" s="81">
        <f>IF(B240="",0,IF(VLOOKUP(B240,'登録データ（男）'!$A$3:$AB$1687,28,FALSE)=1,0,1))</f>
        <v>0</v>
      </c>
      <c r="Z240" s="81">
        <f>IF(B240="",1,0)</f>
        <v>1</v>
      </c>
      <c r="AA240" s="81">
        <f>IF(C240="",1,0)</f>
        <v>1</v>
      </c>
      <c r="AB240" s="81">
        <f>IF(D240="",1,0)</f>
        <v>1</v>
      </c>
      <c r="AC240" s="81">
        <f>IF(E240="",1,0)</f>
        <v>1</v>
      </c>
      <c r="AD240" s="81">
        <f>IF(E241="",1,0)</f>
        <v>1</v>
      </c>
      <c r="AE240" s="81">
        <f>SUM(Z240:AD240)</f>
        <v>5</v>
      </c>
      <c r="AF240" s="81">
        <f t="shared" ca="1" si="304"/>
        <v>0</v>
      </c>
      <c r="AG240" s="48" t="str">
        <f t="shared" ref="AG240" si="356">IF($B240="","",IF($B240&lt;1500,0,1))</f>
        <v/>
      </c>
      <c r="AH240" s="81">
        <f t="shared" si="306"/>
        <v>0</v>
      </c>
      <c r="AI240" s="81" t="str">
        <f>IF(G240="","0",VLOOKUP(G240,'登録データ（男）'!$Q$3:$S$23,2,FALSE))</f>
        <v>0</v>
      </c>
      <c r="AJ240" s="81" t="str">
        <f t="shared" si="307"/>
        <v>00</v>
      </c>
      <c r="AK240" s="81" t="str">
        <f t="shared" si="308"/>
        <v>0</v>
      </c>
      <c r="AL240" s="81" t="str">
        <f t="shared" si="309"/>
        <v>000000</v>
      </c>
      <c r="AM240" s="81" t="str">
        <f t="shared" ca="1" si="310"/>
        <v/>
      </c>
      <c r="AN240" s="81">
        <f t="shared" si="317"/>
        <v>0</v>
      </c>
      <c r="AO240" s="81" t="str">
        <f>IF(G240="","0",VALUE(VLOOKUP(G240,'登録データ（男）'!$Q$3:$S$23,3,FALSE)))</f>
        <v>0</v>
      </c>
      <c r="AP240" s="81">
        <f t="shared" si="311"/>
        <v>0</v>
      </c>
      <c r="AQ240" s="81">
        <f t="shared" si="312"/>
        <v>0</v>
      </c>
      <c r="AR240" s="81" t="str">
        <f ca="1">IF(OFFSET(B240,-MOD(ROW(B240),3),0)&lt;&gt;"",IF(RIGHT(G240,1)=")",VALUE(VLOOKUP(OFFSET(B240,-MOD(ROW(B240),3),0),'登録データ（男）'!#REF!,8,FALSE)),"0"),"0")</f>
        <v>0</v>
      </c>
      <c r="AS240" s="81">
        <f t="shared" ca="1" si="313"/>
        <v>0</v>
      </c>
      <c r="AT240" s="81" t="str">
        <f t="shared" ref="AT240" si="357">IF(AU240="","",RANK(AU240,$AU$18:$AU$467,1))</f>
        <v/>
      </c>
      <c r="AU240" s="81" t="str">
        <f>IF(S240="","",B240)</f>
        <v/>
      </c>
      <c r="AV240" s="81" t="str">
        <f t="shared" ref="AV240" si="358">IF(AW240="","",RANK(AW240,$AW$18:$AW$467,1))</f>
        <v/>
      </c>
      <c r="AW240" s="81" t="str">
        <f>IF(T240="","",B240)</f>
        <v/>
      </c>
      <c r="AX240" s="81" t="str">
        <f t="shared" ref="AX240" si="359">IF(AY240="","",RANK(AY240,$AY$18:$AY$467,1))</f>
        <v/>
      </c>
      <c r="AY240" s="81" t="str">
        <f>IF(OR(G240="十種競技",G241="十種競技",G242="十種競技"),B240,"")</f>
        <v/>
      </c>
      <c r="AZ240" s="81"/>
      <c r="BA240" s="77">
        <f>B240</f>
        <v>0</v>
      </c>
      <c r="BB240" s="77" t="str">
        <f t="shared" si="318"/>
        <v/>
      </c>
      <c r="BG240" s="81">
        <f t="shared" si="319"/>
        <v>0</v>
      </c>
    </row>
    <row r="241" spans="1:59" ht="16.5" customHeight="1">
      <c r="A241" s="261"/>
      <c r="B241" s="244"/>
      <c r="C241" s="506"/>
      <c r="D241" s="506"/>
      <c r="E241" s="504" t="str">
        <f>IF(B240="","",VLOOKUP(B240,'登録データ（男）'!$A$3:$AA$2000,4,FALSE))</f>
        <v/>
      </c>
      <c r="F241" s="16" t="s">
        <v>53</v>
      </c>
      <c r="G241" s="16"/>
      <c r="H241" s="16"/>
      <c r="I241" s="16" t="s">
        <v>56</v>
      </c>
      <c r="J241" s="76"/>
      <c r="K241" s="16" t="str">
        <f t="shared" si="302"/>
        <v/>
      </c>
      <c r="L241" s="76"/>
      <c r="M241" s="185" t="str">
        <f t="shared" si="303"/>
        <v/>
      </c>
      <c r="N241" s="76"/>
      <c r="O241" s="76"/>
      <c r="P241" s="204"/>
      <c r="Q241" s="204"/>
      <c r="R241" s="257"/>
      <c r="S241" s="255"/>
      <c r="T241" s="255"/>
      <c r="X241" s="46"/>
      <c r="Y241" s="81">
        <f>IF(B241="",0,IF(VLOOKUP(B241,'登録データ（男）'!$A$3:$AB$1687,28,FALSE)=1,0,1))</f>
        <v>0</v>
      </c>
      <c r="Z241" s="81"/>
      <c r="AA241" s="81"/>
      <c r="AB241" s="81"/>
      <c r="AC241" s="81"/>
      <c r="AD241" s="81"/>
      <c r="AE241" s="81"/>
      <c r="AF241" s="81">
        <f t="shared" ca="1" si="304"/>
        <v>0</v>
      </c>
      <c r="AG241" s="48" t="str">
        <f t="shared" si="305"/>
        <v/>
      </c>
      <c r="AH241" s="81">
        <f t="shared" si="306"/>
        <v>0</v>
      </c>
      <c r="AI241" s="81" t="str">
        <f>IF(G241="","0",VLOOKUP(G241,'登録データ（男）'!$Q$3:$S$23,2,FALSE))</f>
        <v>0</v>
      </c>
      <c r="AJ241" s="81" t="str">
        <f t="shared" si="307"/>
        <v>00</v>
      </c>
      <c r="AK241" s="81" t="str">
        <f t="shared" si="308"/>
        <v>0</v>
      </c>
      <c r="AL241" s="81" t="str">
        <f t="shared" si="309"/>
        <v>000000</v>
      </c>
      <c r="AM241" s="81" t="str">
        <f t="shared" ca="1" si="310"/>
        <v/>
      </c>
      <c r="AN241" s="81">
        <f t="shared" si="317"/>
        <v>0</v>
      </c>
      <c r="AO241" s="81" t="str">
        <f>IF(G241="","0",VALUE(VLOOKUP(G241,'登録データ（男）'!$Q$3:$S$23,3,FALSE)))</f>
        <v>0</v>
      </c>
      <c r="AP241" s="81">
        <f t="shared" si="311"/>
        <v>0</v>
      </c>
      <c r="AQ241" s="81">
        <f t="shared" si="312"/>
        <v>0</v>
      </c>
      <c r="AR241" s="81" t="str">
        <f ca="1">IF(OFFSET(B241,-MOD(ROW(B241),3),0)&lt;&gt;"",IF(RIGHT(G241,1)=")",VALUE(VLOOKUP(OFFSET(B241,-MOD(ROW(B241),3),0),'登録データ（男）'!#REF!,8,FALSE)),"0"),"0")</f>
        <v>0</v>
      </c>
      <c r="AS241" s="81">
        <f t="shared" ca="1" si="313"/>
        <v>0</v>
      </c>
      <c r="AT241" s="81"/>
      <c r="AU241" s="81"/>
      <c r="AV241" s="81"/>
      <c r="AW241" s="81"/>
      <c r="AX241" s="81"/>
      <c r="AY241" s="81"/>
      <c r="AZ241" s="81"/>
      <c r="BA241" s="77"/>
      <c r="BB241" s="77" t="str">
        <f t="shared" si="318"/>
        <v/>
      </c>
      <c r="BG241" s="81">
        <f t="shared" si="319"/>
        <v>0</v>
      </c>
    </row>
    <row r="242" spans="1:59" ht="18.75" customHeight="1" thickBot="1">
      <c r="A242" s="250"/>
      <c r="B242" s="245"/>
      <c r="C242" s="507"/>
      <c r="D242" s="507"/>
      <c r="E242" s="508" t="s">
        <v>258</v>
      </c>
      <c r="F242" s="79" t="s">
        <v>54</v>
      </c>
      <c r="G242" s="79"/>
      <c r="H242" s="152"/>
      <c r="I242" s="79" t="s">
        <v>36</v>
      </c>
      <c r="J242" s="18"/>
      <c r="K242" s="25" t="str">
        <f t="shared" si="302"/>
        <v/>
      </c>
      <c r="L242" s="18"/>
      <c r="M242" s="79" t="str">
        <f t="shared" si="303"/>
        <v/>
      </c>
      <c r="N242" s="18"/>
      <c r="O242" s="18"/>
      <c r="P242" s="258"/>
      <c r="Q242" s="258"/>
      <c r="R242" s="259"/>
      <c r="S242" s="256"/>
      <c r="T242" s="256"/>
      <c r="X242" s="46"/>
      <c r="Y242" s="81">
        <f>IF(B242="",0,IF(VLOOKUP(B242,'登録データ（男）'!$A$3:$AB$1687,28,FALSE)=1,0,1))</f>
        <v>0</v>
      </c>
      <c r="Z242" s="81"/>
      <c r="AA242" s="81"/>
      <c r="AB242" s="81"/>
      <c r="AC242" s="81"/>
      <c r="AD242" s="81"/>
      <c r="AE242" s="81"/>
      <c r="AF242" s="81">
        <f t="shared" ca="1" si="304"/>
        <v>0</v>
      </c>
      <c r="AG242" s="48"/>
      <c r="AH242" s="81">
        <f t="shared" si="306"/>
        <v>0</v>
      </c>
      <c r="AI242" s="81" t="str">
        <f>IF(G242="","0",VLOOKUP(G242,'登録データ（男）'!$Q$3:$S$23,2,FALSE))</f>
        <v>0</v>
      </c>
      <c r="AJ242" s="81" t="str">
        <f t="shared" si="307"/>
        <v>00</v>
      </c>
      <c r="AK242" s="81" t="str">
        <f t="shared" si="308"/>
        <v>0</v>
      </c>
      <c r="AL242" s="81" t="str">
        <f t="shared" si="309"/>
        <v>000000</v>
      </c>
      <c r="AM242" s="81" t="str">
        <f t="shared" ca="1" si="310"/>
        <v/>
      </c>
      <c r="AN242" s="81">
        <f t="shared" si="317"/>
        <v>0</v>
      </c>
      <c r="AO242" s="81" t="str">
        <f>IF(G242="","0",VALUE(VLOOKUP(G242,'登録データ（男）'!$Q$3:$S$23,3,FALSE)))</f>
        <v>0</v>
      </c>
      <c r="AP242" s="81">
        <f t="shared" si="311"/>
        <v>0</v>
      </c>
      <c r="AQ242" s="81">
        <f t="shared" si="312"/>
        <v>0</v>
      </c>
      <c r="AR242" s="81" t="str">
        <f ca="1">IF(OFFSET(B242,-MOD(ROW(B242),3),0)&lt;&gt;"",IF(RIGHT(G242,1)=")",VALUE(VLOOKUP(OFFSET(B242,-MOD(ROW(B242),3),0),'登録データ（男）'!#REF!,8,FALSE)),"0"),"0")</f>
        <v>0</v>
      </c>
      <c r="AS242" s="81">
        <f t="shared" ca="1" si="313"/>
        <v>0</v>
      </c>
      <c r="AT242" s="81"/>
      <c r="AU242" s="81"/>
      <c r="AV242" s="81"/>
      <c r="AW242" s="81"/>
      <c r="AX242" s="81"/>
      <c r="AY242" s="81"/>
      <c r="AZ242" s="81"/>
      <c r="BA242" s="77"/>
      <c r="BB242" s="77" t="str">
        <f t="shared" si="318"/>
        <v/>
      </c>
      <c r="BG242" s="81">
        <f t="shared" si="319"/>
        <v>0</v>
      </c>
    </row>
    <row r="243" spans="1:59" ht="18.75" customHeight="1" thickTop="1">
      <c r="A243" s="260">
        <v>76</v>
      </c>
      <c r="B243" s="243"/>
      <c r="C243" s="505" t="str">
        <f>IF(B243="","",VLOOKUP(B243,'登録データ（男）'!$A$3:$AA$2000,2,FALSE))</f>
        <v/>
      </c>
      <c r="D243" s="505" t="str">
        <f>IF(B243="","",VLOOKUP(B243,'登録データ（男）'!$A$3:$AA$2000,3,FALSE))</f>
        <v/>
      </c>
      <c r="E243" s="504" t="str">
        <f>IF(B243="","",VLOOKUP(B243,'登録データ（男）'!$A$3:$AA$2000,7,FALSE))</f>
        <v/>
      </c>
      <c r="F243" s="82" t="s">
        <v>52</v>
      </c>
      <c r="G243" s="82"/>
      <c r="H243" s="25"/>
      <c r="I243" s="82" t="s">
        <v>55</v>
      </c>
      <c r="J243" s="17"/>
      <c r="K243" s="184" t="str">
        <f t="shared" si="302"/>
        <v/>
      </c>
      <c r="L243" s="17"/>
      <c r="M243" s="82" t="str">
        <f t="shared" si="303"/>
        <v/>
      </c>
      <c r="N243" s="17"/>
      <c r="O243" s="17"/>
      <c r="P243" s="262"/>
      <c r="Q243" s="262"/>
      <c r="R243" s="241"/>
      <c r="S243" s="254"/>
      <c r="T243" s="254"/>
      <c r="X243" s="46"/>
      <c r="Y243" s="81">
        <f>IF(B243="",0,IF(VLOOKUP(B243,'登録データ（男）'!$A$3:$AB$1687,28,FALSE)=1,0,1))</f>
        <v>0</v>
      </c>
      <c r="Z243" s="81">
        <f>IF(B243="",1,0)</f>
        <v>1</v>
      </c>
      <c r="AA243" s="81">
        <f>IF(C243="",1,0)</f>
        <v>1</v>
      </c>
      <c r="AB243" s="81">
        <f>IF(D243="",1,0)</f>
        <v>1</v>
      </c>
      <c r="AC243" s="81">
        <f>IF(E243="",1,0)</f>
        <v>1</v>
      </c>
      <c r="AD243" s="81">
        <f>IF(E244="",1,0)</f>
        <v>1</v>
      </c>
      <c r="AE243" s="81">
        <f>SUM(Z243:AD243)</f>
        <v>5</v>
      </c>
      <c r="AF243" s="81">
        <f t="shared" ca="1" si="304"/>
        <v>0</v>
      </c>
      <c r="AG243" s="48" t="str">
        <f t="shared" ref="AG243" si="360">IF($B243="","",IF($B243&lt;1500,0,1))</f>
        <v/>
      </c>
      <c r="AH243" s="81">
        <f t="shared" si="306"/>
        <v>0</v>
      </c>
      <c r="AI243" s="81" t="str">
        <f>IF(G243="","0",VLOOKUP(G243,'登録データ（男）'!$Q$3:$S$23,2,FALSE))</f>
        <v>0</v>
      </c>
      <c r="AJ243" s="81" t="str">
        <f t="shared" si="307"/>
        <v>00</v>
      </c>
      <c r="AK243" s="81" t="str">
        <f t="shared" si="308"/>
        <v>0</v>
      </c>
      <c r="AL243" s="81" t="str">
        <f t="shared" si="309"/>
        <v>000000</v>
      </c>
      <c r="AM243" s="81" t="str">
        <f t="shared" ca="1" si="310"/>
        <v/>
      </c>
      <c r="AN243" s="81">
        <f t="shared" si="317"/>
        <v>0</v>
      </c>
      <c r="AO243" s="81" t="str">
        <f>IF(G243="","0",VALUE(VLOOKUP(G243,'登録データ（男）'!$Q$3:$S$23,3,FALSE)))</f>
        <v>0</v>
      </c>
      <c r="AP243" s="81">
        <f t="shared" si="311"/>
        <v>0</v>
      </c>
      <c r="AQ243" s="81">
        <f t="shared" si="312"/>
        <v>0</v>
      </c>
      <c r="AR243" s="81" t="str">
        <f ca="1">IF(OFFSET(B243,-MOD(ROW(B243),3),0)&lt;&gt;"",IF(RIGHT(G243,1)=")",VALUE(VLOOKUP(OFFSET(B243,-MOD(ROW(B243),3),0),'登録データ（男）'!#REF!,8,FALSE)),"0"),"0")</f>
        <v>0</v>
      </c>
      <c r="AS243" s="81">
        <f t="shared" ca="1" si="313"/>
        <v>0</v>
      </c>
      <c r="AT243" s="81" t="str">
        <f t="shared" ref="AT243" si="361">IF(AU243="","",RANK(AU243,$AU$18:$AU$467,1))</f>
        <v/>
      </c>
      <c r="AU243" s="81" t="str">
        <f>IF(S243="","",B243)</f>
        <v/>
      </c>
      <c r="AV243" s="81" t="str">
        <f t="shared" ref="AV243" si="362">IF(AW243="","",RANK(AW243,$AW$18:$AW$467,1))</f>
        <v/>
      </c>
      <c r="AW243" s="81" t="str">
        <f>IF(T243="","",B243)</f>
        <v/>
      </c>
      <c r="AX243" s="81" t="str">
        <f t="shared" ref="AX243" si="363">IF(AY243="","",RANK(AY243,$AY$18:$AY$467,1))</f>
        <v/>
      </c>
      <c r="AY243" s="81" t="str">
        <f>IF(OR(G243="十種競技",G244="十種競技",G245="十種競技"),B243,"")</f>
        <v/>
      </c>
      <c r="AZ243" s="81"/>
      <c r="BA243" s="77">
        <f>B243</f>
        <v>0</v>
      </c>
      <c r="BB243" s="77" t="str">
        <f t="shared" si="318"/>
        <v/>
      </c>
      <c r="BG243" s="81">
        <f t="shared" si="319"/>
        <v>0</v>
      </c>
    </row>
    <row r="244" spans="1:59" ht="18" customHeight="1">
      <c r="A244" s="261"/>
      <c r="B244" s="244"/>
      <c r="C244" s="506"/>
      <c r="D244" s="506"/>
      <c r="E244" s="504" t="str">
        <f>IF(B243="","",VLOOKUP(B243,'登録データ（男）'!$A$3:$AA$2000,4,FALSE))</f>
        <v/>
      </c>
      <c r="F244" s="16" t="s">
        <v>53</v>
      </c>
      <c r="G244" s="16"/>
      <c r="H244" s="16"/>
      <c r="I244" s="16" t="s">
        <v>56</v>
      </c>
      <c r="J244" s="76"/>
      <c r="K244" s="16" t="str">
        <f t="shared" si="302"/>
        <v/>
      </c>
      <c r="L244" s="76"/>
      <c r="M244" s="185" t="str">
        <f t="shared" si="303"/>
        <v/>
      </c>
      <c r="N244" s="76"/>
      <c r="O244" s="76"/>
      <c r="P244" s="204"/>
      <c r="Q244" s="204"/>
      <c r="R244" s="257"/>
      <c r="S244" s="255"/>
      <c r="T244" s="255"/>
      <c r="X244" s="46"/>
      <c r="Y244" s="81">
        <f>IF(B244="",0,IF(VLOOKUP(B244,'登録データ（男）'!$A$3:$AB$1687,28,FALSE)=1,0,1))</f>
        <v>0</v>
      </c>
      <c r="Z244" s="81"/>
      <c r="AA244" s="81"/>
      <c r="AB244" s="81"/>
      <c r="AC244" s="81"/>
      <c r="AD244" s="81"/>
      <c r="AE244" s="81"/>
      <c r="AF244" s="81">
        <f t="shared" ca="1" si="304"/>
        <v>0</v>
      </c>
      <c r="AG244" s="48" t="str">
        <f t="shared" si="305"/>
        <v/>
      </c>
      <c r="AH244" s="81">
        <f t="shared" si="306"/>
        <v>0</v>
      </c>
      <c r="AI244" s="81" t="str">
        <f>IF(G244="","0",VLOOKUP(G244,'登録データ（男）'!$Q$3:$S$23,2,FALSE))</f>
        <v>0</v>
      </c>
      <c r="AJ244" s="81" t="str">
        <f t="shared" si="307"/>
        <v>00</v>
      </c>
      <c r="AK244" s="81" t="str">
        <f t="shared" si="308"/>
        <v>0</v>
      </c>
      <c r="AL244" s="81" t="str">
        <f t="shared" si="309"/>
        <v>000000</v>
      </c>
      <c r="AM244" s="81" t="str">
        <f t="shared" ca="1" si="310"/>
        <v/>
      </c>
      <c r="AN244" s="81">
        <f t="shared" si="317"/>
        <v>0</v>
      </c>
      <c r="AO244" s="81" t="str">
        <f>IF(G244="","0",VALUE(VLOOKUP(G244,'登録データ（男）'!$Q$3:$S$23,3,FALSE)))</f>
        <v>0</v>
      </c>
      <c r="AP244" s="81">
        <f t="shared" si="311"/>
        <v>0</v>
      </c>
      <c r="AQ244" s="81">
        <f t="shared" si="312"/>
        <v>0</v>
      </c>
      <c r="AR244" s="81" t="str">
        <f ca="1">IF(OFFSET(B244,-MOD(ROW(B244),3),0)&lt;&gt;"",IF(RIGHT(G244,1)=")",VALUE(VLOOKUP(OFFSET(B244,-MOD(ROW(B244),3),0),'登録データ（男）'!#REF!,8,FALSE)),"0"),"0")</f>
        <v>0</v>
      </c>
      <c r="AS244" s="81">
        <f t="shared" ca="1" si="313"/>
        <v>0</v>
      </c>
      <c r="AT244" s="81"/>
      <c r="AU244" s="81"/>
      <c r="AV244" s="81"/>
      <c r="AW244" s="81"/>
      <c r="AX244" s="81"/>
      <c r="AY244" s="81"/>
      <c r="AZ244" s="81"/>
      <c r="BA244" s="77"/>
      <c r="BB244" s="77" t="str">
        <f t="shared" si="318"/>
        <v/>
      </c>
      <c r="BG244" s="81">
        <f t="shared" si="319"/>
        <v>0</v>
      </c>
    </row>
    <row r="245" spans="1:59" ht="18.75" customHeight="1" thickBot="1">
      <c r="A245" s="250"/>
      <c r="B245" s="245"/>
      <c r="C245" s="507"/>
      <c r="D245" s="507"/>
      <c r="E245" s="508" t="s">
        <v>258</v>
      </c>
      <c r="F245" s="79" t="s">
        <v>54</v>
      </c>
      <c r="G245" s="79"/>
      <c r="H245" s="152"/>
      <c r="I245" s="79" t="s">
        <v>36</v>
      </c>
      <c r="J245" s="18"/>
      <c r="K245" s="25" t="str">
        <f t="shared" si="302"/>
        <v/>
      </c>
      <c r="L245" s="18"/>
      <c r="M245" s="79" t="str">
        <f t="shared" si="303"/>
        <v/>
      </c>
      <c r="N245" s="18"/>
      <c r="O245" s="18"/>
      <c r="P245" s="258"/>
      <c r="Q245" s="258"/>
      <c r="R245" s="259"/>
      <c r="S245" s="256"/>
      <c r="T245" s="256"/>
      <c r="X245" s="46"/>
      <c r="Y245" s="81">
        <f>IF(B245="",0,IF(VLOOKUP(B245,'登録データ（男）'!$A$3:$AB$1687,28,FALSE)=1,0,1))</f>
        <v>0</v>
      </c>
      <c r="Z245" s="81"/>
      <c r="AA245" s="81"/>
      <c r="AB245" s="81"/>
      <c r="AC245" s="81"/>
      <c r="AD245" s="81"/>
      <c r="AE245" s="81"/>
      <c r="AF245" s="81">
        <f t="shared" ca="1" si="304"/>
        <v>0</v>
      </c>
      <c r="AG245" s="48"/>
      <c r="AH245" s="81">
        <f t="shared" si="306"/>
        <v>0</v>
      </c>
      <c r="AI245" s="81" t="str">
        <f>IF(G245="","0",VLOOKUP(G245,'登録データ（男）'!$Q$3:$S$23,2,FALSE))</f>
        <v>0</v>
      </c>
      <c r="AJ245" s="81" t="str">
        <f t="shared" si="307"/>
        <v>00</v>
      </c>
      <c r="AK245" s="81" t="str">
        <f t="shared" si="308"/>
        <v>0</v>
      </c>
      <c r="AL245" s="81" t="str">
        <f t="shared" si="309"/>
        <v>000000</v>
      </c>
      <c r="AM245" s="81" t="str">
        <f t="shared" ca="1" si="310"/>
        <v/>
      </c>
      <c r="AN245" s="81">
        <f t="shared" si="317"/>
        <v>0</v>
      </c>
      <c r="AO245" s="81" t="str">
        <f>IF(G245="","0",VALUE(VLOOKUP(G245,'登録データ（男）'!$Q$3:$S$23,3,FALSE)))</f>
        <v>0</v>
      </c>
      <c r="AP245" s="81">
        <f t="shared" si="311"/>
        <v>0</v>
      </c>
      <c r="AQ245" s="81">
        <f t="shared" si="312"/>
        <v>0</v>
      </c>
      <c r="AR245" s="81" t="str">
        <f ca="1">IF(OFFSET(B245,-MOD(ROW(B245),3),0)&lt;&gt;"",IF(RIGHT(G245,1)=")",VALUE(VLOOKUP(OFFSET(B245,-MOD(ROW(B245),3),0),'登録データ（男）'!#REF!,8,FALSE)),"0"),"0")</f>
        <v>0</v>
      </c>
      <c r="AS245" s="81">
        <f t="shared" ca="1" si="313"/>
        <v>0</v>
      </c>
      <c r="AT245" s="81"/>
      <c r="AU245" s="81"/>
      <c r="AV245" s="81"/>
      <c r="AW245" s="81"/>
      <c r="AX245" s="81"/>
      <c r="AY245" s="81"/>
      <c r="AZ245" s="81"/>
      <c r="BA245" s="77"/>
      <c r="BB245" s="77" t="str">
        <f t="shared" si="318"/>
        <v/>
      </c>
      <c r="BG245" s="81">
        <f t="shared" si="319"/>
        <v>0</v>
      </c>
    </row>
    <row r="246" spans="1:59" ht="18" customHeight="1" thickTop="1">
      <c r="A246" s="260">
        <v>77</v>
      </c>
      <c r="B246" s="243"/>
      <c r="C246" s="505" t="str">
        <f>IF(B246="","",VLOOKUP(B246,'登録データ（男）'!$A$3:$AA$2000,2,FALSE))</f>
        <v/>
      </c>
      <c r="D246" s="505" t="str">
        <f>IF(B246="","",VLOOKUP(B246,'登録データ（男）'!$A$3:$AA$2000,3,FALSE))</f>
        <v/>
      </c>
      <c r="E246" s="504" t="str">
        <f>IF(B246="","",VLOOKUP(B246,'登録データ（男）'!$A$3:$AA$2000,7,FALSE))</f>
        <v/>
      </c>
      <c r="F246" s="82" t="s">
        <v>52</v>
      </c>
      <c r="G246" s="82"/>
      <c r="H246" s="25"/>
      <c r="I246" s="82" t="s">
        <v>55</v>
      </c>
      <c r="J246" s="17"/>
      <c r="K246" s="184" t="str">
        <f t="shared" si="302"/>
        <v/>
      </c>
      <c r="L246" s="17"/>
      <c r="M246" s="82" t="str">
        <f t="shared" si="303"/>
        <v/>
      </c>
      <c r="N246" s="17"/>
      <c r="O246" s="17"/>
      <c r="P246" s="262"/>
      <c r="Q246" s="262"/>
      <c r="R246" s="241"/>
      <c r="S246" s="254"/>
      <c r="T246" s="254"/>
      <c r="X246" s="46"/>
      <c r="Y246" s="81">
        <f>IF(B246="",0,IF(VLOOKUP(B246,'登録データ（男）'!$A$3:$AB$1687,28,FALSE)=1,0,1))</f>
        <v>0</v>
      </c>
      <c r="Z246" s="81">
        <f>IF(B246="",1,0)</f>
        <v>1</v>
      </c>
      <c r="AA246" s="81">
        <f>IF(C246="",1,0)</f>
        <v>1</v>
      </c>
      <c r="AB246" s="81">
        <f>IF(D246="",1,0)</f>
        <v>1</v>
      </c>
      <c r="AC246" s="81">
        <f>IF(E246="",1,0)</f>
        <v>1</v>
      </c>
      <c r="AD246" s="81">
        <f>IF(E247="",1,0)</f>
        <v>1</v>
      </c>
      <c r="AE246" s="81">
        <f>SUM(Z246:AD246)</f>
        <v>5</v>
      </c>
      <c r="AF246" s="81">
        <f t="shared" ca="1" si="304"/>
        <v>0</v>
      </c>
      <c r="AG246" s="48" t="str">
        <f t="shared" ref="AG246" si="364">IF($B246="","",IF($B246&lt;1500,0,1))</f>
        <v/>
      </c>
      <c r="AH246" s="81">
        <f t="shared" si="306"/>
        <v>0</v>
      </c>
      <c r="AI246" s="81" t="str">
        <f>IF(G246="","0",VLOOKUP(G246,'登録データ（男）'!$Q$3:$S$23,2,FALSE))</f>
        <v>0</v>
      </c>
      <c r="AJ246" s="81" t="str">
        <f t="shared" si="307"/>
        <v>00</v>
      </c>
      <c r="AK246" s="81" t="str">
        <f t="shared" si="308"/>
        <v>0</v>
      </c>
      <c r="AL246" s="81" t="str">
        <f t="shared" si="309"/>
        <v>000000</v>
      </c>
      <c r="AM246" s="81" t="str">
        <f t="shared" ca="1" si="310"/>
        <v/>
      </c>
      <c r="AN246" s="81">
        <f t="shared" si="317"/>
        <v>0</v>
      </c>
      <c r="AO246" s="81" t="str">
        <f>IF(G246="","0",VALUE(VLOOKUP(G246,'登録データ（男）'!$Q$3:$S$23,3,FALSE)))</f>
        <v>0</v>
      </c>
      <c r="AP246" s="81">
        <f t="shared" si="311"/>
        <v>0</v>
      </c>
      <c r="AQ246" s="81">
        <f t="shared" si="312"/>
        <v>0</v>
      </c>
      <c r="AR246" s="81" t="str">
        <f ca="1">IF(OFFSET(B246,-MOD(ROW(B246),3),0)&lt;&gt;"",IF(RIGHT(G246,1)=")",VALUE(VLOOKUP(OFFSET(B246,-MOD(ROW(B246),3),0),'登録データ（男）'!#REF!,8,FALSE)),"0"),"0")</f>
        <v>0</v>
      </c>
      <c r="AS246" s="81">
        <f t="shared" ca="1" si="313"/>
        <v>0</v>
      </c>
      <c r="AT246" s="81" t="str">
        <f t="shared" ref="AT246" si="365">IF(AU246="","",RANK(AU246,$AU$18:$AU$467,1))</f>
        <v/>
      </c>
      <c r="AU246" s="81" t="str">
        <f>IF(S246="","",B246)</f>
        <v/>
      </c>
      <c r="AV246" s="81" t="str">
        <f t="shared" ref="AV246" si="366">IF(AW246="","",RANK(AW246,$AW$18:$AW$467,1))</f>
        <v/>
      </c>
      <c r="AW246" s="81" t="str">
        <f>IF(T246="","",B246)</f>
        <v/>
      </c>
      <c r="AX246" s="81" t="str">
        <f t="shared" ref="AX246" si="367">IF(AY246="","",RANK(AY246,$AY$18:$AY$467,1))</f>
        <v/>
      </c>
      <c r="AY246" s="81" t="str">
        <f>IF(OR(G246="十種競技",G247="十種競技",G248="十種競技"),B246,"")</f>
        <v/>
      </c>
      <c r="AZ246" s="81"/>
      <c r="BA246" s="77">
        <f>B246</f>
        <v>0</v>
      </c>
      <c r="BB246" s="77" t="str">
        <f t="shared" si="318"/>
        <v/>
      </c>
      <c r="BG246" s="81">
        <f t="shared" si="319"/>
        <v>0</v>
      </c>
    </row>
    <row r="247" spans="1:59" ht="18.75" customHeight="1">
      <c r="A247" s="261"/>
      <c r="B247" s="244"/>
      <c r="C247" s="506"/>
      <c r="D247" s="506"/>
      <c r="E247" s="504" t="str">
        <f>IF(B246="","",VLOOKUP(B246,'登録データ（男）'!$A$3:$AA$2000,4,FALSE))</f>
        <v/>
      </c>
      <c r="F247" s="16" t="s">
        <v>53</v>
      </c>
      <c r="G247" s="16"/>
      <c r="H247" s="16"/>
      <c r="I247" s="16" t="s">
        <v>56</v>
      </c>
      <c r="J247" s="76"/>
      <c r="K247" s="16" t="str">
        <f t="shared" si="302"/>
        <v/>
      </c>
      <c r="L247" s="76"/>
      <c r="M247" s="185" t="str">
        <f t="shared" si="303"/>
        <v/>
      </c>
      <c r="N247" s="76"/>
      <c r="O247" s="76"/>
      <c r="P247" s="204"/>
      <c r="Q247" s="204"/>
      <c r="R247" s="257"/>
      <c r="S247" s="255"/>
      <c r="T247" s="255"/>
      <c r="X247" s="46"/>
      <c r="Y247" s="81">
        <f>IF(B247="",0,IF(VLOOKUP(B247,'登録データ（男）'!$A$3:$AB$1687,28,FALSE)=1,0,1))</f>
        <v>0</v>
      </c>
      <c r="Z247" s="81"/>
      <c r="AA247" s="81"/>
      <c r="AB247" s="81"/>
      <c r="AC247" s="81"/>
      <c r="AD247" s="81"/>
      <c r="AE247" s="81"/>
      <c r="AF247" s="81">
        <f t="shared" ca="1" si="304"/>
        <v>0</v>
      </c>
      <c r="AG247" s="48" t="str">
        <f t="shared" si="305"/>
        <v/>
      </c>
      <c r="AH247" s="81">
        <f t="shared" si="306"/>
        <v>0</v>
      </c>
      <c r="AI247" s="81" t="str">
        <f>IF(G247="","0",VLOOKUP(G247,'登録データ（男）'!$Q$3:$S$23,2,FALSE))</f>
        <v>0</v>
      </c>
      <c r="AJ247" s="81" t="str">
        <f t="shared" si="307"/>
        <v>00</v>
      </c>
      <c r="AK247" s="81" t="str">
        <f t="shared" si="308"/>
        <v>0</v>
      </c>
      <c r="AL247" s="81" t="str">
        <f t="shared" si="309"/>
        <v>000000</v>
      </c>
      <c r="AM247" s="81" t="str">
        <f t="shared" ca="1" si="310"/>
        <v/>
      </c>
      <c r="AN247" s="81">
        <f t="shared" si="317"/>
        <v>0</v>
      </c>
      <c r="AO247" s="81" t="str">
        <f>IF(G247="","0",VALUE(VLOOKUP(G247,'登録データ（男）'!$Q$3:$S$23,3,FALSE)))</f>
        <v>0</v>
      </c>
      <c r="AP247" s="81">
        <f t="shared" si="311"/>
        <v>0</v>
      </c>
      <c r="AQ247" s="81">
        <f t="shared" si="312"/>
        <v>0</v>
      </c>
      <c r="AR247" s="81" t="str">
        <f ca="1">IF(OFFSET(B247,-MOD(ROW(B247),3),0)&lt;&gt;"",IF(RIGHT(G247,1)=")",VALUE(VLOOKUP(OFFSET(B247,-MOD(ROW(B247),3),0),'登録データ（男）'!#REF!,8,FALSE)),"0"),"0")</f>
        <v>0</v>
      </c>
      <c r="AS247" s="81">
        <f t="shared" ca="1" si="313"/>
        <v>0</v>
      </c>
      <c r="AT247" s="81"/>
      <c r="AU247" s="81"/>
      <c r="AV247" s="81"/>
      <c r="AW247" s="81"/>
      <c r="AX247" s="81"/>
      <c r="AY247" s="81"/>
      <c r="AZ247" s="81"/>
      <c r="BA247" s="77"/>
      <c r="BB247" s="77" t="str">
        <f t="shared" si="318"/>
        <v/>
      </c>
      <c r="BG247" s="81">
        <f t="shared" si="319"/>
        <v>0</v>
      </c>
    </row>
    <row r="248" spans="1:59" ht="18.75" customHeight="1" thickBot="1">
      <c r="A248" s="250"/>
      <c r="B248" s="245"/>
      <c r="C248" s="507"/>
      <c r="D248" s="507"/>
      <c r="E248" s="508" t="s">
        <v>258</v>
      </c>
      <c r="F248" s="79" t="s">
        <v>54</v>
      </c>
      <c r="G248" s="79"/>
      <c r="H248" s="152"/>
      <c r="I248" s="79" t="s">
        <v>36</v>
      </c>
      <c r="J248" s="18"/>
      <c r="K248" s="25" t="str">
        <f t="shared" si="302"/>
        <v/>
      </c>
      <c r="L248" s="18"/>
      <c r="M248" s="79" t="str">
        <f t="shared" si="303"/>
        <v/>
      </c>
      <c r="N248" s="18"/>
      <c r="O248" s="18"/>
      <c r="P248" s="258"/>
      <c r="Q248" s="258"/>
      <c r="R248" s="259"/>
      <c r="S248" s="256"/>
      <c r="T248" s="256"/>
      <c r="X248" s="46"/>
      <c r="Y248" s="81">
        <f>IF(B248="",0,IF(VLOOKUP(B248,'登録データ（男）'!$A$3:$AB$1687,28,FALSE)=1,0,1))</f>
        <v>0</v>
      </c>
      <c r="Z248" s="81"/>
      <c r="AA248" s="81"/>
      <c r="AB248" s="81"/>
      <c r="AC248" s="81"/>
      <c r="AD248" s="81"/>
      <c r="AE248" s="81"/>
      <c r="AF248" s="81">
        <f t="shared" ca="1" si="304"/>
        <v>0</v>
      </c>
      <c r="AG248" s="48"/>
      <c r="AH248" s="81">
        <f t="shared" si="306"/>
        <v>0</v>
      </c>
      <c r="AI248" s="81" t="str">
        <f>IF(G248="","0",VLOOKUP(G248,'登録データ（男）'!$Q$3:$S$23,2,FALSE))</f>
        <v>0</v>
      </c>
      <c r="AJ248" s="81" t="str">
        <f t="shared" si="307"/>
        <v>00</v>
      </c>
      <c r="AK248" s="81" t="str">
        <f t="shared" si="308"/>
        <v>0</v>
      </c>
      <c r="AL248" s="81" t="str">
        <f t="shared" si="309"/>
        <v>000000</v>
      </c>
      <c r="AM248" s="81" t="str">
        <f t="shared" ca="1" si="310"/>
        <v/>
      </c>
      <c r="AN248" s="81">
        <f t="shared" si="317"/>
        <v>0</v>
      </c>
      <c r="AO248" s="81" t="str">
        <f>IF(G248="","0",VALUE(VLOOKUP(G248,'登録データ（男）'!$Q$3:$S$23,3,FALSE)))</f>
        <v>0</v>
      </c>
      <c r="AP248" s="81">
        <f t="shared" si="311"/>
        <v>0</v>
      </c>
      <c r="AQ248" s="81">
        <f t="shared" si="312"/>
        <v>0</v>
      </c>
      <c r="AR248" s="81" t="str">
        <f ca="1">IF(OFFSET(B248,-MOD(ROW(B248),3),0)&lt;&gt;"",IF(RIGHT(G248,1)=")",VALUE(VLOOKUP(OFFSET(B248,-MOD(ROW(B248),3),0),'登録データ（男）'!#REF!,8,FALSE)),"0"),"0")</f>
        <v>0</v>
      </c>
      <c r="AS248" s="81">
        <f t="shared" ca="1" si="313"/>
        <v>0</v>
      </c>
      <c r="AT248" s="81"/>
      <c r="AU248" s="81"/>
      <c r="AV248" s="81"/>
      <c r="AW248" s="81"/>
      <c r="AX248" s="81"/>
      <c r="AY248" s="81"/>
      <c r="AZ248" s="81"/>
      <c r="BA248" s="77"/>
      <c r="BB248" s="77" t="str">
        <f t="shared" si="318"/>
        <v/>
      </c>
      <c r="BG248" s="81">
        <f t="shared" si="319"/>
        <v>0</v>
      </c>
    </row>
    <row r="249" spans="1:59" ht="18" customHeight="1" thickTop="1">
      <c r="A249" s="260">
        <v>78</v>
      </c>
      <c r="B249" s="243"/>
      <c r="C249" s="505" t="str">
        <f>IF(B249="","",VLOOKUP(B249,'登録データ（男）'!$A$3:$AA$2000,2,FALSE))</f>
        <v/>
      </c>
      <c r="D249" s="505" t="str">
        <f>IF(B249="","",VLOOKUP(B249,'登録データ（男）'!$A$3:$AA$2000,3,FALSE))</f>
        <v/>
      </c>
      <c r="E249" s="504" t="str">
        <f>IF(B249="","",VLOOKUP(B249,'登録データ（男）'!$A$3:$AA$2000,7,FALSE))</f>
        <v/>
      </c>
      <c r="F249" s="82" t="s">
        <v>52</v>
      </c>
      <c r="G249" s="82"/>
      <c r="H249" s="25"/>
      <c r="I249" s="82" t="s">
        <v>55</v>
      </c>
      <c r="J249" s="17"/>
      <c r="K249" s="184" t="str">
        <f t="shared" si="302"/>
        <v/>
      </c>
      <c r="L249" s="17"/>
      <c r="M249" s="82" t="str">
        <f t="shared" si="303"/>
        <v/>
      </c>
      <c r="N249" s="17"/>
      <c r="O249" s="17"/>
      <c r="P249" s="262"/>
      <c r="Q249" s="262"/>
      <c r="R249" s="241"/>
      <c r="S249" s="254"/>
      <c r="T249" s="254"/>
      <c r="X249" s="46"/>
      <c r="Y249" s="81">
        <f>IF(B249="",0,IF(VLOOKUP(B249,'登録データ（男）'!$A$3:$AB$1687,28,FALSE)=1,0,1))</f>
        <v>0</v>
      </c>
      <c r="Z249" s="81">
        <f>IF(B249="",1,0)</f>
        <v>1</v>
      </c>
      <c r="AA249" s="81">
        <f>IF(C249="",1,0)</f>
        <v>1</v>
      </c>
      <c r="AB249" s="81">
        <f>IF(D249="",1,0)</f>
        <v>1</v>
      </c>
      <c r="AC249" s="81">
        <f>IF(E249="",1,0)</f>
        <v>1</v>
      </c>
      <c r="AD249" s="81">
        <f>IF(E250="",1,0)</f>
        <v>1</v>
      </c>
      <c r="AE249" s="81">
        <f>SUM(Z249:AD249)</f>
        <v>5</v>
      </c>
      <c r="AF249" s="81">
        <f t="shared" ca="1" si="304"/>
        <v>0</v>
      </c>
      <c r="AG249" s="48" t="str">
        <f t="shared" ref="AG249" si="368">IF($B249="","",IF($B249&lt;1500,0,1))</f>
        <v/>
      </c>
      <c r="AH249" s="81">
        <f t="shared" si="306"/>
        <v>0</v>
      </c>
      <c r="AI249" s="81" t="str">
        <f>IF(G249="","0",VLOOKUP(G249,'登録データ（男）'!$Q$3:$S$23,2,FALSE))</f>
        <v>0</v>
      </c>
      <c r="AJ249" s="81" t="str">
        <f t="shared" si="307"/>
        <v>00</v>
      </c>
      <c r="AK249" s="81" t="str">
        <f t="shared" si="308"/>
        <v>0</v>
      </c>
      <c r="AL249" s="81" t="str">
        <f t="shared" si="309"/>
        <v>000000</v>
      </c>
      <c r="AM249" s="81" t="str">
        <f t="shared" ca="1" si="310"/>
        <v/>
      </c>
      <c r="AN249" s="81">
        <f t="shared" si="317"/>
        <v>0</v>
      </c>
      <c r="AO249" s="81" t="str">
        <f>IF(G249="","0",VALUE(VLOOKUP(G249,'登録データ（男）'!$Q$3:$S$23,3,FALSE)))</f>
        <v>0</v>
      </c>
      <c r="AP249" s="81">
        <f t="shared" si="311"/>
        <v>0</v>
      </c>
      <c r="AQ249" s="81">
        <f t="shared" si="312"/>
        <v>0</v>
      </c>
      <c r="AR249" s="81" t="str">
        <f ca="1">IF(OFFSET(B249,-MOD(ROW(B249),3),0)&lt;&gt;"",IF(RIGHT(G249,1)=")",VALUE(VLOOKUP(OFFSET(B249,-MOD(ROW(B249),3),0),'登録データ（男）'!#REF!,8,FALSE)),"0"),"0")</f>
        <v>0</v>
      </c>
      <c r="AS249" s="81">
        <f t="shared" ca="1" si="313"/>
        <v>0</v>
      </c>
      <c r="AT249" s="81" t="str">
        <f t="shared" ref="AT249" si="369">IF(AU249="","",RANK(AU249,$AU$18:$AU$467,1))</f>
        <v/>
      </c>
      <c r="AU249" s="81" t="str">
        <f>IF(S249="","",B249)</f>
        <v/>
      </c>
      <c r="AV249" s="81" t="str">
        <f t="shared" ref="AV249" si="370">IF(AW249="","",RANK(AW249,$AW$18:$AW$467,1))</f>
        <v/>
      </c>
      <c r="AW249" s="81" t="str">
        <f>IF(T249="","",B249)</f>
        <v/>
      </c>
      <c r="AX249" s="81" t="str">
        <f t="shared" ref="AX249" si="371">IF(AY249="","",RANK(AY249,$AY$18:$AY$467,1))</f>
        <v/>
      </c>
      <c r="AY249" s="81" t="str">
        <f>IF(OR(G249="十種競技",G250="十種競技",G251="十種競技"),B249,"")</f>
        <v/>
      </c>
      <c r="AZ249" s="81"/>
      <c r="BA249" s="77">
        <f>B249</f>
        <v>0</v>
      </c>
      <c r="BB249" s="77" t="str">
        <f t="shared" si="318"/>
        <v/>
      </c>
      <c r="BG249" s="81">
        <f t="shared" si="319"/>
        <v>0</v>
      </c>
    </row>
    <row r="250" spans="1:59" ht="18.75" customHeight="1">
      <c r="A250" s="261"/>
      <c r="B250" s="244"/>
      <c r="C250" s="506"/>
      <c r="D250" s="506"/>
      <c r="E250" s="504" t="str">
        <f>IF(B249="","",VLOOKUP(B249,'登録データ（男）'!$A$3:$AA$2000,4,FALSE))</f>
        <v/>
      </c>
      <c r="F250" s="16" t="s">
        <v>53</v>
      </c>
      <c r="G250" s="16"/>
      <c r="H250" s="16"/>
      <c r="I250" s="16" t="s">
        <v>56</v>
      </c>
      <c r="J250" s="76"/>
      <c r="K250" s="16" t="str">
        <f t="shared" si="302"/>
        <v/>
      </c>
      <c r="L250" s="76"/>
      <c r="M250" s="185" t="str">
        <f t="shared" si="303"/>
        <v/>
      </c>
      <c r="N250" s="76"/>
      <c r="O250" s="76"/>
      <c r="P250" s="204"/>
      <c r="Q250" s="204"/>
      <c r="R250" s="257"/>
      <c r="S250" s="255"/>
      <c r="T250" s="255"/>
      <c r="X250" s="46"/>
      <c r="Y250" s="81">
        <f>IF(B250="",0,IF(VLOOKUP(B250,'登録データ（男）'!$A$3:$AB$1687,28,FALSE)=1,0,1))</f>
        <v>0</v>
      </c>
      <c r="Z250" s="81"/>
      <c r="AA250" s="81"/>
      <c r="AB250" s="81"/>
      <c r="AC250" s="81"/>
      <c r="AD250" s="81"/>
      <c r="AE250" s="81"/>
      <c r="AF250" s="81">
        <f t="shared" ca="1" si="304"/>
        <v>0</v>
      </c>
      <c r="AG250" s="48" t="str">
        <f t="shared" si="305"/>
        <v/>
      </c>
      <c r="AH250" s="81">
        <f t="shared" si="306"/>
        <v>0</v>
      </c>
      <c r="AI250" s="81" t="str">
        <f>IF(G250="","0",VLOOKUP(G250,'登録データ（男）'!$Q$3:$S$23,2,FALSE))</f>
        <v>0</v>
      </c>
      <c r="AJ250" s="81" t="str">
        <f t="shared" si="307"/>
        <v>00</v>
      </c>
      <c r="AK250" s="81" t="str">
        <f t="shared" si="308"/>
        <v>0</v>
      </c>
      <c r="AL250" s="81" t="str">
        <f t="shared" si="309"/>
        <v>000000</v>
      </c>
      <c r="AM250" s="81" t="str">
        <f t="shared" ca="1" si="310"/>
        <v/>
      </c>
      <c r="AN250" s="81">
        <f t="shared" si="317"/>
        <v>0</v>
      </c>
      <c r="AO250" s="81" t="str">
        <f>IF(G250="","0",VALUE(VLOOKUP(G250,'登録データ（男）'!$Q$3:$S$23,3,FALSE)))</f>
        <v>0</v>
      </c>
      <c r="AP250" s="81">
        <f t="shared" si="311"/>
        <v>0</v>
      </c>
      <c r="AQ250" s="81">
        <f t="shared" si="312"/>
        <v>0</v>
      </c>
      <c r="AR250" s="81" t="str">
        <f ca="1">IF(OFFSET(B250,-MOD(ROW(B250),3),0)&lt;&gt;"",IF(RIGHT(G250,1)=")",VALUE(VLOOKUP(OFFSET(B250,-MOD(ROW(B250),3),0),'登録データ（男）'!#REF!,8,FALSE)),"0"),"0")</f>
        <v>0</v>
      </c>
      <c r="AS250" s="81">
        <f t="shared" ca="1" si="313"/>
        <v>0</v>
      </c>
      <c r="AT250" s="81"/>
      <c r="AU250" s="81"/>
      <c r="AV250" s="81"/>
      <c r="AW250" s="81"/>
      <c r="AX250" s="81"/>
      <c r="AY250" s="81"/>
      <c r="AZ250" s="81"/>
      <c r="BA250" s="77"/>
      <c r="BB250" s="77" t="str">
        <f t="shared" si="318"/>
        <v/>
      </c>
      <c r="BG250" s="81">
        <f t="shared" si="319"/>
        <v>0</v>
      </c>
    </row>
    <row r="251" spans="1:59" ht="18.75" customHeight="1" thickBot="1">
      <c r="A251" s="250"/>
      <c r="B251" s="245"/>
      <c r="C251" s="507"/>
      <c r="D251" s="507"/>
      <c r="E251" s="508" t="s">
        <v>258</v>
      </c>
      <c r="F251" s="79" t="s">
        <v>54</v>
      </c>
      <c r="G251" s="79"/>
      <c r="H251" s="152"/>
      <c r="I251" s="79" t="s">
        <v>36</v>
      </c>
      <c r="J251" s="18"/>
      <c r="K251" s="25" t="str">
        <f t="shared" si="302"/>
        <v/>
      </c>
      <c r="L251" s="18"/>
      <c r="M251" s="79" t="str">
        <f t="shared" si="303"/>
        <v/>
      </c>
      <c r="N251" s="18"/>
      <c r="O251" s="18"/>
      <c r="P251" s="258"/>
      <c r="Q251" s="258"/>
      <c r="R251" s="259"/>
      <c r="S251" s="256"/>
      <c r="T251" s="256"/>
      <c r="X251" s="46"/>
      <c r="Y251" s="81">
        <f>IF(B251="",0,IF(VLOOKUP(B251,'登録データ（男）'!$A$3:$AB$1687,28,FALSE)=1,0,1))</f>
        <v>0</v>
      </c>
      <c r="Z251" s="81"/>
      <c r="AA251" s="81"/>
      <c r="AB251" s="81"/>
      <c r="AC251" s="81"/>
      <c r="AD251" s="81"/>
      <c r="AE251" s="81"/>
      <c r="AF251" s="81">
        <f t="shared" ca="1" si="304"/>
        <v>0</v>
      </c>
      <c r="AG251" s="48"/>
      <c r="AH251" s="81">
        <f t="shared" si="306"/>
        <v>0</v>
      </c>
      <c r="AI251" s="81" t="str">
        <f>IF(G251="","0",VLOOKUP(G251,'登録データ（男）'!$Q$3:$S$23,2,FALSE))</f>
        <v>0</v>
      </c>
      <c r="AJ251" s="81" t="str">
        <f t="shared" si="307"/>
        <v>00</v>
      </c>
      <c r="AK251" s="81" t="str">
        <f t="shared" si="308"/>
        <v>0</v>
      </c>
      <c r="AL251" s="81" t="str">
        <f t="shared" si="309"/>
        <v>000000</v>
      </c>
      <c r="AM251" s="81" t="str">
        <f t="shared" ca="1" si="310"/>
        <v/>
      </c>
      <c r="AN251" s="81">
        <f t="shared" si="317"/>
        <v>0</v>
      </c>
      <c r="AO251" s="81" t="str">
        <f>IF(G251="","0",VALUE(VLOOKUP(G251,'登録データ（男）'!$Q$3:$S$23,3,FALSE)))</f>
        <v>0</v>
      </c>
      <c r="AP251" s="81">
        <f t="shared" si="311"/>
        <v>0</v>
      </c>
      <c r="AQ251" s="81">
        <f t="shared" si="312"/>
        <v>0</v>
      </c>
      <c r="AR251" s="81" t="str">
        <f ca="1">IF(OFFSET(B251,-MOD(ROW(B251),3),0)&lt;&gt;"",IF(RIGHT(G251,1)=")",VALUE(VLOOKUP(OFFSET(B251,-MOD(ROW(B251),3),0),'登録データ（男）'!#REF!,8,FALSE)),"0"),"0")</f>
        <v>0</v>
      </c>
      <c r="AS251" s="81">
        <f t="shared" ca="1" si="313"/>
        <v>0</v>
      </c>
      <c r="AT251" s="81"/>
      <c r="AU251" s="81"/>
      <c r="AV251" s="81"/>
      <c r="AW251" s="81"/>
      <c r="AX251" s="81"/>
      <c r="AY251" s="81"/>
      <c r="AZ251" s="81"/>
      <c r="BA251" s="77"/>
      <c r="BB251" s="77" t="str">
        <f t="shared" si="318"/>
        <v/>
      </c>
      <c r="BG251" s="81">
        <f t="shared" si="319"/>
        <v>0</v>
      </c>
    </row>
    <row r="252" spans="1:59" ht="18.75" customHeight="1" thickTop="1">
      <c r="A252" s="260">
        <v>79</v>
      </c>
      <c r="B252" s="243"/>
      <c r="C252" s="505" t="str">
        <f>IF(B252="","",VLOOKUP(B252,'登録データ（男）'!$A$3:$AA$2000,2,FALSE))</f>
        <v/>
      </c>
      <c r="D252" s="505" t="str">
        <f>IF(B252="","",VLOOKUP(B252,'登録データ（男）'!$A$3:$AA$2000,3,FALSE))</f>
        <v/>
      </c>
      <c r="E252" s="504" t="str">
        <f>IF(B252="","",VLOOKUP(B252,'登録データ（男）'!$A$3:$AA$2000,7,FALSE))</f>
        <v/>
      </c>
      <c r="F252" s="82" t="s">
        <v>52</v>
      </c>
      <c r="G252" s="82"/>
      <c r="H252" s="25"/>
      <c r="I252" s="82" t="s">
        <v>55</v>
      </c>
      <c r="J252" s="17"/>
      <c r="K252" s="184" t="str">
        <f t="shared" si="302"/>
        <v/>
      </c>
      <c r="L252" s="17"/>
      <c r="M252" s="82" t="str">
        <f t="shared" si="303"/>
        <v/>
      </c>
      <c r="N252" s="17"/>
      <c r="O252" s="17"/>
      <c r="P252" s="262"/>
      <c r="Q252" s="262"/>
      <c r="R252" s="241"/>
      <c r="S252" s="254"/>
      <c r="T252" s="254"/>
      <c r="X252" s="46"/>
      <c r="Y252" s="81">
        <f>IF(B252="",0,IF(VLOOKUP(B252,'登録データ（男）'!$A$3:$AB$1687,28,FALSE)=1,0,1))</f>
        <v>0</v>
      </c>
      <c r="Z252" s="81">
        <f>IF(B252="",1,0)</f>
        <v>1</v>
      </c>
      <c r="AA252" s="81">
        <f>IF(C252="",1,0)</f>
        <v>1</v>
      </c>
      <c r="AB252" s="81">
        <f>IF(D252="",1,0)</f>
        <v>1</v>
      </c>
      <c r="AC252" s="81">
        <f>IF(E252="",1,0)</f>
        <v>1</v>
      </c>
      <c r="AD252" s="81">
        <f>IF(E253="",1,0)</f>
        <v>1</v>
      </c>
      <c r="AE252" s="81">
        <f>SUM(Z252:AD252)</f>
        <v>5</v>
      </c>
      <c r="AF252" s="81">
        <f t="shared" ca="1" si="304"/>
        <v>0</v>
      </c>
      <c r="AG252" s="48" t="str">
        <f t="shared" ref="AG252" si="372">IF($B252="","",IF($B252&lt;1500,0,1))</f>
        <v/>
      </c>
      <c r="AH252" s="81">
        <f t="shared" si="306"/>
        <v>0</v>
      </c>
      <c r="AI252" s="81" t="str">
        <f>IF(G252="","0",VLOOKUP(G252,'登録データ（男）'!$Q$3:$S$23,2,FALSE))</f>
        <v>0</v>
      </c>
      <c r="AJ252" s="81" t="str">
        <f t="shared" si="307"/>
        <v>00</v>
      </c>
      <c r="AK252" s="81" t="str">
        <f t="shared" si="308"/>
        <v>0</v>
      </c>
      <c r="AL252" s="81" t="str">
        <f t="shared" si="309"/>
        <v>000000</v>
      </c>
      <c r="AM252" s="81" t="str">
        <f t="shared" ca="1" si="310"/>
        <v/>
      </c>
      <c r="AN252" s="81">
        <f t="shared" si="317"/>
        <v>0</v>
      </c>
      <c r="AO252" s="81" t="str">
        <f>IF(G252="","0",VALUE(VLOOKUP(G252,'登録データ（男）'!$Q$3:$S$23,3,FALSE)))</f>
        <v>0</v>
      </c>
      <c r="AP252" s="81">
        <f t="shared" si="311"/>
        <v>0</v>
      </c>
      <c r="AQ252" s="81">
        <f t="shared" si="312"/>
        <v>0</v>
      </c>
      <c r="AR252" s="81" t="str">
        <f ca="1">IF(OFFSET(B252,-MOD(ROW(B252),3),0)&lt;&gt;"",IF(RIGHT(G252,1)=")",VALUE(VLOOKUP(OFFSET(B252,-MOD(ROW(B252),3),0),'登録データ（男）'!#REF!,8,FALSE)),"0"),"0")</f>
        <v>0</v>
      </c>
      <c r="AS252" s="81">
        <f t="shared" ca="1" si="313"/>
        <v>0</v>
      </c>
      <c r="AT252" s="81" t="str">
        <f t="shared" ref="AT252" si="373">IF(AU252="","",RANK(AU252,$AU$18:$AU$467,1))</f>
        <v/>
      </c>
      <c r="AU252" s="81" t="str">
        <f>IF(S252="","",B252)</f>
        <v/>
      </c>
      <c r="AV252" s="81" t="str">
        <f t="shared" ref="AV252" si="374">IF(AW252="","",RANK(AW252,$AW$18:$AW$467,1))</f>
        <v/>
      </c>
      <c r="AW252" s="81" t="str">
        <f>IF(T252="","",B252)</f>
        <v/>
      </c>
      <c r="AX252" s="81" t="str">
        <f t="shared" ref="AX252" si="375">IF(AY252="","",RANK(AY252,$AY$18:$AY$467,1))</f>
        <v/>
      </c>
      <c r="AY252" s="81" t="str">
        <f>IF(OR(G252="十種競技",G253="十種競技",G254="十種競技"),B252,"")</f>
        <v/>
      </c>
      <c r="AZ252" s="81"/>
      <c r="BA252" s="77">
        <f>B252</f>
        <v>0</v>
      </c>
      <c r="BB252" s="77" t="str">
        <f t="shared" si="318"/>
        <v/>
      </c>
      <c r="BG252" s="81">
        <f t="shared" si="319"/>
        <v>0</v>
      </c>
    </row>
    <row r="253" spans="1:59" ht="18.75" customHeight="1">
      <c r="A253" s="261"/>
      <c r="B253" s="244"/>
      <c r="C253" s="506"/>
      <c r="D253" s="506"/>
      <c r="E253" s="504" t="str">
        <f>IF(B252="","",VLOOKUP(B252,'登録データ（男）'!$A$3:$AA$2000,4,FALSE))</f>
        <v/>
      </c>
      <c r="F253" s="16" t="s">
        <v>53</v>
      </c>
      <c r="G253" s="16"/>
      <c r="H253" s="16"/>
      <c r="I253" s="16" t="s">
        <v>56</v>
      </c>
      <c r="J253" s="76"/>
      <c r="K253" s="16" t="str">
        <f t="shared" si="302"/>
        <v/>
      </c>
      <c r="L253" s="76"/>
      <c r="M253" s="185" t="str">
        <f t="shared" si="303"/>
        <v/>
      </c>
      <c r="N253" s="76"/>
      <c r="O253" s="76"/>
      <c r="P253" s="204"/>
      <c r="Q253" s="204"/>
      <c r="R253" s="257"/>
      <c r="S253" s="255"/>
      <c r="T253" s="255"/>
      <c r="X253" s="46"/>
      <c r="Y253" s="81">
        <f>IF(B253="",0,IF(VLOOKUP(B253,'登録データ（男）'!$A$3:$AB$1687,28,FALSE)=1,0,1))</f>
        <v>0</v>
      </c>
      <c r="Z253" s="81"/>
      <c r="AA253" s="81"/>
      <c r="AB253" s="81"/>
      <c r="AC253" s="81"/>
      <c r="AD253" s="81"/>
      <c r="AE253" s="81"/>
      <c r="AF253" s="81">
        <f t="shared" ca="1" si="304"/>
        <v>0</v>
      </c>
      <c r="AG253" s="48" t="str">
        <f t="shared" si="305"/>
        <v/>
      </c>
      <c r="AH253" s="81">
        <f t="shared" si="306"/>
        <v>0</v>
      </c>
      <c r="AI253" s="81" t="str">
        <f>IF(G253="","0",VLOOKUP(G253,'登録データ（男）'!$Q$3:$S$23,2,FALSE))</f>
        <v>0</v>
      </c>
      <c r="AJ253" s="81" t="str">
        <f t="shared" si="307"/>
        <v>00</v>
      </c>
      <c r="AK253" s="81" t="str">
        <f t="shared" si="308"/>
        <v>0</v>
      </c>
      <c r="AL253" s="81" t="str">
        <f t="shared" si="309"/>
        <v>000000</v>
      </c>
      <c r="AM253" s="81" t="str">
        <f t="shared" ca="1" si="310"/>
        <v/>
      </c>
      <c r="AN253" s="81">
        <f t="shared" si="317"/>
        <v>0</v>
      </c>
      <c r="AO253" s="81" t="str">
        <f>IF(G253="","0",VALUE(VLOOKUP(G253,'登録データ（男）'!$Q$3:$S$23,3,FALSE)))</f>
        <v>0</v>
      </c>
      <c r="AP253" s="81">
        <f t="shared" si="311"/>
        <v>0</v>
      </c>
      <c r="AQ253" s="81">
        <f t="shared" si="312"/>
        <v>0</v>
      </c>
      <c r="AR253" s="81" t="str">
        <f ca="1">IF(OFFSET(B253,-MOD(ROW(B253),3),0)&lt;&gt;"",IF(RIGHT(G253,1)=")",VALUE(VLOOKUP(OFFSET(B253,-MOD(ROW(B253),3),0),'登録データ（男）'!#REF!,8,FALSE)),"0"),"0")</f>
        <v>0</v>
      </c>
      <c r="AS253" s="81">
        <f t="shared" ca="1" si="313"/>
        <v>0</v>
      </c>
      <c r="AT253" s="81"/>
      <c r="AU253" s="81"/>
      <c r="AV253" s="81"/>
      <c r="AW253" s="81"/>
      <c r="AX253" s="81"/>
      <c r="AY253" s="81"/>
      <c r="AZ253" s="81"/>
      <c r="BA253" s="77"/>
      <c r="BB253" s="77" t="str">
        <f t="shared" si="318"/>
        <v/>
      </c>
      <c r="BG253" s="81">
        <f t="shared" si="319"/>
        <v>0</v>
      </c>
    </row>
    <row r="254" spans="1:59" ht="18.75" customHeight="1" thickBot="1">
      <c r="A254" s="250"/>
      <c r="B254" s="245"/>
      <c r="C254" s="507"/>
      <c r="D254" s="507"/>
      <c r="E254" s="508" t="s">
        <v>258</v>
      </c>
      <c r="F254" s="79" t="s">
        <v>54</v>
      </c>
      <c r="G254" s="79"/>
      <c r="H254" s="152"/>
      <c r="I254" s="79" t="s">
        <v>36</v>
      </c>
      <c r="J254" s="18"/>
      <c r="K254" s="25" t="str">
        <f t="shared" si="302"/>
        <v/>
      </c>
      <c r="L254" s="18"/>
      <c r="M254" s="79" t="str">
        <f t="shared" si="303"/>
        <v/>
      </c>
      <c r="N254" s="18"/>
      <c r="O254" s="18"/>
      <c r="P254" s="258"/>
      <c r="Q254" s="258"/>
      <c r="R254" s="259"/>
      <c r="S254" s="256"/>
      <c r="T254" s="256"/>
      <c r="X254" s="46"/>
      <c r="Y254" s="81">
        <f>IF(B254="",0,IF(VLOOKUP(B254,'登録データ（男）'!$A$3:$AB$1687,28,FALSE)=1,0,1))</f>
        <v>0</v>
      </c>
      <c r="Z254" s="81"/>
      <c r="AA254" s="81"/>
      <c r="AB254" s="81"/>
      <c r="AC254" s="81"/>
      <c r="AD254" s="81"/>
      <c r="AE254" s="81"/>
      <c r="AF254" s="81">
        <f t="shared" ca="1" si="304"/>
        <v>0</v>
      </c>
      <c r="AG254" s="48"/>
      <c r="AH254" s="81">
        <f t="shared" si="306"/>
        <v>0</v>
      </c>
      <c r="AI254" s="81" t="str">
        <f>IF(G254="","0",VLOOKUP(G254,'登録データ（男）'!$Q$3:$S$23,2,FALSE))</f>
        <v>0</v>
      </c>
      <c r="AJ254" s="81" t="str">
        <f t="shared" si="307"/>
        <v>00</v>
      </c>
      <c r="AK254" s="81" t="str">
        <f t="shared" si="308"/>
        <v>0</v>
      </c>
      <c r="AL254" s="81" t="str">
        <f t="shared" si="309"/>
        <v>000000</v>
      </c>
      <c r="AM254" s="81" t="str">
        <f t="shared" ca="1" si="310"/>
        <v/>
      </c>
      <c r="AN254" s="81">
        <f t="shared" si="317"/>
        <v>0</v>
      </c>
      <c r="AO254" s="81" t="str">
        <f>IF(G254="","0",VALUE(VLOOKUP(G254,'登録データ（男）'!$Q$3:$S$23,3,FALSE)))</f>
        <v>0</v>
      </c>
      <c r="AP254" s="81">
        <f t="shared" si="311"/>
        <v>0</v>
      </c>
      <c r="AQ254" s="81">
        <f t="shared" si="312"/>
        <v>0</v>
      </c>
      <c r="AR254" s="81" t="str">
        <f ca="1">IF(OFFSET(B254,-MOD(ROW(B254),3),0)&lt;&gt;"",IF(RIGHT(G254,1)=")",VALUE(VLOOKUP(OFFSET(B254,-MOD(ROW(B254),3),0),'登録データ（男）'!#REF!,8,FALSE)),"0"),"0")</f>
        <v>0</v>
      </c>
      <c r="AS254" s="81">
        <f t="shared" ca="1" si="313"/>
        <v>0</v>
      </c>
      <c r="AT254" s="81"/>
      <c r="AU254" s="81"/>
      <c r="AV254" s="81"/>
      <c r="AW254" s="81"/>
      <c r="AX254" s="81"/>
      <c r="AY254" s="81"/>
      <c r="AZ254" s="81"/>
      <c r="BA254" s="77"/>
      <c r="BB254" s="77" t="str">
        <f t="shared" si="318"/>
        <v/>
      </c>
      <c r="BG254" s="81">
        <f t="shared" si="319"/>
        <v>0</v>
      </c>
    </row>
    <row r="255" spans="1:59" ht="18.75" customHeight="1" thickTop="1">
      <c r="A255" s="260">
        <v>80</v>
      </c>
      <c r="B255" s="243"/>
      <c r="C255" s="505" t="str">
        <f>IF(B255="","",VLOOKUP(B255,'登録データ（男）'!$A$3:$AA$2000,2,FALSE))</f>
        <v/>
      </c>
      <c r="D255" s="505" t="str">
        <f>IF(B255="","",VLOOKUP(B255,'登録データ（男）'!$A$3:$AA$2000,3,FALSE))</f>
        <v/>
      </c>
      <c r="E255" s="504" t="str">
        <f>IF(B255="","",VLOOKUP(B255,'登録データ（男）'!$A$3:$AA$2000,7,FALSE))</f>
        <v/>
      </c>
      <c r="F255" s="82" t="s">
        <v>52</v>
      </c>
      <c r="G255" s="82"/>
      <c r="H255" s="25"/>
      <c r="I255" s="82" t="s">
        <v>55</v>
      </c>
      <c r="J255" s="17"/>
      <c r="K255" s="184" t="str">
        <f t="shared" si="302"/>
        <v/>
      </c>
      <c r="L255" s="17"/>
      <c r="M255" s="82" t="str">
        <f t="shared" si="303"/>
        <v/>
      </c>
      <c r="N255" s="17"/>
      <c r="O255" s="17"/>
      <c r="P255" s="262"/>
      <c r="Q255" s="262"/>
      <c r="R255" s="241"/>
      <c r="S255" s="254"/>
      <c r="T255" s="254"/>
      <c r="X255" s="46"/>
      <c r="Y255" s="81">
        <f>IF(B255="",0,IF(VLOOKUP(B255,'登録データ（男）'!$A$3:$AB$1687,28,FALSE)=1,0,1))</f>
        <v>0</v>
      </c>
      <c r="Z255" s="81">
        <f>IF(B255="",1,0)</f>
        <v>1</v>
      </c>
      <c r="AA255" s="81">
        <f>IF(C255="",1,0)</f>
        <v>1</v>
      </c>
      <c r="AB255" s="81">
        <f>IF(D255="",1,0)</f>
        <v>1</v>
      </c>
      <c r="AC255" s="81">
        <f>IF(E255="",1,0)</f>
        <v>1</v>
      </c>
      <c r="AD255" s="81">
        <f>IF(E256="",1,0)</f>
        <v>1</v>
      </c>
      <c r="AE255" s="81">
        <f>SUM(Z255:AD255)</f>
        <v>5</v>
      </c>
      <c r="AF255" s="81">
        <f t="shared" ca="1" si="304"/>
        <v>0</v>
      </c>
      <c r="AG255" s="48" t="str">
        <f t="shared" ref="AG255" si="376">IF($B255="","",IF($B255&lt;1500,0,1))</f>
        <v/>
      </c>
      <c r="AH255" s="81">
        <f t="shared" si="306"/>
        <v>0</v>
      </c>
      <c r="AI255" s="81" t="str">
        <f>IF(G255="","0",VLOOKUP(G255,'登録データ（男）'!$Q$3:$S$23,2,FALSE))</f>
        <v>0</v>
      </c>
      <c r="AJ255" s="81" t="str">
        <f t="shared" si="307"/>
        <v>00</v>
      </c>
      <c r="AK255" s="81" t="str">
        <f t="shared" si="308"/>
        <v>0</v>
      </c>
      <c r="AL255" s="81" t="str">
        <f t="shared" si="309"/>
        <v>000000</v>
      </c>
      <c r="AM255" s="81" t="str">
        <f t="shared" ca="1" si="310"/>
        <v/>
      </c>
      <c r="AN255" s="81">
        <f t="shared" si="317"/>
        <v>0</v>
      </c>
      <c r="AO255" s="81" t="str">
        <f>IF(G255="","0",VALUE(VLOOKUP(G255,'登録データ（男）'!$Q$3:$S$23,3,FALSE)))</f>
        <v>0</v>
      </c>
      <c r="AP255" s="81">
        <f t="shared" si="311"/>
        <v>0</v>
      </c>
      <c r="AQ255" s="81">
        <f t="shared" si="312"/>
        <v>0</v>
      </c>
      <c r="AR255" s="81" t="str">
        <f ca="1">IF(OFFSET(B255,-MOD(ROW(B255),3),0)&lt;&gt;"",IF(RIGHT(G255,1)=")",VALUE(VLOOKUP(OFFSET(B255,-MOD(ROW(B255),3),0),'登録データ（男）'!#REF!,8,FALSE)),"0"),"0")</f>
        <v>0</v>
      </c>
      <c r="AS255" s="81">
        <f t="shared" ca="1" si="313"/>
        <v>0</v>
      </c>
      <c r="AT255" s="81" t="str">
        <f t="shared" ref="AT255" si="377">IF(AU255="","",RANK(AU255,$AU$18:$AU$467,1))</f>
        <v/>
      </c>
      <c r="AU255" s="81" t="str">
        <f>IF(S255="","",B255)</f>
        <v/>
      </c>
      <c r="AV255" s="81" t="str">
        <f t="shared" ref="AV255" si="378">IF(AW255="","",RANK(AW255,$AW$18:$AW$467,1))</f>
        <v/>
      </c>
      <c r="AW255" s="81" t="str">
        <f>IF(T255="","",B255)</f>
        <v/>
      </c>
      <c r="AX255" s="81" t="str">
        <f t="shared" ref="AX255" si="379">IF(AY255="","",RANK(AY255,$AY$18:$AY$467,1))</f>
        <v/>
      </c>
      <c r="AY255" s="81" t="str">
        <f>IF(OR(G255="十種競技",G256="十種競技",G257="十種競技"),B255,"")</f>
        <v/>
      </c>
      <c r="AZ255" s="81"/>
      <c r="BA255" s="77">
        <f>B255</f>
        <v>0</v>
      </c>
      <c r="BB255" s="77" t="str">
        <f t="shared" si="318"/>
        <v/>
      </c>
      <c r="BG255" s="81">
        <f t="shared" si="319"/>
        <v>0</v>
      </c>
    </row>
    <row r="256" spans="1:59" ht="18.75" customHeight="1">
      <c r="A256" s="261"/>
      <c r="B256" s="244"/>
      <c r="C256" s="506"/>
      <c r="D256" s="506"/>
      <c r="E256" s="504" t="str">
        <f>IF(B255="","",VLOOKUP(B255,'登録データ（男）'!$A$3:$AA$2000,4,FALSE))</f>
        <v/>
      </c>
      <c r="F256" s="16" t="s">
        <v>53</v>
      </c>
      <c r="G256" s="16"/>
      <c r="H256" s="16"/>
      <c r="I256" s="16" t="s">
        <v>56</v>
      </c>
      <c r="J256" s="76"/>
      <c r="K256" s="16" t="str">
        <f t="shared" si="302"/>
        <v/>
      </c>
      <c r="L256" s="76"/>
      <c r="M256" s="185" t="str">
        <f t="shared" si="303"/>
        <v/>
      </c>
      <c r="N256" s="76"/>
      <c r="O256" s="76"/>
      <c r="P256" s="204"/>
      <c r="Q256" s="204"/>
      <c r="R256" s="257"/>
      <c r="S256" s="255"/>
      <c r="T256" s="255"/>
      <c r="X256" s="46"/>
      <c r="Y256" s="81">
        <f>IF(B256="",0,IF(VLOOKUP(B256,'登録データ（男）'!$A$3:$AB$1687,28,FALSE)=1,0,1))</f>
        <v>0</v>
      </c>
      <c r="Z256" s="81"/>
      <c r="AA256" s="81"/>
      <c r="AB256" s="81"/>
      <c r="AC256" s="81"/>
      <c r="AD256" s="81"/>
      <c r="AE256" s="81"/>
      <c r="AF256" s="81">
        <f t="shared" ca="1" si="304"/>
        <v>0</v>
      </c>
      <c r="AG256" s="48" t="str">
        <f t="shared" si="305"/>
        <v/>
      </c>
      <c r="AH256" s="81">
        <f t="shared" si="306"/>
        <v>0</v>
      </c>
      <c r="AI256" s="81" t="str">
        <f>IF(G256="","0",VLOOKUP(G256,'登録データ（男）'!$Q$3:$S$23,2,FALSE))</f>
        <v>0</v>
      </c>
      <c r="AJ256" s="81" t="str">
        <f t="shared" si="307"/>
        <v>00</v>
      </c>
      <c r="AK256" s="81" t="str">
        <f t="shared" si="308"/>
        <v>0</v>
      </c>
      <c r="AL256" s="81" t="str">
        <f t="shared" si="309"/>
        <v>000000</v>
      </c>
      <c r="AM256" s="81" t="str">
        <f t="shared" ca="1" si="310"/>
        <v/>
      </c>
      <c r="AN256" s="81">
        <f t="shared" si="317"/>
        <v>0</v>
      </c>
      <c r="AO256" s="81" t="str">
        <f>IF(G256="","0",VALUE(VLOOKUP(G256,'登録データ（男）'!$Q$3:$S$23,3,FALSE)))</f>
        <v>0</v>
      </c>
      <c r="AP256" s="81">
        <f t="shared" si="311"/>
        <v>0</v>
      </c>
      <c r="AQ256" s="81">
        <f t="shared" si="312"/>
        <v>0</v>
      </c>
      <c r="AR256" s="81" t="str">
        <f ca="1">IF(OFFSET(B256,-MOD(ROW(B256),3),0)&lt;&gt;"",IF(RIGHT(G256,1)=")",VALUE(VLOOKUP(OFFSET(B256,-MOD(ROW(B256),3),0),'登録データ（男）'!#REF!,8,FALSE)),"0"),"0")</f>
        <v>0</v>
      </c>
      <c r="AS256" s="81">
        <f t="shared" ca="1" si="313"/>
        <v>0</v>
      </c>
      <c r="AT256" s="81"/>
      <c r="AU256" s="81"/>
      <c r="AV256" s="81"/>
      <c r="AW256" s="81"/>
      <c r="AX256" s="81"/>
      <c r="AY256" s="81"/>
      <c r="AZ256" s="81"/>
      <c r="BA256" s="77"/>
      <c r="BB256" s="77" t="str">
        <f t="shared" si="318"/>
        <v/>
      </c>
      <c r="BG256" s="81">
        <f t="shared" si="319"/>
        <v>0</v>
      </c>
    </row>
    <row r="257" spans="1:59" ht="18.75" customHeight="1" thickBot="1">
      <c r="A257" s="250"/>
      <c r="B257" s="245"/>
      <c r="C257" s="507"/>
      <c r="D257" s="507"/>
      <c r="E257" s="508" t="s">
        <v>258</v>
      </c>
      <c r="F257" s="79" t="s">
        <v>54</v>
      </c>
      <c r="G257" s="79"/>
      <c r="H257" s="152"/>
      <c r="I257" s="79" t="s">
        <v>36</v>
      </c>
      <c r="J257" s="18"/>
      <c r="K257" s="25" t="str">
        <f t="shared" si="302"/>
        <v/>
      </c>
      <c r="L257" s="18"/>
      <c r="M257" s="79" t="str">
        <f t="shared" si="303"/>
        <v/>
      </c>
      <c r="N257" s="18"/>
      <c r="O257" s="18"/>
      <c r="P257" s="258"/>
      <c r="Q257" s="258"/>
      <c r="R257" s="259"/>
      <c r="S257" s="256"/>
      <c r="T257" s="256"/>
      <c r="X257" s="46"/>
      <c r="Y257" s="81">
        <f>IF(B257="",0,IF(VLOOKUP(B257,'登録データ（男）'!$A$3:$AB$1687,28,FALSE)=1,0,1))</f>
        <v>0</v>
      </c>
      <c r="Z257" s="81"/>
      <c r="AA257" s="81"/>
      <c r="AB257" s="81"/>
      <c r="AC257" s="81"/>
      <c r="AD257" s="81"/>
      <c r="AE257" s="81"/>
      <c r="AF257" s="81">
        <f t="shared" ca="1" si="304"/>
        <v>0</v>
      </c>
      <c r="AG257" s="48"/>
      <c r="AH257" s="81">
        <f t="shared" si="306"/>
        <v>0</v>
      </c>
      <c r="AI257" s="81" t="str">
        <f>IF(G257="","0",VLOOKUP(G257,'登録データ（男）'!$Q$3:$S$23,2,FALSE))</f>
        <v>0</v>
      </c>
      <c r="AJ257" s="81" t="str">
        <f t="shared" si="307"/>
        <v>00</v>
      </c>
      <c r="AK257" s="81" t="str">
        <f t="shared" si="308"/>
        <v>0</v>
      </c>
      <c r="AL257" s="81" t="str">
        <f t="shared" si="309"/>
        <v>000000</v>
      </c>
      <c r="AM257" s="81" t="str">
        <f t="shared" ca="1" si="310"/>
        <v/>
      </c>
      <c r="AN257" s="81">
        <f t="shared" si="317"/>
        <v>0</v>
      </c>
      <c r="AO257" s="81" t="str">
        <f>IF(G257="","0",VALUE(VLOOKUP(G257,'登録データ（男）'!$Q$3:$S$23,3,FALSE)))</f>
        <v>0</v>
      </c>
      <c r="AP257" s="81">
        <f t="shared" si="311"/>
        <v>0</v>
      </c>
      <c r="AQ257" s="81">
        <f t="shared" si="312"/>
        <v>0</v>
      </c>
      <c r="AR257" s="81" t="str">
        <f ca="1">IF(OFFSET(B257,-MOD(ROW(B257),3),0)&lt;&gt;"",IF(RIGHT(G257,1)=")",VALUE(VLOOKUP(OFFSET(B257,-MOD(ROW(B257),3),0),'登録データ（男）'!#REF!,8,FALSE)),"0"),"0")</f>
        <v>0</v>
      </c>
      <c r="AS257" s="81">
        <f t="shared" ca="1" si="313"/>
        <v>0</v>
      </c>
      <c r="AT257" s="81"/>
      <c r="AU257" s="81"/>
      <c r="AV257" s="81"/>
      <c r="AW257" s="81"/>
      <c r="AX257" s="81"/>
      <c r="AY257" s="81"/>
      <c r="AZ257" s="81"/>
      <c r="BA257" s="77"/>
      <c r="BB257" s="77" t="str">
        <f t="shared" si="318"/>
        <v/>
      </c>
      <c r="BG257" s="81">
        <f t="shared" si="319"/>
        <v>0</v>
      </c>
    </row>
    <row r="258" spans="1:59" ht="18.75" customHeight="1" thickTop="1">
      <c r="A258" s="260">
        <v>81</v>
      </c>
      <c r="B258" s="243"/>
      <c r="C258" s="505" t="str">
        <f>IF(B258="","",VLOOKUP(B258,'登録データ（男）'!$A$3:$AA$2000,2,FALSE))</f>
        <v/>
      </c>
      <c r="D258" s="505" t="str">
        <f>IF(B258="","",VLOOKUP(B258,'登録データ（男）'!$A$3:$AA$2000,3,FALSE))</f>
        <v/>
      </c>
      <c r="E258" s="504" t="str">
        <f>IF(B258="","",VLOOKUP(B258,'登録データ（男）'!$A$3:$AA$2000,7,FALSE))</f>
        <v/>
      </c>
      <c r="F258" s="82" t="s">
        <v>52</v>
      </c>
      <c r="G258" s="82"/>
      <c r="H258" s="25"/>
      <c r="I258" s="82" t="s">
        <v>55</v>
      </c>
      <c r="J258" s="17"/>
      <c r="K258" s="184" t="str">
        <f t="shared" si="302"/>
        <v/>
      </c>
      <c r="L258" s="17"/>
      <c r="M258" s="82" t="str">
        <f t="shared" si="303"/>
        <v/>
      </c>
      <c r="N258" s="17"/>
      <c r="O258" s="17"/>
      <c r="P258" s="262"/>
      <c r="Q258" s="262"/>
      <c r="R258" s="241"/>
      <c r="S258" s="254"/>
      <c r="T258" s="254"/>
      <c r="X258" s="46"/>
      <c r="Y258" s="81">
        <f>IF(B258="",0,IF(VLOOKUP(B258,'登録データ（男）'!$A$3:$AB$1687,28,FALSE)=1,0,1))</f>
        <v>0</v>
      </c>
      <c r="Z258" s="81">
        <f>IF(B258="",1,0)</f>
        <v>1</v>
      </c>
      <c r="AA258" s="81">
        <f>IF(C258="",1,0)</f>
        <v>1</v>
      </c>
      <c r="AB258" s="81">
        <f>IF(D258="",1,0)</f>
        <v>1</v>
      </c>
      <c r="AC258" s="81">
        <f>IF(E258="",1,0)</f>
        <v>1</v>
      </c>
      <c r="AD258" s="81">
        <f>IF(E259="",1,0)</f>
        <v>1</v>
      </c>
      <c r="AE258" s="81">
        <f>SUM(Z258:AD258)</f>
        <v>5</v>
      </c>
      <c r="AF258" s="81">
        <f t="shared" ca="1" si="304"/>
        <v>0</v>
      </c>
      <c r="AG258" s="48" t="str">
        <f t="shared" ref="AG258" si="380">IF($B258="","",IF($B258&lt;1500,0,1))</f>
        <v/>
      </c>
      <c r="AH258" s="81">
        <f t="shared" si="306"/>
        <v>0</v>
      </c>
      <c r="AI258" s="81" t="str">
        <f>IF(G258="","0",VLOOKUP(G258,'登録データ（男）'!$Q$3:$S$23,2,FALSE))</f>
        <v>0</v>
      </c>
      <c r="AJ258" s="81" t="str">
        <f t="shared" si="307"/>
        <v>00</v>
      </c>
      <c r="AK258" s="81" t="str">
        <f t="shared" si="308"/>
        <v>0</v>
      </c>
      <c r="AL258" s="81" t="str">
        <f t="shared" si="309"/>
        <v>000000</v>
      </c>
      <c r="AM258" s="81" t="str">
        <f t="shared" ca="1" si="310"/>
        <v/>
      </c>
      <c r="AN258" s="81">
        <f t="shared" si="317"/>
        <v>0</v>
      </c>
      <c r="AO258" s="81" t="str">
        <f>IF(G258="","0",VALUE(VLOOKUP(G258,'登録データ（男）'!$Q$3:$S$23,3,FALSE)))</f>
        <v>0</v>
      </c>
      <c r="AP258" s="81">
        <f t="shared" si="311"/>
        <v>0</v>
      </c>
      <c r="AQ258" s="81">
        <f t="shared" si="312"/>
        <v>0</v>
      </c>
      <c r="AR258" s="81" t="str">
        <f ca="1">IF(OFFSET(B258,-MOD(ROW(B258),3),0)&lt;&gt;"",IF(RIGHT(G258,1)=")",VALUE(VLOOKUP(OFFSET(B258,-MOD(ROW(B258),3),0),'登録データ（男）'!#REF!,8,FALSE)),"0"),"0")</f>
        <v>0</v>
      </c>
      <c r="AS258" s="81">
        <f t="shared" ca="1" si="313"/>
        <v>0</v>
      </c>
      <c r="AT258" s="81" t="str">
        <f t="shared" ref="AT258" si="381">IF(AU258="","",RANK(AU258,$AU$18:$AU$467,1))</f>
        <v/>
      </c>
      <c r="AU258" s="81" t="str">
        <f>IF(S258="","",B258)</f>
        <v/>
      </c>
      <c r="AV258" s="81" t="str">
        <f t="shared" ref="AV258" si="382">IF(AW258="","",RANK(AW258,$AW$18:$AW$467,1))</f>
        <v/>
      </c>
      <c r="AW258" s="81" t="str">
        <f>IF(T258="","",B258)</f>
        <v/>
      </c>
      <c r="AX258" s="81" t="str">
        <f t="shared" ref="AX258" si="383">IF(AY258="","",RANK(AY258,$AY$18:$AY$467,1))</f>
        <v/>
      </c>
      <c r="AY258" s="81" t="str">
        <f>IF(OR(G258="十種競技",G259="十種競技",G260="十種競技"),B258,"")</f>
        <v/>
      </c>
      <c r="AZ258" s="81"/>
      <c r="BA258" s="77">
        <f>B258</f>
        <v>0</v>
      </c>
      <c r="BB258" s="77" t="str">
        <f t="shared" si="318"/>
        <v/>
      </c>
      <c r="BG258" s="81">
        <f t="shared" si="319"/>
        <v>0</v>
      </c>
    </row>
    <row r="259" spans="1:59" ht="18.75" customHeight="1">
      <c r="A259" s="261"/>
      <c r="B259" s="244"/>
      <c r="C259" s="506"/>
      <c r="D259" s="506"/>
      <c r="E259" s="504" t="str">
        <f>IF(B258="","",VLOOKUP(B258,'登録データ（男）'!$A$3:$AA$2000,4,FALSE))</f>
        <v/>
      </c>
      <c r="F259" s="16" t="s">
        <v>53</v>
      </c>
      <c r="G259" s="16"/>
      <c r="H259" s="16"/>
      <c r="I259" s="16" t="s">
        <v>56</v>
      </c>
      <c r="J259" s="76"/>
      <c r="K259" s="16" t="str">
        <f t="shared" si="302"/>
        <v/>
      </c>
      <c r="L259" s="76"/>
      <c r="M259" s="185" t="str">
        <f t="shared" si="303"/>
        <v/>
      </c>
      <c r="N259" s="76"/>
      <c r="O259" s="76"/>
      <c r="P259" s="204"/>
      <c r="Q259" s="204"/>
      <c r="R259" s="257"/>
      <c r="S259" s="255"/>
      <c r="T259" s="255"/>
      <c r="X259" s="46"/>
      <c r="Y259" s="81">
        <f>IF(B259="",0,IF(VLOOKUP(B259,'登録データ（男）'!$A$3:$AB$1687,28,FALSE)=1,0,1))</f>
        <v>0</v>
      </c>
      <c r="Z259" s="81"/>
      <c r="AA259" s="81"/>
      <c r="AB259" s="81"/>
      <c r="AC259" s="81"/>
      <c r="AD259" s="81"/>
      <c r="AE259" s="81"/>
      <c r="AF259" s="81">
        <f t="shared" ca="1" si="304"/>
        <v>0</v>
      </c>
      <c r="AG259" s="48" t="str">
        <f t="shared" si="305"/>
        <v/>
      </c>
      <c r="AH259" s="81">
        <f t="shared" si="306"/>
        <v>0</v>
      </c>
      <c r="AI259" s="81" t="str">
        <f>IF(G259="","0",VLOOKUP(G259,'登録データ（男）'!$Q$3:$S$23,2,FALSE))</f>
        <v>0</v>
      </c>
      <c r="AJ259" s="81" t="str">
        <f t="shared" si="307"/>
        <v>00</v>
      </c>
      <c r="AK259" s="81" t="str">
        <f t="shared" si="308"/>
        <v>0</v>
      </c>
      <c r="AL259" s="81" t="str">
        <f t="shared" si="309"/>
        <v>000000</v>
      </c>
      <c r="AM259" s="81" t="str">
        <f t="shared" ca="1" si="310"/>
        <v/>
      </c>
      <c r="AN259" s="81">
        <f t="shared" si="317"/>
        <v>0</v>
      </c>
      <c r="AO259" s="81" t="str">
        <f>IF(G259="","0",VALUE(VLOOKUP(G259,'登録データ（男）'!$Q$3:$S$23,3,FALSE)))</f>
        <v>0</v>
      </c>
      <c r="AP259" s="81">
        <f t="shared" si="311"/>
        <v>0</v>
      </c>
      <c r="AQ259" s="81">
        <f t="shared" si="312"/>
        <v>0</v>
      </c>
      <c r="AR259" s="81" t="str">
        <f ca="1">IF(OFFSET(B259,-MOD(ROW(B259),3),0)&lt;&gt;"",IF(RIGHT(G259,1)=")",VALUE(VLOOKUP(OFFSET(B259,-MOD(ROW(B259),3),0),'登録データ（男）'!#REF!,8,FALSE)),"0"),"0")</f>
        <v>0</v>
      </c>
      <c r="AS259" s="81">
        <f t="shared" ca="1" si="313"/>
        <v>0</v>
      </c>
      <c r="AT259" s="81"/>
      <c r="AU259" s="81"/>
      <c r="AV259" s="81"/>
      <c r="AW259" s="81"/>
      <c r="AX259" s="81"/>
      <c r="AY259" s="81"/>
      <c r="AZ259" s="81"/>
      <c r="BA259" s="77"/>
      <c r="BB259" s="77" t="str">
        <f t="shared" si="318"/>
        <v/>
      </c>
      <c r="BG259" s="81">
        <f t="shared" si="319"/>
        <v>0</v>
      </c>
    </row>
    <row r="260" spans="1:59" ht="18.75" customHeight="1" thickBot="1">
      <c r="A260" s="250"/>
      <c r="B260" s="245"/>
      <c r="C260" s="507"/>
      <c r="D260" s="507"/>
      <c r="E260" s="508" t="s">
        <v>258</v>
      </c>
      <c r="F260" s="79" t="s">
        <v>54</v>
      </c>
      <c r="G260" s="79"/>
      <c r="H260" s="152"/>
      <c r="I260" s="79" t="s">
        <v>36</v>
      </c>
      <c r="J260" s="18"/>
      <c r="K260" s="25" t="str">
        <f t="shared" si="302"/>
        <v/>
      </c>
      <c r="L260" s="18"/>
      <c r="M260" s="79" t="str">
        <f t="shared" si="303"/>
        <v/>
      </c>
      <c r="N260" s="18"/>
      <c r="O260" s="18"/>
      <c r="P260" s="258"/>
      <c r="Q260" s="258"/>
      <c r="R260" s="259"/>
      <c r="S260" s="256"/>
      <c r="T260" s="256"/>
      <c r="X260" s="46"/>
      <c r="Y260" s="81">
        <f>IF(B260="",0,IF(VLOOKUP(B260,'登録データ（男）'!$A$3:$AB$1687,28,FALSE)=1,0,1))</f>
        <v>0</v>
      </c>
      <c r="Z260" s="81"/>
      <c r="AA260" s="81"/>
      <c r="AB260" s="81"/>
      <c r="AC260" s="81"/>
      <c r="AD260" s="81"/>
      <c r="AE260" s="81"/>
      <c r="AF260" s="81">
        <f t="shared" ca="1" si="304"/>
        <v>0</v>
      </c>
      <c r="AG260" s="48"/>
      <c r="AH260" s="81">
        <f t="shared" si="306"/>
        <v>0</v>
      </c>
      <c r="AI260" s="81" t="str">
        <f>IF(G260="","0",VLOOKUP(G260,'登録データ（男）'!$Q$3:$S$23,2,FALSE))</f>
        <v>0</v>
      </c>
      <c r="AJ260" s="81" t="str">
        <f t="shared" si="307"/>
        <v>00</v>
      </c>
      <c r="AK260" s="81" t="str">
        <f t="shared" si="308"/>
        <v>0</v>
      </c>
      <c r="AL260" s="81" t="str">
        <f t="shared" si="309"/>
        <v>000000</v>
      </c>
      <c r="AM260" s="81" t="str">
        <f t="shared" ca="1" si="310"/>
        <v/>
      </c>
      <c r="AN260" s="81">
        <f t="shared" si="317"/>
        <v>0</v>
      </c>
      <c r="AO260" s="81" t="str">
        <f>IF(G260="","0",VALUE(VLOOKUP(G260,'登録データ（男）'!$Q$3:$S$23,3,FALSE)))</f>
        <v>0</v>
      </c>
      <c r="AP260" s="81">
        <f t="shared" si="311"/>
        <v>0</v>
      </c>
      <c r="AQ260" s="81">
        <f t="shared" si="312"/>
        <v>0</v>
      </c>
      <c r="AR260" s="81" t="str">
        <f ca="1">IF(OFFSET(B260,-MOD(ROW(B260),3),0)&lt;&gt;"",IF(RIGHT(G260,1)=")",VALUE(VLOOKUP(OFFSET(B260,-MOD(ROW(B260),3),0),'登録データ（男）'!#REF!,8,FALSE)),"0"),"0")</f>
        <v>0</v>
      </c>
      <c r="AS260" s="81">
        <f t="shared" ca="1" si="313"/>
        <v>0</v>
      </c>
      <c r="AT260" s="81"/>
      <c r="AU260" s="81"/>
      <c r="AV260" s="81"/>
      <c r="AW260" s="81"/>
      <c r="AX260" s="81"/>
      <c r="AY260" s="81"/>
      <c r="AZ260" s="81"/>
      <c r="BA260" s="77"/>
      <c r="BB260" s="77" t="str">
        <f t="shared" si="318"/>
        <v/>
      </c>
      <c r="BG260" s="81">
        <f t="shared" si="319"/>
        <v>0</v>
      </c>
    </row>
    <row r="261" spans="1:59" ht="18.75" customHeight="1" thickTop="1">
      <c r="A261" s="260">
        <v>82</v>
      </c>
      <c r="B261" s="243"/>
      <c r="C261" s="505" t="str">
        <f>IF(B261="","",VLOOKUP(B261,'登録データ（男）'!$A$3:$AA$2000,2,FALSE))</f>
        <v/>
      </c>
      <c r="D261" s="505" t="str">
        <f>IF(B261="","",VLOOKUP(B261,'登録データ（男）'!$A$3:$AA$2000,3,FALSE))</f>
        <v/>
      </c>
      <c r="E261" s="504" t="str">
        <f>IF(B261="","",VLOOKUP(B261,'登録データ（男）'!$A$3:$AA$2000,7,FALSE))</f>
        <v/>
      </c>
      <c r="F261" s="82" t="s">
        <v>52</v>
      </c>
      <c r="G261" s="82"/>
      <c r="H261" s="25"/>
      <c r="I261" s="82" t="s">
        <v>55</v>
      </c>
      <c r="J261" s="17"/>
      <c r="K261" s="184" t="str">
        <f t="shared" si="302"/>
        <v/>
      </c>
      <c r="L261" s="17"/>
      <c r="M261" s="82" t="str">
        <f t="shared" si="303"/>
        <v/>
      </c>
      <c r="N261" s="17"/>
      <c r="O261" s="17"/>
      <c r="P261" s="262"/>
      <c r="Q261" s="262"/>
      <c r="R261" s="241"/>
      <c r="S261" s="254"/>
      <c r="T261" s="254"/>
      <c r="X261" s="46"/>
      <c r="Y261" s="81">
        <f>IF(B261="",0,IF(VLOOKUP(B261,'登録データ（男）'!$A$3:$AB$1687,28,FALSE)=1,0,1))</f>
        <v>0</v>
      </c>
      <c r="Z261" s="81">
        <f>IF(B261="",1,0)</f>
        <v>1</v>
      </c>
      <c r="AA261" s="81">
        <f>IF(C261="",1,0)</f>
        <v>1</v>
      </c>
      <c r="AB261" s="81">
        <f>IF(D261="",1,0)</f>
        <v>1</v>
      </c>
      <c r="AC261" s="81">
        <f>IF(E261="",1,0)</f>
        <v>1</v>
      </c>
      <c r="AD261" s="81">
        <f>IF(E262="",1,0)</f>
        <v>1</v>
      </c>
      <c r="AE261" s="81">
        <f>SUM(Z261:AD261)</f>
        <v>5</v>
      </c>
      <c r="AF261" s="81">
        <f t="shared" ca="1" si="304"/>
        <v>0</v>
      </c>
      <c r="AG261" s="48" t="str">
        <f t="shared" ref="AG261" si="384">IF($B261="","",IF($B261&lt;1500,0,1))</f>
        <v/>
      </c>
      <c r="AH261" s="81">
        <f t="shared" si="306"/>
        <v>0</v>
      </c>
      <c r="AI261" s="81" t="str">
        <f>IF(G261="","0",VLOOKUP(G261,'登録データ（男）'!$Q$3:$S$23,2,FALSE))</f>
        <v>0</v>
      </c>
      <c r="AJ261" s="81" t="str">
        <f t="shared" si="307"/>
        <v>00</v>
      </c>
      <c r="AK261" s="81" t="str">
        <f t="shared" si="308"/>
        <v>0</v>
      </c>
      <c r="AL261" s="81" t="str">
        <f t="shared" si="309"/>
        <v>000000</v>
      </c>
      <c r="AM261" s="81" t="str">
        <f t="shared" ca="1" si="310"/>
        <v/>
      </c>
      <c r="AN261" s="81">
        <f t="shared" si="317"/>
        <v>0</v>
      </c>
      <c r="AO261" s="81" t="str">
        <f>IF(G261="","0",VALUE(VLOOKUP(G261,'登録データ（男）'!$Q$3:$S$23,3,FALSE)))</f>
        <v>0</v>
      </c>
      <c r="AP261" s="81">
        <f t="shared" si="311"/>
        <v>0</v>
      </c>
      <c r="AQ261" s="81">
        <f t="shared" si="312"/>
        <v>0</v>
      </c>
      <c r="AR261" s="81" t="str">
        <f ca="1">IF(OFFSET(B261,-MOD(ROW(B261),3),0)&lt;&gt;"",IF(RIGHT(G261,1)=")",VALUE(VLOOKUP(OFFSET(B261,-MOD(ROW(B261),3),0),'登録データ（男）'!#REF!,8,FALSE)),"0"),"0")</f>
        <v>0</v>
      </c>
      <c r="AS261" s="81">
        <f t="shared" ca="1" si="313"/>
        <v>0</v>
      </c>
      <c r="AT261" s="81" t="str">
        <f t="shared" ref="AT261" si="385">IF(AU261="","",RANK(AU261,$AU$18:$AU$467,1))</f>
        <v/>
      </c>
      <c r="AU261" s="81" t="str">
        <f>IF(S261="","",B261)</f>
        <v/>
      </c>
      <c r="AV261" s="81" t="str">
        <f t="shared" ref="AV261" si="386">IF(AW261="","",RANK(AW261,$AW$18:$AW$467,1))</f>
        <v/>
      </c>
      <c r="AW261" s="81" t="str">
        <f>IF(T261="","",B261)</f>
        <v/>
      </c>
      <c r="AX261" s="81" t="str">
        <f t="shared" ref="AX261" si="387">IF(AY261="","",RANK(AY261,$AY$18:$AY$467,1))</f>
        <v/>
      </c>
      <c r="AY261" s="81" t="str">
        <f>IF(OR(G261="十種競技",G262="十種競技",G263="十種競技"),B261,"")</f>
        <v/>
      </c>
      <c r="AZ261" s="81"/>
      <c r="BA261" s="77">
        <f>B261</f>
        <v>0</v>
      </c>
      <c r="BB261" s="77" t="str">
        <f t="shared" si="318"/>
        <v/>
      </c>
      <c r="BG261" s="81">
        <f t="shared" si="319"/>
        <v>0</v>
      </c>
    </row>
    <row r="262" spans="1:59" ht="18.75" customHeight="1">
      <c r="A262" s="261"/>
      <c r="B262" s="244"/>
      <c r="C262" s="506"/>
      <c r="D262" s="506"/>
      <c r="E262" s="504" t="str">
        <f>IF(B261="","",VLOOKUP(B261,'登録データ（男）'!$A$3:$AA$2000,4,FALSE))</f>
        <v/>
      </c>
      <c r="F262" s="16" t="s">
        <v>53</v>
      </c>
      <c r="G262" s="16"/>
      <c r="H262" s="16"/>
      <c r="I262" s="16" t="s">
        <v>56</v>
      </c>
      <c r="J262" s="76"/>
      <c r="K262" s="16" t="str">
        <f t="shared" si="302"/>
        <v/>
      </c>
      <c r="L262" s="76"/>
      <c r="M262" s="185" t="str">
        <f t="shared" si="303"/>
        <v/>
      </c>
      <c r="N262" s="76"/>
      <c r="O262" s="76"/>
      <c r="P262" s="204"/>
      <c r="Q262" s="204"/>
      <c r="R262" s="257"/>
      <c r="S262" s="255"/>
      <c r="T262" s="255"/>
      <c r="X262" s="46"/>
      <c r="Y262" s="81">
        <f>IF(B262="",0,IF(VLOOKUP(B262,'登録データ（男）'!$A$3:$AB$1687,28,FALSE)=1,0,1))</f>
        <v>0</v>
      </c>
      <c r="Z262" s="81"/>
      <c r="AA262" s="81"/>
      <c r="AB262" s="81"/>
      <c r="AC262" s="81"/>
      <c r="AD262" s="81"/>
      <c r="AE262" s="81"/>
      <c r="AF262" s="81">
        <f t="shared" ca="1" si="304"/>
        <v>0</v>
      </c>
      <c r="AG262" s="48" t="str">
        <f t="shared" si="305"/>
        <v/>
      </c>
      <c r="AH262" s="81">
        <f t="shared" si="306"/>
        <v>0</v>
      </c>
      <c r="AI262" s="81" t="str">
        <f>IF(G262="","0",VLOOKUP(G262,'登録データ（男）'!$Q$3:$S$23,2,FALSE))</f>
        <v>0</v>
      </c>
      <c r="AJ262" s="81" t="str">
        <f t="shared" si="307"/>
        <v>00</v>
      </c>
      <c r="AK262" s="81" t="str">
        <f t="shared" si="308"/>
        <v>0</v>
      </c>
      <c r="AL262" s="81" t="str">
        <f t="shared" si="309"/>
        <v>000000</v>
      </c>
      <c r="AM262" s="81" t="str">
        <f t="shared" ca="1" si="310"/>
        <v/>
      </c>
      <c r="AN262" s="81">
        <f t="shared" si="317"/>
        <v>0</v>
      </c>
      <c r="AO262" s="81" t="str">
        <f>IF(G262="","0",VALUE(VLOOKUP(G262,'登録データ（男）'!$Q$3:$S$23,3,FALSE)))</f>
        <v>0</v>
      </c>
      <c r="AP262" s="81">
        <f t="shared" si="311"/>
        <v>0</v>
      </c>
      <c r="AQ262" s="81">
        <f t="shared" si="312"/>
        <v>0</v>
      </c>
      <c r="AR262" s="81" t="str">
        <f ca="1">IF(OFFSET(B262,-MOD(ROW(B262),3),0)&lt;&gt;"",IF(RIGHT(G262,1)=")",VALUE(VLOOKUP(OFFSET(B262,-MOD(ROW(B262),3),0),'登録データ（男）'!#REF!,8,FALSE)),"0"),"0")</f>
        <v>0</v>
      </c>
      <c r="AS262" s="81">
        <f t="shared" ca="1" si="313"/>
        <v>0</v>
      </c>
      <c r="AT262" s="81"/>
      <c r="AU262" s="81"/>
      <c r="AV262" s="81"/>
      <c r="AW262" s="81"/>
      <c r="AX262" s="81"/>
      <c r="AY262" s="81"/>
      <c r="AZ262" s="81"/>
      <c r="BA262" s="77"/>
      <c r="BB262" s="77" t="str">
        <f t="shared" si="318"/>
        <v/>
      </c>
      <c r="BG262" s="81">
        <f t="shared" si="319"/>
        <v>0</v>
      </c>
    </row>
    <row r="263" spans="1:59" ht="18.75" customHeight="1" thickBot="1">
      <c r="A263" s="250"/>
      <c r="B263" s="245"/>
      <c r="C263" s="507"/>
      <c r="D263" s="507"/>
      <c r="E263" s="508" t="s">
        <v>258</v>
      </c>
      <c r="F263" s="79" t="s">
        <v>54</v>
      </c>
      <c r="G263" s="79"/>
      <c r="H263" s="152"/>
      <c r="I263" s="79" t="s">
        <v>36</v>
      </c>
      <c r="J263" s="18"/>
      <c r="K263" s="25" t="str">
        <f t="shared" si="302"/>
        <v/>
      </c>
      <c r="L263" s="18"/>
      <c r="M263" s="79" t="str">
        <f t="shared" si="303"/>
        <v/>
      </c>
      <c r="N263" s="18"/>
      <c r="O263" s="18"/>
      <c r="P263" s="258"/>
      <c r="Q263" s="258"/>
      <c r="R263" s="259"/>
      <c r="S263" s="256"/>
      <c r="T263" s="256"/>
      <c r="X263" s="46"/>
      <c r="Y263" s="81">
        <f>IF(B263="",0,IF(VLOOKUP(B263,'登録データ（男）'!$A$3:$AB$1687,28,FALSE)=1,0,1))</f>
        <v>0</v>
      </c>
      <c r="Z263" s="81"/>
      <c r="AA263" s="81"/>
      <c r="AB263" s="81"/>
      <c r="AC263" s="81"/>
      <c r="AD263" s="81"/>
      <c r="AE263" s="81"/>
      <c r="AF263" s="81">
        <f t="shared" ca="1" si="304"/>
        <v>0</v>
      </c>
      <c r="AG263" s="48"/>
      <c r="AH263" s="81">
        <f t="shared" si="306"/>
        <v>0</v>
      </c>
      <c r="AI263" s="81" t="str">
        <f>IF(G263="","0",VLOOKUP(G263,'登録データ（男）'!$Q$3:$S$23,2,FALSE))</f>
        <v>0</v>
      </c>
      <c r="AJ263" s="81" t="str">
        <f t="shared" si="307"/>
        <v>00</v>
      </c>
      <c r="AK263" s="81" t="str">
        <f t="shared" si="308"/>
        <v>0</v>
      </c>
      <c r="AL263" s="81" t="str">
        <f t="shared" si="309"/>
        <v>000000</v>
      </c>
      <c r="AM263" s="81" t="str">
        <f t="shared" ca="1" si="310"/>
        <v/>
      </c>
      <c r="AN263" s="81">
        <f t="shared" si="317"/>
        <v>0</v>
      </c>
      <c r="AO263" s="81" t="str">
        <f>IF(G263="","0",VALUE(VLOOKUP(G263,'登録データ（男）'!$Q$3:$S$23,3,FALSE)))</f>
        <v>0</v>
      </c>
      <c r="AP263" s="81">
        <f t="shared" si="311"/>
        <v>0</v>
      </c>
      <c r="AQ263" s="81">
        <f t="shared" si="312"/>
        <v>0</v>
      </c>
      <c r="AR263" s="81" t="str">
        <f ca="1">IF(OFFSET(B263,-MOD(ROW(B263),3),0)&lt;&gt;"",IF(RIGHT(G263,1)=")",VALUE(VLOOKUP(OFFSET(B263,-MOD(ROW(B263),3),0),'登録データ（男）'!#REF!,8,FALSE)),"0"),"0")</f>
        <v>0</v>
      </c>
      <c r="AS263" s="81">
        <f t="shared" ca="1" si="313"/>
        <v>0</v>
      </c>
      <c r="AT263" s="81"/>
      <c r="AU263" s="81"/>
      <c r="AV263" s="81"/>
      <c r="AW263" s="81"/>
      <c r="AX263" s="81"/>
      <c r="AY263" s="81"/>
      <c r="AZ263" s="81"/>
      <c r="BA263" s="77"/>
      <c r="BB263" s="77" t="str">
        <f t="shared" si="318"/>
        <v/>
      </c>
      <c r="BG263" s="81">
        <f t="shared" si="319"/>
        <v>0</v>
      </c>
    </row>
    <row r="264" spans="1:59" ht="18.75" customHeight="1" thickTop="1">
      <c r="A264" s="260">
        <v>83</v>
      </c>
      <c r="B264" s="243"/>
      <c r="C264" s="505" t="str">
        <f>IF(B264="","",VLOOKUP(B264,'登録データ（男）'!$A$3:$AA$2000,2,FALSE))</f>
        <v/>
      </c>
      <c r="D264" s="505" t="str">
        <f>IF(B264="","",VLOOKUP(B264,'登録データ（男）'!$A$3:$AA$2000,3,FALSE))</f>
        <v/>
      </c>
      <c r="E264" s="504" t="str">
        <f>IF(B264="","",VLOOKUP(B264,'登録データ（男）'!$A$3:$AA$2000,7,FALSE))</f>
        <v/>
      </c>
      <c r="F264" s="82" t="s">
        <v>52</v>
      </c>
      <c r="G264" s="82"/>
      <c r="H264" s="25"/>
      <c r="I264" s="82" t="s">
        <v>55</v>
      </c>
      <c r="J264" s="17"/>
      <c r="K264" s="184" t="str">
        <f t="shared" si="302"/>
        <v/>
      </c>
      <c r="L264" s="17"/>
      <c r="M264" s="82" t="str">
        <f t="shared" si="303"/>
        <v/>
      </c>
      <c r="N264" s="17"/>
      <c r="O264" s="17"/>
      <c r="P264" s="262"/>
      <c r="Q264" s="262"/>
      <c r="R264" s="241"/>
      <c r="S264" s="254"/>
      <c r="T264" s="254"/>
      <c r="X264" s="46"/>
      <c r="Y264" s="81">
        <f>IF(B264="",0,IF(VLOOKUP(B264,'登録データ（男）'!$A$3:$AB$1687,28,FALSE)=1,0,1))</f>
        <v>0</v>
      </c>
      <c r="Z264" s="81">
        <f>IF(B264="",1,0)</f>
        <v>1</v>
      </c>
      <c r="AA264" s="81">
        <f>IF(C264="",1,0)</f>
        <v>1</v>
      </c>
      <c r="AB264" s="81">
        <f>IF(D264="",1,0)</f>
        <v>1</v>
      </c>
      <c r="AC264" s="81">
        <f>IF(E264="",1,0)</f>
        <v>1</v>
      </c>
      <c r="AD264" s="81">
        <f>IF(E265="",1,0)</f>
        <v>1</v>
      </c>
      <c r="AE264" s="81">
        <f>SUM(Z264:AD264)</f>
        <v>5</v>
      </c>
      <c r="AF264" s="81">
        <f t="shared" ca="1" si="304"/>
        <v>0</v>
      </c>
      <c r="AG264" s="48" t="str">
        <f t="shared" ref="AG264" si="388">IF($B264="","",IF($B264&lt;1500,0,1))</f>
        <v/>
      </c>
      <c r="AH264" s="81">
        <f t="shared" si="306"/>
        <v>0</v>
      </c>
      <c r="AI264" s="81" t="str">
        <f>IF(G264="","0",VLOOKUP(G264,'登録データ（男）'!$Q$3:$S$23,2,FALSE))</f>
        <v>0</v>
      </c>
      <c r="AJ264" s="81" t="str">
        <f t="shared" si="307"/>
        <v>00</v>
      </c>
      <c r="AK264" s="81" t="str">
        <f t="shared" si="308"/>
        <v>0</v>
      </c>
      <c r="AL264" s="81" t="str">
        <f t="shared" si="309"/>
        <v>000000</v>
      </c>
      <c r="AM264" s="81" t="str">
        <f t="shared" ca="1" si="310"/>
        <v/>
      </c>
      <c r="AN264" s="81">
        <f t="shared" si="317"/>
        <v>0</v>
      </c>
      <c r="AO264" s="81" t="str">
        <f>IF(G264="","0",VALUE(VLOOKUP(G264,'登録データ（男）'!$Q$3:$S$23,3,FALSE)))</f>
        <v>0</v>
      </c>
      <c r="AP264" s="81">
        <f t="shared" si="311"/>
        <v>0</v>
      </c>
      <c r="AQ264" s="81">
        <f t="shared" si="312"/>
        <v>0</v>
      </c>
      <c r="AR264" s="81" t="str">
        <f ca="1">IF(OFFSET(B264,-MOD(ROW(B264),3),0)&lt;&gt;"",IF(RIGHT(G264,1)=")",VALUE(VLOOKUP(OFFSET(B264,-MOD(ROW(B264),3),0),'登録データ（男）'!#REF!,8,FALSE)),"0"),"0")</f>
        <v>0</v>
      </c>
      <c r="AS264" s="81">
        <f t="shared" ca="1" si="313"/>
        <v>0</v>
      </c>
      <c r="AT264" s="81" t="str">
        <f t="shared" ref="AT264" si="389">IF(AU264="","",RANK(AU264,$AU$18:$AU$467,1))</f>
        <v/>
      </c>
      <c r="AU264" s="81" t="str">
        <f>IF(S264="","",B264)</f>
        <v/>
      </c>
      <c r="AV264" s="81" t="str">
        <f t="shared" ref="AV264" si="390">IF(AW264="","",RANK(AW264,$AW$18:$AW$467,1))</f>
        <v/>
      </c>
      <c r="AW264" s="81" t="str">
        <f>IF(T264="","",B264)</f>
        <v/>
      </c>
      <c r="AX264" s="81" t="str">
        <f t="shared" ref="AX264" si="391">IF(AY264="","",RANK(AY264,$AY$18:$AY$467,1))</f>
        <v/>
      </c>
      <c r="AY264" s="81" t="str">
        <f>IF(OR(G264="十種競技",G265="十種競技",G266="十種競技"),B264,"")</f>
        <v/>
      </c>
      <c r="AZ264" s="81"/>
      <c r="BA264" s="77">
        <f>B264</f>
        <v>0</v>
      </c>
      <c r="BB264" s="77" t="str">
        <f t="shared" si="318"/>
        <v/>
      </c>
      <c r="BG264" s="81">
        <f t="shared" si="319"/>
        <v>0</v>
      </c>
    </row>
    <row r="265" spans="1:59" ht="18.75" customHeight="1">
      <c r="A265" s="261"/>
      <c r="B265" s="244"/>
      <c r="C265" s="506"/>
      <c r="D265" s="506"/>
      <c r="E265" s="504" t="str">
        <f>IF(B264="","",VLOOKUP(B264,'登録データ（男）'!$A$3:$AA$2000,4,FALSE))</f>
        <v/>
      </c>
      <c r="F265" s="16" t="s">
        <v>53</v>
      </c>
      <c r="G265" s="16"/>
      <c r="H265" s="16"/>
      <c r="I265" s="16" t="s">
        <v>56</v>
      </c>
      <c r="J265" s="76"/>
      <c r="K265" s="16" t="str">
        <f t="shared" si="302"/>
        <v/>
      </c>
      <c r="L265" s="76"/>
      <c r="M265" s="185" t="str">
        <f t="shared" si="303"/>
        <v/>
      </c>
      <c r="N265" s="76"/>
      <c r="O265" s="76"/>
      <c r="P265" s="204"/>
      <c r="Q265" s="204"/>
      <c r="R265" s="257"/>
      <c r="S265" s="255"/>
      <c r="T265" s="255"/>
      <c r="X265" s="46"/>
      <c r="Y265" s="81">
        <f>IF(B265="",0,IF(VLOOKUP(B265,'登録データ（男）'!$A$3:$AB$1687,28,FALSE)=1,0,1))</f>
        <v>0</v>
      </c>
      <c r="Z265" s="81"/>
      <c r="AA265" s="81"/>
      <c r="AB265" s="81"/>
      <c r="AC265" s="81"/>
      <c r="AD265" s="81"/>
      <c r="AE265" s="81"/>
      <c r="AF265" s="81">
        <f t="shared" ca="1" si="304"/>
        <v>0</v>
      </c>
      <c r="AG265" s="48" t="str">
        <f t="shared" si="305"/>
        <v/>
      </c>
      <c r="AH265" s="81">
        <f t="shared" si="306"/>
        <v>0</v>
      </c>
      <c r="AI265" s="81" t="str">
        <f>IF(G265="","0",VLOOKUP(G265,'登録データ（男）'!$Q$3:$S$23,2,FALSE))</f>
        <v>0</v>
      </c>
      <c r="AJ265" s="81" t="str">
        <f t="shared" si="307"/>
        <v>00</v>
      </c>
      <c r="AK265" s="81" t="str">
        <f t="shared" si="308"/>
        <v>0</v>
      </c>
      <c r="AL265" s="81" t="str">
        <f t="shared" si="309"/>
        <v>000000</v>
      </c>
      <c r="AM265" s="81" t="str">
        <f t="shared" ca="1" si="310"/>
        <v/>
      </c>
      <c r="AN265" s="81">
        <f t="shared" si="317"/>
        <v>0</v>
      </c>
      <c r="AO265" s="81" t="str">
        <f>IF(G265="","0",VALUE(VLOOKUP(G265,'登録データ（男）'!$Q$3:$S$23,3,FALSE)))</f>
        <v>0</v>
      </c>
      <c r="AP265" s="81">
        <f t="shared" si="311"/>
        <v>0</v>
      </c>
      <c r="AQ265" s="81">
        <f t="shared" si="312"/>
        <v>0</v>
      </c>
      <c r="AR265" s="81" t="str">
        <f ca="1">IF(OFFSET(B265,-MOD(ROW(B265),3),0)&lt;&gt;"",IF(RIGHT(G265,1)=")",VALUE(VLOOKUP(OFFSET(B265,-MOD(ROW(B265),3),0),'登録データ（男）'!#REF!,8,FALSE)),"0"),"0")</f>
        <v>0</v>
      </c>
      <c r="AS265" s="81">
        <f t="shared" ca="1" si="313"/>
        <v>0</v>
      </c>
      <c r="AT265" s="81"/>
      <c r="AU265" s="81"/>
      <c r="AV265" s="81"/>
      <c r="AW265" s="81"/>
      <c r="AX265" s="81"/>
      <c r="AY265" s="81"/>
      <c r="AZ265" s="81"/>
      <c r="BA265" s="77"/>
      <c r="BB265" s="77" t="str">
        <f t="shared" si="318"/>
        <v/>
      </c>
      <c r="BG265" s="81">
        <f t="shared" si="319"/>
        <v>0</v>
      </c>
    </row>
    <row r="266" spans="1:59" ht="18.75" customHeight="1" thickBot="1">
      <c r="A266" s="250"/>
      <c r="B266" s="245"/>
      <c r="C266" s="507"/>
      <c r="D266" s="507"/>
      <c r="E266" s="508" t="s">
        <v>258</v>
      </c>
      <c r="F266" s="79" t="s">
        <v>54</v>
      </c>
      <c r="G266" s="79"/>
      <c r="H266" s="152"/>
      <c r="I266" s="79" t="s">
        <v>36</v>
      </c>
      <c r="J266" s="18"/>
      <c r="K266" s="25" t="str">
        <f t="shared" si="302"/>
        <v/>
      </c>
      <c r="L266" s="18"/>
      <c r="M266" s="79" t="str">
        <f t="shared" si="303"/>
        <v/>
      </c>
      <c r="N266" s="18"/>
      <c r="O266" s="18"/>
      <c r="P266" s="258"/>
      <c r="Q266" s="258"/>
      <c r="R266" s="259"/>
      <c r="S266" s="256"/>
      <c r="T266" s="256"/>
      <c r="X266" s="46"/>
      <c r="Y266" s="81">
        <f>IF(B266="",0,IF(VLOOKUP(B266,'登録データ（男）'!$A$3:$AB$1687,28,FALSE)=1,0,1))</f>
        <v>0</v>
      </c>
      <c r="Z266" s="81"/>
      <c r="AA266" s="81"/>
      <c r="AB266" s="81"/>
      <c r="AC266" s="81"/>
      <c r="AD266" s="81"/>
      <c r="AE266" s="81"/>
      <c r="AF266" s="81">
        <f t="shared" ca="1" si="304"/>
        <v>0</v>
      </c>
      <c r="AG266" s="48"/>
      <c r="AH266" s="81">
        <f t="shared" si="306"/>
        <v>0</v>
      </c>
      <c r="AI266" s="81" t="str">
        <f>IF(G266="","0",VLOOKUP(G266,'登録データ（男）'!$Q$3:$S$23,2,FALSE))</f>
        <v>0</v>
      </c>
      <c r="AJ266" s="81" t="str">
        <f t="shared" si="307"/>
        <v>00</v>
      </c>
      <c r="AK266" s="81" t="str">
        <f t="shared" si="308"/>
        <v>0</v>
      </c>
      <c r="AL266" s="81" t="str">
        <f t="shared" si="309"/>
        <v>000000</v>
      </c>
      <c r="AM266" s="81" t="str">
        <f t="shared" ca="1" si="310"/>
        <v/>
      </c>
      <c r="AN266" s="81">
        <f t="shared" si="317"/>
        <v>0</v>
      </c>
      <c r="AO266" s="81" t="str">
        <f>IF(G266="","0",VALUE(VLOOKUP(G266,'登録データ（男）'!$Q$3:$S$23,3,FALSE)))</f>
        <v>0</v>
      </c>
      <c r="AP266" s="81">
        <f t="shared" si="311"/>
        <v>0</v>
      </c>
      <c r="AQ266" s="81">
        <f t="shared" si="312"/>
        <v>0</v>
      </c>
      <c r="AR266" s="81" t="str">
        <f ca="1">IF(OFFSET(B266,-MOD(ROW(B266),3),0)&lt;&gt;"",IF(RIGHT(G266,1)=")",VALUE(VLOOKUP(OFFSET(B266,-MOD(ROW(B266),3),0),'登録データ（男）'!#REF!,8,FALSE)),"0"),"0")</f>
        <v>0</v>
      </c>
      <c r="AS266" s="81">
        <f t="shared" ca="1" si="313"/>
        <v>0</v>
      </c>
      <c r="AT266" s="81"/>
      <c r="AU266" s="81"/>
      <c r="AV266" s="81"/>
      <c r="AW266" s="81"/>
      <c r="AX266" s="81"/>
      <c r="AY266" s="81"/>
      <c r="AZ266" s="81"/>
      <c r="BA266" s="77"/>
      <c r="BB266" s="77" t="str">
        <f t="shared" si="318"/>
        <v/>
      </c>
      <c r="BG266" s="81">
        <f t="shared" si="319"/>
        <v>0</v>
      </c>
    </row>
    <row r="267" spans="1:59" ht="18.75" customHeight="1" thickTop="1">
      <c r="A267" s="260">
        <v>84</v>
      </c>
      <c r="B267" s="243"/>
      <c r="C267" s="505" t="str">
        <f>IF(B267="","",VLOOKUP(B267,'登録データ（男）'!$A$3:$AA$2000,2,FALSE))</f>
        <v/>
      </c>
      <c r="D267" s="505" t="str">
        <f>IF(B267="","",VLOOKUP(B267,'登録データ（男）'!$A$3:$AA$2000,3,FALSE))</f>
        <v/>
      </c>
      <c r="E267" s="504" t="str">
        <f>IF(B267="","",VLOOKUP(B267,'登録データ（男）'!$A$3:$AA$2000,7,FALSE))</f>
        <v/>
      </c>
      <c r="F267" s="82" t="s">
        <v>52</v>
      </c>
      <c r="G267" s="82"/>
      <c r="H267" s="25"/>
      <c r="I267" s="82" t="s">
        <v>55</v>
      </c>
      <c r="J267" s="17"/>
      <c r="K267" s="184" t="str">
        <f t="shared" si="302"/>
        <v/>
      </c>
      <c r="L267" s="17"/>
      <c r="M267" s="82" t="str">
        <f t="shared" si="303"/>
        <v/>
      </c>
      <c r="N267" s="17"/>
      <c r="O267" s="17"/>
      <c r="P267" s="262"/>
      <c r="Q267" s="262"/>
      <c r="R267" s="241"/>
      <c r="S267" s="254"/>
      <c r="T267" s="254"/>
      <c r="X267" s="46"/>
      <c r="Y267" s="81">
        <f>IF(B267="",0,IF(VLOOKUP(B267,'登録データ（男）'!$A$3:$AB$1687,28,FALSE)=1,0,1))</f>
        <v>0</v>
      </c>
      <c r="Z267" s="81">
        <f>IF(B267="",1,0)</f>
        <v>1</v>
      </c>
      <c r="AA267" s="81">
        <f>IF(C267="",1,0)</f>
        <v>1</v>
      </c>
      <c r="AB267" s="81">
        <f>IF(D267="",1,0)</f>
        <v>1</v>
      </c>
      <c r="AC267" s="81">
        <f>IF(E267="",1,0)</f>
        <v>1</v>
      </c>
      <c r="AD267" s="81">
        <f>IF(E268="",1,0)</f>
        <v>1</v>
      </c>
      <c r="AE267" s="81">
        <f>SUM(Z267:AD267)</f>
        <v>5</v>
      </c>
      <c r="AF267" s="81">
        <f t="shared" ca="1" si="304"/>
        <v>0</v>
      </c>
      <c r="AG267" s="48" t="str">
        <f t="shared" ref="AG267" si="392">IF($B267="","",IF($B267&lt;1500,0,1))</f>
        <v/>
      </c>
      <c r="AH267" s="81">
        <f t="shared" si="306"/>
        <v>0</v>
      </c>
      <c r="AI267" s="81" t="str">
        <f>IF(G267="","0",VLOOKUP(G267,'登録データ（男）'!$Q$3:$S$23,2,FALSE))</f>
        <v>0</v>
      </c>
      <c r="AJ267" s="81" t="str">
        <f t="shared" si="307"/>
        <v>00</v>
      </c>
      <c r="AK267" s="81" t="str">
        <f t="shared" si="308"/>
        <v>0</v>
      </c>
      <c r="AL267" s="81" t="str">
        <f t="shared" si="309"/>
        <v>000000</v>
      </c>
      <c r="AM267" s="81" t="str">
        <f t="shared" ca="1" si="310"/>
        <v/>
      </c>
      <c r="AN267" s="81">
        <f t="shared" si="317"/>
        <v>0</v>
      </c>
      <c r="AO267" s="81" t="str">
        <f>IF(G267="","0",VALUE(VLOOKUP(G267,'登録データ（男）'!$Q$3:$S$23,3,FALSE)))</f>
        <v>0</v>
      </c>
      <c r="AP267" s="81">
        <f t="shared" si="311"/>
        <v>0</v>
      </c>
      <c r="AQ267" s="81">
        <f t="shared" si="312"/>
        <v>0</v>
      </c>
      <c r="AR267" s="81" t="str">
        <f ca="1">IF(OFFSET(B267,-MOD(ROW(B267),3),0)&lt;&gt;"",IF(RIGHT(G267,1)=")",VALUE(VLOOKUP(OFFSET(B267,-MOD(ROW(B267),3),0),'登録データ（男）'!#REF!,8,FALSE)),"0"),"0")</f>
        <v>0</v>
      </c>
      <c r="AS267" s="81">
        <f t="shared" ca="1" si="313"/>
        <v>0</v>
      </c>
      <c r="AT267" s="81" t="str">
        <f t="shared" ref="AT267" si="393">IF(AU267="","",RANK(AU267,$AU$18:$AU$467,1))</f>
        <v/>
      </c>
      <c r="AU267" s="81" t="str">
        <f>IF(S267="","",B267)</f>
        <v/>
      </c>
      <c r="AV267" s="81" t="str">
        <f t="shared" ref="AV267" si="394">IF(AW267="","",RANK(AW267,$AW$18:$AW$467,1))</f>
        <v/>
      </c>
      <c r="AW267" s="81" t="str">
        <f>IF(T267="","",B267)</f>
        <v/>
      </c>
      <c r="AX267" s="81" t="str">
        <f t="shared" ref="AX267" si="395">IF(AY267="","",RANK(AY267,$AY$18:$AY$467,1))</f>
        <v/>
      </c>
      <c r="AY267" s="81" t="str">
        <f>IF(OR(G267="十種競技",G268="十種競技",G269="十種競技"),B267,"")</f>
        <v/>
      </c>
      <c r="AZ267" s="81"/>
      <c r="BA267" s="77">
        <f>B267</f>
        <v>0</v>
      </c>
      <c r="BB267" s="77" t="str">
        <f t="shared" si="318"/>
        <v/>
      </c>
      <c r="BG267" s="81">
        <f t="shared" si="319"/>
        <v>0</v>
      </c>
    </row>
    <row r="268" spans="1:59" ht="18.75" customHeight="1">
      <c r="A268" s="261"/>
      <c r="B268" s="244"/>
      <c r="C268" s="506"/>
      <c r="D268" s="506"/>
      <c r="E268" s="504" t="str">
        <f>IF(B267="","",VLOOKUP(B267,'登録データ（男）'!$A$3:$AA$2000,4,FALSE))</f>
        <v/>
      </c>
      <c r="F268" s="16" t="s">
        <v>53</v>
      </c>
      <c r="G268" s="16"/>
      <c r="H268" s="16"/>
      <c r="I268" s="16" t="s">
        <v>56</v>
      </c>
      <c r="J268" s="76"/>
      <c r="K268" s="16" t="str">
        <f t="shared" si="302"/>
        <v/>
      </c>
      <c r="L268" s="76"/>
      <c r="M268" s="185" t="str">
        <f t="shared" si="303"/>
        <v/>
      </c>
      <c r="N268" s="76"/>
      <c r="O268" s="76"/>
      <c r="P268" s="204"/>
      <c r="Q268" s="204"/>
      <c r="R268" s="257"/>
      <c r="S268" s="255"/>
      <c r="T268" s="255"/>
      <c r="X268" s="46"/>
      <c r="Y268" s="81">
        <f>IF(B268="",0,IF(VLOOKUP(B268,'登録データ（男）'!$A$3:$AB$1687,28,FALSE)=1,0,1))</f>
        <v>0</v>
      </c>
      <c r="Z268" s="81"/>
      <c r="AA268" s="81"/>
      <c r="AB268" s="81"/>
      <c r="AC268" s="81"/>
      <c r="AD268" s="81"/>
      <c r="AE268" s="81"/>
      <c r="AF268" s="81">
        <f t="shared" ca="1" si="304"/>
        <v>0</v>
      </c>
      <c r="AG268" s="48" t="str">
        <f t="shared" si="305"/>
        <v/>
      </c>
      <c r="AH268" s="81">
        <f t="shared" si="306"/>
        <v>0</v>
      </c>
      <c r="AI268" s="81" t="str">
        <f>IF(G268="","0",VLOOKUP(G268,'登録データ（男）'!$Q$3:$S$23,2,FALSE))</f>
        <v>0</v>
      </c>
      <c r="AJ268" s="81" t="str">
        <f t="shared" si="307"/>
        <v>00</v>
      </c>
      <c r="AK268" s="81" t="str">
        <f t="shared" si="308"/>
        <v>0</v>
      </c>
      <c r="AL268" s="81" t="str">
        <f t="shared" si="309"/>
        <v>000000</v>
      </c>
      <c r="AM268" s="81" t="str">
        <f t="shared" ca="1" si="310"/>
        <v/>
      </c>
      <c r="AN268" s="81">
        <f t="shared" si="317"/>
        <v>0</v>
      </c>
      <c r="AO268" s="81" t="str">
        <f>IF(G268="","0",VALUE(VLOOKUP(G268,'登録データ（男）'!$Q$3:$S$23,3,FALSE)))</f>
        <v>0</v>
      </c>
      <c r="AP268" s="81">
        <f t="shared" si="311"/>
        <v>0</v>
      </c>
      <c r="AQ268" s="81">
        <f t="shared" si="312"/>
        <v>0</v>
      </c>
      <c r="AR268" s="81" t="str">
        <f ca="1">IF(OFFSET(B268,-MOD(ROW(B268),3),0)&lt;&gt;"",IF(RIGHT(G268,1)=")",VALUE(VLOOKUP(OFFSET(B268,-MOD(ROW(B268),3),0),'登録データ（男）'!#REF!,8,FALSE)),"0"),"0")</f>
        <v>0</v>
      </c>
      <c r="AS268" s="81">
        <f t="shared" ca="1" si="313"/>
        <v>0</v>
      </c>
      <c r="AT268" s="81"/>
      <c r="AU268" s="81"/>
      <c r="AV268" s="81"/>
      <c r="AW268" s="81"/>
      <c r="AX268" s="81"/>
      <c r="AY268" s="81"/>
      <c r="AZ268" s="81"/>
      <c r="BA268" s="77"/>
      <c r="BB268" s="77" t="str">
        <f t="shared" si="318"/>
        <v/>
      </c>
      <c r="BG268" s="81">
        <f t="shared" si="319"/>
        <v>0</v>
      </c>
    </row>
    <row r="269" spans="1:59" ht="18.75" customHeight="1" thickBot="1">
      <c r="A269" s="250"/>
      <c r="B269" s="245"/>
      <c r="C269" s="507"/>
      <c r="D269" s="507"/>
      <c r="E269" s="508" t="s">
        <v>258</v>
      </c>
      <c r="F269" s="79" t="s">
        <v>54</v>
      </c>
      <c r="G269" s="79"/>
      <c r="H269" s="152"/>
      <c r="I269" s="79" t="s">
        <v>36</v>
      </c>
      <c r="J269" s="18"/>
      <c r="K269" s="25" t="str">
        <f t="shared" si="302"/>
        <v/>
      </c>
      <c r="L269" s="18"/>
      <c r="M269" s="79" t="str">
        <f t="shared" si="303"/>
        <v/>
      </c>
      <c r="N269" s="18"/>
      <c r="O269" s="18"/>
      <c r="P269" s="258"/>
      <c r="Q269" s="258"/>
      <c r="R269" s="259"/>
      <c r="S269" s="256"/>
      <c r="T269" s="256"/>
      <c r="X269" s="46"/>
      <c r="Y269" s="81">
        <f>IF(B269="",0,IF(VLOOKUP(B269,'登録データ（男）'!$A$3:$AB$1687,28,FALSE)=1,0,1))</f>
        <v>0</v>
      </c>
      <c r="Z269" s="81"/>
      <c r="AA269" s="81"/>
      <c r="AB269" s="81"/>
      <c r="AC269" s="81"/>
      <c r="AD269" s="81"/>
      <c r="AE269" s="81"/>
      <c r="AF269" s="81">
        <f t="shared" ca="1" si="304"/>
        <v>0</v>
      </c>
      <c r="AG269" s="48"/>
      <c r="AH269" s="81">
        <f t="shared" si="306"/>
        <v>0</v>
      </c>
      <c r="AI269" s="81" t="str">
        <f>IF(G269="","0",VLOOKUP(G269,'登録データ（男）'!$Q$3:$S$23,2,FALSE))</f>
        <v>0</v>
      </c>
      <c r="AJ269" s="81" t="str">
        <f t="shared" si="307"/>
        <v>00</v>
      </c>
      <c r="AK269" s="81" t="str">
        <f t="shared" si="308"/>
        <v>0</v>
      </c>
      <c r="AL269" s="81" t="str">
        <f t="shared" si="309"/>
        <v>000000</v>
      </c>
      <c r="AM269" s="81" t="str">
        <f t="shared" ca="1" si="310"/>
        <v/>
      </c>
      <c r="AN269" s="81">
        <f t="shared" si="317"/>
        <v>0</v>
      </c>
      <c r="AO269" s="81" t="str">
        <f>IF(G269="","0",VALUE(VLOOKUP(G269,'登録データ（男）'!$Q$3:$S$23,3,FALSE)))</f>
        <v>0</v>
      </c>
      <c r="AP269" s="81">
        <f t="shared" si="311"/>
        <v>0</v>
      </c>
      <c r="AQ269" s="81">
        <f t="shared" si="312"/>
        <v>0</v>
      </c>
      <c r="AR269" s="81" t="str">
        <f ca="1">IF(OFFSET(B269,-MOD(ROW(B269),3),0)&lt;&gt;"",IF(RIGHT(G269,1)=")",VALUE(VLOOKUP(OFFSET(B269,-MOD(ROW(B269),3),0),'登録データ（男）'!#REF!,8,FALSE)),"0"),"0")</f>
        <v>0</v>
      </c>
      <c r="AS269" s="81">
        <f t="shared" ca="1" si="313"/>
        <v>0</v>
      </c>
      <c r="AT269" s="81"/>
      <c r="AU269" s="81"/>
      <c r="AV269" s="81"/>
      <c r="AW269" s="81"/>
      <c r="AX269" s="81"/>
      <c r="AY269" s="81"/>
      <c r="AZ269" s="81"/>
      <c r="BA269" s="77"/>
      <c r="BB269" s="77" t="str">
        <f t="shared" si="318"/>
        <v/>
      </c>
      <c r="BG269" s="81">
        <f t="shared" si="319"/>
        <v>0</v>
      </c>
    </row>
    <row r="270" spans="1:59" ht="18.75" customHeight="1" thickTop="1">
      <c r="A270" s="260">
        <v>85</v>
      </c>
      <c r="B270" s="243"/>
      <c r="C270" s="505" t="str">
        <f>IF(B270="","",VLOOKUP(B270,'登録データ（男）'!$A$3:$AA$2000,2,FALSE))</f>
        <v/>
      </c>
      <c r="D270" s="505" t="str">
        <f>IF(B270="","",VLOOKUP(B270,'登録データ（男）'!$A$3:$AA$2000,3,FALSE))</f>
        <v/>
      </c>
      <c r="E270" s="504" t="str">
        <f>IF(B270="","",VLOOKUP(B270,'登録データ（男）'!$A$3:$AA$2000,7,FALSE))</f>
        <v/>
      </c>
      <c r="F270" s="82" t="s">
        <v>52</v>
      </c>
      <c r="G270" s="82"/>
      <c r="H270" s="25"/>
      <c r="I270" s="82" t="s">
        <v>55</v>
      </c>
      <c r="J270" s="17"/>
      <c r="K270" s="184" t="str">
        <f t="shared" si="302"/>
        <v/>
      </c>
      <c r="L270" s="17"/>
      <c r="M270" s="82" t="str">
        <f t="shared" si="303"/>
        <v/>
      </c>
      <c r="N270" s="17"/>
      <c r="O270" s="17"/>
      <c r="P270" s="262"/>
      <c r="Q270" s="262"/>
      <c r="R270" s="241"/>
      <c r="S270" s="254"/>
      <c r="T270" s="254"/>
      <c r="X270" s="46"/>
      <c r="Y270" s="81">
        <f>IF(B270="",0,IF(VLOOKUP(B270,'登録データ（男）'!$A$3:$AB$1687,28,FALSE)=1,0,1))</f>
        <v>0</v>
      </c>
      <c r="Z270" s="81">
        <f>IF(B270="",1,0)</f>
        <v>1</v>
      </c>
      <c r="AA270" s="81">
        <f>IF(C270="",1,0)</f>
        <v>1</v>
      </c>
      <c r="AB270" s="81">
        <f>IF(D270="",1,0)</f>
        <v>1</v>
      </c>
      <c r="AC270" s="81">
        <f>IF(E270="",1,0)</f>
        <v>1</v>
      </c>
      <c r="AD270" s="81">
        <f>IF(E271="",1,0)</f>
        <v>1</v>
      </c>
      <c r="AE270" s="81">
        <f>SUM(Z270:AD270)</f>
        <v>5</v>
      </c>
      <c r="AF270" s="81">
        <f t="shared" ca="1" si="304"/>
        <v>0</v>
      </c>
      <c r="AG270" s="48" t="str">
        <f t="shared" ref="AG270" si="396">IF($B270="","",IF($B270&lt;1500,0,1))</f>
        <v/>
      </c>
      <c r="AH270" s="81">
        <f t="shared" si="306"/>
        <v>0</v>
      </c>
      <c r="AI270" s="81" t="str">
        <f>IF(G270="","0",VLOOKUP(G270,'登録データ（男）'!$Q$3:$S$23,2,FALSE))</f>
        <v>0</v>
      </c>
      <c r="AJ270" s="81" t="str">
        <f t="shared" si="307"/>
        <v>00</v>
      </c>
      <c r="AK270" s="81" t="str">
        <f t="shared" si="308"/>
        <v>0</v>
      </c>
      <c r="AL270" s="81" t="str">
        <f t="shared" si="309"/>
        <v>000000</v>
      </c>
      <c r="AM270" s="81" t="str">
        <f t="shared" ca="1" si="310"/>
        <v/>
      </c>
      <c r="AN270" s="81">
        <f t="shared" si="317"/>
        <v>0</v>
      </c>
      <c r="AO270" s="81" t="str">
        <f>IF(G270="","0",VALUE(VLOOKUP(G270,'登録データ（男）'!$Q$3:$S$23,3,FALSE)))</f>
        <v>0</v>
      </c>
      <c r="AP270" s="81">
        <f t="shared" si="311"/>
        <v>0</v>
      </c>
      <c r="AQ270" s="81">
        <f t="shared" si="312"/>
        <v>0</v>
      </c>
      <c r="AR270" s="81" t="str">
        <f ca="1">IF(OFFSET(B270,-MOD(ROW(B270),3),0)&lt;&gt;"",IF(RIGHT(G270,1)=")",VALUE(VLOOKUP(OFFSET(B270,-MOD(ROW(B270),3),0),'登録データ（男）'!#REF!,8,FALSE)),"0"),"0")</f>
        <v>0</v>
      </c>
      <c r="AS270" s="81">
        <f t="shared" ca="1" si="313"/>
        <v>0</v>
      </c>
      <c r="AT270" s="81" t="str">
        <f t="shared" ref="AT270" si="397">IF(AU270="","",RANK(AU270,$AU$18:$AU$467,1))</f>
        <v/>
      </c>
      <c r="AU270" s="81" t="str">
        <f>IF(S270="","",B270)</f>
        <v/>
      </c>
      <c r="AV270" s="81" t="str">
        <f t="shared" ref="AV270" si="398">IF(AW270="","",RANK(AW270,$AW$18:$AW$467,1))</f>
        <v/>
      </c>
      <c r="AW270" s="81" t="str">
        <f>IF(T270="","",B270)</f>
        <v/>
      </c>
      <c r="AX270" s="81" t="str">
        <f t="shared" ref="AX270" si="399">IF(AY270="","",RANK(AY270,$AY$18:$AY$467,1))</f>
        <v/>
      </c>
      <c r="AY270" s="81" t="str">
        <f>IF(OR(G270="十種競技",G271="十種競技",G272="十種競技"),B270,"")</f>
        <v/>
      </c>
      <c r="AZ270" s="81"/>
      <c r="BA270" s="77">
        <f>B270</f>
        <v>0</v>
      </c>
      <c r="BB270" s="77" t="str">
        <f t="shared" si="318"/>
        <v/>
      </c>
      <c r="BG270" s="81">
        <f t="shared" si="319"/>
        <v>0</v>
      </c>
    </row>
    <row r="271" spans="1:59" ht="18.75" customHeight="1">
      <c r="A271" s="261"/>
      <c r="B271" s="244"/>
      <c r="C271" s="506"/>
      <c r="D271" s="506"/>
      <c r="E271" s="504" t="str">
        <f>IF(B270="","",VLOOKUP(B270,'登録データ（男）'!$A$3:$AA$2000,4,FALSE))</f>
        <v/>
      </c>
      <c r="F271" s="16" t="s">
        <v>53</v>
      </c>
      <c r="G271" s="16"/>
      <c r="H271" s="16"/>
      <c r="I271" s="16" t="s">
        <v>56</v>
      </c>
      <c r="J271" s="76"/>
      <c r="K271" s="16" t="str">
        <f t="shared" si="302"/>
        <v/>
      </c>
      <c r="L271" s="76"/>
      <c r="M271" s="185" t="str">
        <f t="shared" si="303"/>
        <v/>
      </c>
      <c r="N271" s="76"/>
      <c r="O271" s="76"/>
      <c r="P271" s="204"/>
      <c r="Q271" s="204"/>
      <c r="R271" s="257"/>
      <c r="S271" s="255"/>
      <c r="T271" s="255"/>
      <c r="X271" s="46"/>
      <c r="Y271" s="81">
        <f>IF(B271="",0,IF(VLOOKUP(B271,'登録データ（男）'!$A$3:$AB$1687,28,FALSE)=1,0,1))</f>
        <v>0</v>
      </c>
      <c r="Z271" s="81"/>
      <c r="AA271" s="81"/>
      <c r="AB271" s="81"/>
      <c r="AC271" s="81"/>
      <c r="AD271" s="81"/>
      <c r="AE271" s="81"/>
      <c r="AF271" s="81">
        <f t="shared" ca="1" si="304"/>
        <v>0</v>
      </c>
      <c r="AG271" s="48" t="str">
        <f t="shared" si="305"/>
        <v/>
      </c>
      <c r="AH271" s="81">
        <f t="shared" si="306"/>
        <v>0</v>
      </c>
      <c r="AI271" s="81" t="str">
        <f>IF(G271="","0",VLOOKUP(G271,'登録データ（男）'!$Q$3:$S$23,2,FALSE))</f>
        <v>0</v>
      </c>
      <c r="AJ271" s="81" t="str">
        <f t="shared" si="307"/>
        <v>00</v>
      </c>
      <c r="AK271" s="81" t="str">
        <f t="shared" si="308"/>
        <v>0</v>
      </c>
      <c r="AL271" s="81" t="str">
        <f t="shared" si="309"/>
        <v>000000</v>
      </c>
      <c r="AM271" s="81" t="str">
        <f t="shared" ca="1" si="310"/>
        <v/>
      </c>
      <c r="AN271" s="81">
        <f t="shared" si="317"/>
        <v>0</v>
      </c>
      <c r="AO271" s="81" t="str">
        <f>IF(G271="","0",VALUE(VLOOKUP(G271,'登録データ（男）'!$Q$3:$S$23,3,FALSE)))</f>
        <v>0</v>
      </c>
      <c r="AP271" s="81">
        <f t="shared" si="311"/>
        <v>0</v>
      </c>
      <c r="AQ271" s="81">
        <f t="shared" si="312"/>
        <v>0</v>
      </c>
      <c r="AR271" s="81" t="str">
        <f ca="1">IF(OFFSET(B271,-MOD(ROW(B271),3),0)&lt;&gt;"",IF(RIGHT(G271,1)=")",VALUE(VLOOKUP(OFFSET(B271,-MOD(ROW(B271),3),0),'登録データ（男）'!#REF!,8,FALSE)),"0"),"0")</f>
        <v>0</v>
      </c>
      <c r="AS271" s="81">
        <f t="shared" ca="1" si="313"/>
        <v>0</v>
      </c>
      <c r="AT271" s="81"/>
      <c r="AU271" s="81"/>
      <c r="AV271" s="81"/>
      <c r="AW271" s="81"/>
      <c r="AX271" s="81"/>
      <c r="AY271" s="81"/>
      <c r="AZ271" s="81"/>
      <c r="BA271" s="77"/>
      <c r="BB271" s="77" t="str">
        <f t="shared" si="318"/>
        <v/>
      </c>
      <c r="BG271" s="81">
        <f t="shared" si="319"/>
        <v>0</v>
      </c>
    </row>
    <row r="272" spans="1:59" ht="18.75" customHeight="1" thickBot="1">
      <c r="A272" s="250"/>
      <c r="B272" s="245"/>
      <c r="C272" s="507"/>
      <c r="D272" s="507"/>
      <c r="E272" s="508" t="s">
        <v>258</v>
      </c>
      <c r="F272" s="79" t="s">
        <v>54</v>
      </c>
      <c r="G272" s="79"/>
      <c r="H272" s="152"/>
      <c r="I272" s="79" t="s">
        <v>36</v>
      </c>
      <c r="J272" s="18"/>
      <c r="K272" s="25" t="str">
        <f t="shared" si="302"/>
        <v/>
      </c>
      <c r="L272" s="18"/>
      <c r="M272" s="79" t="str">
        <f t="shared" si="303"/>
        <v/>
      </c>
      <c r="N272" s="18"/>
      <c r="O272" s="18"/>
      <c r="P272" s="258"/>
      <c r="Q272" s="258"/>
      <c r="R272" s="259"/>
      <c r="S272" s="256"/>
      <c r="T272" s="256"/>
      <c r="X272" s="46"/>
      <c r="Y272" s="81">
        <f>IF(B272="",0,IF(VLOOKUP(B272,'登録データ（男）'!$A$3:$AB$1687,28,FALSE)=1,0,1))</f>
        <v>0</v>
      </c>
      <c r="Z272" s="81"/>
      <c r="AA272" s="81"/>
      <c r="AB272" s="81"/>
      <c r="AC272" s="81"/>
      <c r="AD272" s="81"/>
      <c r="AE272" s="81"/>
      <c r="AF272" s="81">
        <f t="shared" ca="1" si="304"/>
        <v>0</v>
      </c>
      <c r="AG272" s="48"/>
      <c r="AH272" s="81">
        <f t="shared" si="306"/>
        <v>0</v>
      </c>
      <c r="AI272" s="81" t="str">
        <f>IF(G272="","0",VLOOKUP(G272,'登録データ（男）'!$Q$3:$S$23,2,FALSE))</f>
        <v>0</v>
      </c>
      <c r="AJ272" s="81" t="str">
        <f t="shared" si="307"/>
        <v>00</v>
      </c>
      <c r="AK272" s="81" t="str">
        <f t="shared" si="308"/>
        <v>0</v>
      </c>
      <c r="AL272" s="81" t="str">
        <f t="shared" si="309"/>
        <v>000000</v>
      </c>
      <c r="AM272" s="81" t="str">
        <f t="shared" ca="1" si="310"/>
        <v/>
      </c>
      <c r="AN272" s="81">
        <f t="shared" si="317"/>
        <v>0</v>
      </c>
      <c r="AO272" s="81" t="str">
        <f>IF(G272="","0",VALUE(VLOOKUP(G272,'登録データ（男）'!$Q$3:$S$23,3,FALSE)))</f>
        <v>0</v>
      </c>
      <c r="AP272" s="81">
        <f t="shared" si="311"/>
        <v>0</v>
      </c>
      <c r="AQ272" s="81">
        <f t="shared" si="312"/>
        <v>0</v>
      </c>
      <c r="AR272" s="81" t="str">
        <f ca="1">IF(OFFSET(B272,-MOD(ROW(B272),3),0)&lt;&gt;"",IF(RIGHT(G272,1)=")",VALUE(VLOOKUP(OFFSET(B272,-MOD(ROW(B272),3),0),'登録データ（男）'!#REF!,8,FALSE)),"0"),"0")</f>
        <v>0</v>
      </c>
      <c r="AS272" s="81">
        <f t="shared" ca="1" si="313"/>
        <v>0</v>
      </c>
      <c r="AT272" s="81"/>
      <c r="AU272" s="81"/>
      <c r="AV272" s="81"/>
      <c r="AW272" s="81"/>
      <c r="AX272" s="81"/>
      <c r="AY272" s="81"/>
      <c r="AZ272" s="81"/>
      <c r="BA272" s="77"/>
      <c r="BB272" s="77" t="str">
        <f t="shared" si="318"/>
        <v/>
      </c>
      <c r="BG272" s="81">
        <f t="shared" si="319"/>
        <v>0</v>
      </c>
    </row>
    <row r="273" spans="1:59" ht="18.75" customHeight="1" thickTop="1">
      <c r="A273" s="260">
        <v>86</v>
      </c>
      <c r="B273" s="243"/>
      <c r="C273" s="505" t="str">
        <f>IF(B273="","",VLOOKUP(B273,'登録データ（男）'!$A$3:$AA$2000,2,FALSE))</f>
        <v/>
      </c>
      <c r="D273" s="505" t="str">
        <f>IF(B273="","",VLOOKUP(B273,'登録データ（男）'!$A$3:$AA$2000,3,FALSE))</f>
        <v/>
      </c>
      <c r="E273" s="504" t="str">
        <f>IF(B273="","",VLOOKUP(B273,'登録データ（男）'!$A$3:$AA$2000,7,FALSE))</f>
        <v/>
      </c>
      <c r="F273" s="82" t="s">
        <v>52</v>
      </c>
      <c r="G273" s="82"/>
      <c r="H273" s="25"/>
      <c r="I273" s="82" t="s">
        <v>55</v>
      </c>
      <c r="J273" s="17"/>
      <c r="K273" s="184" t="str">
        <f t="shared" si="302"/>
        <v/>
      </c>
      <c r="L273" s="17"/>
      <c r="M273" s="82" t="str">
        <f t="shared" si="303"/>
        <v/>
      </c>
      <c r="N273" s="17"/>
      <c r="O273" s="17"/>
      <c r="P273" s="262"/>
      <c r="Q273" s="262"/>
      <c r="R273" s="241"/>
      <c r="S273" s="254"/>
      <c r="T273" s="254"/>
      <c r="X273" s="46"/>
      <c r="Y273" s="81">
        <f>IF(B273="",0,IF(VLOOKUP(B273,'登録データ（男）'!$A$3:$AB$1687,28,FALSE)=1,0,1))</f>
        <v>0</v>
      </c>
      <c r="Z273" s="81">
        <f>IF(B273="",1,0)</f>
        <v>1</v>
      </c>
      <c r="AA273" s="81">
        <f>IF(C273="",1,0)</f>
        <v>1</v>
      </c>
      <c r="AB273" s="81">
        <f>IF(D273="",1,0)</f>
        <v>1</v>
      </c>
      <c r="AC273" s="81">
        <f>IF(E273="",1,0)</f>
        <v>1</v>
      </c>
      <c r="AD273" s="81">
        <f>IF(E274="",1,0)</f>
        <v>1</v>
      </c>
      <c r="AE273" s="81">
        <f>SUM(Z273:AD273)</f>
        <v>5</v>
      </c>
      <c r="AF273" s="81">
        <f t="shared" ca="1" si="304"/>
        <v>0</v>
      </c>
      <c r="AG273" s="48" t="str">
        <f t="shared" ref="AG273:AG334" si="400">IF($B273="","",IF($B273&lt;1500,0,1))</f>
        <v/>
      </c>
      <c r="AH273" s="81">
        <f t="shared" si="306"/>
        <v>0</v>
      </c>
      <c r="AI273" s="81" t="str">
        <f>IF(G273="","0",VLOOKUP(G273,'登録データ（男）'!$Q$3:$S$23,2,FALSE))</f>
        <v>0</v>
      </c>
      <c r="AJ273" s="81" t="str">
        <f t="shared" si="307"/>
        <v>00</v>
      </c>
      <c r="AK273" s="81" t="str">
        <f t="shared" si="308"/>
        <v>0</v>
      </c>
      <c r="AL273" s="81" t="str">
        <f t="shared" si="309"/>
        <v>000000</v>
      </c>
      <c r="AM273" s="81" t="str">
        <f t="shared" ca="1" si="310"/>
        <v/>
      </c>
      <c r="AN273" s="81">
        <f t="shared" si="317"/>
        <v>0</v>
      </c>
      <c r="AO273" s="81" t="str">
        <f>IF(G273="","0",VALUE(VLOOKUP(G273,'登録データ（男）'!$Q$3:$S$23,3,FALSE)))</f>
        <v>0</v>
      </c>
      <c r="AP273" s="81">
        <f t="shared" si="311"/>
        <v>0</v>
      </c>
      <c r="AQ273" s="81">
        <f t="shared" si="312"/>
        <v>0</v>
      </c>
      <c r="AR273" s="81" t="str">
        <f ca="1">IF(OFFSET(B273,-MOD(ROW(B273),3),0)&lt;&gt;"",IF(RIGHT(G273,1)=")",VALUE(VLOOKUP(OFFSET(B273,-MOD(ROW(B273),3),0),'登録データ（男）'!#REF!,8,FALSE)),"0"),"0")</f>
        <v>0</v>
      </c>
      <c r="AS273" s="81">
        <f t="shared" ca="1" si="313"/>
        <v>0</v>
      </c>
      <c r="AT273" s="81" t="str">
        <f t="shared" ref="AT273" si="401">IF(AU273="","",RANK(AU273,$AU$18:$AU$467,1))</f>
        <v/>
      </c>
      <c r="AU273" s="81" t="str">
        <f>IF(S273="","",B273)</f>
        <v/>
      </c>
      <c r="AV273" s="81" t="str">
        <f t="shared" ref="AV273" si="402">IF(AW273="","",RANK(AW273,$AW$18:$AW$467,1))</f>
        <v/>
      </c>
      <c r="AW273" s="81" t="str">
        <f>IF(T273="","",B273)</f>
        <v/>
      </c>
      <c r="AX273" s="81" t="str">
        <f t="shared" ref="AX273" si="403">IF(AY273="","",RANK(AY273,$AY$18:$AY$467,1))</f>
        <v/>
      </c>
      <c r="AY273" s="81" t="str">
        <f>IF(OR(G273="十種競技",G274="十種競技",G275="十種競技"),B273,"")</f>
        <v/>
      </c>
      <c r="AZ273" s="81"/>
      <c r="BA273" s="77">
        <f>B273</f>
        <v>0</v>
      </c>
      <c r="BB273" s="77" t="str">
        <f t="shared" si="318"/>
        <v/>
      </c>
      <c r="BG273" s="81">
        <f t="shared" si="319"/>
        <v>0</v>
      </c>
    </row>
    <row r="274" spans="1:59" ht="18.75" customHeight="1">
      <c r="A274" s="261"/>
      <c r="B274" s="244"/>
      <c r="C274" s="506"/>
      <c r="D274" s="506"/>
      <c r="E274" s="504" t="str">
        <f>IF(B273="","",VLOOKUP(B273,'登録データ（男）'!$A$3:$AA$2000,4,FALSE))</f>
        <v/>
      </c>
      <c r="F274" s="16" t="s">
        <v>53</v>
      </c>
      <c r="G274" s="16"/>
      <c r="H274" s="16"/>
      <c r="I274" s="16" t="s">
        <v>56</v>
      </c>
      <c r="J274" s="76"/>
      <c r="K274" s="16" t="str">
        <f t="shared" ref="K274:K337" si="404">IF(G274="","",IF(AK274=2,"","分"))</f>
        <v/>
      </c>
      <c r="L274" s="76"/>
      <c r="M274" s="185" t="str">
        <f t="shared" ref="M274:M337" si="405">IF(OR(G274="",G274="十種競技"),"",IF(AK274=2,"m","秒"))</f>
        <v/>
      </c>
      <c r="N274" s="76"/>
      <c r="O274" s="76"/>
      <c r="P274" s="204"/>
      <c r="Q274" s="204"/>
      <c r="R274" s="257"/>
      <c r="S274" s="255"/>
      <c r="T274" s="255"/>
      <c r="X274" s="46"/>
      <c r="Y274" s="81">
        <f>IF(B274="",0,IF(VLOOKUP(B274,'登録データ（男）'!$A$3:$AB$1687,28,FALSE)=1,0,1))</f>
        <v>0</v>
      </c>
      <c r="Z274" s="81"/>
      <c r="AA274" s="81"/>
      <c r="AB274" s="81"/>
      <c r="AC274" s="81"/>
      <c r="AD274" s="81"/>
      <c r="AE274" s="81"/>
      <c r="AF274" s="81">
        <f t="shared" ref="AF274:AF337" ca="1" si="406">COUNTIF(OFFSET(G274,-MOD(ROW(G274),3),0,3,1),G274)</f>
        <v>0</v>
      </c>
      <c r="AG274" s="48" t="str">
        <f t="shared" si="400"/>
        <v/>
      </c>
      <c r="AH274" s="81">
        <f t="shared" ref="AH274:AH337" si="407">IF(OR(RIGHT(G274,1)="m",RIGHT(G274,1)="H",RIGHT(G274,1)="C"),IF(VALUE(L274)&gt;59,1,0),0)</f>
        <v>0</v>
      </c>
      <c r="AI274" s="81" t="str">
        <f>IF(G274="","0",VLOOKUP(G274,'登録データ（男）'!$Q$3:$S$23,2,FALSE))</f>
        <v>0</v>
      </c>
      <c r="AJ274" s="81" t="str">
        <f t="shared" ref="AJ274:AJ337" si="408">IF(N274="","00",IF(LEN(N274)=1,N274*10,N274))</f>
        <v>00</v>
      </c>
      <c r="AK274" s="81" t="str">
        <f t="shared" ref="AK274:AK337" si="409">IF(G274="","0",IF(OR(RIGHT(G274,1)="m",RIGHT(G274,1)="H",RIGHT(G274,1)="W",RIGHT(G274,1)="C"),1,2))</f>
        <v>0</v>
      </c>
      <c r="AL274" s="81" t="str">
        <f t="shared" ref="AL274:AL337" si="410">IF(AK274=2,IF(L274="","0000",CONCATENATE(RIGHT(L274+100,2),RIGHT(AJ274+100,2))),IF(L274="","000000",CONCATENATE(RIGHT(J274+100,2),RIGHT(L274+100,2),RIGHT(AJ274+100,2))))</f>
        <v>000000</v>
      </c>
      <c r="AM274" s="81" t="str">
        <f t="shared" ref="AM274:AM337" ca="1" si="411">IF(G274="","",IF(OFFSET(B274,-MOD(ROW(B274),3),0)="","0",CONCATENATE(AI274," ",IF(AK274=1,RIGHT(AL274+10000000,7),RIGHT(AL274+100000,5)))))</f>
        <v/>
      </c>
      <c r="AN274" s="81">
        <f t="shared" si="317"/>
        <v>0</v>
      </c>
      <c r="AO274" s="81" t="str">
        <f>IF(G274="","0",VALUE(VLOOKUP(G274,'登録データ（男）'!$Q$3:$S$23,3,FALSE)))</f>
        <v>0</v>
      </c>
      <c r="AP274" s="81">
        <f t="shared" ref="AP274:AP337" si="412">IF(G274="",0,IF(G274="十種競技",0,IF(L274&lt;&gt;"",0,1)))</f>
        <v>0</v>
      </c>
      <c r="AQ274" s="81">
        <f t="shared" ref="AQ274:AQ337" si="413">IF(OR(G274="",G274="十種競技"),0,IF(AK274=1,IF(AN274&gt;AO274,1,0),IF(AN274&lt;AO274,1,0)))</f>
        <v>0</v>
      </c>
      <c r="AR274" s="81" t="str">
        <f ca="1">IF(OFFSET(B274,-MOD(ROW(B274),3),0)&lt;&gt;"",IF(RIGHT(G274,1)=")",VALUE(VLOOKUP(OFFSET(B274,-MOD(ROW(B274),3),0),'登録データ（男）'!#REF!,8,FALSE)),"0"),"0")</f>
        <v>0</v>
      </c>
      <c r="AS274" s="81">
        <f t="shared" ref="AS274:AS337" ca="1" si="414">IF(AR274=0,0,IF(RIGHT(G274,1)&lt;&gt;")",0,IF(VALUE(LEFT(AR274,2))&gt;96,0,1)))</f>
        <v>0</v>
      </c>
      <c r="AT274" s="81"/>
      <c r="AU274" s="81"/>
      <c r="AV274" s="81"/>
      <c r="AW274" s="81"/>
      <c r="AX274" s="81"/>
      <c r="AY274" s="81"/>
      <c r="AZ274" s="81"/>
      <c r="BA274" s="77"/>
      <c r="BB274" s="77" t="str">
        <f t="shared" si="318"/>
        <v/>
      </c>
      <c r="BG274" s="81">
        <f t="shared" si="319"/>
        <v>0</v>
      </c>
    </row>
    <row r="275" spans="1:59" ht="18.75" customHeight="1" thickBot="1">
      <c r="A275" s="250"/>
      <c r="B275" s="245"/>
      <c r="C275" s="507"/>
      <c r="D275" s="507"/>
      <c r="E275" s="508" t="s">
        <v>258</v>
      </c>
      <c r="F275" s="79" t="s">
        <v>54</v>
      </c>
      <c r="G275" s="79"/>
      <c r="H275" s="152"/>
      <c r="I275" s="79" t="s">
        <v>36</v>
      </c>
      <c r="J275" s="18"/>
      <c r="K275" s="25" t="str">
        <f t="shared" si="404"/>
        <v/>
      </c>
      <c r="L275" s="18"/>
      <c r="M275" s="79" t="str">
        <f t="shared" si="405"/>
        <v/>
      </c>
      <c r="N275" s="18"/>
      <c r="O275" s="18"/>
      <c r="P275" s="258"/>
      <c r="Q275" s="258"/>
      <c r="R275" s="259"/>
      <c r="S275" s="256"/>
      <c r="T275" s="256"/>
      <c r="X275" s="46"/>
      <c r="Y275" s="81">
        <f>IF(B275="",0,IF(VLOOKUP(B275,'登録データ（男）'!$A$3:$AB$1687,28,FALSE)=1,0,1))</f>
        <v>0</v>
      </c>
      <c r="Z275" s="81"/>
      <c r="AA275" s="81"/>
      <c r="AB275" s="81"/>
      <c r="AC275" s="81"/>
      <c r="AD275" s="81"/>
      <c r="AE275" s="81"/>
      <c r="AF275" s="81">
        <f t="shared" ca="1" si="406"/>
        <v>0</v>
      </c>
      <c r="AG275" s="48"/>
      <c r="AH275" s="81">
        <f t="shared" si="407"/>
        <v>0</v>
      </c>
      <c r="AI275" s="81" t="str">
        <f>IF(G275="","0",VLOOKUP(G275,'登録データ（男）'!$Q$3:$S$23,2,FALSE))</f>
        <v>0</v>
      </c>
      <c r="AJ275" s="81" t="str">
        <f t="shared" si="408"/>
        <v>00</v>
      </c>
      <c r="AK275" s="81" t="str">
        <f t="shared" si="409"/>
        <v>0</v>
      </c>
      <c r="AL275" s="81" t="str">
        <f t="shared" si="410"/>
        <v>000000</v>
      </c>
      <c r="AM275" s="81" t="str">
        <f t="shared" ca="1" si="411"/>
        <v/>
      </c>
      <c r="AN275" s="81">
        <f t="shared" ref="AN275:AN338" si="415">VALUE(AL275)</f>
        <v>0</v>
      </c>
      <c r="AO275" s="81" t="str">
        <f>IF(G275="","0",VALUE(VLOOKUP(G275,'登録データ（男）'!$Q$3:$S$23,3,FALSE)))</f>
        <v>0</v>
      </c>
      <c r="AP275" s="81">
        <f t="shared" si="412"/>
        <v>0</v>
      </c>
      <c r="AQ275" s="81">
        <f t="shared" si="413"/>
        <v>0</v>
      </c>
      <c r="AR275" s="81" t="str">
        <f ca="1">IF(OFFSET(B275,-MOD(ROW(B275),3),0)&lt;&gt;"",IF(RIGHT(G275,1)=")",VALUE(VLOOKUP(OFFSET(B275,-MOD(ROW(B275),3),0),'登録データ（男）'!#REF!,8,FALSE)),"0"),"0")</f>
        <v>0</v>
      </c>
      <c r="AS275" s="81">
        <f t="shared" ca="1" si="414"/>
        <v>0</v>
      </c>
      <c r="AT275" s="81"/>
      <c r="AU275" s="81"/>
      <c r="AV275" s="81"/>
      <c r="AW275" s="81"/>
      <c r="AX275" s="81"/>
      <c r="AY275" s="81"/>
      <c r="AZ275" s="81"/>
      <c r="BA275" s="77"/>
      <c r="BB275" s="77" t="str">
        <f t="shared" ref="BB275:BB338" si="416">CONCATENATE(G275,H275)</f>
        <v/>
      </c>
      <c r="BG275" s="81">
        <f t="shared" si="319"/>
        <v>0</v>
      </c>
    </row>
    <row r="276" spans="1:59" ht="18.75" customHeight="1" thickTop="1">
      <c r="A276" s="260">
        <v>87</v>
      </c>
      <c r="B276" s="243"/>
      <c r="C276" s="505" t="str">
        <f>IF(B276="","",VLOOKUP(B276,'登録データ（男）'!$A$3:$AA$2000,2,FALSE))</f>
        <v/>
      </c>
      <c r="D276" s="505" t="str">
        <f>IF(B276="","",VLOOKUP(B276,'登録データ（男）'!$A$3:$AA$2000,3,FALSE))</f>
        <v/>
      </c>
      <c r="E276" s="504" t="str">
        <f>IF(B276="","",VLOOKUP(B276,'登録データ（男）'!$A$3:$AA$2000,7,FALSE))</f>
        <v/>
      </c>
      <c r="F276" s="82" t="s">
        <v>52</v>
      </c>
      <c r="G276" s="82"/>
      <c r="H276" s="25"/>
      <c r="I276" s="82" t="s">
        <v>55</v>
      </c>
      <c r="J276" s="17"/>
      <c r="K276" s="184" t="str">
        <f t="shared" si="404"/>
        <v/>
      </c>
      <c r="L276" s="17"/>
      <c r="M276" s="82" t="str">
        <f t="shared" si="405"/>
        <v/>
      </c>
      <c r="N276" s="17"/>
      <c r="O276" s="17"/>
      <c r="P276" s="262"/>
      <c r="Q276" s="262"/>
      <c r="R276" s="241"/>
      <c r="S276" s="254"/>
      <c r="T276" s="254"/>
      <c r="X276" s="46"/>
      <c r="Y276" s="81">
        <f>IF(B276="",0,IF(VLOOKUP(B276,'登録データ（男）'!$A$3:$AB$1687,28,FALSE)=1,0,1))</f>
        <v>0</v>
      </c>
      <c r="Z276" s="81">
        <f>IF(B276="",1,0)</f>
        <v>1</v>
      </c>
      <c r="AA276" s="81">
        <f>IF(C276="",1,0)</f>
        <v>1</v>
      </c>
      <c r="AB276" s="81">
        <f>IF(D276="",1,0)</f>
        <v>1</v>
      </c>
      <c r="AC276" s="81">
        <f>IF(E276="",1,0)</f>
        <v>1</v>
      </c>
      <c r="AD276" s="81">
        <f>IF(E277="",1,0)</f>
        <v>1</v>
      </c>
      <c r="AE276" s="81">
        <f>SUM(Z276:AD276)</f>
        <v>5</v>
      </c>
      <c r="AF276" s="81">
        <f t="shared" ca="1" si="406"/>
        <v>0</v>
      </c>
      <c r="AG276" s="48" t="str">
        <f t="shared" ref="AG276" si="417">IF($B276="","",IF($B276&lt;1500,0,1))</f>
        <v/>
      </c>
      <c r="AH276" s="81">
        <f t="shared" si="407"/>
        <v>0</v>
      </c>
      <c r="AI276" s="81" t="str">
        <f>IF(G276="","0",VLOOKUP(G276,'登録データ（男）'!$Q$3:$S$23,2,FALSE))</f>
        <v>0</v>
      </c>
      <c r="AJ276" s="81" t="str">
        <f t="shared" si="408"/>
        <v>00</v>
      </c>
      <c r="AK276" s="81" t="str">
        <f t="shared" si="409"/>
        <v>0</v>
      </c>
      <c r="AL276" s="81" t="str">
        <f t="shared" si="410"/>
        <v>000000</v>
      </c>
      <c r="AM276" s="81" t="str">
        <f t="shared" ca="1" si="411"/>
        <v/>
      </c>
      <c r="AN276" s="81">
        <f t="shared" si="415"/>
        <v>0</v>
      </c>
      <c r="AO276" s="81" t="str">
        <f>IF(G276="","0",VALUE(VLOOKUP(G276,'登録データ（男）'!$Q$3:$S$23,3,FALSE)))</f>
        <v>0</v>
      </c>
      <c r="AP276" s="81">
        <f t="shared" si="412"/>
        <v>0</v>
      </c>
      <c r="AQ276" s="81">
        <f t="shared" si="413"/>
        <v>0</v>
      </c>
      <c r="AR276" s="81" t="str">
        <f ca="1">IF(OFFSET(B276,-MOD(ROW(B276),3),0)&lt;&gt;"",IF(RIGHT(G276,1)=")",VALUE(VLOOKUP(OFFSET(B276,-MOD(ROW(B276),3),0),'登録データ（男）'!#REF!,8,FALSE)),"0"),"0")</f>
        <v>0</v>
      </c>
      <c r="AS276" s="81">
        <f t="shared" ca="1" si="414"/>
        <v>0</v>
      </c>
      <c r="AT276" s="81" t="str">
        <f t="shared" ref="AT276" si="418">IF(AU276="","",RANK(AU276,$AU$18:$AU$467,1))</f>
        <v/>
      </c>
      <c r="AU276" s="81" t="str">
        <f>IF(S276="","",B276)</f>
        <v/>
      </c>
      <c r="AV276" s="81" t="str">
        <f t="shared" ref="AV276" si="419">IF(AW276="","",RANK(AW276,$AW$18:$AW$467,1))</f>
        <v/>
      </c>
      <c r="AW276" s="81" t="str">
        <f>IF(T276="","",B276)</f>
        <v/>
      </c>
      <c r="AX276" s="81" t="str">
        <f t="shared" ref="AX276" si="420">IF(AY276="","",RANK(AY276,$AY$18:$AY$467,1))</f>
        <v/>
      </c>
      <c r="AY276" s="81" t="str">
        <f>IF(OR(G276="十種競技",G277="十種競技",G278="十種競技"),B276,"")</f>
        <v/>
      </c>
      <c r="AZ276" s="81"/>
      <c r="BA276" s="77">
        <f>B276</f>
        <v>0</v>
      </c>
      <c r="BB276" s="77" t="str">
        <f t="shared" si="416"/>
        <v/>
      </c>
      <c r="BG276" s="81">
        <f t="shared" ref="BG276:BG339" si="421">IF(H276="",0,1)</f>
        <v>0</v>
      </c>
    </row>
    <row r="277" spans="1:59" ht="18.75" customHeight="1">
      <c r="A277" s="261"/>
      <c r="B277" s="244"/>
      <c r="C277" s="506"/>
      <c r="D277" s="506"/>
      <c r="E277" s="504" t="str">
        <f>IF(B276="","",VLOOKUP(B276,'登録データ（男）'!$A$3:$AA$2000,4,FALSE))</f>
        <v/>
      </c>
      <c r="F277" s="16" t="s">
        <v>53</v>
      </c>
      <c r="G277" s="16"/>
      <c r="H277" s="16"/>
      <c r="I277" s="16" t="s">
        <v>56</v>
      </c>
      <c r="J277" s="76"/>
      <c r="K277" s="16" t="str">
        <f t="shared" si="404"/>
        <v/>
      </c>
      <c r="L277" s="76"/>
      <c r="M277" s="185" t="str">
        <f t="shared" si="405"/>
        <v/>
      </c>
      <c r="N277" s="76"/>
      <c r="O277" s="76"/>
      <c r="P277" s="204"/>
      <c r="Q277" s="204"/>
      <c r="R277" s="257"/>
      <c r="S277" s="255"/>
      <c r="T277" s="255"/>
      <c r="X277" s="46"/>
      <c r="Y277" s="81">
        <f>IF(B277="",0,IF(VLOOKUP(B277,'登録データ（男）'!$A$3:$AB$1687,28,FALSE)=1,0,1))</f>
        <v>0</v>
      </c>
      <c r="Z277" s="81"/>
      <c r="AA277" s="81"/>
      <c r="AB277" s="81"/>
      <c r="AC277" s="81"/>
      <c r="AD277" s="81"/>
      <c r="AE277" s="81"/>
      <c r="AF277" s="81">
        <f t="shared" ca="1" si="406"/>
        <v>0</v>
      </c>
      <c r="AG277" s="48" t="str">
        <f t="shared" si="400"/>
        <v/>
      </c>
      <c r="AH277" s="81">
        <f t="shared" si="407"/>
        <v>0</v>
      </c>
      <c r="AI277" s="81" t="str">
        <f>IF(G277="","0",VLOOKUP(G277,'登録データ（男）'!$Q$3:$S$23,2,FALSE))</f>
        <v>0</v>
      </c>
      <c r="AJ277" s="81" t="str">
        <f t="shared" si="408"/>
        <v>00</v>
      </c>
      <c r="AK277" s="81" t="str">
        <f t="shared" si="409"/>
        <v>0</v>
      </c>
      <c r="AL277" s="81" t="str">
        <f t="shared" si="410"/>
        <v>000000</v>
      </c>
      <c r="AM277" s="81" t="str">
        <f t="shared" ca="1" si="411"/>
        <v/>
      </c>
      <c r="AN277" s="81">
        <f t="shared" si="415"/>
        <v>0</v>
      </c>
      <c r="AO277" s="81" t="str">
        <f>IF(G277="","0",VALUE(VLOOKUP(G277,'登録データ（男）'!$Q$3:$S$23,3,FALSE)))</f>
        <v>0</v>
      </c>
      <c r="AP277" s="81">
        <f t="shared" si="412"/>
        <v>0</v>
      </c>
      <c r="AQ277" s="81">
        <f t="shared" si="413"/>
        <v>0</v>
      </c>
      <c r="AR277" s="81" t="str">
        <f ca="1">IF(OFFSET(B277,-MOD(ROW(B277),3),0)&lt;&gt;"",IF(RIGHT(G277,1)=")",VALUE(VLOOKUP(OFFSET(B277,-MOD(ROW(B277),3),0),'登録データ（男）'!#REF!,8,FALSE)),"0"),"0")</f>
        <v>0</v>
      </c>
      <c r="AS277" s="81">
        <f t="shared" ca="1" si="414"/>
        <v>0</v>
      </c>
      <c r="AT277" s="81"/>
      <c r="AU277" s="81"/>
      <c r="AV277" s="81"/>
      <c r="AW277" s="81"/>
      <c r="AX277" s="81"/>
      <c r="AY277" s="81"/>
      <c r="AZ277" s="81"/>
      <c r="BA277" s="77"/>
      <c r="BB277" s="77" t="str">
        <f t="shared" si="416"/>
        <v/>
      </c>
      <c r="BG277" s="81">
        <f t="shared" si="421"/>
        <v>0</v>
      </c>
    </row>
    <row r="278" spans="1:59" ht="18.75" customHeight="1" thickBot="1">
      <c r="A278" s="250"/>
      <c r="B278" s="245"/>
      <c r="C278" s="507"/>
      <c r="D278" s="507"/>
      <c r="E278" s="508" t="s">
        <v>258</v>
      </c>
      <c r="F278" s="79" t="s">
        <v>54</v>
      </c>
      <c r="G278" s="79"/>
      <c r="H278" s="152"/>
      <c r="I278" s="79" t="s">
        <v>36</v>
      </c>
      <c r="J278" s="18"/>
      <c r="K278" s="25" t="str">
        <f t="shared" si="404"/>
        <v/>
      </c>
      <c r="L278" s="18"/>
      <c r="M278" s="79" t="str">
        <f t="shared" si="405"/>
        <v/>
      </c>
      <c r="N278" s="18"/>
      <c r="O278" s="18"/>
      <c r="P278" s="258"/>
      <c r="Q278" s="258"/>
      <c r="R278" s="259"/>
      <c r="S278" s="256"/>
      <c r="T278" s="256"/>
      <c r="X278" s="46"/>
      <c r="Y278" s="81">
        <f>IF(B278="",0,IF(VLOOKUP(B278,'登録データ（男）'!$A$3:$AB$1687,28,FALSE)=1,0,1))</f>
        <v>0</v>
      </c>
      <c r="Z278" s="81"/>
      <c r="AA278" s="81"/>
      <c r="AB278" s="81"/>
      <c r="AC278" s="81"/>
      <c r="AD278" s="81"/>
      <c r="AE278" s="81"/>
      <c r="AF278" s="81">
        <f t="shared" ca="1" si="406"/>
        <v>0</v>
      </c>
      <c r="AG278" s="48"/>
      <c r="AH278" s="81">
        <f t="shared" si="407"/>
        <v>0</v>
      </c>
      <c r="AI278" s="81" t="str">
        <f>IF(G278="","0",VLOOKUP(G278,'登録データ（男）'!$Q$3:$S$23,2,FALSE))</f>
        <v>0</v>
      </c>
      <c r="AJ278" s="81" t="str">
        <f t="shared" si="408"/>
        <v>00</v>
      </c>
      <c r="AK278" s="81" t="str">
        <f t="shared" si="409"/>
        <v>0</v>
      </c>
      <c r="AL278" s="81" t="str">
        <f t="shared" si="410"/>
        <v>000000</v>
      </c>
      <c r="AM278" s="81" t="str">
        <f t="shared" ca="1" si="411"/>
        <v/>
      </c>
      <c r="AN278" s="81">
        <f t="shared" si="415"/>
        <v>0</v>
      </c>
      <c r="AO278" s="81" t="str">
        <f>IF(G278="","0",VALUE(VLOOKUP(G278,'登録データ（男）'!$Q$3:$S$23,3,FALSE)))</f>
        <v>0</v>
      </c>
      <c r="AP278" s="81">
        <f t="shared" si="412"/>
        <v>0</v>
      </c>
      <c r="AQ278" s="81">
        <f t="shared" si="413"/>
        <v>0</v>
      </c>
      <c r="AR278" s="81" t="str">
        <f ca="1">IF(OFFSET(B278,-MOD(ROW(B278),3),0)&lt;&gt;"",IF(RIGHT(G278,1)=")",VALUE(VLOOKUP(OFFSET(B278,-MOD(ROW(B278),3),0),'登録データ（男）'!#REF!,8,FALSE)),"0"),"0")</f>
        <v>0</v>
      </c>
      <c r="AS278" s="81">
        <f t="shared" ca="1" si="414"/>
        <v>0</v>
      </c>
      <c r="AT278" s="81"/>
      <c r="AU278" s="81"/>
      <c r="AV278" s="81"/>
      <c r="AW278" s="81"/>
      <c r="AX278" s="81"/>
      <c r="AY278" s="81"/>
      <c r="AZ278" s="81"/>
      <c r="BA278" s="77"/>
      <c r="BB278" s="77" t="str">
        <f t="shared" si="416"/>
        <v/>
      </c>
      <c r="BG278" s="81">
        <f t="shared" si="421"/>
        <v>0</v>
      </c>
    </row>
    <row r="279" spans="1:59" ht="18.75" customHeight="1" thickTop="1">
      <c r="A279" s="260">
        <v>88</v>
      </c>
      <c r="B279" s="243"/>
      <c r="C279" s="505" t="str">
        <f>IF(B279="","",VLOOKUP(B279,'登録データ（男）'!$A$3:$AA$2000,2,FALSE))</f>
        <v/>
      </c>
      <c r="D279" s="505" t="str">
        <f>IF(B279="","",VLOOKUP(B279,'登録データ（男）'!$A$3:$AA$2000,3,FALSE))</f>
        <v/>
      </c>
      <c r="E279" s="504" t="str">
        <f>IF(B279="","",VLOOKUP(B279,'登録データ（男）'!$A$3:$AA$2000,7,FALSE))</f>
        <v/>
      </c>
      <c r="F279" s="82" t="s">
        <v>52</v>
      </c>
      <c r="G279" s="82"/>
      <c r="H279" s="25"/>
      <c r="I279" s="82" t="s">
        <v>55</v>
      </c>
      <c r="J279" s="17"/>
      <c r="K279" s="184" t="str">
        <f t="shared" si="404"/>
        <v/>
      </c>
      <c r="L279" s="17"/>
      <c r="M279" s="82" t="str">
        <f t="shared" si="405"/>
        <v/>
      </c>
      <c r="N279" s="17"/>
      <c r="O279" s="17"/>
      <c r="P279" s="262"/>
      <c r="Q279" s="262"/>
      <c r="R279" s="241"/>
      <c r="S279" s="254"/>
      <c r="T279" s="254"/>
      <c r="X279" s="46"/>
      <c r="Y279" s="81">
        <f>IF(B279="",0,IF(VLOOKUP(B279,'登録データ（男）'!$A$3:$AB$1687,28,FALSE)=1,0,1))</f>
        <v>0</v>
      </c>
      <c r="Z279" s="81">
        <f>IF(B279="",1,0)</f>
        <v>1</v>
      </c>
      <c r="AA279" s="81">
        <f>IF(C279="",1,0)</f>
        <v>1</v>
      </c>
      <c r="AB279" s="81">
        <f>IF(D279="",1,0)</f>
        <v>1</v>
      </c>
      <c r="AC279" s="81">
        <f>IF(E279="",1,0)</f>
        <v>1</v>
      </c>
      <c r="AD279" s="81">
        <f>IF(E280="",1,0)</f>
        <v>1</v>
      </c>
      <c r="AE279" s="81">
        <f>SUM(Z279:AD279)</f>
        <v>5</v>
      </c>
      <c r="AF279" s="81">
        <f t="shared" ca="1" si="406"/>
        <v>0</v>
      </c>
      <c r="AG279" s="48" t="str">
        <f t="shared" ref="AG279" si="422">IF($B279="","",IF($B279&lt;1500,0,1))</f>
        <v/>
      </c>
      <c r="AH279" s="81">
        <f t="shared" si="407"/>
        <v>0</v>
      </c>
      <c r="AI279" s="81" t="str">
        <f>IF(G279="","0",VLOOKUP(G279,'登録データ（男）'!$Q$3:$S$23,2,FALSE))</f>
        <v>0</v>
      </c>
      <c r="AJ279" s="81" t="str">
        <f t="shared" si="408"/>
        <v>00</v>
      </c>
      <c r="AK279" s="81" t="str">
        <f t="shared" si="409"/>
        <v>0</v>
      </c>
      <c r="AL279" s="81" t="str">
        <f t="shared" si="410"/>
        <v>000000</v>
      </c>
      <c r="AM279" s="81" t="str">
        <f t="shared" ca="1" si="411"/>
        <v/>
      </c>
      <c r="AN279" s="81">
        <f t="shared" si="415"/>
        <v>0</v>
      </c>
      <c r="AO279" s="81" t="str">
        <f>IF(G279="","0",VALUE(VLOOKUP(G279,'登録データ（男）'!$Q$3:$S$23,3,FALSE)))</f>
        <v>0</v>
      </c>
      <c r="AP279" s="81">
        <f t="shared" si="412"/>
        <v>0</v>
      </c>
      <c r="AQ279" s="81">
        <f t="shared" si="413"/>
        <v>0</v>
      </c>
      <c r="AR279" s="81" t="str">
        <f ca="1">IF(OFFSET(B279,-MOD(ROW(B279),3),0)&lt;&gt;"",IF(RIGHT(G279,1)=")",VALUE(VLOOKUP(OFFSET(B279,-MOD(ROW(B279),3),0),'登録データ（男）'!#REF!,8,FALSE)),"0"),"0")</f>
        <v>0</v>
      </c>
      <c r="AS279" s="81">
        <f t="shared" ca="1" si="414"/>
        <v>0</v>
      </c>
      <c r="AT279" s="81" t="str">
        <f t="shared" ref="AT279" si="423">IF(AU279="","",RANK(AU279,$AU$18:$AU$467,1))</f>
        <v/>
      </c>
      <c r="AU279" s="81" t="str">
        <f>IF(S279="","",B279)</f>
        <v/>
      </c>
      <c r="AV279" s="81" t="str">
        <f t="shared" ref="AV279" si="424">IF(AW279="","",RANK(AW279,$AW$18:$AW$467,1))</f>
        <v/>
      </c>
      <c r="AW279" s="81" t="str">
        <f>IF(T279="","",B279)</f>
        <v/>
      </c>
      <c r="AX279" s="81" t="str">
        <f t="shared" ref="AX279" si="425">IF(AY279="","",RANK(AY279,$AY$18:$AY$467,1))</f>
        <v/>
      </c>
      <c r="AY279" s="81" t="str">
        <f>IF(OR(G279="十種競技",G280="十種競技",G281="十種競技"),B279,"")</f>
        <v/>
      </c>
      <c r="AZ279" s="81"/>
      <c r="BA279" s="77">
        <f>B279</f>
        <v>0</v>
      </c>
      <c r="BB279" s="77" t="str">
        <f t="shared" si="416"/>
        <v/>
      </c>
      <c r="BG279" s="81">
        <f t="shared" si="421"/>
        <v>0</v>
      </c>
    </row>
    <row r="280" spans="1:59" ht="18.75" customHeight="1">
      <c r="A280" s="261"/>
      <c r="B280" s="244"/>
      <c r="C280" s="506"/>
      <c r="D280" s="506"/>
      <c r="E280" s="504" t="str">
        <f>IF(B279="","",VLOOKUP(B279,'登録データ（男）'!$A$3:$AA$2000,4,FALSE))</f>
        <v/>
      </c>
      <c r="F280" s="16" t="s">
        <v>53</v>
      </c>
      <c r="G280" s="16"/>
      <c r="H280" s="16"/>
      <c r="I280" s="16" t="s">
        <v>56</v>
      </c>
      <c r="J280" s="76"/>
      <c r="K280" s="16" t="str">
        <f t="shared" si="404"/>
        <v/>
      </c>
      <c r="L280" s="76"/>
      <c r="M280" s="185" t="str">
        <f t="shared" si="405"/>
        <v/>
      </c>
      <c r="N280" s="76"/>
      <c r="O280" s="76"/>
      <c r="P280" s="204"/>
      <c r="Q280" s="204"/>
      <c r="R280" s="257"/>
      <c r="S280" s="255"/>
      <c r="T280" s="255"/>
      <c r="X280" s="46"/>
      <c r="Y280" s="81">
        <f>IF(B280="",0,IF(VLOOKUP(B280,'登録データ（男）'!$A$3:$AB$1687,28,FALSE)=1,0,1))</f>
        <v>0</v>
      </c>
      <c r="Z280" s="81"/>
      <c r="AA280" s="81"/>
      <c r="AB280" s="81"/>
      <c r="AC280" s="81"/>
      <c r="AD280" s="81"/>
      <c r="AE280" s="81"/>
      <c r="AF280" s="81">
        <f t="shared" ca="1" si="406"/>
        <v>0</v>
      </c>
      <c r="AG280" s="48" t="str">
        <f t="shared" si="400"/>
        <v/>
      </c>
      <c r="AH280" s="81">
        <f t="shared" si="407"/>
        <v>0</v>
      </c>
      <c r="AI280" s="81" t="str">
        <f>IF(G280="","0",VLOOKUP(G280,'登録データ（男）'!$Q$3:$S$23,2,FALSE))</f>
        <v>0</v>
      </c>
      <c r="AJ280" s="81" t="str">
        <f t="shared" si="408"/>
        <v>00</v>
      </c>
      <c r="AK280" s="81" t="str">
        <f t="shared" si="409"/>
        <v>0</v>
      </c>
      <c r="AL280" s="81" t="str">
        <f t="shared" si="410"/>
        <v>000000</v>
      </c>
      <c r="AM280" s="81" t="str">
        <f t="shared" ca="1" si="411"/>
        <v/>
      </c>
      <c r="AN280" s="81">
        <f t="shared" si="415"/>
        <v>0</v>
      </c>
      <c r="AO280" s="81" t="str">
        <f>IF(G280="","0",VALUE(VLOOKUP(G280,'登録データ（男）'!$Q$3:$S$23,3,FALSE)))</f>
        <v>0</v>
      </c>
      <c r="AP280" s="81">
        <f t="shared" si="412"/>
        <v>0</v>
      </c>
      <c r="AQ280" s="81">
        <f t="shared" si="413"/>
        <v>0</v>
      </c>
      <c r="AR280" s="81" t="str">
        <f ca="1">IF(OFFSET(B280,-MOD(ROW(B280),3),0)&lt;&gt;"",IF(RIGHT(G280,1)=")",VALUE(VLOOKUP(OFFSET(B280,-MOD(ROW(B280),3),0),'登録データ（男）'!#REF!,8,FALSE)),"0"),"0")</f>
        <v>0</v>
      </c>
      <c r="AS280" s="81">
        <f t="shared" ca="1" si="414"/>
        <v>0</v>
      </c>
      <c r="AT280" s="81"/>
      <c r="AU280" s="81"/>
      <c r="AV280" s="81"/>
      <c r="AW280" s="81"/>
      <c r="AX280" s="81"/>
      <c r="AY280" s="81"/>
      <c r="AZ280" s="81"/>
      <c r="BA280" s="77"/>
      <c r="BB280" s="77" t="str">
        <f t="shared" si="416"/>
        <v/>
      </c>
      <c r="BG280" s="81">
        <f t="shared" si="421"/>
        <v>0</v>
      </c>
    </row>
    <row r="281" spans="1:59" ht="18.75" customHeight="1" thickBot="1">
      <c r="A281" s="250"/>
      <c r="B281" s="245"/>
      <c r="C281" s="507"/>
      <c r="D281" s="507"/>
      <c r="E281" s="508" t="s">
        <v>258</v>
      </c>
      <c r="F281" s="79" t="s">
        <v>54</v>
      </c>
      <c r="G281" s="79"/>
      <c r="H281" s="152"/>
      <c r="I281" s="79" t="s">
        <v>36</v>
      </c>
      <c r="J281" s="18"/>
      <c r="K281" s="25" t="str">
        <f t="shared" si="404"/>
        <v/>
      </c>
      <c r="L281" s="18"/>
      <c r="M281" s="79" t="str">
        <f t="shared" si="405"/>
        <v/>
      </c>
      <c r="N281" s="18"/>
      <c r="O281" s="18"/>
      <c r="P281" s="258"/>
      <c r="Q281" s="258"/>
      <c r="R281" s="259"/>
      <c r="S281" s="256"/>
      <c r="T281" s="256"/>
      <c r="X281" s="46"/>
      <c r="Y281" s="81">
        <f>IF(B281="",0,IF(VLOOKUP(B281,'登録データ（男）'!$A$3:$AB$1687,28,FALSE)=1,0,1))</f>
        <v>0</v>
      </c>
      <c r="Z281" s="81"/>
      <c r="AA281" s="81"/>
      <c r="AB281" s="81"/>
      <c r="AC281" s="81"/>
      <c r="AD281" s="81"/>
      <c r="AE281" s="81"/>
      <c r="AF281" s="81">
        <f t="shared" ca="1" si="406"/>
        <v>0</v>
      </c>
      <c r="AG281" s="48"/>
      <c r="AH281" s="81">
        <f t="shared" si="407"/>
        <v>0</v>
      </c>
      <c r="AI281" s="81" t="str">
        <f>IF(G281="","0",VLOOKUP(G281,'登録データ（男）'!$Q$3:$S$23,2,FALSE))</f>
        <v>0</v>
      </c>
      <c r="AJ281" s="81" t="str">
        <f t="shared" si="408"/>
        <v>00</v>
      </c>
      <c r="AK281" s="81" t="str">
        <f t="shared" si="409"/>
        <v>0</v>
      </c>
      <c r="AL281" s="81" t="str">
        <f t="shared" si="410"/>
        <v>000000</v>
      </c>
      <c r="AM281" s="81" t="str">
        <f t="shared" ca="1" si="411"/>
        <v/>
      </c>
      <c r="AN281" s="81">
        <f t="shared" si="415"/>
        <v>0</v>
      </c>
      <c r="AO281" s="81" t="str">
        <f>IF(G281="","0",VALUE(VLOOKUP(G281,'登録データ（男）'!$Q$3:$S$23,3,FALSE)))</f>
        <v>0</v>
      </c>
      <c r="AP281" s="81">
        <f t="shared" si="412"/>
        <v>0</v>
      </c>
      <c r="AQ281" s="81">
        <f t="shared" si="413"/>
        <v>0</v>
      </c>
      <c r="AR281" s="81" t="str">
        <f ca="1">IF(OFFSET(B281,-MOD(ROW(B281),3),0)&lt;&gt;"",IF(RIGHT(G281,1)=")",VALUE(VLOOKUP(OFFSET(B281,-MOD(ROW(B281),3),0),'登録データ（男）'!#REF!,8,FALSE)),"0"),"0")</f>
        <v>0</v>
      </c>
      <c r="AS281" s="81">
        <f t="shared" ca="1" si="414"/>
        <v>0</v>
      </c>
      <c r="AT281" s="81"/>
      <c r="AU281" s="81"/>
      <c r="AV281" s="81"/>
      <c r="AW281" s="81"/>
      <c r="AX281" s="81"/>
      <c r="AY281" s="81"/>
      <c r="AZ281" s="81"/>
      <c r="BA281" s="77"/>
      <c r="BB281" s="77" t="str">
        <f t="shared" si="416"/>
        <v/>
      </c>
      <c r="BG281" s="81">
        <f t="shared" si="421"/>
        <v>0</v>
      </c>
    </row>
    <row r="282" spans="1:59" ht="18.75" customHeight="1" thickTop="1">
      <c r="A282" s="260">
        <v>89</v>
      </c>
      <c r="B282" s="243"/>
      <c r="C282" s="505" t="str">
        <f>IF(B282="","",VLOOKUP(B282,'登録データ（男）'!$A$3:$AA$2000,2,FALSE))</f>
        <v/>
      </c>
      <c r="D282" s="505" t="str">
        <f>IF(B282="","",VLOOKUP(B282,'登録データ（男）'!$A$3:$AA$2000,3,FALSE))</f>
        <v/>
      </c>
      <c r="E282" s="504" t="str">
        <f>IF(B282="","",VLOOKUP(B282,'登録データ（男）'!$A$3:$AA$2000,7,FALSE))</f>
        <v/>
      </c>
      <c r="F282" s="82" t="s">
        <v>52</v>
      </c>
      <c r="G282" s="82"/>
      <c r="H282" s="25"/>
      <c r="I282" s="82" t="s">
        <v>55</v>
      </c>
      <c r="J282" s="17"/>
      <c r="K282" s="184" t="str">
        <f t="shared" si="404"/>
        <v/>
      </c>
      <c r="L282" s="17"/>
      <c r="M282" s="82" t="str">
        <f t="shared" si="405"/>
        <v/>
      </c>
      <c r="N282" s="17"/>
      <c r="O282" s="17"/>
      <c r="P282" s="262"/>
      <c r="Q282" s="262"/>
      <c r="R282" s="241"/>
      <c r="S282" s="254"/>
      <c r="T282" s="254"/>
      <c r="X282" s="46"/>
      <c r="Y282" s="81">
        <f>IF(B282="",0,IF(VLOOKUP(B282,'登録データ（男）'!$A$3:$AB$1687,28,FALSE)=1,0,1))</f>
        <v>0</v>
      </c>
      <c r="Z282" s="81">
        <f>IF(B282="",1,0)</f>
        <v>1</v>
      </c>
      <c r="AA282" s="81">
        <f>IF(C282="",1,0)</f>
        <v>1</v>
      </c>
      <c r="AB282" s="81">
        <f>IF(D282="",1,0)</f>
        <v>1</v>
      </c>
      <c r="AC282" s="81">
        <f>IF(E282="",1,0)</f>
        <v>1</v>
      </c>
      <c r="AD282" s="81">
        <f>IF(E283="",1,0)</f>
        <v>1</v>
      </c>
      <c r="AE282" s="81">
        <f>SUM(Z282:AD282)</f>
        <v>5</v>
      </c>
      <c r="AF282" s="81">
        <f t="shared" ca="1" si="406"/>
        <v>0</v>
      </c>
      <c r="AG282" s="48" t="str">
        <f t="shared" ref="AG282" si="426">IF($B282="","",IF($B282&lt;1500,0,1))</f>
        <v/>
      </c>
      <c r="AH282" s="81">
        <f t="shared" si="407"/>
        <v>0</v>
      </c>
      <c r="AI282" s="81" t="str">
        <f>IF(G282="","0",VLOOKUP(G282,'登録データ（男）'!$Q$3:$S$23,2,FALSE))</f>
        <v>0</v>
      </c>
      <c r="AJ282" s="81" t="str">
        <f t="shared" si="408"/>
        <v>00</v>
      </c>
      <c r="AK282" s="81" t="str">
        <f t="shared" si="409"/>
        <v>0</v>
      </c>
      <c r="AL282" s="81" t="str">
        <f t="shared" si="410"/>
        <v>000000</v>
      </c>
      <c r="AM282" s="81" t="str">
        <f t="shared" ca="1" si="411"/>
        <v/>
      </c>
      <c r="AN282" s="81">
        <f t="shared" si="415"/>
        <v>0</v>
      </c>
      <c r="AO282" s="81" t="str">
        <f>IF(G282="","0",VALUE(VLOOKUP(G282,'登録データ（男）'!$Q$3:$S$23,3,FALSE)))</f>
        <v>0</v>
      </c>
      <c r="AP282" s="81">
        <f t="shared" si="412"/>
        <v>0</v>
      </c>
      <c r="AQ282" s="81">
        <f t="shared" si="413"/>
        <v>0</v>
      </c>
      <c r="AR282" s="81" t="str">
        <f ca="1">IF(OFFSET(B282,-MOD(ROW(B282),3),0)&lt;&gt;"",IF(RIGHT(G282,1)=")",VALUE(VLOOKUP(OFFSET(B282,-MOD(ROW(B282),3),0),'登録データ（男）'!#REF!,8,FALSE)),"0"),"0")</f>
        <v>0</v>
      </c>
      <c r="AS282" s="81">
        <f t="shared" ca="1" si="414"/>
        <v>0</v>
      </c>
      <c r="AT282" s="81" t="str">
        <f t="shared" ref="AT282" si="427">IF(AU282="","",RANK(AU282,$AU$18:$AU$467,1))</f>
        <v/>
      </c>
      <c r="AU282" s="81" t="str">
        <f>IF(S282="","",B282)</f>
        <v/>
      </c>
      <c r="AV282" s="81" t="str">
        <f t="shared" ref="AV282" si="428">IF(AW282="","",RANK(AW282,$AW$18:$AW$467,1))</f>
        <v/>
      </c>
      <c r="AW282" s="81" t="str">
        <f>IF(T282="","",B282)</f>
        <v/>
      </c>
      <c r="AX282" s="81" t="str">
        <f t="shared" ref="AX282" si="429">IF(AY282="","",RANK(AY282,$AY$18:$AY$467,1))</f>
        <v/>
      </c>
      <c r="AY282" s="81" t="str">
        <f>IF(OR(G282="十種競技",G283="十種競技",G284="十種競技"),B282,"")</f>
        <v/>
      </c>
      <c r="AZ282" s="81"/>
      <c r="BA282" s="77">
        <f>B282</f>
        <v>0</v>
      </c>
      <c r="BB282" s="77" t="str">
        <f t="shared" si="416"/>
        <v/>
      </c>
      <c r="BG282" s="81">
        <f t="shared" si="421"/>
        <v>0</v>
      </c>
    </row>
    <row r="283" spans="1:59" ht="18.75" customHeight="1">
      <c r="A283" s="261"/>
      <c r="B283" s="244"/>
      <c r="C283" s="506"/>
      <c r="D283" s="506"/>
      <c r="E283" s="504" t="str">
        <f>IF(B282="","",VLOOKUP(B282,'登録データ（男）'!$A$3:$AA$2000,4,FALSE))</f>
        <v/>
      </c>
      <c r="F283" s="16" t="s">
        <v>53</v>
      </c>
      <c r="G283" s="16"/>
      <c r="H283" s="16"/>
      <c r="I283" s="16" t="s">
        <v>56</v>
      </c>
      <c r="J283" s="76"/>
      <c r="K283" s="16" t="str">
        <f t="shared" si="404"/>
        <v/>
      </c>
      <c r="L283" s="76"/>
      <c r="M283" s="185" t="str">
        <f t="shared" si="405"/>
        <v/>
      </c>
      <c r="N283" s="76"/>
      <c r="O283" s="76"/>
      <c r="P283" s="204"/>
      <c r="Q283" s="204"/>
      <c r="R283" s="257"/>
      <c r="S283" s="255"/>
      <c r="T283" s="255"/>
      <c r="X283" s="46"/>
      <c r="Y283" s="81">
        <f>IF(B283="",0,IF(VLOOKUP(B283,'登録データ（男）'!$A$3:$AB$1687,28,FALSE)=1,0,1))</f>
        <v>0</v>
      </c>
      <c r="Z283" s="81"/>
      <c r="AA283" s="81"/>
      <c r="AB283" s="81"/>
      <c r="AC283" s="81"/>
      <c r="AD283" s="81"/>
      <c r="AE283" s="81"/>
      <c r="AF283" s="81">
        <f t="shared" ca="1" si="406"/>
        <v>0</v>
      </c>
      <c r="AG283" s="48" t="str">
        <f t="shared" si="400"/>
        <v/>
      </c>
      <c r="AH283" s="81">
        <f t="shared" si="407"/>
        <v>0</v>
      </c>
      <c r="AI283" s="81" t="str">
        <f>IF(G283="","0",VLOOKUP(G283,'登録データ（男）'!$Q$3:$S$23,2,FALSE))</f>
        <v>0</v>
      </c>
      <c r="AJ283" s="81" t="str">
        <f t="shared" si="408"/>
        <v>00</v>
      </c>
      <c r="AK283" s="81" t="str">
        <f t="shared" si="409"/>
        <v>0</v>
      </c>
      <c r="AL283" s="81" t="str">
        <f t="shared" si="410"/>
        <v>000000</v>
      </c>
      <c r="AM283" s="81" t="str">
        <f t="shared" ca="1" si="411"/>
        <v/>
      </c>
      <c r="AN283" s="81">
        <f t="shared" si="415"/>
        <v>0</v>
      </c>
      <c r="AO283" s="81" t="str">
        <f>IF(G283="","0",VALUE(VLOOKUP(G283,'登録データ（男）'!$Q$3:$S$23,3,FALSE)))</f>
        <v>0</v>
      </c>
      <c r="AP283" s="81">
        <f t="shared" si="412"/>
        <v>0</v>
      </c>
      <c r="AQ283" s="81">
        <f t="shared" si="413"/>
        <v>0</v>
      </c>
      <c r="AR283" s="81" t="str">
        <f ca="1">IF(OFFSET(B283,-MOD(ROW(B283),3),0)&lt;&gt;"",IF(RIGHT(G283,1)=")",VALUE(VLOOKUP(OFFSET(B283,-MOD(ROW(B283),3),0),'登録データ（男）'!#REF!,8,FALSE)),"0"),"0")</f>
        <v>0</v>
      </c>
      <c r="AS283" s="81">
        <f t="shared" ca="1" si="414"/>
        <v>0</v>
      </c>
      <c r="AT283" s="81"/>
      <c r="AU283" s="81"/>
      <c r="AV283" s="81"/>
      <c r="AW283" s="81"/>
      <c r="AX283" s="81"/>
      <c r="AY283" s="81"/>
      <c r="AZ283" s="81"/>
      <c r="BA283" s="77"/>
      <c r="BB283" s="77" t="str">
        <f t="shared" si="416"/>
        <v/>
      </c>
      <c r="BG283" s="81">
        <f t="shared" si="421"/>
        <v>0</v>
      </c>
    </row>
    <row r="284" spans="1:59" ht="18.75" customHeight="1" thickBot="1">
      <c r="A284" s="250"/>
      <c r="B284" s="245"/>
      <c r="C284" s="507"/>
      <c r="D284" s="507"/>
      <c r="E284" s="508" t="s">
        <v>258</v>
      </c>
      <c r="F284" s="79" t="s">
        <v>54</v>
      </c>
      <c r="G284" s="79"/>
      <c r="H284" s="152"/>
      <c r="I284" s="79" t="s">
        <v>36</v>
      </c>
      <c r="J284" s="18"/>
      <c r="K284" s="25" t="str">
        <f t="shared" si="404"/>
        <v/>
      </c>
      <c r="L284" s="18"/>
      <c r="M284" s="79" t="str">
        <f t="shared" si="405"/>
        <v/>
      </c>
      <c r="N284" s="18"/>
      <c r="O284" s="18"/>
      <c r="P284" s="258"/>
      <c r="Q284" s="258"/>
      <c r="R284" s="259"/>
      <c r="S284" s="256"/>
      <c r="T284" s="256"/>
      <c r="X284" s="46"/>
      <c r="Y284" s="81">
        <f>IF(B284="",0,IF(VLOOKUP(B284,'登録データ（男）'!$A$3:$AB$1687,28,FALSE)=1,0,1))</f>
        <v>0</v>
      </c>
      <c r="Z284" s="81"/>
      <c r="AA284" s="81"/>
      <c r="AB284" s="81"/>
      <c r="AC284" s="81"/>
      <c r="AD284" s="81"/>
      <c r="AE284" s="81"/>
      <c r="AF284" s="81">
        <f t="shared" ca="1" si="406"/>
        <v>0</v>
      </c>
      <c r="AG284" s="48"/>
      <c r="AH284" s="81">
        <f t="shared" si="407"/>
        <v>0</v>
      </c>
      <c r="AI284" s="81" t="str">
        <f>IF(G284="","0",VLOOKUP(G284,'登録データ（男）'!$Q$3:$S$23,2,FALSE))</f>
        <v>0</v>
      </c>
      <c r="AJ284" s="81" t="str">
        <f t="shared" si="408"/>
        <v>00</v>
      </c>
      <c r="AK284" s="81" t="str">
        <f t="shared" si="409"/>
        <v>0</v>
      </c>
      <c r="AL284" s="81" t="str">
        <f t="shared" si="410"/>
        <v>000000</v>
      </c>
      <c r="AM284" s="81" t="str">
        <f t="shared" ca="1" si="411"/>
        <v/>
      </c>
      <c r="AN284" s="81">
        <f t="shared" si="415"/>
        <v>0</v>
      </c>
      <c r="AO284" s="81" t="str">
        <f>IF(G284="","0",VALUE(VLOOKUP(G284,'登録データ（男）'!$Q$3:$S$23,3,FALSE)))</f>
        <v>0</v>
      </c>
      <c r="AP284" s="81">
        <f t="shared" si="412"/>
        <v>0</v>
      </c>
      <c r="AQ284" s="81">
        <f t="shared" si="413"/>
        <v>0</v>
      </c>
      <c r="AR284" s="81" t="str">
        <f ca="1">IF(OFFSET(B284,-MOD(ROW(B284),3),0)&lt;&gt;"",IF(RIGHT(G284,1)=")",VALUE(VLOOKUP(OFFSET(B284,-MOD(ROW(B284),3),0),'登録データ（男）'!#REF!,8,FALSE)),"0"),"0")</f>
        <v>0</v>
      </c>
      <c r="AS284" s="81">
        <f t="shared" ca="1" si="414"/>
        <v>0</v>
      </c>
      <c r="AT284" s="81"/>
      <c r="AU284" s="81"/>
      <c r="AV284" s="81"/>
      <c r="AW284" s="81"/>
      <c r="AX284" s="81"/>
      <c r="AY284" s="81"/>
      <c r="AZ284" s="81"/>
      <c r="BA284" s="77"/>
      <c r="BB284" s="77" t="str">
        <f t="shared" si="416"/>
        <v/>
      </c>
      <c r="BG284" s="81">
        <f t="shared" si="421"/>
        <v>0</v>
      </c>
    </row>
    <row r="285" spans="1:59" ht="18.75" customHeight="1" thickTop="1">
      <c r="A285" s="260">
        <v>90</v>
      </c>
      <c r="B285" s="243"/>
      <c r="C285" s="505" t="str">
        <f>IF(B285="","",VLOOKUP(B285,'登録データ（男）'!$A$3:$AA$2000,2,FALSE))</f>
        <v/>
      </c>
      <c r="D285" s="505" t="str">
        <f>IF(B285="","",VLOOKUP(B285,'登録データ（男）'!$A$3:$AA$2000,3,FALSE))</f>
        <v/>
      </c>
      <c r="E285" s="504" t="str">
        <f>IF(B285="","",VLOOKUP(B285,'登録データ（男）'!$A$3:$AA$2000,7,FALSE))</f>
        <v/>
      </c>
      <c r="F285" s="82" t="s">
        <v>52</v>
      </c>
      <c r="G285" s="82"/>
      <c r="H285" s="25"/>
      <c r="I285" s="82" t="s">
        <v>55</v>
      </c>
      <c r="J285" s="17"/>
      <c r="K285" s="184" t="str">
        <f t="shared" si="404"/>
        <v/>
      </c>
      <c r="L285" s="17"/>
      <c r="M285" s="82" t="str">
        <f t="shared" si="405"/>
        <v/>
      </c>
      <c r="N285" s="17"/>
      <c r="O285" s="17"/>
      <c r="P285" s="262"/>
      <c r="Q285" s="262"/>
      <c r="R285" s="241"/>
      <c r="S285" s="254"/>
      <c r="T285" s="254"/>
      <c r="X285" s="46"/>
      <c r="Y285" s="81">
        <f>IF(B285="",0,IF(VLOOKUP(B285,'登録データ（男）'!$A$3:$AB$1687,28,FALSE)=1,0,1))</f>
        <v>0</v>
      </c>
      <c r="Z285" s="81">
        <f>IF(B285="",1,0)</f>
        <v>1</v>
      </c>
      <c r="AA285" s="81">
        <f>IF(C285="",1,0)</f>
        <v>1</v>
      </c>
      <c r="AB285" s="81">
        <f>IF(D285="",1,0)</f>
        <v>1</v>
      </c>
      <c r="AC285" s="81">
        <f>IF(E285="",1,0)</f>
        <v>1</v>
      </c>
      <c r="AD285" s="81">
        <f>IF(E286="",1,0)</f>
        <v>1</v>
      </c>
      <c r="AE285" s="81">
        <f>SUM(Z285:AD285)</f>
        <v>5</v>
      </c>
      <c r="AF285" s="81">
        <f t="shared" ca="1" si="406"/>
        <v>0</v>
      </c>
      <c r="AG285" s="48" t="str">
        <f t="shared" ref="AG285" si="430">IF($B285="","",IF($B285&lt;1500,0,1))</f>
        <v/>
      </c>
      <c r="AH285" s="81">
        <f t="shared" si="407"/>
        <v>0</v>
      </c>
      <c r="AI285" s="81" t="str">
        <f>IF(G285="","0",VLOOKUP(G285,'登録データ（男）'!$Q$3:$S$23,2,FALSE))</f>
        <v>0</v>
      </c>
      <c r="AJ285" s="81" t="str">
        <f t="shared" si="408"/>
        <v>00</v>
      </c>
      <c r="AK285" s="81" t="str">
        <f t="shared" si="409"/>
        <v>0</v>
      </c>
      <c r="AL285" s="81" t="str">
        <f t="shared" si="410"/>
        <v>000000</v>
      </c>
      <c r="AM285" s="81" t="str">
        <f t="shared" ca="1" si="411"/>
        <v/>
      </c>
      <c r="AN285" s="81">
        <f t="shared" si="415"/>
        <v>0</v>
      </c>
      <c r="AO285" s="81" t="str">
        <f>IF(G285="","0",VALUE(VLOOKUP(G285,'登録データ（男）'!$Q$3:$S$23,3,FALSE)))</f>
        <v>0</v>
      </c>
      <c r="AP285" s="81">
        <f t="shared" si="412"/>
        <v>0</v>
      </c>
      <c r="AQ285" s="81">
        <f t="shared" si="413"/>
        <v>0</v>
      </c>
      <c r="AR285" s="81" t="str">
        <f ca="1">IF(OFFSET(B285,-MOD(ROW(B285),3),0)&lt;&gt;"",IF(RIGHT(G285,1)=")",VALUE(VLOOKUP(OFFSET(B285,-MOD(ROW(B285),3),0),'登録データ（男）'!#REF!,8,FALSE)),"0"),"0")</f>
        <v>0</v>
      </c>
      <c r="AS285" s="81">
        <f t="shared" ca="1" si="414"/>
        <v>0</v>
      </c>
      <c r="AT285" s="81" t="str">
        <f t="shared" ref="AT285" si="431">IF(AU285="","",RANK(AU285,$AU$18:$AU$467,1))</f>
        <v/>
      </c>
      <c r="AU285" s="81" t="str">
        <f>IF(S285="","",B285)</f>
        <v/>
      </c>
      <c r="AV285" s="81" t="str">
        <f t="shared" ref="AV285" si="432">IF(AW285="","",RANK(AW285,$AW$18:$AW$467,1))</f>
        <v/>
      </c>
      <c r="AW285" s="81" t="str">
        <f>IF(T285="","",B285)</f>
        <v/>
      </c>
      <c r="AX285" s="81" t="str">
        <f t="shared" ref="AX285" si="433">IF(AY285="","",RANK(AY285,$AY$18:$AY$467,1))</f>
        <v/>
      </c>
      <c r="AY285" s="81" t="str">
        <f>IF(OR(G285="十種競技",G286="十種競技",G287="十種競技"),B285,"")</f>
        <v/>
      </c>
      <c r="AZ285" s="81"/>
      <c r="BA285" s="77">
        <f>B285</f>
        <v>0</v>
      </c>
      <c r="BB285" s="77" t="str">
        <f t="shared" si="416"/>
        <v/>
      </c>
      <c r="BG285" s="81">
        <f t="shared" si="421"/>
        <v>0</v>
      </c>
    </row>
    <row r="286" spans="1:59" ht="18.75" customHeight="1">
      <c r="A286" s="261"/>
      <c r="B286" s="244"/>
      <c r="C286" s="506"/>
      <c r="D286" s="506"/>
      <c r="E286" s="504" t="str">
        <f>IF(B285="","",VLOOKUP(B285,'登録データ（男）'!$A$3:$AA$2000,4,FALSE))</f>
        <v/>
      </c>
      <c r="F286" s="16" t="s">
        <v>53</v>
      </c>
      <c r="G286" s="16"/>
      <c r="H286" s="16"/>
      <c r="I286" s="16" t="s">
        <v>56</v>
      </c>
      <c r="J286" s="76"/>
      <c r="K286" s="16" t="str">
        <f t="shared" si="404"/>
        <v/>
      </c>
      <c r="L286" s="76"/>
      <c r="M286" s="185" t="str">
        <f t="shared" si="405"/>
        <v/>
      </c>
      <c r="N286" s="76"/>
      <c r="O286" s="76"/>
      <c r="P286" s="204"/>
      <c r="Q286" s="204"/>
      <c r="R286" s="257"/>
      <c r="S286" s="255"/>
      <c r="T286" s="255"/>
      <c r="X286" s="46"/>
      <c r="Y286" s="81">
        <f>IF(B286="",0,IF(VLOOKUP(B286,'登録データ（男）'!$A$3:$AB$1687,28,FALSE)=1,0,1))</f>
        <v>0</v>
      </c>
      <c r="Z286" s="81"/>
      <c r="AA286" s="81"/>
      <c r="AB286" s="81"/>
      <c r="AC286" s="81"/>
      <c r="AD286" s="81"/>
      <c r="AE286" s="81"/>
      <c r="AF286" s="81">
        <f t="shared" ca="1" si="406"/>
        <v>0</v>
      </c>
      <c r="AG286" s="48" t="str">
        <f t="shared" si="400"/>
        <v/>
      </c>
      <c r="AH286" s="81">
        <f t="shared" si="407"/>
        <v>0</v>
      </c>
      <c r="AI286" s="81" t="str">
        <f>IF(G286="","0",VLOOKUP(G286,'登録データ（男）'!$Q$3:$S$23,2,FALSE))</f>
        <v>0</v>
      </c>
      <c r="AJ286" s="81" t="str">
        <f t="shared" si="408"/>
        <v>00</v>
      </c>
      <c r="AK286" s="81" t="str">
        <f t="shared" si="409"/>
        <v>0</v>
      </c>
      <c r="AL286" s="81" t="str">
        <f t="shared" si="410"/>
        <v>000000</v>
      </c>
      <c r="AM286" s="81" t="str">
        <f t="shared" ca="1" si="411"/>
        <v/>
      </c>
      <c r="AN286" s="81">
        <f t="shared" si="415"/>
        <v>0</v>
      </c>
      <c r="AO286" s="81" t="str">
        <f>IF(G286="","0",VALUE(VLOOKUP(G286,'登録データ（男）'!$Q$3:$S$23,3,FALSE)))</f>
        <v>0</v>
      </c>
      <c r="AP286" s="81">
        <f t="shared" si="412"/>
        <v>0</v>
      </c>
      <c r="AQ286" s="81">
        <f t="shared" si="413"/>
        <v>0</v>
      </c>
      <c r="AR286" s="81" t="str">
        <f ca="1">IF(OFFSET(B286,-MOD(ROW(B286),3),0)&lt;&gt;"",IF(RIGHT(G286,1)=")",VALUE(VLOOKUP(OFFSET(B286,-MOD(ROW(B286),3),0),'登録データ（男）'!#REF!,8,FALSE)),"0"),"0")</f>
        <v>0</v>
      </c>
      <c r="AS286" s="81">
        <f t="shared" ca="1" si="414"/>
        <v>0</v>
      </c>
      <c r="AT286" s="81"/>
      <c r="AU286" s="81"/>
      <c r="AV286" s="81"/>
      <c r="AW286" s="81"/>
      <c r="AX286" s="81"/>
      <c r="AY286" s="81"/>
      <c r="AZ286" s="81"/>
      <c r="BA286" s="77"/>
      <c r="BB286" s="77" t="str">
        <f t="shared" si="416"/>
        <v/>
      </c>
      <c r="BG286" s="81">
        <f t="shared" si="421"/>
        <v>0</v>
      </c>
    </row>
    <row r="287" spans="1:59" ht="18.75" customHeight="1" thickBot="1">
      <c r="A287" s="250"/>
      <c r="B287" s="245"/>
      <c r="C287" s="507"/>
      <c r="D287" s="507"/>
      <c r="E287" s="508" t="s">
        <v>258</v>
      </c>
      <c r="F287" s="79" t="s">
        <v>54</v>
      </c>
      <c r="G287" s="79"/>
      <c r="H287" s="152"/>
      <c r="I287" s="79" t="s">
        <v>36</v>
      </c>
      <c r="J287" s="18"/>
      <c r="K287" s="25" t="str">
        <f t="shared" si="404"/>
        <v/>
      </c>
      <c r="L287" s="18"/>
      <c r="M287" s="79" t="str">
        <f t="shared" si="405"/>
        <v/>
      </c>
      <c r="N287" s="18"/>
      <c r="O287" s="18"/>
      <c r="P287" s="258"/>
      <c r="Q287" s="258"/>
      <c r="R287" s="259"/>
      <c r="S287" s="256"/>
      <c r="T287" s="256"/>
      <c r="X287" s="46"/>
      <c r="Y287" s="81">
        <f>IF(B287="",0,IF(VLOOKUP(B287,'登録データ（男）'!$A$3:$AB$1687,28,FALSE)=1,0,1))</f>
        <v>0</v>
      </c>
      <c r="Z287" s="81"/>
      <c r="AA287" s="81"/>
      <c r="AB287" s="81"/>
      <c r="AC287" s="81"/>
      <c r="AD287" s="81"/>
      <c r="AE287" s="81"/>
      <c r="AF287" s="81">
        <f t="shared" ca="1" si="406"/>
        <v>0</v>
      </c>
      <c r="AG287" s="48"/>
      <c r="AH287" s="81">
        <f t="shared" si="407"/>
        <v>0</v>
      </c>
      <c r="AI287" s="81" t="str">
        <f>IF(G287="","0",VLOOKUP(G287,'登録データ（男）'!$Q$3:$S$23,2,FALSE))</f>
        <v>0</v>
      </c>
      <c r="AJ287" s="81" t="str">
        <f t="shared" si="408"/>
        <v>00</v>
      </c>
      <c r="AK287" s="81" t="str">
        <f t="shared" si="409"/>
        <v>0</v>
      </c>
      <c r="AL287" s="81" t="str">
        <f t="shared" si="410"/>
        <v>000000</v>
      </c>
      <c r="AM287" s="81" t="str">
        <f t="shared" ca="1" si="411"/>
        <v/>
      </c>
      <c r="AN287" s="81">
        <f t="shared" si="415"/>
        <v>0</v>
      </c>
      <c r="AO287" s="81" t="str">
        <f>IF(G287="","0",VALUE(VLOOKUP(G287,'登録データ（男）'!$Q$3:$S$23,3,FALSE)))</f>
        <v>0</v>
      </c>
      <c r="AP287" s="81">
        <f t="shared" si="412"/>
        <v>0</v>
      </c>
      <c r="AQ287" s="81">
        <f t="shared" si="413"/>
        <v>0</v>
      </c>
      <c r="AR287" s="81" t="str">
        <f ca="1">IF(OFFSET(B287,-MOD(ROW(B287),3),0)&lt;&gt;"",IF(RIGHT(G287,1)=")",VALUE(VLOOKUP(OFFSET(B287,-MOD(ROW(B287),3),0),'登録データ（男）'!#REF!,8,FALSE)),"0"),"0")</f>
        <v>0</v>
      </c>
      <c r="AS287" s="81">
        <f t="shared" ca="1" si="414"/>
        <v>0</v>
      </c>
      <c r="AT287" s="81"/>
      <c r="AU287" s="81"/>
      <c r="AV287" s="81"/>
      <c r="AW287" s="81"/>
      <c r="AX287" s="81"/>
      <c r="AY287" s="81"/>
      <c r="AZ287" s="81"/>
      <c r="BA287" s="77"/>
      <c r="BB287" s="77" t="str">
        <f t="shared" si="416"/>
        <v/>
      </c>
      <c r="BG287" s="81">
        <f t="shared" si="421"/>
        <v>0</v>
      </c>
    </row>
    <row r="288" spans="1:59" ht="18.75" customHeight="1" thickTop="1">
      <c r="A288" s="260">
        <v>91</v>
      </c>
      <c r="B288" s="243"/>
      <c r="C288" s="505" t="str">
        <f>IF(B288="","",VLOOKUP(B288,'登録データ（男）'!$A$3:$AA$2000,2,FALSE))</f>
        <v/>
      </c>
      <c r="D288" s="505" t="str">
        <f>IF(B288="","",VLOOKUP(B288,'登録データ（男）'!$A$3:$AA$2000,3,FALSE))</f>
        <v/>
      </c>
      <c r="E288" s="504" t="str">
        <f>IF(B288="","",VLOOKUP(B288,'登録データ（男）'!$A$3:$AA$2000,7,FALSE))</f>
        <v/>
      </c>
      <c r="F288" s="82" t="s">
        <v>52</v>
      </c>
      <c r="G288" s="82"/>
      <c r="H288" s="25"/>
      <c r="I288" s="82" t="s">
        <v>55</v>
      </c>
      <c r="J288" s="17"/>
      <c r="K288" s="184" t="str">
        <f t="shared" si="404"/>
        <v/>
      </c>
      <c r="L288" s="17"/>
      <c r="M288" s="82" t="str">
        <f t="shared" si="405"/>
        <v/>
      </c>
      <c r="N288" s="17"/>
      <c r="O288" s="17"/>
      <c r="P288" s="262"/>
      <c r="Q288" s="262"/>
      <c r="R288" s="241"/>
      <c r="S288" s="254"/>
      <c r="T288" s="254"/>
      <c r="X288" s="46"/>
      <c r="Y288" s="81">
        <f>IF(B288="",0,IF(VLOOKUP(B288,'登録データ（男）'!$A$3:$AB$1687,28,FALSE)=1,0,1))</f>
        <v>0</v>
      </c>
      <c r="Z288" s="81">
        <f>IF(B288="",1,0)</f>
        <v>1</v>
      </c>
      <c r="AA288" s="81">
        <f>IF(C288="",1,0)</f>
        <v>1</v>
      </c>
      <c r="AB288" s="81">
        <f>IF(D288="",1,0)</f>
        <v>1</v>
      </c>
      <c r="AC288" s="81">
        <f>IF(E288="",1,0)</f>
        <v>1</v>
      </c>
      <c r="AD288" s="81">
        <f>IF(E289="",1,0)</f>
        <v>1</v>
      </c>
      <c r="AE288" s="81">
        <f>SUM(Z288:AD288)</f>
        <v>5</v>
      </c>
      <c r="AF288" s="81">
        <f t="shared" ca="1" si="406"/>
        <v>0</v>
      </c>
      <c r="AG288" s="48" t="str">
        <f t="shared" ref="AG288" si="434">IF($B288="","",IF($B288&lt;1500,0,1))</f>
        <v/>
      </c>
      <c r="AH288" s="81">
        <f t="shared" si="407"/>
        <v>0</v>
      </c>
      <c r="AI288" s="81" t="str">
        <f>IF(G288="","0",VLOOKUP(G288,'登録データ（男）'!$Q$3:$S$23,2,FALSE))</f>
        <v>0</v>
      </c>
      <c r="AJ288" s="81" t="str">
        <f t="shared" si="408"/>
        <v>00</v>
      </c>
      <c r="AK288" s="81" t="str">
        <f t="shared" si="409"/>
        <v>0</v>
      </c>
      <c r="AL288" s="81" t="str">
        <f t="shared" si="410"/>
        <v>000000</v>
      </c>
      <c r="AM288" s="81" t="str">
        <f t="shared" ca="1" si="411"/>
        <v/>
      </c>
      <c r="AN288" s="81">
        <f t="shared" si="415"/>
        <v>0</v>
      </c>
      <c r="AO288" s="81" t="str">
        <f>IF(G288="","0",VALUE(VLOOKUP(G288,'登録データ（男）'!$Q$3:$S$23,3,FALSE)))</f>
        <v>0</v>
      </c>
      <c r="AP288" s="81">
        <f t="shared" si="412"/>
        <v>0</v>
      </c>
      <c r="AQ288" s="81">
        <f t="shared" si="413"/>
        <v>0</v>
      </c>
      <c r="AR288" s="81" t="str">
        <f ca="1">IF(OFFSET(B288,-MOD(ROW(B288),3),0)&lt;&gt;"",IF(RIGHT(G288,1)=")",VALUE(VLOOKUP(OFFSET(B288,-MOD(ROW(B288),3),0),'登録データ（男）'!#REF!,8,FALSE)),"0"),"0")</f>
        <v>0</v>
      </c>
      <c r="AS288" s="81">
        <f t="shared" ca="1" si="414"/>
        <v>0</v>
      </c>
      <c r="AT288" s="81" t="str">
        <f t="shared" ref="AT288" si="435">IF(AU288="","",RANK(AU288,$AU$18:$AU$467,1))</f>
        <v/>
      </c>
      <c r="AU288" s="81" t="str">
        <f>IF(S288="","",B288)</f>
        <v/>
      </c>
      <c r="AV288" s="81" t="str">
        <f t="shared" ref="AV288" si="436">IF(AW288="","",RANK(AW288,$AW$18:$AW$467,1))</f>
        <v/>
      </c>
      <c r="AW288" s="81" t="str">
        <f>IF(T288="","",B288)</f>
        <v/>
      </c>
      <c r="AX288" s="81" t="str">
        <f t="shared" ref="AX288" si="437">IF(AY288="","",RANK(AY288,$AY$18:$AY$467,1))</f>
        <v/>
      </c>
      <c r="AY288" s="81" t="str">
        <f>IF(OR(G288="十種競技",G289="十種競技",G290="十種競技"),B288,"")</f>
        <v/>
      </c>
      <c r="AZ288" s="81"/>
      <c r="BA288" s="77">
        <f>B288</f>
        <v>0</v>
      </c>
      <c r="BB288" s="77" t="str">
        <f t="shared" si="416"/>
        <v/>
      </c>
      <c r="BG288" s="81">
        <f t="shared" si="421"/>
        <v>0</v>
      </c>
    </row>
    <row r="289" spans="1:59" ht="18.75" customHeight="1">
      <c r="A289" s="261"/>
      <c r="B289" s="244"/>
      <c r="C289" s="506"/>
      <c r="D289" s="506"/>
      <c r="E289" s="504" t="str">
        <f>IF(B288="","",VLOOKUP(B288,'登録データ（男）'!$A$3:$AA$2000,4,FALSE))</f>
        <v/>
      </c>
      <c r="F289" s="16" t="s">
        <v>53</v>
      </c>
      <c r="G289" s="16"/>
      <c r="H289" s="16"/>
      <c r="I289" s="16" t="s">
        <v>56</v>
      </c>
      <c r="J289" s="76"/>
      <c r="K289" s="16" t="str">
        <f t="shared" si="404"/>
        <v/>
      </c>
      <c r="L289" s="76"/>
      <c r="M289" s="185" t="str">
        <f t="shared" si="405"/>
        <v/>
      </c>
      <c r="N289" s="76"/>
      <c r="O289" s="76"/>
      <c r="P289" s="204"/>
      <c r="Q289" s="204"/>
      <c r="R289" s="257"/>
      <c r="S289" s="255"/>
      <c r="T289" s="255"/>
      <c r="X289" s="46"/>
      <c r="Y289" s="81">
        <f>IF(B289="",0,IF(VLOOKUP(B289,'登録データ（男）'!$A$3:$AB$1687,28,FALSE)=1,0,1))</f>
        <v>0</v>
      </c>
      <c r="Z289" s="81"/>
      <c r="AA289" s="81"/>
      <c r="AB289" s="81"/>
      <c r="AC289" s="81"/>
      <c r="AD289" s="81"/>
      <c r="AE289" s="81"/>
      <c r="AF289" s="81">
        <f t="shared" ca="1" si="406"/>
        <v>0</v>
      </c>
      <c r="AG289" s="48" t="str">
        <f t="shared" si="400"/>
        <v/>
      </c>
      <c r="AH289" s="81">
        <f t="shared" si="407"/>
        <v>0</v>
      </c>
      <c r="AI289" s="81" t="str">
        <f>IF(G289="","0",VLOOKUP(G289,'登録データ（男）'!$Q$3:$S$23,2,FALSE))</f>
        <v>0</v>
      </c>
      <c r="AJ289" s="81" t="str">
        <f t="shared" si="408"/>
        <v>00</v>
      </c>
      <c r="AK289" s="81" t="str">
        <f t="shared" si="409"/>
        <v>0</v>
      </c>
      <c r="AL289" s="81" t="str">
        <f t="shared" si="410"/>
        <v>000000</v>
      </c>
      <c r="AM289" s="81" t="str">
        <f t="shared" ca="1" si="411"/>
        <v/>
      </c>
      <c r="AN289" s="81">
        <f t="shared" si="415"/>
        <v>0</v>
      </c>
      <c r="AO289" s="81" t="str">
        <f>IF(G289="","0",VALUE(VLOOKUP(G289,'登録データ（男）'!$Q$3:$S$23,3,FALSE)))</f>
        <v>0</v>
      </c>
      <c r="AP289" s="81">
        <f t="shared" si="412"/>
        <v>0</v>
      </c>
      <c r="AQ289" s="81">
        <f t="shared" si="413"/>
        <v>0</v>
      </c>
      <c r="AR289" s="81" t="str">
        <f ca="1">IF(OFFSET(B289,-MOD(ROW(B289),3),0)&lt;&gt;"",IF(RIGHT(G289,1)=")",VALUE(VLOOKUP(OFFSET(B289,-MOD(ROW(B289),3),0),'登録データ（男）'!#REF!,8,FALSE)),"0"),"0")</f>
        <v>0</v>
      </c>
      <c r="AS289" s="81">
        <f t="shared" ca="1" si="414"/>
        <v>0</v>
      </c>
      <c r="AT289" s="81"/>
      <c r="AU289" s="81"/>
      <c r="AV289" s="81"/>
      <c r="AW289" s="81"/>
      <c r="AX289" s="81"/>
      <c r="AY289" s="81"/>
      <c r="AZ289" s="81"/>
      <c r="BA289" s="77"/>
      <c r="BB289" s="77" t="str">
        <f t="shared" si="416"/>
        <v/>
      </c>
      <c r="BG289" s="81">
        <f t="shared" si="421"/>
        <v>0</v>
      </c>
    </row>
    <row r="290" spans="1:59" ht="18.75" customHeight="1" thickBot="1">
      <c r="A290" s="250"/>
      <c r="B290" s="245"/>
      <c r="C290" s="507"/>
      <c r="D290" s="507"/>
      <c r="E290" s="508" t="s">
        <v>258</v>
      </c>
      <c r="F290" s="79" t="s">
        <v>54</v>
      </c>
      <c r="G290" s="79"/>
      <c r="H290" s="152"/>
      <c r="I290" s="79" t="s">
        <v>36</v>
      </c>
      <c r="J290" s="18"/>
      <c r="K290" s="25" t="str">
        <f t="shared" si="404"/>
        <v/>
      </c>
      <c r="L290" s="18"/>
      <c r="M290" s="79" t="str">
        <f t="shared" si="405"/>
        <v/>
      </c>
      <c r="N290" s="18"/>
      <c r="O290" s="18"/>
      <c r="P290" s="258"/>
      <c r="Q290" s="258"/>
      <c r="R290" s="259"/>
      <c r="S290" s="256"/>
      <c r="T290" s="256"/>
      <c r="X290" s="46"/>
      <c r="Y290" s="81">
        <f>IF(B290="",0,IF(VLOOKUP(B290,'登録データ（男）'!$A$3:$AB$1687,28,FALSE)=1,0,1))</f>
        <v>0</v>
      </c>
      <c r="Z290" s="81"/>
      <c r="AA290" s="81"/>
      <c r="AB290" s="81"/>
      <c r="AC290" s="81"/>
      <c r="AD290" s="81"/>
      <c r="AE290" s="81"/>
      <c r="AF290" s="81">
        <f t="shared" ca="1" si="406"/>
        <v>0</v>
      </c>
      <c r="AG290" s="48"/>
      <c r="AH290" s="81">
        <f t="shared" si="407"/>
        <v>0</v>
      </c>
      <c r="AI290" s="81" t="str">
        <f>IF(G290="","0",VLOOKUP(G290,'登録データ（男）'!$Q$3:$S$23,2,FALSE))</f>
        <v>0</v>
      </c>
      <c r="AJ290" s="81" t="str">
        <f t="shared" si="408"/>
        <v>00</v>
      </c>
      <c r="AK290" s="81" t="str">
        <f t="shared" si="409"/>
        <v>0</v>
      </c>
      <c r="AL290" s="81" t="str">
        <f t="shared" si="410"/>
        <v>000000</v>
      </c>
      <c r="AM290" s="81" t="str">
        <f t="shared" ca="1" si="411"/>
        <v/>
      </c>
      <c r="AN290" s="81">
        <f t="shared" si="415"/>
        <v>0</v>
      </c>
      <c r="AO290" s="81" t="str">
        <f>IF(G290="","0",VALUE(VLOOKUP(G290,'登録データ（男）'!$Q$3:$S$23,3,FALSE)))</f>
        <v>0</v>
      </c>
      <c r="AP290" s="81">
        <f t="shared" si="412"/>
        <v>0</v>
      </c>
      <c r="AQ290" s="81">
        <f t="shared" si="413"/>
        <v>0</v>
      </c>
      <c r="AR290" s="81" t="str">
        <f ca="1">IF(OFFSET(B290,-MOD(ROW(B290),3),0)&lt;&gt;"",IF(RIGHT(G290,1)=")",VALUE(VLOOKUP(OFFSET(B290,-MOD(ROW(B290),3),0),'登録データ（男）'!#REF!,8,FALSE)),"0"),"0")</f>
        <v>0</v>
      </c>
      <c r="AS290" s="81">
        <f t="shared" ca="1" si="414"/>
        <v>0</v>
      </c>
      <c r="AT290" s="81"/>
      <c r="AU290" s="81"/>
      <c r="AV290" s="81"/>
      <c r="AW290" s="81"/>
      <c r="AX290" s="81"/>
      <c r="AY290" s="81"/>
      <c r="AZ290" s="81"/>
      <c r="BA290" s="77"/>
      <c r="BB290" s="77" t="str">
        <f t="shared" si="416"/>
        <v/>
      </c>
      <c r="BG290" s="81">
        <f t="shared" si="421"/>
        <v>0</v>
      </c>
    </row>
    <row r="291" spans="1:59" ht="18.75" customHeight="1" thickTop="1">
      <c r="A291" s="260">
        <v>92</v>
      </c>
      <c r="B291" s="243"/>
      <c r="C291" s="505" t="str">
        <f>IF(B291="","",VLOOKUP(B291,'登録データ（男）'!$A$3:$AA$2000,2,FALSE))</f>
        <v/>
      </c>
      <c r="D291" s="505" t="str">
        <f>IF(B291="","",VLOOKUP(B291,'登録データ（男）'!$A$3:$AA$2000,3,FALSE))</f>
        <v/>
      </c>
      <c r="E291" s="504" t="str">
        <f>IF(B291="","",VLOOKUP(B291,'登録データ（男）'!$A$3:$AA$2000,7,FALSE))</f>
        <v/>
      </c>
      <c r="F291" s="82" t="s">
        <v>52</v>
      </c>
      <c r="G291" s="82"/>
      <c r="H291" s="25"/>
      <c r="I291" s="82" t="s">
        <v>55</v>
      </c>
      <c r="J291" s="17"/>
      <c r="K291" s="184" t="str">
        <f t="shared" si="404"/>
        <v/>
      </c>
      <c r="L291" s="17"/>
      <c r="M291" s="82" t="str">
        <f t="shared" si="405"/>
        <v/>
      </c>
      <c r="N291" s="17"/>
      <c r="O291" s="17"/>
      <c r="P291" s="262"/>
      <c r="Q291" s="262"/>
      <c r="R291" s="241"/>
      <c r="S291" s="254"/>
      <c r="T291" s="254"/>
      <c r="X291" s="46"/>
      <c r="Y291" s="81">
        <f>IF(B291="",0,IF(VLOOKUP(B291,'登録データ（男）'!$A$3:$AB$1687,28,FALSE)=1,0,1))</f>
        <v>0</v>
      </c>
      <c r="Z291" s="81">
        <f>IF(B291="",1,0)</f>
        <v>1</v>
      </c>
      <c r="AA291" s="81">
        <f>IF(C291="",1,0)</f>
        <v>1</v>
      </c>
      <c r="AB291" s="81">
        <f>IF(D291="",1,0)</f>
        <v>1</v>
      </c>
      <c r="AC291" s="81">
        <f>IF(E291="",1,0)</f>
        <v>1</v>
      </c>
      <c r="AD291" s="81">
        <f>IF(E292="",1,0)</f>
        <v>1</v>
      </c>
      <c r="AE291" s="81">
        <f>SUM(Z291:AD291)</f>
        <v>5</v>
      </c>
      <c r="AF291" s="81">
        <f t="shared" ca="1" si="406"/>
        <v>0</v>
      </c>
      <c r="AG291" s="48" t="str">
        <f t="shared" ref="AG291" si="438">IF($B291="","",IF($B291&lt;1500,0,1))</f>
        <v/>
      </c>
      <c r="AH291" s="81">
        <f t="shared" si="407"/>
        <v>0</v>
      </c>
      <c r="AI291" s="81" t="str">
        <f>IF(G291="","0",VLOOKUP(G291,'登録データ（男）'!$Q$3:$S$23,2,FALSE))</f>
        <v>0</v>
      </c>
      <c r="AJ291" s="81" t="str">
        <f t="shared" si="408"/>
        <v>00</v>
      </c>
      <c r="AK291" s="81" t="str">
        <f t="shared" si="409"/>
        <v>0</v>
      </c>
      <c r="AL291" s="81" t="str">
        <f t="shared" si="410"/>
        <v>000000</v>
      </c>
      <c r="AM291" s="81" t="str">
        <f t="shared" ca="1" si="411"/>
        <v/>
      </c>
      <c r="AN291" s="81">
        <f t="shared" si="415"/>
        <v>0</v>
      </c>
      <c r="AO291" s="81" t="str">
        <f>IF(G291="","0",VALUE(VLOOKUP(G291,'登録データ（男）'!$Q$3:$S$23,3,FALSE)))</f>
        <v>0</v>
      </c>
      <c r="AP291" s="81">
        <f t="shared" si="412"/>
        <v>0</v>
      </c>
      <c r="AQ291" s="81">
        <f t="shared" si="413"/>
        <v>0</v>
      </c>
      <c r="AR291" s="81" t="str">
        <f ca="1">IF(OFFSET(B291,-MOD(ROW(B291),3),0)&lt;&gt;"",IF(RIGHT(G291,1)=")",VALUE(VLOOKUP(OFFSET(B291,-MOD(ROW(B291),3),0),'登録データ（男）'!#REF!,8,FALSE)),"0"),"0")</f>
        <v>0</v>
      </c>
      <c r="AS291" s="81">
        <f t="shared" ca="1" si="414"/>
        <v>0</v>
      </c>
      <c r="AT291" s="81" t="str">
        <f t="shared" ref="AT291" si="439">IF(AU291="","",RANK(AU291,$AU$18:$AU$467,1))</f>
        <v/>
      </c>
      <c r="AU291" s="81" t="str">
        <f>IF(S291="","",B291)</f>
        <v/>
      </c>
      <c r="AV291" s="81" t="str">
        <f t="shared" ref="AV291" si="440">IF(AW291="","",RANK(AW291,$AW$18:$AW$467,1))</f>
        <v/>
      </c>
      <c r="AW291" s="81" t="str">
        <f>IF(T291="","",B291)</f>
        <v/>
      </c>
      <c r="AX291" s="81" t="str">
        <f t="shared" ref="AX291" si="441">IF(AY291="","",RANK(AY291,$AY$18:$AY$467,1))</f>
        <v/>
      </c>
      <c r="AY291" s="81" t="str">
        <f>IF(OR(G291="十種競技",G292="十種競技",G293="十種競技"),B291,"")</f>
        <v/>
      </c>
      <c r="AZ291" s="81"/>
      <c r="BA291" s="77">
        <f>B291</f>
        <v>0</v>
      </c>
      <c r="BB291" s="77" t="str">
        <f t="shared" si="416"/>
        <v/>
      </c>
      <c r="BG291" s="81">
        <f t="shared" si="421"/>
        <v>0</v>
      </c>
    </row>
    <row r="292" spans="1:59" ht="18.75" customHeight="1">
      <c r="A292" s="261"/>
      <c r="B292" s="244"/>
      <c r="C292" s="506"/>
      <c r="D292" s="506"/>
      <c r="E292" s="504" t="str">
        <f>IF(B291="","",VLOOKUP(B291,'登録データ（男）'!$A$3:$AA$2000,4,FALSE))</f>
        <v/>
      </c>
      <c r="F292" s="16" t="s">
        <v>53</v>
      </c>
      <c r="G292" s="16"/>
      <c r="H292" s="16"/>
      <c r="I292" s="16" t="s">
        <v>56</v>
      </c>
      <c r="J292" s="76"/>
      <c r="K292" s="16" t="str">
        <f t="shared" si="404"/>
        <v/>
      </c>
      <c r="L292" s="76"/>
      <c r="M292" s="185" t="str">
        <f t="shared" si="405"/>
        <v/>
      </c>
      <c r="N292" s="76"/>
      <c r="O292" s="76"/>
      <c r="P292" s="204"/>
      <c r="Q292" s="204"/>
      <c r="R292" s="257"/>
      <c r="S292" s="255"/>
      <c r="T292" s="255"/>
      <c r="X292" s="46"/>
      <c r="Y292" s="81">
        <f>IF(B292="",0,IF(VLOOKUP(B292,'登録データ（男）'!$A$3:$AB$1687,28,FALSE)=1,0,1))</f>
        <v>0</v>
      </c>
      <c r="Z292" s="81"/>
      <c r="AA292" s="81"/>
      <c r="AB292" s="81"/>
      <c r="AC292" s="81"/>
      <c r="AD292" s="81"/>
      <c r="AE292" s="81"/>
      <c r="AF292" s="81">
        <f t="shared" ca="1" si="406"/>
        <v>0</v>
      </c>
      <c r="AG292" s="48" t="str">
        <f t="shared" si="400"/>
        <v/>
      </c>
      <c r="AH292" s="81">
        <f t="shared" si="407"/>
        <v>0</v>
      </c>
      <c r="AI292" s="81" t="str">
        <f>IF(G292="","0",VLOOKUP(G292,'登録データ（男）'!$Q$3:$S$23,2,FALSE))</f>
        <v>0</v>
      </c>
      <c r="AJ292" s="81" t="str">
        <f t="shared" si="408"/>
        <v>00</v>
      </c>
      <c r="AK292" s="81" t="str">
        <f t="shared" si="409"/>
        <v>0</v>
      </c>
      <c r="AL292" s="81" t="str">
        <f t="shared" si="410"/>
        <v>000000</v>
      </c>
      <c r="AM292" s="81" t="str">
        <f t="shared" ca="1" si="411"/>
        <v/>
      </c>
      <c r="AN292" s="81">
        <f t="shared" si="415"/>
        <v>0</v>
      </c>
      <c r="AO292" s="81" t="str">
        <f>IF(G292="","0",VALUE(VLOOKUP(G292,'登録データ（男）'!$Q$3:$S$23,3,FALSE)))</f>
        <v>0</v>
      </c>
      <c r="AP292" s="81">
        <f t="shared" si="412"/>
        <v>0</v>
      </c>
      <c r="AQ292" s="81">
        <f t="shared" si="413"/>
        <v>0</v>
      </c>
      <c r="AR292" s="81" t="str">
        <f ca="1">IF(OFFSET(B292,-MOD(ROW(B292),3),0)&lt;&gt;"",IF(RIGHT(G292,1)=")",VALUE(VLOOKUP(OFFSET(B292,-MOD(ROW(B292),3),0),'登録データ（男）'!#REF!,8,FALSE)),"0"),"0")</f>
        <v>0</v>
      </c>
      <c r="AS292" s="81">
        <f t="shared" ca="1" si="414"/>
        <v>0</v>
      </c>
      <c r="AT292" s="81"/>
      <c r="AU292" s="81"/>
      <c r="AV292" s="81"/>
      <c r="AW292" s="81"/>
      <c r="AX292" s="81"/>
      <c r="AY292" s="81"/>
      <c r="AZ292" s="81"/>
      <c r="BA292" s="77"/>
      <c r="BB292" s="77" t="str">
        <f t="shared" si="416"/>
        <v/>
      </c>
      <c r="BG292" s="81">
        <f t="shared" si="421"/>
        <v>0</v>
      </c>
    </row>
    <row r="293" spans="1:59" ht="18.75" customHeight="1" thickBot="1">
      <c r="A293" s="250"/>
      <c r="B293" s="245"/>
      <c r="C293" s="507"/>
      <c r="D293" s="507"/>
      <c r="E293" s="508" t="s">
        <v>258</v>
      </c>
      <c r="F293" s="79" t="s">
        <v>54</v>
      </c>
      <c r="G293" s="79"/>
      <c r="H293" s="152"/>
      <c r="I293" s="79" t="s">
        <v>36</v>
      </c>
      <c r="J293" s="18"/>
      <c r="K293" s="25" t="str">
        <f t="shared" si="404"/>
        <v/>
      </c>
      <c r="L293" s="18"/>
      <c r="M293" s="79" t="str">
        <f t="shared" si="405"/>
        <v/>
      </c>
      <c r="N293" s="18"/>
      <c r="O293" s="18"/>
      <c r="P293" s="258"/>
      <c r="Q293" s="258"/>
      <c r="R293" s="259"/>
      <c r="S293" s="256"/>
      <c r="T293" s="256"/>
      <c r="X293" s="46"/>
      <c r="Y293" s="81">
        <f>IF(B293="",0,IF(VLOOKUP(B293,'登録データ（男）'!$A$3:$AB$1687,28,FALSE)=1,0,1))</f>
        <v>0</v>
      </c>
      <c r="Z293" s="81"/>
      <c r="AA293" s="81"/>
      <c r="AB293" s="81"/>
      <c r="AC293" s="81"/>
      <c r="AD293" s="81"/>
      <c r="AE293" s="81"/>
      <c r="AF293" s="81">
        <f t="shared" ca="1" si="406"/>
        <v>0</v>
      </c>
      <c r="AG293" s="48"/>
      <c r="AH293" s="81">
        <f t="shared" si="407"/>
        <v>0</v>
      </c>
      <c r="AI293" s="81" t="str">
        <f>IF(G293="","0",VLOOKUP(G293,'登録データ（男）'!$Q$3:$S$23,2,FALSE))</f>
        <v>0</v>
      </c>
      <c r="AJ293" s="81" t="str">
        <f t="shared" si="408"/>
        <v>00</v>
      </c>
      <c r="AK293" s="81" t="str">
        <f t="shared" si="409"/>
        <v>0</v>
      </c>
      <c r="AL293" s="81" t="str">
        <f t="shared" si="410"/>
        <v>000000</v>
      </c>
      <c r="AM293" s="81" t="str">
        <f t="shared" ca="1" si="411"/>
        <v/>
      </c>
      <c r="AN293" s="81">
        <f t="shared" si="415"/>
        <v>0</v>
      </c>
      <c r="AO293" s="81" t="str">
        <f>IF(G293="","0",VALUE(VLOOKUP(G293,'登録データ（男）'!$Q$3:$S$23,3,FALSE)))</f>
        <v>0</v>
      </c>
      <c r="AP293" s="81">
        <f t="shared" si="412"/>
        <v>0</v>
      </c>
      <c r="AQ293" s="81">
        <f t="shared" si="413"/>
        <v>0</v>
      </c>
      <c r="AR293" s="81" t="str">
        <f ca="1">IF(OFFSET(B293,-MOD(ROW(B293),3),0)&lt;&gt;"",IF(RIGHT(G293,1)=")",VALUE(VLOOKUP(OFFSET(B293,-MOD(ROW(B293),3),0),'登録データ（男）'!#REF!,8,FALSE)),"0"),"0")</f>
        <v>0</v>
      </c>
      <c r="AS293" s="81">
        <f t="shared" ca="1" si="414"/>
        <v>0</v>
      </c>
      <c r="AT293" s="81"/>
      <c r="AU293" s="81"/>
      <c r="AV293" s="81"/>
      <c r="AW293" s="81"/>
      <c r="AX293" s="81"/>
      <c r="AY293" s="81"/>
      <c r="AZ293" s="81"/>
      <c r="BA293" s="77"/>
      <c r="BB293" s="77" t="str">
        <f t="shared" si="416"/>
        <v/>
      </c>
      <c r="BG293" s="81">
        <f t="shared" si="421"/>
        <v>0</v>
      </c>
    </row>
    <row r="294" spans="1:59" ht="18.75" customHeight="1" thickTop="1">
      <c r="A294" s="260">
        <v>93</v>
      </c>
      <c r="B294" s="243"/>
      <c r="C294" s="505" t="str">
        <f>IF(B294="","",VLOOKUP(B294,'登録データ（男）'!$A$3:$AA$2000,2,FALSE))</f>
        <v/>
      </c>
      <c r="D294" s="505" t="str">
        <f>IF(B294="","",VLOOKUP(B294,'登録データ（男）'!$A$3:$AA$2000,3,FALSE))</f>
        <v/>
      </c>
      <c r="E294" s="504" t="str">
        <f>IF(B294="","",VLOOKUP(B294,'登録データ（男）'!$A$3:$AA$2000,7,FALSE))</f>
        <v/>
      </c>
      <c r="F294" s="82" t="s">
        <v>52</v>
      </c>
      <c r="G294" s="82"/>
      <c r="H294" s="25"/>
      <c r="I294" s="82" t="s">
        <v>55</v>
      </c>
      <c r="J294" s="17"/>
      <c r="K294" s="184" t="str">
        <f t="shared" si="404"/>
        <v/>
      </c>
      <c r="L294" s="17"/>
      <c r="M294" s="82" t="str">
        <f t="shared" si="405"/>
        <v/>
      </c>
      <c r="N294" s="17"/>
      <c r="O294" s="17"/>
      <c r="P294" s="262"/>
      <c r="Q294" s="262"/>
      <c r="R294" s="241"/>
      <c r="S294" s="254"/>
      <c r="T294" s="254"/>
      <c r="X294" s="46"/>
      <c r="Y294" s="81">
        <f>IF(B294="",0,IF(VLOOKUP(B294,'登録データ（男）'!$A$3:$AB$1687,28,FALSE)=1,0,1))</f>
        <v>0</v>
      </c>
      <c r="Z294" s="81">
        <f>IF(B294="",1,0)</f>
        <v>1</v>
      </c>
      <c r="AA294" s="81">
        <f>IF(C294="",1,0)</f>
        <v>1</v>
      </c>
      <c r="AB294" s="81">
        <f>IF(D294="",1,0)</f>
        <v>1</v>
      </c>
      <c r="AC294" s="81">
        <f>IF(E294="",1,0)</f>
        <v>1</v>
      </c>
      <c r="AD294" s="81">
        <f>IF(E295="",1,0)</f>
        <v>1</v>
      </c>
      <c r="AE294" s="81">
        <f>SUM(Z294:AD294)</f>
        <v>5</v>
      </c>
      <c r="AF294" s="81">
        <f t="shared" ca="1" si="406"/>
        <v>0</v>
      </c>
      <c r="AG294" s="48" t="str">
        <f t="shared" ref="AG294" si="442">IF($B294="","",IF($B294&lt;1500,0,1))</f>
        <v/>
      </c>
      <c r="AH294" s="81">
        <f t="shared" si="407"/>
        <v>0</v>
      </c>
      <c r="AI294" s="81" t="str">
        <f>IF(G294="","0",VLOOKUP(G294,'登録データ（男）'!$Q$3:$S$23,2,FALSE))</f>
        <v>0</v>
      </c>
      <c r="AJ294" s="81" t="str">
        <f t="shared" si="408"/>
        <v>00</v>
      </c>
      <c r="AK294" s="81" t="str">
        <f t="shared" si="409"/>
        <v>0</v>
      </c>
      <c r="AL294" s="81" t="str">
        <f t="shared" si="410"/>
        <v>000000</v>
      </c>
      <c r="AM294" s="81" t="str">
        <f t="shared" ca="1" si="411"/>
        <v/>
      </c>
      <c r="AN294" s="81">
        <f t="shared" si="415"/>
        <v>0</v>
      </c>
      <c r="AO294" s="81" t="str">
        <f>IF(G294="","0",VALUE(VLOOKUP(G294,'登録データ（男）'!$Q$3:$S$23,3,FALSE)))</f>
        <v>0</v>
      </c>
      <c r="AP294" s="81">
        <f t="shared" si="412"/>
        <v>0</v>
      </c>
      <c r="AQ294" s="81">
        <f t="shared" si="413"/>
        <v>0</v>
      </c>
      <c r="AR294" s="81" t="str">
        <f ca="1">IF(OFFSET(B294,-MOD(ROW(B294),3),0)&lt;&gt;"",IF(RIGHT(G294,1)=")",VALUE(VLOOKUP(OFFSET(B294,-MOD(ROW(B294),3),0),'登録データ（男）'!#REF!,8,FALSE)),"0"),"0")</f>
        <v>0</v>
      </c>
      <c r="AS294" s="81">
        <f t="shared" ca="1" si="414"/>
        <v>0</v>
      </c>
      <c r="AT294" s="81" t="str">
        <f t="shared" ref="AT294" si="443">IF(AU294="","",RANK(AU294,$AU$18:$AU$467,1))</f>
        <v/>
      </c>
      <c r="AU294" s="81" t="str">
        <f>IF(S294="","",B294)</f>
        <v/>
      </c>
      <c r="AV294" s="81" t="str">
        <f t="shared" ref="AV294" si="444">IF(AW294="","",RANK(AW294,$AW$18:$AW$467,1))</f>
        <v/>
      </c>
      <c r="AW294" s="81" t="str">
        <f>IF(T294="","",B294)</f>
        <v/>
      </c>
      <c r="AX294" s="81" t="str">
        <f t="shared" ref="AX294" si="445">IF(AY294="","",RANK(AY294,$AY$18:$AY$467,1))</f>
        <v/>
      </c>
      <c r="AY294" s="81" t="str">
        <f>IF(OR(G294="十種競技",G295="十種競技",G296="十種競技"),B294,"")</f>
        <v/>
      </c>
      <c r="AZ294" s="81"/>
      <c r="BA294" s="77">
        <f>B294</f>
        <v>0</v>
      </c>
      <c r="BB294" s="77" t="str">
        <f t="shared" si="416"/>
        <v/>
      </c>
      <c r="BG294" s="81">
        <f t="shared" si="421"/>
        <v>0</v>
      </c>
    </row>
    <row r="295" spans="1:59" ht="18.75" customHeight="1">
      <c r="A295" s="261"/>
      <c r="B295" s="244"/>
      <c r="C295" s="506"/>
      <c r="D295" s="506"/>
      <c r="E295" s="504" t="str">
        <f>IF(B294="","",VLOOKUP(B294,'登録データ（男）'!$A$3:$AA$2000,4,FALSE))</f>
        <v/>
      </c>
      <c r="F295" s="16" t="s">
        <v>53</v>
      </c>
      <c r="G295" s="16"/>
      <c r="H295" s="16"/>
      <c r="I295" s="16" t="s">
        <v>56</v>
      </c>
      <c r="J295" s="76"/>
      <c r="K295" s="16" t="str">
        <f t="shared" si="404"/>
        <v/>
      </c>
      <c r="L295" s="76"/>
      <c r="M295" s="185" t="str">
        <f t="shared" si="405"/>
        <v/>
      </c>
      <c r="N295" s="76"/>
      <c r="O295" s="76"/>
      <c r="P295" s="204"/>
      <c r="Q295" s="204"/>
      <c r="R295" s="257"/>
      <c r="S295" s="255"/>
      <c r="T295" s="255"/>
      <c r="X295" s="46"/>
      <c r="Y295" s="81">
        <f>IF(B295="",0,IF(VLOOKUP(B295,'登録データ（男）'!$A$3:$AB$1687,28,FALSE)=1,0,1))</f>
        <v>0</v>
      </c>
      <c r="Z295" s="81"/>
      <c r="AA295" s="81"/>
      <c r="AB295" s="81"/>
      <c r="AC295" s="81"/>
      <c r="AD295" s="81"/>
      <c r="AE295" s="81"/>
      <c r="AF295" s="81">
        <f t="shared" ca="1" si="406"/>
        <v>0</v>
      </c>
      <c r="AG295" s="48" t="str">
        <f t="shared" si="400"/>
        <v/>
      </c>
      <c r="AH295" s="81">
        <f t="shared" si="407"/>
        <v>0</v>
      </c>
      <c r="AI295" s="81" t="str">
        <f>IF(G295="","0",VLOOKUP(G295,'登録データ（男）'!$Q$3:$S$23,2,FALSE))</f>
        <v>0</v>
      </c>
      <c r="AJ295" s="81" t="str">
        <f t="shared" si="408"/>
        <v>00</v>
      </c>
      <c r="AK295" s="81" t="str">
        <f t="shared" si="409"/>
        <v>0</v>
      </c>
      <c r="AL295" s="81" t="str">
        <f t="shared" si="410"/>
        <v>000000</v>
      </c>
      <c r="AM295" s="81" t="str">
        <f t="shared" ca="1" si="411"/>
        <v/>
      </c>
      <c r="AN295" s="81">
        <f t="shared" si="415"/>
        <v>0</v>
      </c>
      <c r="AO295" s="81" t="str">
        <f>IF(G295="","0",VALUE(VLOOKUP(G295,'登録データ（男）'!$Q$3:$S$23,3,FALSE)))</f>
        <v>0</v>
      </c>
      <c r="AP295" s="81">
        <f t="shared" si="412"/>
        <v>0</v>
      </c>
      <c r="AQ295" s="81">
        <f t="shared" si="413"/>
        <v>0</v>
      </c>
      <c r="AR295" s="81" t="str">
        <f ca="1">IF(OFFSET(B295,-MOD(ROW(B295),3),0)&lt;&gt;"",IF(RIGHT(G295,1)=")",VALUE(VLOOKUP(OFFSET(B295,-MOD(ROW(B295),3),0),'登録データ（男）'!#REF!,8,FALSE)),"0"),"0")</f>
        <v>0</v>
      </c>
      <c r="AS295" s="81">
        <f t="shared" ca="1" si="414"/>
        <v>0</v>
      </c>
      <c r="AT295" s="81"/>
      <c r="AU295" s="81"/>
      <c r="AV295" s="81"/>
      <c r="AW295" s="81"/>
      <c r="AX295" s="81"/>
      <c r="AY295" s="81"/>
      <c r="AZ295" s="81"/>
      <c r="BA295" s="77"/>
      <c r="BB295" s="77" t="str">
        <f t="shared" si="416"/>
        <v/>
      </c>
      <c r="BG295" s="81">
        <f t="shared" si="421"/>
        <v>0</v>
      </c>
    </row>
    <row r="296" spans="1:59" ht="18.75" customHeight="1" thickBot="1">
      <c r="A296" s="250"/>
      <c r="B296" s="245"/>
      <c r="C296" s="507"/>
      <c r="D296" s="507"/>
      <c r="E296" s="508" t="s">
        <v>258</v>
      </c>
      <c r="F296" s="79" t="s">
        <v>54</v>
      </c>
      <c r="G296" s="79"/>
      <c r="H296" s="152"/>
      <c r="I296" s="79" t="s">
        <v>36</v>
      </c>
      <c r="J296" s="18"/>
      <c r="K296" s="25" t="str">
        <f t="shared" si="404"/>
        <v/>
      </c>
      <c r="L296" s="18"/>
      <c r="M296" s="79" t="str">
        <f t="shared" si="405"/>
        <v/>
      </c>
      <c r="N296" s="18"/>
      <c r="O296" s="18"/>
      <c r="P296" s="258"/>
      <c r="Q296" s="258"/>
      <c r="R296" s="259"/>
      <c r="S296" s="256"/>
      <c r="T296" s="256"/>
      <c r="X296" s="46"/>
      <c r="Y296" s="81">
        <f>IF(B296="",0,IF(VLOOKUP(B296,'登録データ（男）'!$A$3:$AB$1687,28,FALSE)=1,0,1))</f>
        <v>0</v>
      </c>
      <c r="Z296" s="81"/>
      <c r="AA296" s="81"/>
      <c r="AB296" s="81"/>
      <c r="AC296" s="81"/>
      <c r="AD296" s="81"/>
      <c r="AE296" s="81"/>
      <c r="AF296" s="81">
        <f t="shared" ca="1" si="406"/>
        <v>0</v>
      </c>
      <c r="AG296" s="48"/>
      <c r="AH296" s="81">
        <f t="shared" si="407"/>
        <v>0</v>
      </c>
      <c r="AI296" s="81" t="str">
        <f>IF(G296="","0",VLOOKUP(G296,'登録データ（男）'!$Q$3:$S$23,2,FALSE))</f>
        <v>0</v>
      </c>
      <c r="AJ296" s="81" t="str">
        <f t="shared" si="408"/>
        <v>00</v>
      </c>
      <c r="AK296" s="81" t="str">
        <f t="shared" si="409"/>
        <v>0</v>
      </c>
      <c r="AL296" s="81" t="str">
        <f t="shared" si="410"/>
        <v>000000</v>
      </c>
      <c r="AM296" s="81" t="str">
        <f t="shared" ca="1" si="411"/>
        <v/>
      </c>
      <c r="AN296" s="81">
        <f t="shared" si="415"/>
        <v>0</v>
      </c>
      <c r="AO296" s="81" t="str">
        <f>IF(G296="","0",VALUE(VLOOKUP(G296,'登録データ（男）'!$Q$3:$S$23,3,FALSE)))</f>
        <v>0</v>
      </c>
      <c r="AP296" s="81">
        <f t="shared" si="412"/>
        <v>0</v>
      </c>
      <c r="AQ296" s="81">
        <f t="shared" si="413"/>
        <v>0</v>
      </c>
      <c r="AR296" s="81" t="str">
        <f ca="1">IF(OFFSET(B296,-MOD(ROW(B296),3),0)&lt;&gt;"",IF(RIGHT(G296,1)=")",VALUE(VLOOKUP(OFFSET(B296,-MOD(ROW(B296),3),0),'登録データ（男）'!#REF!,8,FALSE)),"0"),"0")</f>
        <v>0</v>
      </c>
      <c r="AS296" s="81">
        <f t="shared" ca="1" si="414"/>
        <v>0</v>
      </c>
      <c r="AT296" s="81"/>
      <c r="AU296" s="81"/>
      <c r="AV296" s="81"/>
      <c r="AW296" s="81"/>
      <c r="AX296" s="81"/>
      <c r="AY296" s="81"/>
      <c r="AZ296" s="81"/>
      <c r="BA296" s="77"/>
      <c r="BB296" s="77" t="str">
        <f t="shared" si="416"/>
        <v/>
      </c>
      <c r="BG296" s="81">
        <f t="shared" si="421"/>
        <v>0</v>
      </c>
    </row>
    <row r="297" spans="1:59" ht="18.75" customHeight="1" thickTop="1">
      <c r="A297" s="260">
        <v>94</v>
      </c>
      <c r="B297" s="243"/>
      <c r="C297" s="505" t="str">
        <f>IF(B297="","",VLOOKUP(B297,'登録データ（男）'!$A$3:$AA$2000,2,FALSE))</f>
        <v/>
      </c>
      <c r="D297" s="505" t="str">
        <f>IF(B297="","",VLOOKUP(B297,'登録データ（男）'!$A$3:$AA$2000,3,FALSE))</f>
        <v/>
      </c>
      <c r="E297" s="504" t="str">
        <f>IF(B297="","",VLOOKUP(B297,'登録データ（男）'!$A$3:$AA$2000,7,FALSE))</f>
        <v/>
      </c>
      <c r="F297" s="82" t="s">
        <v>52</v>
      </c>
      <c r="G297" s="82"/>
      <c r="H297" s="25"/>
      <c r="I297" s="82" t="s">
        <v>55</v>
      </c>
      <c r="J297" s="17"/>
      <c r="K297" s="184" t="str">
        <f t="shared" si="404"/>
        <v/>
      </c>
      <c r="L297" s="17"/>
      <c r="M297" s="82" t="str">
        <f t="shared" si="405"/>
        <v/>
      </c>
      <c r="N297" s="17"/>
      <c r="O297" s="17"/>
      <c r="P297" s="262"/>
      <c r="Q297" s="262"/>
      <c r="R297" s="241"/>
      <c r="S297" s="254"/>
      <c r="T297" s="254"/>
      <c r="X297" s="46"/>
      <c r="Y297" s="81">
        <f>IF(B297="",0,IF(VLOOKUP(B297,'登録データ（男）'!$A$3:$AB$1687,28,FALSE)=1,0,1))</f>
        <v>0</v>
      </c>
      <c r="Z297" s="81">
        <f>IF(B297="",1,0)</f>
        <v>1</v>
      </c>
      <c r="AA297" s="81">
        <f>IF(C297="",1,0)</f>
        <v>1</v>
      </c>
      <c r="AB297" s="81">
        <f>IF(D297="",1,0)</f>
        <v>1</v>
      </c>
      <c r="AC297" s="81">
        <f>IF(E297="",1,0)</f>
        <v>1</v>
      </c>
      <c r="AD297" s="81">
        <f>IF(E298="",1,0)</f>
        <v>1</v>
      </c>
      <c r="AE297" s="81">
        <f>SUM(Z297:AD297)</f>
        <v>5</v>
      </c>
      <c r="AF297" s="81">
        <f t="shared" ca="1" si="406"/>
        <v>0</v>
      </c>
      <c r="AG297" s="48" t="str">
        <f t="shared" ref="AG297" si="446">IF($B297="","",IF($B297&lt;1500,0,1))</f>
        <v/>
      </c>
      <c r="AH297" s="81">
        <f t="shared" si="407"/>
        <v>0</v>
      </c>
      <c r="AI297" s="81" t="str">
        <f>IF(G297="","0",VLOOKUP(G297,'登録データ（男）'!$Q$3:$S$23,2,FALSE))</f>
        <v>0</v>
      </c>
      <c r="AJ297" s="81" t="str">
        <f t="shared" si="408"/>
        <v>00</v>
      </c>
      <c r="AK297" s="81" t="str">
        <f t="shared" si="409"/>
        <v>0</v>
      </c>
      <c r="AL297" s="81" t="str">
        <f t="shared" si="410"/>
        <v>000000</v>
      </c>
      <c r="AM297" s="81" t="str">
        <f t="shared" ca="1" si="411"/>
        <v/>
      </c>
      <c r="AN297" s="81">
        <f t="shared" si="415"/>
        <v>0</v>
      </c>
      <c r="AO297" s="81" t="str">
        <f>IF(G297="","0",VALUE(VLOOKUP(G297,'登録データ（男）'!$Q$3:$S$23,3,FALSE)))</f>
        <v>0</v>
      </c>
      <c r="AP297" s="81">
        <f t="shared" si="412"/>
        <v>0</v>
      </c>
      <c r="AQ297" s="81">
        <f t="shared" si="413"/>
        <v>0</v>
      </c>
      <c r="AR297" s="81" t="str">
        <f ca="1">IF(OFFSET(B297,-MOD(ROW(B297),3),0)&lt;&gt;"",IF(RIGHT(G297,1)=")",VALUE(VLOOKUP(OFFSET(B297,-MOD(ROW(B297),3),0),'登録データ（男）'!#REF!,8,FALSE)),"0"),"0")</f>
        <v>0</v>
      </c>
      <c r="AS297" s="81">
        <f t="shared" ca="1" si="414"/>
        <v>0</v>
      </c>
      <c r="AT297" s="81" t="str">
        <f t="shared" ref="AT297" si="447">IF(AU297="","",RANK(AU297,$AU$18:$AU$467,1))</f>
        <v/>
      </c>
      <c r="AU297" s="81" t="str">
        <f>IF(S297="","",B297)</f>
        <v/>
      </c>
      <c r="AV297" s="81" t="str">
        <f t="shared" ref="AV297" si="448">IF(AW297="","",RANK(AW297,$AW$18:$AW$467,1))</f>
        <v/>
      </c>
      <c r="AW297" s="81" t="str">
        <f>IF(T297="","",B297)</f>
        <v/>
      </c>
      <c r="AX297" s="81" t="str">
        <f t="shared" ref="AX297" si="449">IF(AY297="","",RANK(AY297,$AY$18:$AY$467,1))</f>
        <v/>
      </c>
      <c r="AY297" s="81" t="str">
        <f>IF(OR(G297="十種競技",G298="十種競技",G299="十種競技"),B297,"")</f>
        <v/>
      </c>
      <c r="AZ297" s="81"/>
      <c r="BA297" s="77">
        <f>B297</f>
        <v>0</v>
      </c>
      <c r="BB297" s="77" t="str">
        <f t="shared" si="416"/>
        <v/>
      </c>
      <c r="BG297" s="81">
        <f t="shared" si="421"/>
        <v>0</v>
      </c>
    </row>
    <row r="298" spans="1:59" ht="18.75" customHeight="1">
      <c r="A298" s="261"/>
      <c r="B298" s="244"/>
      <c r="C298" s="506"/>
      <c r="D298" s="506"/>
      <c r="E298" s="504" t="str">
        <f>IF(B297="","",VLOOKUP(B297,'登録データ（男）'!$A$3:$AA$2000,4,FALSE))</f>
        <v/>
      </c>
      <c r="F298" s="16" t="s">
        <v>53</v>
      </c>
      <c r="G298" s="16"/>
      <c r="H298" s="16"/>
      <c r="I298" s="16" t="s">
        <v>56</v>
      </c>
      <c r="J298" s="76"/>
      <c r="K298" s="16" t="str">
        <f t="shared" si="404"/>
        <v/>
      </c>
      <c r="L298" s="76"/>
      <c r="M298" s="185" t="str">
        <f t="shared" si="405"/>
        <v/>
      </c>
      <c r="N298" s="76"/>
      <c r="O298" s="76"/>
      <c r="P298" s="204"/>
      <c r="Q298" s="204"/>
      <c r="R298" s="257"/>
      <c r="S298" s="255"/>
      <c r="T298" s="255"/>
      <c r="X298" s="46"/>
      <c r="Y298" s="81">
        <f>IF(B298="",0,IF(VLOOKUP(B298,'登録データ（男）'!$A$3:$AB$1687,28,FALSE)=1,0,1))</f>
        <v>0</v>
      </c>
      <c r="Z298" s="81"/>
      <c r="AA298" s="81"/>
      <c r="AB298" s="81"/>
      <c r="AC298" s="81"/>
      <c r="AD298" s="81"/>
      <c r="AE298" s="81"/>
      <c r="AF298" s="81">
        <f t="shared" ca="1" si="406"/>
        <v>0</v>
      </c>
      <c r="AG298" s="48" t="str">
        <f t="shared" si="400"/>
        <v/>
      </c>
      <c r="AH298" s="81">
        <f t="shared" si="407"/>
        <v>0</v>
      </c>
      <c r="AI298" s="81" t="str">
        <f>IF(G298="","0",VLOOKUP(G298,'登録データ（男）'!$Q$3:$S$23,2,FALSE))</f>
        <v>0</v>
      </c>
      <c r="AJ298" s="81" t="str">
        <f t="shared" si="408"/>
        <v>00</v>
      </c>
      <c r="AK298" s="81" t="str">
        <f t="shared" si="409"/>
        <v>0</v>
      </c>
      <c r="AL298" s="81" t="str">
        <f t="shared" si="410"/>
        <v>000000</v>
      </c>
      <c r="AM298" s="81" t="str">
        <f t="shared" ca="1" si="411"/>
        <v/>
      </c>
      <c r="AN298" s="81">
        <f t="shared" si="415"/>
        <v>0</v>
      </c>
      <c r="AO298" s="81" t="str">
        <f>IF(G298="","0",VALUE(VLOOKUP(G298,'登録データ（男）'!$Q$3:$S$23,3,FALSE)))</f>
        <v>0</v>
      </c>
      <c r="AP298" s="81">
        <f t="shared" si="412"/>
        <v>0</v>
      </c>
      <c r="AQ298" s="81">
        <f t="shared" si="413"/>
        <v>0</v>
      </c>
      <c r="AR298" s="81" t="str">
        <f ca="1">IF(OFFSET(B298,-MOD(ROW(B298),3),0)&lt;&gt;"",IF(RIGHT(G298,1)=")",VALUE(VLOOKUP(OFFSET(B298,-MOD(ROW(B298),3),0),'登録データ（男）'!#REF!,8,FALSE)),"0"),"0")</f>
        <v>0</v>
      </c>
      <c r="AS298" s="81">
        <f t="shared" ca="1" si="414"/>
        <v>0</v>
      </c>
      <c r="AT298" s="81"/>
      <c r="AU298" s="81"/>
      <c r="AV298" s="81"/>
      <c r="AW298" s="81"/>
      <c r="AX298" s="81"/>
      <c r="AY298" s="81"/>
      <c r="AZ298" s="81"/>
      <c r="BA298" s="77"/>
      <c r="BB298" s="77" t="str">
        <f t="shared" si="416"/>
        <v/>
      </c>
      <c r="BG298" s="81">
        <f t="shared" si="421"/>
        <v>0</v>
      </c>
    </row>
    <row r="299" spans="1:59" ht="18.75" customHeight="1" thickBot="1">
      <c r="A299" s="250"/>
      <c r="B299" s="245"/>
      <c r="C299" s="507"/>
      <c r="D299" s="507"/>
      <c r="E299" s="508" t="s">
        <v>258</v>
      </c>
      <c r="F299" s="79" t="s">
        <v>54</v>
      </c>
      <c r="G299" s="79"/>
      <c r="H299" s="152"/>
      <c r="I299" s="79" t="s">
        <v>36</v>
      </c>
      <c r="J299" s="18"/>
      <c r="K299" s="25" t="str">
        <f t="shared" si="404"/>
        <v/>
      </c>
      <c r="L299" s="18"/>
      <c r="M299" s="79" t="str">
        <f t="shared" si="405"/>
        <v/>
      </c>
      <c r="N299" s="18"/>
      <c r="O299" s="18"/>
      <c r="P299" s="258"/>
      <c r="Q299" s="258"/>
      <c r="R299" s="259"/>
      <c r="S299" s="256"/>
      <c r="T299" s="256"/>
      <c r="X299" s="46"/>
      <c r="Y299" s="81">
        <f>IF(B299="",0,IF(VLOOKUP(B299,'登録データ（男）'!$A$3:$AB$1687,28,FALSE)=1,0,1))</f>
        <v>0</v>
      </c>
      <c r="Z299" s="81"/>
      <c r="AA299" s="81"/>
      <c r="AB299" s="81"/>
      <c r="AC299" s="81"/>
      <c r="AD299" s="81"/>
      <c r="AE299" s="81"/>
      <c r="AF299" s="81">
        <f t="shared" ca="1" si="406"/>
        <v>0</v>
      </c>
      <c r="AG299" s="48"/>
      <c r="AH299" s="81">
        <f t="shared" si="407"/>
        <v>0</v>
      </c>
      <c r="AI299" s="81" t="str">
        <f>IF(G299="","0",VLOOKUP(G299,'登録データ（男）'!$Q$3:$S$23,2,FALSE))</f>
        <v>0</v>
      </c>
      <c r="AJ299" s="81" t="str">
        <f t="shared" si="408"/>
        <v>00</v>
      </c>
      <c r="AK299" s="81" t="str">
        <f t="shared" si="409"/>
        <v>0</v>
      </c>
      <c r="AL299" s="81" t="str">
        <f t="shared" si="410"/>
        <v>000000</v>
      </c>
      <c r="AM299" s="81" t="str">
        <f t="shared" ca="1" si="411"/>
        <v/>
      </c>
      <c r="AN299" s="81">
        <f t="shared" si="415"/>
        <v>0</v>
      </c>
      <c r="AO299" s="81" t="str">
        <f>IF(G299="","0",VALUE(VLOOKUP(G299,'登録データ（男）'!$Q$3:$S$23,3,FALSE)))</f>
        <v>0</v>
      </c>
      <c r="AP299" s="81">
        <f t="shared" si="412"/>
        <v>0</v>
      </c>
      <c r="AQ299" s="81">
        <f t="shared" si="413"/>
        <v>0</v>
      </c>
      <c r="AR299" s="81" t="str">
        <f ca="1">IF(OFFSET(B299,-MOD(ROW(B299),3),0)&lt;&gt;"",IF(RIGHT(G299,1)=")",VALUE(VLOOKUP(OFFSET(B299,-MOD(ROW(B299),3),0),'登録データ（男）'!#REF!,8,FALSE)),"0"),"0")</f>
        <v>0</v>
      </c>
      <c r="AS299" s="81">
        <f t="shared" ca="1" si="414"/>
        <v>0</v>
      </c>
      <c r="AT299" s="81"/>
      <c r="AU299" s="81"/>
      <c r="AV299" s="81"/>
      <c r="AW299" s="81"/>
      <c r="AX299" s="81"/>
      <c r="AY299" s="81"/>
      <c r="AZ299" s="81"/>
      <c r="BA299" s="77"/>
      <c r="BB299" s="77" t="str">
        <f t="shared" si="416"/>
        <v/>
      </c>
      <c r="BG299" s="81">
        <f t="shared" si="421"/>
        <v>0</v>
      </c>
    </row>
    <row r="300" spans="1:59" ht="18.75" customHeight="1" thickTop="1">
      <c r="A300" s="260">
        <v>95</v>
      </c>
      <c r="B300" s="243"/>
      <c r="C300" s="505" t="str">
        <f>IF(B300="","",VLOOKUP(B300,'登録データ（男）'!$A$3:$AA$2000,2,FALSE))</f>
        <v/>
      </c>
      <c r="D300" s="505" t="str">
        <f>IF(B300="","",VLOOKUP(B300,'登録データ（男）'!$A$3:$AA$2000,3,FALSE))</f>
        <v/>
      </c>
      <c r="E300" s="504" t="str">
        <f>IF(B300="","",VLOOKUP(B300,'登録データ（男）'!$A$3:$AA$2000,7,FALSE))</f>
        <v/>
      </c>
      <c r="F300" s="82" t="s">
        <v>52</v>
      </c>
      <c r="G300" s="82"/>
      <c r="H300" s="25"/>
      <c r="I300" s="82" t="s">
        <v>55</v>
      </c>
      <c r="J300" s="17"/>
      <c r="K300" s="184" t="str">
        <f t="shared" si="404"/>
        <v/>
      </c>
      <c r="L300" s="17"/>
      <c r="M300" s="82" t="str">
        <f t="shared" si="405"/>
        <v/>
      </c>
      <c r="N300" s="17"/>
      <c r="O300" s="17"/>
      <c r="P300" s="262"/>
      <c r="Q300" s="262"/>
      <c r="R300" s="241"/>
      <c r="S300" s="254"/>
      <c r="T300" s="254"/>
      <c r="X300" s="46"/>
      <c r="Y300" s="81">
        <f>IF(B300="",0,IF(VLOOKUP(B300,'登録データ（男）'!$A$3:$AB$1687,28,FALSE)=1,0,1))</f>
        <v>0</v>
      </c>
      <c r="Z300" s="81">
        <f>IF(B300="",1,0)</f>
        <v>1</v>
      </c>
      <c r="AA300" s="81">
        <f>IF(C300="",1,0)</f>
        <v>1</v>
      </c>
      <c r="AB300" s="81">
        <f>IF(D300="",1,0)</f>
        <v>1</v>
      </c>
      <c r="AC300" s="81">
        <f>IF(E300="",1,0)</f>
        <v>1</v>
      </c>
      <c r="AD300" s="81">
        <f>IF(E301="",1,0)</f>
        <v>1</v>
      </c>
      <c r="AE300" s="81">
        <f>SUM(Z300:AD300)</f>
        <v>5</v>
      </c>
      <c r="AF300" s="81">
        <f t="shared" ca="1" si="406"/>
        <v>0</v>
      </c>
      <c r="AG300" s="48" t="str">
        <f t="shared" ref="AG300" si="450">IF($B300="","",IF($B300&lt;1500,0,1))</f>
        <v/>
      </c>
      <c r="AH300" s="81">
        <f t="shared" si="407"/>
        <v>0</v>
      </c>
      <c r="AI300" s="81" t="str">
        <f>IF(G300="","0",VLOOKUP(G300,'登録データ（男）'!$Q$3:$S$23,2,FALSE))</f>
        <v>0</v>
      </c>
      <c r="AJ300" s="81" t="str">
        <f t="shared" si="408"/>
        <v>00</v>
      </c>
      <c r="AK300" s="81" t="str">
        <f t="shared" si="409"/>
        <v>0</v>
      </c>
      <c r="AL300" s="81" t="str">
        <f t="shared" si="410"/>
        <v>000000</v>
      </c>
      <c r="AM300" s="81" t="str">
        <f t="shared" ca="1" si="411"/>
        <v/>
      </c>
      <c r="AN300" s="81">
        <f t="shared" si="415"/>
        <v>0</v>
      </c>
      <c r="AO300" s="81" t="str">
        <f>IF(G300="","0",VALUE(VLOOKUP(G300,'登録データ（男）'!$Q$3:$S$23,3,FALSE)))</f>
        <v>0</v>
      </c>
      <c r="AP300" s="81">
        <f t="shared" si="412"/>
        <v>0</v>
      </c>
      <c r="AQ300" s="81">
        <f t="shared" si="413"/>
        <v>0</v>
      </c>
      <c r="AR300" s="81" t="str">
        <f ca="1">IF(OFFSET(B300,-MOD(ROW(B300),3),0)&lt;&gt;"",IF(RIGHT(G300,1)=")",VALUE(VLOOKUP(OFFSET(B300,-MOD(ROW(B300),3),0),'登録データ（男）'!#REF!,8,FALSE)),"0"),"0")</f>
        <v>0</v>
      </c>
      <c r="AS300" s="81">
        <f t="shared" ca="1" si="414"/>
        <v>0</v>
      </c>
      <c r="AT300" s="81" t="str">
        <f t="shared" ref="AT300" si="451">IF(AU300="","",RANK(AU300,$AU$18:$AU$467,1))</f>
        <v/>
      </c>
      <c r="AU300" s="81" t="str">
        <f>IF(S300="","",B300)</f>
        <v/>
      </c>
      <c r="AV300" s="81" t="str">
        <f t="shared" ref="AV300" si="452">IF(AW300="","",RANK(AW300,$AW$18:$AW$467,1))</f>
        <v/>
      </c>
      <c r="AW300" s="81" t="str">
        <f>IF(T300="","",B300)</f>
        <v/>
      </c>
      <c r="AX300" s="81" t="str">
        <f t="shared" ref="AX300" si="453">IF(AY300="","",RANK(AY300,$AY$18:$AY$467,1))</f>
        <v/>
      </c>
      <c r="AY300" s="81" t="str">
        <f>IF(OR(G300="十種競技",G301="十種競技",G302="十種競技"),B300,"")</f>
        <v/>
      </c>
      <c r="AZ300" s="81"/>
      <c r="BA300" s="77">
        <f>B300</f>
        <v>0</v>
      </c>
      <c r="BB300" s="77" t="str">
        <f t="shared" si="416"/>
        <v/>
      </c>
      <c r="BG300" s="81">
        <f t="shared" si="421"/>
        <v>0</v>
      </c>
    </row>
    <row r="301" spans="1:59" ht="18.75" customHeight="1">
      <c r="A301" s="261"/>
      <c r="B301" s="244"/>
      <c r="C301" s="506"/>
      <c r="D301" s="506"/>
      <c r="E301" s="504" t="str">
        <f>IF(B300="","",VLOOKUP(B300,'登録データ（男）'!$A$3:$AA$2000,4,FALSE))</f>
        <v/>
      </c>
      <c r="F301" s="16" t="s">
        <v>53</v>
      </c>
      <c r="G301" s="16"/>
      <c r="H301" s="16"/>
      <c r="I301" s="16" t="s">
        <v>56</v>
      </c>
      <c r="J301" s="76"/>
      <c r="K301" s="16" t="str">
        <f t="shared" si="404"/>
        <v/>
      </c>
      <c r="L301" s="76"/>
      <c r="M301" s="185" t="str">
        <f t="shared" si="405"/>
        <v/>
      </c>
      <c r="N301" s="76"/>
      <c r="O301" s="76"/>
      <c r="P301" s="204"/>
      <c r="Q301" s="204"/>
      <c r="R301" s="257"/>
      <c r="S301" s="255"/>
      <c r="T301" s="255"/>
      <c r="X301" s="46"/>
      <c r="Y301" s="81">
        <f>IF(B301="",0,IF(VLOOKUP(B301,'登録データ（男）'!$A$3:$AB$1687,28,FALSE)=1,0,1))</f>
        <v>0</v>
      </c>
      <c r="Z301" s="81"/>
      <c r="AA301" s="81"/>
      <c r="AB301" s="81"/>
      <c r="AC301" s="81"/>
      <c r="AD301" s="81"/>
      <c r="AE301" s="81"/>
      <c r="AF301" s="81">
        <f t="shared" ca="1" si="406"/>
        <v>0</v>
      </c>
      <c r="AG301" s="48" t="str">
        <f t="shared" si="400"/>
        <v/>
      </c>
      <c r="AH301" s="81">
        <f t="shared" si="407"/>
        <v>0</v>
      </c>
      <c r="AI301" s="81" t="str">
        <f>IF(G301="","0",VLOOKUP(G301,'登録データ（男）'!$Q$3:$S$23,2,FALSE))</f>
        <v>0</v>
      </c>
      <c r="AJ301" s="81" t="str">
        <f t="shared" si="408"/>
        <v>00</v>
      </c>
      <c r="AK301" s="81" t="str">
        <f t="shared" si="409"/>
        <v>0</v>
      </c>
      <c r="AL301" s="81" t="str">
        <f t="shared" si="410"/>
        <v>000000</v>
      </c>
      <c r="AM301" s="81" t="str">
        <f t="shared" ca="1" si="411"/>
        <v/>
      </c>
      <c r="AN301" s="81">
        <f t="shared" si="415"/>
        <v>0</v>
      </c>
      <c r="AO301" s="81" t="str">
        <f>IF(G301="","0",VALUE(VLOOKUP(G301,'登録データ（男）'!$Q$3:$S$23,3,FALSE)))</f>
        <v>0</v>
      </c>
      <c r="AP301" s="81">
        <f t="shared" si="412"/>
        <v>0</v>
      </c>
      <c r="AQ301" s="81">
        <f t="shared" si="413"/>
        <v>0</v>
      </c>
      <c r="AR301" s="81" t="str">
        <f ca="1">IF(OFFSET(B301,-MOD(ROW(B301),3),0)&lt;&gt;"",IF(RIGHT(G301,1)=")",VALUE(VLOOKUP(OFFSET(B301,-MOD(ROW(B301),3),0),'登録データ（男）'!#REF!,8,FALSE)),"0"),"0")</f>
        <v>0</v>
      </c>
      <c r="AS301" s="81">
        <f t="shared" ca="1" si="414"/>
        <v>0</v>
      </c>
      <c r="AT301" s="81"/>
      <c r="AU301" s="81"/>
      <c r="AV301" s="81"/>
      <c r="AW301" s="81"/>
      <c r="AX301" s="81"/>
      <c r="AY301" s="81"/>
      <c r="AZ301" s="81"/>
      <c r="BA301" s="77"/>
      <c r="BB301" s="77" t="str">
        <f t="shared" si="416"/>
        <v/>
      </c>
      <c r="BG301" s="81">
        <f t="shared" si="421"/>
        <v>0</v>
      </c>
    </row>
    <row r="302" spans="1:59" ht="18.75" customHeight="1" thickBot="1">
      <c r="A302" s="250"/>
      <c r="B302" s="245"/>
      <c r="C302" s="507"/>
      <c r="D302" s="507"/>
      <c r="E302" s="508" t="s">
        <v>258</v>
      </c>
      <c r="F302" s="79" t="s">
        <v>54</v>
      </c>
      <c r="G302" s="79"/>
      <c r="H302" s="152"/>
      <c r="I302" s="79" t="s">
        <v>36</v>
      </c>
      <c r="J302" s="18"/>
      <c r="K302" s="25" t="str">
        <f t="shared" si="404"/>
        <v/>
      </c>
      <c r="L302" s="18"/>
      <c r="M302" s="79" t="str">
        <f t="shared" si="405"/>
        <v/>
      </c>
      <c r="N302" s="18"/>
      <c r="O302" s="18"/>
      <c r="P302" s="258"/>
      <c r="Q302" s="258"/>
      <c r="R302" s="259"/>
      <c r="S302" s="256"/>
      <c r="T302" s="256"/>
      <c r="X302" s="46"/>
      <c r="Y302" s="81">
        <f>IF(B302="",0,IF(VLOOKUP(B302,'登録データ（男）'!$A$3:$AB$1687,28,FALSE)=1,0,1))</f>
        <v>0</v>
      </c>
      <c r="Z302" s="81"/>
      <c r="AA302" s="81"/>
      <c r="AB302" s="81"/>
      <c r="AC302" s="81"/>
      <c r="AD302" s="81"/>
      <c r="AE302" s="81"/>
      <c r="AF302" s="81">
        <f t="shared" ca="1" si="406"/>
        <v>0</v>
      </c>
      <c r="AG302" s="48"/>
      <c r="AH302" s="81">
        <f t="shared" si="407"/>
        <v>0</v>
      </c>
      <c r="AI302" s="81" t="str">
        <f>IF(G302="","0",VLOOKUP(G302,'登録データ（男）'!$Q$3:$S$23,2,FALSE))</f>
        <v>0</v>
      </c>
      <c r="AJ302" s="81" t="str">
        <f t="shared" si="408"/>
        <v>00</v>
      </c>
      <c r="AK302" s="81" t="str">
        <f t="shared" si="409"/>
        <v>0</v>
      </c>
      <c r="AL302" s="81" t="str">
        <f t="shared" si="410"/>
        <v>000000</v>
      </c>
      <c r="AM302" s="81" t="str">
        <f t="shared" ca="1" si="411"/>
        <v/>
      </c>
      <c r="AN302" s="81">
        <f t="shared" si="415"/>
        <v>0</v>
      </c>
      <c r="AO302" s="81" t="str">
        <f>IF(G302="","0",VALUE(VLOOKUP(G302,'登録データ（男）'!$Q$3:$S$23,3,FALSE)))</f>
        <v>0</v>
      </c>
      <c r="AP302" s="81">
        <f t="shared" si="412"/>
        <v>0</v>
      </c>
      <c r="AQ302" s="81">
        <f t="shared" si="413"/>
        <v>0</v>
      </c>
      <c r="AR302" s="81" t="str">
        <f ca="1">IF(OFFSET(B302,-MOD(ROW(B302),3),0)&lt;&gt;"",IF(RIGHT(G302,1)=")",VALUE(VLOOKUP(OFFSET(B302,-MOD(ROW(B302),3),0),'登録データ（男）'!#REF!,8,FALSE)),"0"),"0")</f>
        <v>0</v>
      </c>
      <c r="AS302" s="81">
        <f t="shared" ca="1" si="414"/>
        <v>0</v>
      </c>
      <c r="AT302" s="81"/>
      <c r="AU302" s="81"/>
      <c r="AV302" s="81"/>
      <c r="AW302" s="81"/>
      <c r="AX302" s="81"/>
      <c r="AY302" s="81"/>
      <c r="AZ302" s="81"/>
      <c r="BA302" s="77"/>
      <c r="BB302" s="77" t="str">
        <f t="shared" si="416"/>
        <v/>
      </c>
      <c r="BG302" s="81">
        <f t="shared" si="421"/>
        <v>0</v>
      </c>
    </row>
    <row r="303" spans="1:59" ht="18.75" customHeight="1" thickTop="1">
      <c r="A303" s="260">
        <v>96</v>
      </c>
      <c r="B303" s="243"/>
      <c r="C303" s="505" t="str">
        <f>IF(B303="","",VLOOKUP(B303,'登録データ（男）'!$A$3:$AA$2000,2,FALSE))</f>
        <v/>
      </c>
      <c r="D303" s="505" t="str">
        <f>IF(B303="","",VLOOKUP(B303,'登録データ（男）'!$A$3:$AA$2000,3,FALSE))</f>
        <v/>
      </c>
      <c r="E303" s="504" t="str">
        <f>IF(B303="","",VLOOKUP(B303,'登録データ（男）'!$A$3:$AA$2000,7,FALSE))</f>
        <v/>
      </c>
      <c r="F303" s="82" t="s">
        <v>52</v>
      </c>
      <c r="G303" s="82"/>
      <c r="H303" s="25"/>
      <c r="I303" s="82" t="s">
        <v>55</v>
      </c>
      <c r="J303" s="17"/>
      <c r="K303" s="184" t="str">
        <f t="shared" si="404"/>
        <v/>
      </c>
      <c r="L303" s="17"/>
      <c r="M303" s="82" t="str">
        <f t="shared" si="405"/>
        <v/>
      </c>
      <c r="N303" s="17"/>
      <c r="O303" s="17"/>
      <c r="P303" s="262"/>
      <c r="Q303" s="262"/>
      <c r="R303" s="241"/>
      <c r="S303" s="254"/>
      <c r="T303" s="254"/>
      <c r="X303" s="46"/>
      <c r="Y303" s="81">
        <f>IF(B303="",0,IF(VLOOKUP(B303,'登録データ（男）'!$A$3:$AB$1687,28,FALSE)=1,0,1))</f>
        <v>0</v>
      </c>
      <c r="Z303" s="81">
        <f>IF(B303="",1,0)</f>
        <v>1</v>
      </c>
      <c r="AA303" s="81">
        <f>IF(C303="",1,0)</f>
        <v>1</v>
      </c>
      <c r="AB303" s="81">
        <f>IF(D303="",1,0)</f>
        <v>1</v>
      </c>
      <c r="AC303" s="81">
        <f>IF(E303="",1,0)</f>
        <v>1</v>
      </c>
      <c r="AD303" s="81">
        <f>IF(E304="",1,0)</f>
        <v>1</v>
      </c>
      <c r="AE303" s="81">
        <f>SUM(Z303:AD303)</f>
        <v>5</v>
      </c>
      <c r="AF303" s="81">
        <f t="shared" ca="1" si="406"/>
        <v>0</v>
      </c>
      <c r="AG303" s="48" t="str">
        <f t="shared" ref="AG303" si="454">IF($B303="","",IF($B303&lt;1500,0,1))</f>
        <v/>
      </c>
      <c r="AH303" s="81">
        <f t="shared" si="407"/>
        <v>0</v>
      </c>
      <c r="AI303" s="81" t="str">
        <f>IF(G303="","0",VLOOKUP(G303,'登録データ（男）'!$Q$3:$S$23,2,FALSE))</f>
        <v>0</v>
      </c>
      <c r="AJ303" s="81" t="str">
        <f t="shared" si="408"/>
        <v>00</v>
      </c>
      <c r="AK303" s="81" t="str">
        <f t="shared" si="409"/>
        <v>0</v>
      </c>
      <c r="AL303" s="81" t="str">
        <f t="shared" si="410"/>
        <v>000000</v>
      </c>
      <c r="AM303" s="81" t="str">
        <f t="shared" ca="1" si="411"/>
        <v/>
      </c>
      <c r="AN303" s="81">
        <f t="shared" si="415"/>
        <v>0</v>
      </c>
      <c r="AO303" s="81" t="str">
        <f>IF(G303="","0",VALUE(VLOOKUP(G303,'登録データ（男）'!$Q$3:$S$23,3,FALSE)))</f>
        <v>0</v>
      </c>
      <c r="AP303" s="81">
        <f t="shared" si="412"/>
        <v>0</v>
      </c>
      <c r="AQ303" s="81">
        <f t="shared" si="413"/>
        <v>0</v>
      </c>
      <c r="AR303" s="81" t="str">
        <f ca="1">IF(OFFSET(B303,-MOD(ROW(B303),3),0)&lt;&gt;"",IF(RIGHT(G303,1)=")",VALUE(VLOOKUP(OFFSET(B303,-MOD(ROW(B303),3),0),'登録データ（男）'!#REF!,8,FALSE)),"0"),"0")</f>
        <v>0</v>
      </c>
      <c r="AS303" s="81">
        <f t="shared" ca="1" si="414"/>
        <v>0</v>
      </c>
      <c r="AT303" s="81" t="str">
        <f t="shared" ref="AT303" si="455">IF(AU303="","",RANK(AU303,$AU$18:$AU$467,1))</f>
        <v/>
      </c>
      <c r="AU303" s="81" t="str">
        <f>IF(S303="","",B303)</f>
        <v/>
      </c>
      <c r="AV303" s="81" t="str">
        <f t="shared" ref="AV303" si="456">IF(AW303="","",RANK(AW303,$AW$18:$AW$467,1))</f>
        <v/>
      </c>
      <c r="AW303" s="81" t="str">
        <f>IF(T303="","",B303)</f>
        <v/>
      </c>
      <c r="AX303" s="81" t="str">
        <f t="shared" ref="AX303" si="457">IF(AY303="","",RANK(AY303,$AY$18:$AY$467,1))</f>
        <v/>
      </c>
      <c r="AY303" s="81" t="str">
        <f>IF(OR(G303="十種競技",G304="十種競技",G305="十種競技"),B303,"")</f>
        <v/>
      </c>
      <c r="AZ303" s="81"/>
      <c r="BA303" s="77">
        <f>B303</f>
        <v>0</v>
      </c>
      <c r="BB303" s="77" t="str">
        <f t="shared" si="416"/>
        <v/>
      </c>
      <c r="BG303" s="81">
        <f t="shared" si="421"/>
        <v>0</v>
      </c>
    </row>
    <row r="304" spans="1:59" ht="18.75" customHeight="1">
      <c r="A304" s="261"/>
      <c r="B304" s="244"/>
      <c r="C304" s="506"/>
      <c r="D304" s="506"/>
      <c r="E304" s="504" t="str">
        <f>IF(B303="","",VLOOKUP(B303,'登録データ（男）'!$A$3:$AA$2000,4,FALSE))</f>
        <v/>
      </c>
      <c r="F304" s="16" t="s">
        <v>53</v>
      </c>
      <c r="G304" s="16"/>
      <c r="H304" s="16"/>
      <c r="I304" s="16" t="s">
        <v>56</v>
      </c>
      <c r="J304" s="76"/>
      <c r="K304" s="16" t="str">
        <f t="shared" si="404"/>
        <v/>
      </c>
      <c r="L304" s="76"/>
      <c r="M304" s="185" t="str">
        <f t="shared" si="405"/>
        <v/>
      </c>
      <c r="N304" s="76"/>
      <c r="O304" s="76"/>
      <c r="P304" s="204"/>
      <c r="Q304" s="204"/>
      <c r="R304" s="257"/>
      <c r="S304" s="255"/>
      <c r="T304" s="255"/>
      <c r="X304" s="46"/>
      <c r="Y304" s="81">
        <f>IF(B304="",0,IF(VLOOKUP(B304,'登録データ（男）'!$A$3:$AB$1687,28,FALSE)=1,0,1))</f>
        <v>0</v>
      </c>
      <c r="Z304" s="81"/>
      <c r="AA304" s="81"/>
      <c r="AB304" s="81"/>
      <c r="AC304" s="81"/>
      <c r="AD304" s="81"/>
      <c r="AE304" s="81"/>
      <c r="AF304" s="81">
        <f t="shared" ca="1" si="406"/>
        <v>0</v>
      </c>
      <c r="AG304" s="48" t="str">
        <f t="shared" si="400"/>
        <v/>
      </c>
      <c r="AH304" s="81">
        <f t="shared" si="407"/>
        <v>0</v>
      </c>
      <c r="AI304" s="81" t="str">
        <f>IF(G304="","0",VLOOKUP(G304,'登録データ（男）'!$Q$3:$S$23,2,FALSE))</f>
        <v>0</v>
      </c>
      <c r="AJ304" s="81" t="str">
        <f t="shared" si="408"/>
        <v>00</v>
      </c>
      <c r="AK304" s="81" t="str">
        <f t="shared" si="409"/>
        <v>0</v>
      </c>
      <c r="AL304" s="81" t="str">
        <f t="shared" si="410"/>
        <v>000000</v>
      </c>
      <c r="AM304" s="81" t="str">
        <f t="shared" ca="1" si="411"/>
        <v/>
      </c>
      <c r="AN304" s="81">
        <f t="shared" si="415"/>
        <v>0</v>
      </c>
      <c r="AO304" s="81" t="str">
        <f>IF(G304="","0",VALUE(VLOOKUP(G304,'登録データ（男）'!$Q$3:$S$23,3,FALSE)))</f>
        <v>0</v>
      </c>
      <c r="AP304" s="81">
        <f t="shared" si="412"/>
        <v>0</v>
      </c>
      <c r="AQ304" s="81">
        <f t="shared" si="413"/>
        <v>0</v>
      </c>
      <c r="AR304" s="81" t="str">
        <f ca="1">IF(OFFSET(B304,-MOD(ROW(B304),3),0)&lt;&gt;"",IF(RIGHT(G304,1)=")",VALUE(VLOOKUP(OFFSET(B304,-MOD(ROW(B304),3),0),'登録データ（男）'!#REF!,8,FALSE)),"0"),"0")</f>
        <v>0</v>
      </c>
      <c r="AS304" s="81">
        <f t="shared" ca="1" si="414"/>
        <v>0</v>
      </c>
      <c r="AT304" s="81"/>
      <c r="AU304" s="81"/>
      <c r="AV304" s="81"/>
      <c r="AW304" s="81"/>
      <c r="AX304" s="81"/>
      <c r="AY304" s="81"/>
      <c r="AZ304" s="81"/>
      <c r="BA304" s="77"/>
      <c r="BB304" s="77" t="str">
        <f t="shared" si="416"/>
        <v/>
      </c>
      <c r="BG304" s="81">
        <f t="shared" si="421"/>
        <v>0</v>
      </c>
    </row>
    <row r="305" spans="1:59" ht="18.75" customHeight="1" thickBot="1">
      <c r="A305" s="250"/>
      <c r="B305" s="245"/>
      <c r="C305" s="507"/>
      <c r="D305" s="507"/>
      <c r="E305" s="508" t="s">
        <v>258</v>
      </c>
      <c r="F305" s="79" t="s">
        <v>54</v>
      </c>
      <c r="G305" s="79"/>
      <c r="H305" s="152"/>
      <c r="I305" s="79" t="s">
        <v>36</v>
      </c>
      <c r="J305" s="18"/>
      <c r="K305" s="25" t="str">
        <f t="shared" si="404"/>
        <v/>
      </c>
      <c r="L305" s="18"/>
      <c r="M305" s="79" t="str">
        <f t="shared" si="405"/>
        <v/>
      </c>
      <c r="N305" s="18"/>
      <c r="O305" s="18"/>
      <c r="P305" s="258"/>
      <c r="Q305" s="258"/>
      <c r="R305" s="259"/>
      <c r="S305" s="256"/>
      <c r="T305" s="256"/>
      <c r="X305" s="46"/>
      <c r="Y305" s="81">
        <f>IF(B305="",0,IF(VLOOKUP(B305,'登録データ（男）'!$A$3:$AB$1687,28,FALSE)=1,0,1))</f>
        <v>0</v>
      </c>
      <c r="Z305" s="81"/>
      <c r="AA305" s="81"/>
      <c r="AB305" s="81"/>
      <c r="AC305" s="81"/>
      <c r="AD305" s="81"/>
      <c r="AE305" s="81"/>
      <c r="AF305" s="81">
        <f t="shared" ca="1" si="406"/>
        <v>0</v>
      </c>
      <c r="AG305" s="48"/>
      <c r="AH305" s="81">
        <f t="shared" si="407"/>
        <v>0</v>
      </c>
      <c r="AI305" s="81" t="str">
        <f>IF(G305="","0",VLOOKUP(G305,'登録データ（男）'!$Q$3:$S$23,2,FALSE))</f>
        <v>0</v>
      </c>
      <c r="AJ305" s="81" t="str">
        <f t="shared" si="408"/>
        <v>00</v>
      </c>
      <c r="AK305" s="81" t="str">
        <f t="shared" si="409"/>
        <v>0</v>
      </c>
      <c r="AL305" s="81" t="str">
        <f t="shared" si="410"/>
        <v>000000</v>
      </c>
      <c r="AM305" s="81" t="str">
        <f t="shared" ca="1" si="411"/>
        <v/>
      </c>
      <c r="AN305" s="81">
        <f t="shared" si="415"/>
        <v>0</v>
      </c>
      <c r="AO305" s="81" t="str">
        <f>IF(G305="","0",VALUE(VLOOKUP(G305,'登録データ（男）'!$Q$3:$S$23,3,FALSE)))</f>
        <v>0</v>
      </c>
      <c r="AP305" s="81">
        <f t="shared" si="412"/>
        <v>0</v>
      </c>
      <c r="AQ305" s="81">
        <f t="shared" si="413"/>
        <v>0</v>
      </c>
      <c r="AR305" s="81" t="str">
        <f ca="1">IF(OFFSET(B305,-MOD(ROW(B305),3),0)&lt;&gt;"",IF(RIGHT(G305,1)=")",VALUE(VLOOKUP(OFFSET(B305,-MOD(ROW(B305),3),0),'登録データ（男）'!#REF!,8,FALSE)),"0"),"0")</f>
        <v>0</v>
      </c>
      <c r="AS305" s="81">
        <f t="shared" ca="1" si="414"/>
        <v>0</v>
      </c>
      <c r="AT305" s="81"/>
      <c r="AU305" s="81"/>
      <c r="AV305" s="81"/>
      <c r="AW305" s="81"/>
      <c r="AX305" s="81"/>
      <c r="AY305" s="81"/>
      <c r="AZ305" s="81"/>
      <c r="BA305" s="77"/>
      <c r="BB305" s="77" t="str">
        <f t="shared" si="416"/>
        <v/>
      </c>
      <c r="BG305" s="81">
        <f t="shared" si="421"/>
        <v>0</v>
      </c>
    </row>
    <row r="306" spans="1:59" ht="18.75" customHeight="1" thickTop="1">
      <c r="A306" s="260">
        <v>97</v>
      </c>
      <c r="B306" s="243"/>
      <c r="C306" s="505" t="str">
        <f>IF(B306="","",VLOOKUP(B306,'登録データ（男）'!$A$3:$AA$2000,2,FALSE))</f>
        <v/>
      </c>
      <c r="D306" s="505" t="str">
        <f>IF(B306="","",VLOOKUP(B306,'登録データ（男）'!$A$3:$AA$2000,3,FALSE))</f>
        <v/>
      </c>
      <c r="E306" s="504" t="str">
        <f>IF(B306="","",VLOOKUP(B306,'登録データ（男）'!$A$3:$AA$2000,7,FALSE))</f>
        <v/>
      </c>
      <c r="F306" s="82" t="s">
        <v>52</v>
      </c>
      <c r="G306" s="82"/>
      <c r="H306" s="25"/>
      <c r="I306" s="82" t="s">
        <v>55</v>
      </c>
      <c r="J306" s="17"/>
      <c r="K306" s="184" t="str">
        <f t="shared" si="404"/>
        <v/>
      </c>
      <c r="L306" s="17"/>
      <c r="M306" s="82" t="str">
        <f t="shared" si="405"/>
        <v/>
      </c>
      <c r="N306" s="17"/>
      <c r="O306" s="17"/>
      <c r="P306" s="262"/>
      <c r="Q306" s="262"/>
      <c r="R306" s="241"/>
      <c r="S306" s="254"/>
      <c r="T306" s="254"/>
      <c r="X306" s="46"/>
      <c r="Y306" s="81">
        <f>IF(B306="",0,IF(VLOOKUP(B306,'登録データ（男）'!$A$3:$AB$1687,28,FALSE)=1,0,1))</f>
        <v>0</v>
      </c>
      <c r="Z306" s="81">
        <f>IF(B306="",1,0)</f>
        <v>1</v>
      </c>
      <c r="AA306" s="81">
        <f>IF(C306="",1,0)</f>
        <v>1</v>
      </c>
      <c r="AB306" s="81">
        <f>IF(D306="",1,0)</f>
        <v>1</v>
      </c>
      <c r="AC306" s="81">
        <f>IF(E306="",1,0)</f>
        <v>1</v>
      </c>
      <c r="AD306" s="81">
        <f>IF(E307="",1,0)</f>
        <v>1</v>
      </c>
      <c r="AE306" s="81">
        <f>SUM(Z306:AD306)</f>
        <v>5</v>
      </c>
      <c r="AF306" s="81">
        <f t="shared" ca="1" si="406"/>
        <v>0</v>
      </c>
      <c r="AG306" s="48" t="str">
        <f t="shared" ref="AG306" si="458">IF($B306="","",IF($B306&lt;1500,0,1))</f>
        <v/>
      </c>
      <c r="AH306" s="81">
        <f t="shared" si="407"/>
        <v>0</v>
      </c>
      <c r="AI306" s="81" t="str">
        <f>IF(G306="","0",VLOOKUP(G306,'登録データ（男）'!$Q$3:$S$23,2,FALSE))</f>
        <v>0</v>
      </c>
      <c r="AJ306" s="81" t="str">
        <f t="shared" si="408"/>
        <v>00</v>
      </c>
      <c r="AK306" s="81" t="str">
        <f t="shared" si="409"/>
        <v>0</v>
      </c>
      <c r="AL306" s="81" t="str">
        <f t="shared" si="410"/>
        <v>000000</v>
      </c>
      <c r="AM306" s="81" t="str">
        <f t="shared" ca="1" si="411"/>
        <v/>
      </c>
      <c r="AN306" s="81">
        <f t="shared" si="415"/>
        <v>0</v>
      </c>
      <c r="AO306" s="81" t="str">
        <f>IF(G306="","0",VALUE(VLOOKUP(G306,'登録データ（男）'!$Q$3:$S$23,3,FALSE)))</f>
        <v>0</v>
      </c>
      <c r="AP306" s="81">
        <f t="shared" si="412"/>
        <v>0</v>
      </c>
      <c r="AQ306" s="81">
        <f t="shared" si="413"/>
        <v>0</v>
      </c>
      <c r="AR306" s="81" t="str">
        <f ca="1">IF(OFFSET(B306,-MOD(ROW(B306),3),0)&lt;&gt;"",IF(RIGHT(G306,1)=")",VALUE(VLOOKUP(OFFSET(B306,-MOD(ROW(B306),3),0),'登録データ（男）'!#REF!,8,FALSE)),"0"),"0")</f>
        <v>0</v>
      </c>
      <c r="AS306" s="81">
        <f t="shared" ca="1" si="414"/>
        <v>0</v>
      </c>
      <c r="AT306" s="81" t="str">
        <f t="shared" ref="AT306" si="459">IF(AU306="","",RANK(AU306,$AU$18:$AU$467,1))</f>
        <v/>
      </c>
      <c r="AU306" s="81" t="str">
        <f>IF(S306="","",B306)</f>
        <v/>
      </c>
      <c r="AV306" s="81" t="str">
        <f t="shared" ref="AV306" si="460">IF(AW306="","",RANK(AW306,$AW$18:$AW$467,1))</f>
        <v/>
      </c>
      <c r="AW306" s="81" t="str">
        <f>IF(T306="","",B306)</f>
        <v/>
      </c>
      <c r="AX306" s="81" t="str">
        <f t="shared" ref="AX306" si="461">IF(AY306="","",RANK(AY306,$AY$18:$AY$467,1))</f>
        <v/>
      </c>
      <c r="AY306" s="81" t="str">
        <f>IF(OR(G306="十種競技",G307="十種競技",G308="十種競技"),B306,"")</f>
        <v/>
      </c>
      <c r="AZ306" s="81"/>
      <c r="BA306" s="77">
        <f>B306</f>
        <v>0</v>
      </c>
      <c r="BB306" s="77" t="str">
        <f t="shared" si="416"/>
        <v/>
      </c>
      <c r="BG306" s="81">
        <f t="shared" si="421"/>
        <v>0</v>
      </c>
    </row>
    <row r="307" spans="1:59" ht="18.75" customHeight="1">
      <c r="A307" s="261"/>
      <c r="B307" s="244"/>
      <c r="C307" s="506"/>
      <c r="D307" s="506"/>
      <c r="E307" s="504" t="str">
        <f>IF(B306="","",VLOOKUP(B306,'登録データ（男）'!$A$3:$AA$2000,4,FALSE))</f>
        <v/>
      </c>
      <c r="F307" s="16" t="s">
        <v>53</v>
      </c>
      <c r="G307" s="16"/>
      <c r="H307" s="16"/>
      <c r="I307" s="16" t="s">
        <v>56</v>
      </c>
      <c r="J307" s="76"/>
      <c r="K307" s="16" t="str">
        <f t="shared" si="404"/>
        <v/>
      </c>
      <c r="L307" s="76"/>
      <c r="M307" s="185" t="str">
        <f t="shared" si="405"/>
        <v/>
      </c>
      <c r="N307" s="76"/>
      <c r="O307" s="76"/>
      <c r="P307" s="204"/>
      <c r="Q307" s="204"/>
      <c r="R307" s="257"/>
      <c r="S307" s="255"/>
      <c r="T307" s="255"/>
      <c r="X307" s="46"/>
      <c r="Y307" s="81">
        <f>IF(B307="",0,IF(VLOOKUP(B307,'登録データ（男）'!$A$3:$AB$1687,28,FALSE)=1,0,1))</f>
        <v>0</v>
      </c>
      <c r="Z307" s="81"/>
      <c r="AA307" s="81"/>
      <c r="AB307" s="81"/>
      <c r="AC307" s="81"/>
      <c r="AD307" s="81"/>
      <c r="AE307" s="81"/>
      <c r="AF307" s="81">
        <f t="shared" ca="1" si="406"/>
        <v>0</v>
      </c>
      <c r="AG307" s="48" t="str">
        <f t="shared" si="400"/>
        <v/>
      </c>
      <c r="AH307" s="81">
        <f t="shared" si="407"/>
        <v>0</v>
      </c>
      <c r="AI307" s="81" t="str">
        <f>IF(G307="","0",VLOOKUP(G307,'登録データ（男）'!$Q$3:$S$23,2,FALSE))</f>
        <v>0</v>
      </c>
      <c r="AJ307" s="81" t="str">
        <f t="shared" si="408"/>
        <v>00</v>
      </c>
      <c r="AK307" s="81" t="str">
        <f t="shared" si="409"/>
        <v>0</v>
      </c>
      <c r="AL307" s="81" t="str">
        <f t="shared" si="410"/>
        <v>000000</v>
      </c>
      <c r="AM307" s="81" t="str">
        <f t="shared" ca="1" si="411"/>
        <v/>
      </c>
      <c r="AN307" s="81">
        <f t="shared" si="415"/>
        <v>0</v>
      </c>
      <c r="AO307" s="81" t="str">
        <f>IF(G307="","0",VALUE(VLOOKUP(G307,'登録データ（男）'!$Q$3:$S$23,3,FALSE)))</f>
        <v>0</v>
      </c>
      <c r="AP307" s="81">
        <f t="shared" si="412"/>
        <v>0</v>
      </c>
      <c r="AQ307" s="81">
        <f t="shared" si="413"/>
        <v>0</v>
      </c>
      <c r="AR307" s="81" t="str">
        <f ca="1">IF(OFFSET(B307,-MOD(ROW(B307),3),0)&lt;&gt;"",IF(RIGHT(G307,1)=")",VALUE(VLOOKUP(OFFSET(B307,-MOD(ROW(B307),3),0),'登録データ（男）'!#REF!,8,FALSE)),"0"),"0")</f>
        <v>0</v>
      </c>
      <c r="AS307" s="81">
        <f t="shared" ca="1" si="414"/>
        <v>0</v>
      </c>
      <c r="AT307" s="81"/>
      <c r="AU307" s="81"/>
      <c r="AV307" s="81"/>
      <c r="AW307" s="81"/>
      <c r="AX307" s="81"/>
      <c r="AY307" s="81"/>
      <c r="AZ307" s="81"/>
      <c r="BA307" s="77"/>
      <c r="BB307" s="77" t="str">
        <f t="shared" si="416"/>
        <v/>
      </c>
      <c r="BG307" s="81">
        <f t="shared" si="421"/>
        <v>0</v>
      </c>
    </row>
    <row r="308" spans="1:59" ht="18.75" customHeight="1" thickBot="1">
      <c r="A308" s="250"/>
      <c r="B308" s="245"/>
      <c r="C308" s="507"/>
      <c r="D308" s="507"/>
      <c r="E308" s="508" t="s">
        <v>258</v>
      </c>
      <c r="F308" s="79" t="s">
        <v>54</v>
      </c>
      <c r="G308" s="79"/>
      <c r="H308" s="152"/>
      <c r="I308" s="79" t="s">
        <v>36</v>
      </c>
      <c r="J308" s="18"/>
      <c r="K308" s="25" t="str">
        <f t="shared" si="404"/>
        <v/>
      </c>
      <c r="L308" s="18"/>
      <c r="M308" s="79" t="str">
        <f t="shared" si="405"/>
        <v/>
      </c>
      <c r="N308" s="18"/>
      <c r="O308" s="18"/>
      <c r="P308" s="258"/>
      <c r="Q308" s="258"/>
      <c r="R308" s="259"/>
      <c r="S308" s="256"/>
      <c r="T308" s="256"/>
      <c r="X308" s="46"/>
      <c r="Y308" s="81">
        <f>IF(B308="",0,IF(VLOOKUP(B308,'登録データ（男）'!$A$3:$AB$1687,28,FALSE)=1,0,1))</f>
        <v>0</v>
      </c>
      <c r="Z308" s="81"/>
      <c r="AA308" s="81"/>
      <c r="AB308" s="81"/>
      <c r="AC308" s="81"/>
      <c r="AD308" s="81"/>
      <c r="AE308" s="81"/>
      <c r="AF308" s="81">
        <f t="shared" ca="1" si="406"/>
        <v>0</v>
      </c>
      <c r="AG308" s="48"/>
      <c r="AH308" s="81">
        <f t="shared" si="407"/>
        <v>0</v>
      </c>
      <c r="AI308" s="81" t="str">
        <f>IF(G308="","0",VLOOKUP(G308,'登録データ（男）'!$Q$3:$S$23,2,FALSE))</f>
        <v>0</v>
      </c>
      <c r="AJ308" s="81" t="str">
        <f t="shared" si="408"/>
        <v>00</v>
      </c>
      <c r="AK308" s="81" t="str">
        <f t="shared" si="409"/>
        <v>0</v>
      </c>
      <c r="AL308" s="81" t="str">
        <f t="shared" si="410"/>
        <v>000000</v>
      </c>
      <c r="AM308" s="81" t="str">
        <f t="shared" ca="1" si="411"/>
        <v/>
      </c>
      <c r="AN308" s="81">
        <f t="shared" si="415"/>
        <v>0</v>
      </c>
      <c r="AO308" s="81" t="str">
        <f>IF(G308="","0",VALUE(VLOOKUP(G308,'登録データ（男）'!$Q$3:$S$23,3,FALSE)))</f>
        <v>0</v>
      </c>
      <c r="AP308" s="81">
        <f t="shared" si="412"/>
        <v>0</v>
      </c>
      <c r="AQ308" s="81">
        <f t="shared" si="413"/>
        <v>0</v>
      </c>
      <c r="AR308" s="81" t="str">
        <f ca="1">IF(OFFSET(B308,-MOD(ROW(B308),3),0)&lt;&gt;"",IF(RIGHT(G308,1)=")",VALUE(VLOOKUP(OFFSET(B308,-MOD(ROW(B308),3),0),'登録データ（男）'!#REF!,8,FALSE)),"0"),"0")</f>
        <v>0</v>
      </c>
      <c r="AS308" s="81">
        <f t="shared" ca="1" si="414"/>
        <v>0</v>
      </c>
      <c r="AT308" s="81"/>
      <c r="AU308" s="81"/>
      <c r="AV308" s="81"/>
      <c r="AW308" s="81"/>
      <c r="AX308" s="81"/>
      <c r="AY308" s="81"/>
      <c r="AZ308" s="81"/>
      <c r="BA308" s="77"/>
      <c r="BB308" s="77" t="str">
        <f t="shared" si="416"/>
        <v/>
      </c>
      <c r="BG308" s="81">
        <f t="shared" si="421"/>
        <v>0</v>
      </c>
    </row>
    <row r="309" spans="1:59" ht="18.75" customHeight="1" thickTop="1">
      <c r="A309" s="260">
        <v>98</v>
      </c>
      <c r="B309" s="243"/>
      <c r="C309" s="505" t="str">
        <f>IF(B309="","",VLOOKUP(B309,'登録データ（男）'!$A$3:$AA$2000,2,FALSE))</f>
        <v/>
      </c>
      <c r="D309" s="505" t="str">
        <f>IF(B309="","",VLOOKUP(B309,'登録データ（男）'!$A$3:$AA$2000,3,FALSE))</f>
        <v/>
      </c>
      <c r="E309" s="504" t="str">
        <f>IF(B309="","",VLOOKUP(B309,'登録データ（男）'!$A$3:$AA$2000,7,FALSE))</f>
        <v/>
      </c>
      <c r="F309" s="82" t="s">
        <v>52</v>
      </c>
      <c r="G309" s="82"/>
      <c r="H309" s="25"/>
      <c r="I309" s="82" t="s">
        <v>55</v>
      </c>
      <c r="J309" s="17"/>
      <c r="K309" s="184" t="str">
        <f t="shared" si="404"/>
        <v/>
      </c>
      <c r="L309" s="17"/>
      <c r="M309" s="82" t="str">
        <f t="shared" si="405"/>
        <v/>
      </c>
      <c r="N309" s="17"/>
      <c r="O309" s="17"/>
      <c r="P309" s="262"/>
      <c r="Q309" s="262"/>
      <c r="R309" s="241"/>
      <c r="S309" s="254"/>
      <c r="T309" s="254"/>
      <c r="X309" s="46"/>
      <c r="Y309" s="81">
        <f>IF(B309="",0,IF(VLOOKUP(B309,'登録データ（男）'!$A$3:$AB$1687,28,FALSE)=1,0,1))</f>
        <v>0</v>
      </c>
      <c r="Z309" s="81">
        <f>IF(B309="",1,0)</f>
        <v>1</v>
      </c>
      <c r="AA309" s="81">
        <f>IF(C309="",1,0)</f>
        <v>1</v>
      </c>
      <c r="AB309" s="81">
        <f>IF(D309="",1,0)</f>
        <v>1</v>
      </c>
      <c r="AC309" s="81">
        <f>IF(E309="",1,0)</f>
        <v>1</v>
      </c>
      <c r="AD309" s="81">
        <f>IF(E310="",1,0)</f>
        <v>1</v>
      </c>
      <c r="AE309" s="81">
        <f>SUM(Z309:AD309)</f>
        <v>5</v>
      </c>
      <c r="AF309" s="81">
        <f t="shared" ca="1" si="406"/>
        <v>0</v>
      </c>
      <c r="AG309" s="48" t="str">
        <f t="shared" ref="AG309" si="462">IF($B309="","",IF($B309&lt;1500,0,1))</f>
        <v/>
      </c>
      <c r="AH309" s="81">
        <f t="shared" si="407"/>
        <v>0</v>
      </c>
      <c r="AI309" s="81" t="str">
        <f>IF(G309="","0",VLOOKUP(G309,'登録データ（男）'!$Q$3:$S$23,2,FALSE))</f>
        <v>0</v>
      </c>
      <c r="AJ309" s="81" t="str">
        <f t="shared" si="408"/>
        <v>00</v>
      </c>
      <c r="AK309" s="81" t="str">
        <f t="shared" si="409"/>
        <v>0</v>
      </c>
      <c r="AL309" s="81" t="str">
        <f t="shared" si="410"/>
        <v>000000</v>
      </c>
      <c r="AM309" s="81" t="str">
        <f t="shared" ca="1" si="411"/>
        <v/>
      </c>
      <c r="AN309" s="81">
        <f t="shared" si="415"/>
        <v>0</v>
      </c>
      <c r="AO309" s="81" t="str">
        <f>IF(G309="","0",VALUE(VLOOKUP(G309,'登録データ（男）'!$Q$3:$S$23,3,FALSE)))</f>
        <v>0</v>
      </c>
      <c r="AP309" s="81">
        <f t="shared" si="412"/>
        <v>0</v>
      </c>
      <c r="AQ309" s="81">
        <f t="shared" si="413"/>
        <v>0</v>
      </c>
      <c r="AR309" s="81" t="str">
        <f ca="1">IF(OFFSET(B309,-MOD(ROW(B309),3),0)&lt;&gt;"",IF(RIGHT(G309,1)=")",VALUE(VLOOKUP(OFFSET(B309,-MOD(ROW(B309),3),0),'登録データ（男）'!#REF!,8,FALSE)),"0"),"0")</f>
        <v>0</v>
      </c>
      <c r="AS309" s="81">
        <f t="shared" ca="1" si="414"/>
        <v>0</v>
      </c>
      <c r="AT309" s="81" t="str">
        <f t="shared" ref="AT309" si="463">IF(AU309="","",RANK(AU309,$AU$18:$AU$467,1))</f>
        <v/>
      </c>
      <c r="AU309" s="81" t="str">
        <f>IF(S309="","",B309)</f>
        <v/>
      </c>
      <c r="AV309" s="81" t="str">
        <f t="shared" ref="AV309" si="464">IF(AW309="","",RANK(AW309,$AW$18:$AW$467,1))</f>
        <v/>
      </c>
      <c r="AW309" s="81" t="str">
        <f>IF(T309="","",B309)</f>
        <v/>
      </c>
      <c r="AX309" s="81" t="str">
        <f t="shared" ref="AX309" si="465">IF(AY309="","",RANK(AY309,$AY$18:$AY$467,1))</f>
        <v/>
      </c>
      <c r="AY309" s="81" t="str">
        <f>IF(OR(G309="十種競技",G310="十種競技",G311="十種競技"),B309,"")</f>
        <v/>
      </c>
      <c r="AZ309" s="81"/>
      <c r="BA309" s="77">
        <f>B309</f>
        <v>0</v>
      </c>
      <c r="BB309" s="77" t="str">
        <f t="shared" si="416"/>
        <v/>
      </c>
      <c r="BG309" s="81">
        <f t="shared" si="421"/>
        <v>0</v>
      </c>
    </row>
    <row r="310" spans="1:59" ht="18" customHeight="1">
      <c r="A310" s="261"/>
      <c r="B310" s="244"/>
      <c r="C310" s="506"/>
      <c r="D310" s="506"/>
      <c r="E310" s="504" t="str">
        <f>IF(B309="","",VLOOKUP(B309,'登録データ（男）'!$A$3:$AA$2000,4,FALSE))</f>
        <v/>
      </c>
      <c r="F310" s="16" t="s">
        <v>53</v>
      </c>
      <c r="G310" s="16"/>
      <c r="H310" s="16"/>
      <c r="I310" s="16" t="s">
        <v>56</v>
      </c>
      <c r="J310" s="76"/>
      <c r="K310" s="16" t="str">
        <f t="shared" si="404"/>
        <v/>
      </c>
      <c r="L310" s="76"/>
      <c r="M310" s="185" t="str">
        <f t="shared" si="405"/>
        <v/>
      </c>
      <c r="N310" s="76"/>
      <c r="O310" s="76"/>
      <c r="P310" s="204"/>
      <c r="Q310" s="204"/>
      <c r="R310" s="257"/>
      <c r="S310" s="255"/>
      <c r="T310" s="255"/>
      <c r="X310" s="46"/>
      <c r="Y310" s="81">
        <f>IF(B310="",0,IF(VLOOKUP(B310,'登録データ（男）'!$A$3:$AB$1687,28,FALSE)=1,0,1))</f>
        <v>0</v>
      </c>
      <c r="Z310" s="81"/>
      <c r="AA310" s="81"/>
      <c r="AB310" s="81"/>
      <c r="AC310" s="81"/>
      <c r="AD310" s="81"/>
      <c r="AE310" s="81"/>
      <c r="AF310" s="81">
        <f t="shared" ca="1" si="406"/>
        <v>0</v>
      </c>
      <c r="AG310" s="48" t="str">
        <f t="shared" si="400"/>
        <v/>
      </c>
      <c r="AH310" s="81">
        <f t="shared" si="407"/>
        <v>0</v>
      </c>
      <c r="AI310" s="81" t="str">
        <f>IF(G310="","0",VLOOKUP(G310,'登録データ（男）'!$Q$3:$S$23,2,FALSE))</f>
        <v>0</v>
      </c>
      <c r="AJ310" s="81" t="str">
        <f t="shared" si="408"/>
        <v>00</v>
      </c>
      <c r="AK310" s="81" t="str">
        <f t="shared" si="409"/>
        <v>0</v>
      </c>
      <c r="AL310" s="81" t="str">
        <f t="shared" si="410"/>
        <v>000000</v>
      </c>
      <c r="AM310" s="81" t="str">
        <f t="shared" ca="1" si="411"/>
        <v/>
      </c>
      <c r="AN310" s="81">
        <f t="shared" si="415"/>
        <v>0</v>
      </c>
      <c r="AO310" s="81" t="str">
        <f>IF(G310="","0",VALUE(VLOOKUP(G310,'登録データ（男）'!$Q$3:$S$23,3,FALSE)))</f>
        <v>0</v>
      </c>
      <c r="AP310" s="81">
        <f t="shared" si="412"/>
        <v>0</v>
      </c>
      <c r="AQ310" s="81">
        <f t="shared" si="413"/>
        <v>0</v>
      </c>
      <c r="AR310" s="81" t="str">
        <f ca="1">IF(OFFSET(B310,-MOD(ROW(B310),3),0)&lt;&gt;"",IF(RIGHT(G310,1)=")",VALUE(VLOOKUP(OFFSET(B310,-MOD(ROW(B310),3),0),'登録データ（男）'!#REF!,8,FALSE)),"0"),"0")</f>
        <v>0</v>
      </c>
      <c r="AS310" s="81">
        <f t="shared" ca="1" si="414"/>
        <v>0</v>
      </c>
      <c r="AT310" s="81"/>
      <c r="AU310" s="81"/>
      <c r="AV310" s="81"/>
      <c r="AW310" s="81"/>
      <c r="AX310" s="81"/>
      <c r="AY310" s="81"/>
      <c r="AZ310" s="81"/>
      <c r="BA310" s="77"/>
      <c r="BB310" s="77" t="str">
        <f t="shared" si="416"/>
        <v/>
      </c>
      <c r="BG310" s="81">
        <f t="shared" si="421"/>
        <v>0</v>
      </c>
    </row>
    <row r="311" spans="1:59" ht="18" customHeight="1" thickBot="1">
      <c r="A311" s="250"/>
      <c r="B311" s="245"/>
      <c r="C311" s="507"/>
      <c r="D311" s="507"/>
      <c r="E311" s="508" t="s">
        <v>258</v>
      </c>
      <c r="F311" s="79" t="s">
        <v>54</v>
      </c>
      <c r="G311" s="79"/>
      <c r="H311" s="152"/>
      <c r="I311" s="79" t="s">
        <v>36</v>
      </c>
      <c r="J311" s="18"/>
      <c r="K311" s="25" t="str">
        <f t="shared" si="404"/>
        <v/>
      </c>
      <c r="L311" s="18"/>
      <c r="M311" s="79" t="str">
        <f t="shared" si="405"/>
        <v/>
      </c>
      <c r="N311" s="18"/>
      <c r="O311" s="18"/>
      <c r="P311" s="258"/>
      <c r="Q311" s="258"/>
      <c r="R311" s="259"/>
      <c r="S311" s="256"/>
      <c r="T311" s="256"/>
      <c r="X311" s="46"/>
      <c r="Y311" s="81">
        <f>IF(B311="",0,IF(VLOOKUP(B311,'登録データ（男）'!$A$3:$AB$1687,28,FALSE)=1,0,1))</f>
        <v>0</v>
      </c>
      <c r="Z311" s="81"/>
      <c r="AA311" s="81"/>
      <c r="AB311" s="81"/>
      <c r="AC311" s="81"/>
      <c r="AD311" s="81"/>
      <c r="AE311" s="81"/>
      <c r="AF311" s="81">
        <f t="shared" ca="1" si="406"/>
        <v>0</v>
      </c>
      <c r="AG311" s="48"/>
      <c r="AH311" s="81">
        <f t="shared" si="407"/>
        <v>0</v>
      </c>
      <c r="AI311" s="81" t="str">
        <f>IF(G311="","0",VLOOKUP(G311,'登録データ（男）'!$Q$3:$S$23,2,FALSE))</f>
        <v>0</v>
      </c>
      <c r="AJ311" s="81" t="str">
        <f t="shared" si="408"/>
        <v>00</v>
      </c>
      <c r="AK311" s="81" t="str">
        <f t="shared" si="409"/>
        <v>0</v>
      </c>
      <c r="AL311" s="81" t="str">
        <f t="shared" si="410"/>
        <v>000000</v>
      </c>
      <c r="AM311" s="81" t="str">
        <f t="shared" ca="1" si="411"/>
        <v/>
      </c>
      <c r="AN311" s="81">
        <f t="shared" si="415"/>
        <v>0</v>
      </c>
      <c r="AO311" s="81" t="str">
        <f>IF(G311="","0",VALUE(VLOOKUP(G311,'登録データ（男）'!$Q$3:$S$23,3,FALSE)))</f>
        <v>0</v>
      </c>
      <c r="AP311" s="81">
        <f t="shared" si="412"/>
        <v>0</v>
      </c>
      <c r="AQ311" s="81">
        <f t="shared" si="413"/>
        <v>0</v>
      </c>
      <c r="AR311" s="81" t="str">
        <f ca="1">IF(OFFSET(B311,-MOD(ROW(B311),3),0)&lt;&gt;"",IF(RIGHT(G311,1)=")",VALUE(VLOOKUP(OFFSET(B311,-MOD(ROW(B311),3),0),'登録データ（男）'!#REF!,8,FALSE)),"0"),"0")</f>
        <v>0</v>
      </c>
      <c r="AS311" s="81">
        <f t="shared" ca="1" si="414"/>
        <v>0</v>
      </c>
      <c r="AT311" s="81"/>
      <c r="AU311" s="81"/>
      <c r="AV311" s="81"/>
      <c r="AW311" s="81"/>
      <c r="AX311" s="81"/>
      <c r="AY311" s="81"/>
      <c r="AZ311" s="81"/>
      <c r="BA311" s="77"/>
      <c r="BB311" s="77" t="str">
        <f t="shared" si="416"/>
        <v/>
      </c>
      <c r="BG311" s="81">
        <f t="shared" si="421"/>
        <v>0</v>
      </c>
    </row>
    <row r="312" spans="1:59" ht="18.75" customHeight="1" thickTop="1">
      <c r="A312" s="260">
        <v>99</v>
      </c>
      <c r="B312" s="243"/>
      <c r="C312" s="505" t="str">
        <f>IF(B312="","",VLOOKUP(B312,'登録データ（男）'!$A$3:$AA$2000,2,FALSE))</f>
        <v/>
      </c>
      <c r="D312" s="505" t="str">
        <f>IF(B312="","",VLOOKUP(B312,'登録データ（男）'!$A$3:$AA$2000,3,FALSE))</f>
        <v/>
      </c>
      <c r="E312" s="504" t="str">
        <f>IF(B312="","",VLOOKUP(B312,'登録データ（男）'!$A$3:$AA$2000,7,FALSE))</f>
        <v/>
      </c>
      <c r="F312" s="82" t="s">
        <v>52</v>
      </c>
      <c r="G312" s="82"/>
      <c r="H312" s="25"/>
      <c r="I312" s="82" t="s">
        <v>55</v>
      </c>
      <c r="J312" s="17"/>
      <c r="K312" s="184" t="str">
        <f t="shared" si="404"/>
        <v/>
      </c>
      <c r="L312" s="17"/>
      <c r="M312" s="82" t="str">
        <f t="shared" si="405"/>
        <v/>
      </c>
      <c r="N312" s="17"/>
      <c r="O312" s="17"/>
      <c r="P312" s="262"/>
      <c r="Q312" s="262"/>
      <c r="R312" s="241"/>
      <c r="S312" s="254"/>
      <c r="T312" s="254"/>
      <c r="X312" s="46"/>
      <c r="Y312" s="81">
        <f>IF(B312="",0,IF(VLOOKUP(B312,'登録データ（男）'!$A$3:$AB$1687,28,FALSE)=1,0,1))</f>
        <v>0</v>
      </c>
      <c r="Z312" s="81">
        <f>IF(B312="",1,0)</f>
        <v>1</v>
      </c>
      <c r="AA312" s="81">
        <f>IF(C312="",1,0)</f>
        <v>1</v>
      </c>
      <c r="AB312" s="81">
        <f>IF(D312="",1,0)</f>
        <v>1</v>
      </c>
      <c r="AC312" s="81">
        <f>IF(E312="",1,0)</f>
        <v>1</v>
      </c>
      <c r="AD312" s="81">
        <f>IF(E313="",1,0)</f>
        <v>1</v>
      </c>
      <c r="AE312" s="81">
        <f>SUM(Z312:AD312)</f>
        <v>5</v>
      </c>
      <c r="AF312" s="81">
        <f t="shared" ca="1" si="406"/>
        <v>0</v>
      </c>
      <c r="AG312" s="48" t="str">
        <f t="shared" ref="AG312" si="466">IF($B312="","",IF($B312&lt;1500,0,1))</f>
        <v/>
      </c>
      <c r="AH312" s="81">
        <f t="shared" si="407"/>
        <v>0</v>
      </c>
      <c r="AI312" s="81" t="str">
        <f>IF(G312="","0",VLOOKUP(G312,'登録データ（男）'!$Q$3:$S$23,2,FALSE))</f>
        <v>0</v>
      </c>
      <c r="AJ312" s="81" t="str">
        <f t="shared" si="408"/>
        <v>00</v>
      </c>
      <c r="AK312" s="81" t="str">
        <f t="shared" si="409"/>
        <v>0</v>
      </c>
      <c r="AL312" s="81" t="str">
        <f t="shared" si="410"/>
        <v>000000</v>
      </c>
      <c r="AM312" s="81" t="str">
        <f t="shared" ca="1" si="411"/>
        <v/>
      </c>
      <c r="AN312" s="81">
        <f t="shared" si="415"/>
        <v>0</v>
      </c>
      <c r="AO312" s="81" t="str">
        <f>IF(G312="","0",VALUE(VLOOKUP(G312,'登録データ（男）'!$Q$3:$S$23,3,FALSE)))</f>
        <v>0</v>
      </c>
      <c r="AP312" s="81">
        <f t="shared" si="412"/>
        <v>0</v>
      </c>
      <c r="AQ312" s="81">
        <f t="shared" si="413"/>
        <v>0</v>
      </c>
      <c r="AR312" s="81" t="str">
        <f ca="1">IF(OFFSET(B312,-MOD(ROW(B312),3),0)&lt;&gt;"",IF(RIGHT(G312,1)=")",VALUE(VLOOKUP(OFFSET(B312,-MOD(ROW(B312),3),0),'登録データ（男）'!#REF!,8,FALSE)),"0"),"0")</f>
        <v>0</v>
      </c>
      <c r="AS312" s="81">
        <f t="shared" ca="1" si="414"/>
        <v>0</v>
      </c>
      <c r="AT312" s="81" t="str">
        <f t="shared" ref="AT312" si="467">IF(AU312="","",RANK(AU312,$AU$18:$AU$467,1))</f>
        <v/>
      </c>
      <c r="AU312" s="81" t="str">
        <f>IF(S312="","",B312)</f>
        <v/>
      </c>
      <c r="AV312" s="81" t="str">
        <f t="shared" ref="AV312" si="468">IF(AW312="","",RANK(AW312,$AW$18:$AW$467,1))</f>
        <v/>
      </c>
      <c r="AW312" s="81" t="str">
        <f>IF(T312="","",B312)</f>
        <v/>
      </c>
      <c r="AX312" s="81" t="str">
        <f t="shared" ref="AX312" si="469">IF(AY312="","",RANK(AY312,$AY$18:$AY$467,1))</f>
        <v/>
      </c>
      <c r="AY312" s="81" t="str">
        <f>IF(OR(G312="十種競技",G313="十種競技",G314="十種競技"),B312,"")</f>
        <v/>
      </c>
      <c r="AZ312" s="81"/>
      <c r="BA312" s="77">
        <f>B312</f>
        <v>0</v>
      </c>
      <c r="BB312" s="77" t="str">
        <f t="shared" si="416"/>
        <v/>
      </c>
      <c r="BG312" s="81">
        <f t="shared" si="421"/>
        <v>0</v>
      </c>
    </row>
    <row r="313" spans="1:59" ht="18" customHeight="1">
      <c r="A313" s="261"/>
      <c r="B313" s="244"/>
      <c r="C313" s="506"/>
      <c r="D313" s="506"/>
      <c r="E313" s="504" t="str">
        <f>IF(B312="","",VLOOKUP(B312,'登録データ（男）'!$A$3:$AA$2000,4,FALSE))</f>
        <v/>
      </c>
      <c r="F313" s="16" t="s">
        <v>53</v>
      </c>
      <c r="G313" s="16"/>
      <c r="H313" s="16"/>
      <c r="I313" s="16" t="s">
        <v>56</v>
      </c>
      <c r="J313" s="76"/>
      <c r="K313" s="16" t="str">
        <f t="shared" si="404"/>
        <v/>
      </c>
      <c r="L313" s="76"/>
      <c r="M313" s="185" t="str">
        <f t="shared" si="405"/>
        <v/>
      </c>
      <c r="N313" s="76"/>
      <c r="O313" s="76"/>
      <c r="P313" s="204"/>
      <c r="Q313" s="204"/>
      <c r="R313" s="257"/>
      <c r="S313" s="255"/>
      <c r="T313" s="255"/>
      <c r="X313" s="46"/>
      <c r="Y313" s="81">
        <f>IF(B313="",0,IF(VLOOKUP(B313,'登録データ（男）'!$A$3:$AB$1687,28,FALSE)=1,0,1))</f>
        <v>0</v>
      </c>
      <c r="Z313" s="81"/>
      <c r="AA313" s="81"/>
      <c r="AB313" s="81"/>
      <c r="AC313" s="81"/>
      <c r="AD313" s="81"/>
      <c r="AE313" s="81"/>
      <c r="AF313" s="81">
        <f t="shared" ca="1" si="406"/>
        <v>0</v>
      </c>
      <c r="AG313" s="48" t="str">
        <f t="shared" si="400"/>
        <v/>
      </c>
      <c r="AH313" s="81">
        <f t="shared" si="407"/>
        <v>0</v>
      </c>
      <c r="AI313" s="81" t="str">
        <f>IF(G313="","0",VLOOKUP(G313,'登録データ（男）'!$Q$3:$S$23,2,FALSE))</f>
        <v>0</v>
      </c>
      <c r="AJ313" s="81" t="str">
        <f t="shared" si="408"/>
        <v>00</v>
      </c>
      <c r="AK313" s="81" t="str">
        <f t="shared" si="409"/>
        <v>0</v>
      </c>
      <c r="AL313" s="81" t="str">
        <f t="shared" si="410"/>
        <v>000000</v>
      </c>
      <c r="AM313" s="81" t="str">
        <f t="shared" ca="1" si="411"/>
        <v/>
      </c>
      <c r="AN313" s="81">
        <f t="shared" si="415"/>
        <v>0</v>
      </c>
      <c r="AO313" s="81" t="str">
        <f>IF(G313="","0",VALUE(VLOOKUP(G313,'登録データ（男）'!$Q$3:$S$23,3,FALSE)))</f>
        <v>0</v>
      </c>
      <c r="AP313" s="81">
        <f t="shared" si="412"/>
        <v>0</v>
      </c>
      <c r="AQ313" s="81">
        <f t="shared" si="413"/>
        <v>0</v>
      </c>
      <c r="AR313" s="81" t="str">
        <f ca="1">IF(OFFSET(B313,-MOD(ROW(B313),3),0)&lt;&gt;"",IF(RIGHT(G313,1)=")",VALUE(VLOOKUP(OFFSET(B313,-MOD(ROW(B313),3),0),'登録データ（男）'!#REF!,8,FALSE)),"0"),"0")</f>
        <v>0</v>
      </c>
      <c r="AS313" s="81">
        <f t="shared" ca="1" si="414"/>
        <v>0</v>
      </c>
      <c r="AT313" s="81"/>
      <c r="AU313" s="81"/>
      <c r="AV313" s="81"/>
      <c r="AW313" s="81"/>
      <c r="AX313" s="81"/>
      <c r="AY313" s="81"/>
      <c r="AZ313" s="81"/>
      <c r="BA313" s="77"/>
      <c r="BB313" s="77" t="str">
        <f t="shared" si="416"/>
        <v/>
      </c>
      <c r="BG313" s="81">
        <f t="shared" si="421"/>
        <v>0</v>
      </c>
    </row>
    <row r="314" spans="1:59" ht="18.75" customHeight="1" thickBot="1">
      <c r="A314" s="250"/>
      <c r="B314" s="245"/>
      <c r="C314" s="507"/>
      <c r="D314" s="507"/>
      <c r="E314" s="508" t="s">
        <v>258</v>
      </c>
      <c r="F314" s="79" t="s">
        <v>54</v>
      </c>
      <c r="G314" s="79"/>
      <c r="H314" s="152"/>
      <c r="I314" s="79" t="s">
        <v>36</v>
      </c>
      <c r="J314" s="18"/>
      <c r="K314" s="25" t="str">
        <f t="shared" si="404"/>
        <v/>
      </c>
      <c r="L314" s="18"/>
      <c r="M314" s="79" t="str">
        <f t="shared" si="405"/>
        <v/>
      </c>
      <c r="N314" s="18"/>
      <c r="O314" s="18"/>
      <c r="P314" s="258"/>
      <c r="Q314" s="258"/>
      <c r="R314" s="259"/>
      <c r="S314" s="256"/>
      <c r="T314" s="256"/>
      <c r="X314" s="46"/>
      <c r="Y314" s="81">
        <f>IF(B314="",0,IF(VLOOKUP(B314,'登録データ（男）'!$A$3:$AB$1687,28,FALSE)=1,0,1))</f>
        <v>0</v>
      </c>
      <c r="Z314" s="81"/>
      <c r="AA314" s="81"/>
      <c r="AB314" s="81"/>
      <c r="AC314" s="81"/>
      <c r="AD314" s="81"/>
      <c r="AE314" s="81"/>
      <c r="AF314" s="81">
        <f t="shared" ca="1" si="406"/>
        <v>0</v>
      </c>
      <c r="AG314" s="48"/>
      <c r="AH314" s="81">
        <f t="shared" si="407"/>
        <v>0</v>
      </c>
      <c r="AI314" s="81" t="str">
        <f>IF(G314="","0",VLOOKUP(G314,'登録データ（男）'!$Q$3:$S$23,2,FALSE))</f>
        <v>0</v>
      </c>
      <c r="AJ314" s="81" t="str">
        <f t="shared" si="408"/>
        <v>00</v>
      </c>
      <c r="AK314" s="81" t="str">
        <f t="shared" si="409"/>
        <v>0</v>
      </c>
      <c r="AL314" s="81" t="str">
        <f t="shared" si="410"/>
        <v>000000</v>
      </c>
      <c r="AM314" s="81" t="str">
        <f t="shared" ca="1" si="411"/>
        <v/>
      </c>
      <c r="AN314" s="81">
        <f t="shared" si="415"/>
        <v>0</v>
      </c>
      <c r="AO314" s="81" t="str">
        <f>IF(G314="","0",VALUE(VLOOKUP(G314,'登録データ（男）'!$Q$3:$S$23,3,FALSE)))</f>
        <v>0</v>
      </c>
      <c r="AP314" s="81">
        <f t="shared" si="412"/>
        <v>0</v>
      </c>
      <c r="AQ314" s="81">
        <f t="shared" si="413"/>
        <v>0</v>
      </c>
      <c r="AR314" s="81" t="str">
        <f ca="1">IF(OFFSET(B314,-MOD(ROW(B314),3),0)&lt;&gt;"",IF(RIGHT(G314,1)=")",VALUE(VLOOKUP(OFFSET(B314,-MOD(ROW(B314),3),0),'登録データ（男）'!#REF!,8,FALSE)),"0"),"0")</f>
        <v>0</v>
      </c>
      <c r="AS314" s="81">
        <f t="shared" ca="1" si="414"/>
        <v>0</v>
      </c>
      <c r="AT314" s="81"/>
      <c r="AU314" s="81"/>
      <c r="AV314" s="81"/>
      <c r="AW314" s="81"/>
      <c r="AX314" s="81"/>
      <c r="AY314" s="81"/>
      <c r="AZ314" s="81"/>
      <c r="BA314" s="77"/>
      <c r="BB314" s="77" t="str">
        <f t="shared" si="416"/>
        <v/>
      </c>
      <c r="BG314" s="81">
        <f t="shared" si="421"/>
        <v>0</v>
      </c>
    </row>
    <row r="315" spans="1:59" ht="18" customHeight="1" thickTop="1">
      <c r="A315" s="260">
        <v>100</v>
      </c>
      <c r="B315" s="243"/>
      <c r="C315" s="505" t="str">
        <f>IF(B315="","",VLOOKUP(B315,'登録データ（男）'!$A$3:$AA$2000,2,FALSE))</f>
        <v/>
      </c>
      <c r="D315" s="505" t="str">
        <f>IF(B315="","",VLOOKUP(B315,'登録データ（男）'!$A$3:$AA$2000,3,FALSE))</f>
        <v/>
      </c>
      <c r="E315" s="504" t="str">
        <f>IF(B315="","",VLOOKUP(B315,'登録データ（男）'!$A$3:$AA$2000,7,FALSE))</f>
        <v/>
      </c>
      <c r="F315" s="82" t="s">
        <v>52</v>
      </c>
      <c r="G315" s="82"/>
      <c r="H315" s="25"/>
      <c r="I315" s="82" t="s">
        <v>55</v>
      </c>
      <c r="J315" s="17"/>
      <c r="K315" s="184" t="str">
        <f t="shared" si="404"/>
        <v/>
      </c>
      <c r="L315" s="17"/>
      <c r="M315" s="82" t="str">
        <f t="shared" si="405"/>
        <v/>
      </c>
      <c r="N315" s="17"/>
      <c r="O315" s="17"/>
      <c r="P315" s="262"/>
      <c r="Q315" s="262"/>
      <c r="R315" s="241"/>
      <c r="S315" s="254"/>
      <c r="T315" s="254"/>
      <c r="X315" s="46"/>
      <c r="Y315" s="81">
        <f>IF(B315="",0,IF(VLOOKUP(B315,'登録データ（男）'!$A$3:$AB$1687,28,FALSE)=1,0,1))</f>
        <v>0</v>
      </c>
      <c r="Z315" s="81">
        <f>IF(B315="",1,0)</f>
        <v>1</v>
      </c>
      <c r="AA315" s="81">
        <f>IF(C315="",1,0)</f>
        <v>1</v>
      </c>
      <c r="AB315" s="81">
        <f>IF(D315="",1,0)</f>
        <v>1</v>
      </c>
      <c r="AC315" s="81">
        <f>IF(E315="",1,0)</f>
        <v>1</v>
      </c>
      <c r="AD315" s="81">
        <f>IF(E316="",1,0)</f>
        <v>1</v>
      </c>
      <c r="AE315" s="81">
        <f>SUM(Z315:AD315)</f>
        <v>5</v>
      </c>
      <c r="AF315" s="81">
        <f t="shared" ca="1" si="406"/>
        <v>0</v>
      </c>
      <c r="AG315" s="48" t="str">
        <f t="shared" ref="AG315" si="470">IF($B315="","",IF($B315&lt;1500,0,1))</f>
        <v/>
      </c>
      <c r="AH315" s="81">
        <f t="shared" si="407"/>
        <v>0</v>
      </c>
      <c r="AI315" s="81" t="str">
        <f>IF(G315="","0",VLOOKUP(G315,'登録データ（男）'!$Q$3:$S$23,2,FALSE))</f>
        <v>0</v>
      </c>
      <c r="AJ315" s="81" t="str">
        <f t="shared" si="408"/>
        <v>00</v>
      </c>
      <c r="AK315" s="81" t="str">
        <f t="shared" si="409"/>
        <v>0</v>
      </c>
      <c r="AL315" s="81" t="str">
        <f t="shared" si="410"/>
        <v>000000</v>
      </c>
      <c r="AM315" s="81" t="str">
        <f t="shared" ca="1" si="411"/>
        <v/>
      </c>
      <c r="AN315" s="81">
        <f t="shared" si="415"/>
        <v>0</v>
      </c>
      <c r="AO315" s="81" t="str">
        <f>IF(G315="","0",VALUE(VLOOKUP(G315,'登録データ（男）'!$Q$3:$S$23,3,FALSE)))</f>
        <v>0</v>
      </c>
      <c r="AP315" s="81">
        <f t="shared" si="412"/>
        <v>0</v>
      </c>
      <c r="AQ315" s="81">
        <f t="shared" si="413"/>
        <v>0</v>
      </c>
      <c r="AR315" s="81" t="str">
        <f ca="1">IF(OFFSET(B315,-MOD(ROW(B315),3),0)&lt;&gt;"",IF(RIGHT(G315,1)=")",VALUE(VLOOKUP(OFFSET(B315,-MOD(ROW(B315),3),0),'登録データ（男）'!#REF!,8,FALSE)),"0"),"0")</f>
        <v>0</v>
      </c>
      <c r="AS315" s="81">
        <f t="shared" ca="1" si="414"/>
        <v>0</v>
      </c>
      <c r="AT315" s="81" t="str">
        <f t="shared" ref="AT315" si="471">IF(AU315="","",RANK(AU315,$AU$18:$AU$467,1))</f>
        <v/>
      </c>
      <c r="AU315" s="81" t="str">
        <f>IF(S315="","",B315)</f>
        <v/>
      </c>
      <c r="AV315" s="81" t="str">
        <f t="shared" ref="AV315" si="472">IF(AW315="","",RANK(AW315,$AW$18:$AW$467,1))</f>
        <v/>
      </c>
      <c r="AW315" s="81" t="str">
        <f>IF(T315="","",B315)</f>
        <v/>
      </c>
      <c r="AX315" s="81" t="str">
        <f t="shared" ref="AX315" si="473">IF(AY315="","",RANK(AY315,$AY$18:$AY$467,1))</f>
        <v/>
      </c>
      <c r="AY315" s="81" t="str">
        <f>IF(OR(G315="十種競技",G316="十種競技",G317="十種競技"),B315,"")</f>
        <v/>
      </c>
      <c r="AZ315" s="81"/>
      <c r="BA315" s="77">
        <f>B315</f>
        <v>0</v>
      </c>
      <c r="BB315" s="77" t="str">
        <f t="shared" si="416"/>
        <v/>
      </c>
      <c r="BG315" s="81">
        <f t="shared" si="421"/>
        <v>0</v>
      </c>
    </row>
    <row r="316" spans="1:59" ht="18.75" customHeight="1">
      <c r="A316" s="261"/>
      <c r="B316" s="244"/>
      <c r="C316" s="506"/>
      <c r="D316" s="506"/>
      <c r="E316" s="504" t="str">
        <f>IF(B315="","",VLOOKUP(B315,'登録データ（男）'!$A$3:$AA$2000,4,FALSE))</f>
        <v/>
      </c>
      <c r="F316" s="16" t="s">
        <v>53</v>
      </c>
      <c r="G316" s="16"/>
      <c r="H316" s="16"/>
      <c r="I316" s="16" t="s">
        <v>56</v>
      </c>
      <c r="J316" s="76"/>
      <c r="K316" s="16" t="str">
        <f t="shared" si="404"/>
        <v/>
      </c>
      <c r="L316" s="76"/>
      <c r="M316" s="185" t="str">
        <f t="shared" si="405"/>
        <v/>
      </c>
      <c r="N316" s="76"/>
      <c r="O316" s="76"/>
      <c r="P316" s="204"/>
      <c r="Q316" s="204"/>
      <c r="R316" s="257"/>
      <c r="S316" s="255"/>
      <c r="T316" s="255"/>
      <c r="X316" s="46"/>
      <c r="Y316" s="81">
        <f>IF(B316="",0,IF(VLOOKUP(B316,'登録データ（男）'!$A$3:$AB$1687,28,FALSE)=1,0,1))</f>
        <v>0</v>
      </c>
      <c r="Z316" s="81"/>
      <c r="AA316" s="81"/>
      <c r="AB316" s="81"/>
      <c r="AC316" s="81"/>
      <c r="AD316" s="81"/>
      <c r="AE316" s="81"/>
      <c r="AF316" s="81">
        <f t="shared" ca="1" si="406"/>
        <v>0</v>
      </c>
      <c r="AG316" s="48" t="str">
        <f t="shared" si="400"/>
        <v/>
      </c>
      <c r="AH316" s="81">
        <f t="shared" si="407"/>
        <v>0</v>
      </c>
      <c r="AI316" s="81" t="str">
        <f>IF(G316="","0",VLOOKUP(G316,'登録データ（男）'!$Q$3:$S$23,2,FALSE))</f>
        <v>0</v>
      </c>
      <c r="AJ316" s="81" t="str">
        <f t="shared" si="408"/>
        <v>00</v>
      </c>
      <c r="AK316" s="81" t="str">
        <f t="shared" si="409"/>
        <v>0</v>
      </c>
      <c r="AL316" s="81" t="str">
        <f t="shared" si="410"/>
        <v>000000</v>
      </c>
      <c r="AM316" s="81" t="str">
        <f t="shared" ca="1" si="411"/>
        <v/>
      </c>
      <c r="AN316" s="81">
        <f t="shared" si="415"/>
        <v>0</v>
      </c>
      <c r="AO316" s="81" t="str">
        <f>IF(G316="","0",VALUE(VLOOKUP(G316,'登録データ（男）'!$Q$3:$S$23,3,FALSE)))</f>
        <v>0</v>
      </c>
      <c r="AP316" s="81">
        <f t="shared" si="412"/>
        <v>0</v>
      </c>
      <c r="AQ316" s="81">
        <f t="shared" si="413"/>
        <v>0</v>
      </c>
      <c r="AR316" s="81" t="str">
        <f ca="1">IF(OFFSET(B316,-MOD(ROW(B316),3),0)&lt;&gt;"",IF(RIGHT(G316,1)=")",VALUE(VLOOKUP(OFFSET(B316,-MOD(ROW(B316),3),0),'登録データ（男）'!#REF!,8,FALSE)),"0"),"0")</f>
        <v>0</v>
      </c>
      <c r="AS316" s="81">
        <f t="shared" ca="1" si="414"/>
        <v>0</v>
      </c>
      <c r="AT316" s="81"/>
      <c r="AU316" s="81"/>
      <c r="AV316" s="81"/>
      <c r="AW316" s="81"/>
      <c r="AX316" s="81"/>
      <c r="AY316" s="81"/>
      <c r="AZ316" s="81"/>
      <c r="BA316" s="77"/>
      <c r="BB316" s="77" t="str">
        <f t="shared" si="416"/>
        <v/>
      </c>
      <c r="BG316" s="81">
        <f t="shared" si="421"/>
        <v>0</v>
      </c>
    </row>
    <row r="317" spans="1:59" ht="18.75" customHeight="1" thickBot="1">
      <c r="A317" s="250"/>
      <c r="B317" s="245"/>
      <c r="C317" s="507"/>
      <c r="D317" s="507"/>
      <c r="E317" s="508" t="s">
        <v>258</v>
      </c>
      <c r="F317" s="79" t="s">
        <v>54</v>
      </c>
      <c r="G317" s="79"/>
      <c r="H317" s="152"/>
      <c r="I317" s="79" t="s">
        <v>36</v>
      </c>
      <c r="J317" s="18"/>
      <c r="K317" s="25" t="str">
        <f t="shared" si="404"/>
        <v/>
      </c>
      <c r="L317" s="18"/>
      <c r="M317" s="79" t="str">
        <f t="shared" si="405"/>
        <v/>
      </c>
      <c r="N317" s="18"/>
      <c r="O317" s="18"/>
      <c r="P317" s="258"/>
      <c r="Q317" s="258"/>
      <c r="R317" s="259"/>
      <c r="S317" s="256"/>
      <c r="T317" s="256"/>
      <c r="X317" s="46"/>
      <c r="Y317" s="81">
        <f>IF(B317="",0,IF(VLOOKUP(B317,'登録データ（男）'!$A$3:$AB$1687,28,FALSE)=1,0,1))</f>
        <v>0</v>
      </c>
      <c r="Z317" s="81"/>
      <c r="AA317" s="81"/>
      <c r="AB317" s="81"/>
      <c r="AC317" s="81"/>
      <c r="AD317" s="81"/>
      <c r="AE317" s="81"/>
      <c r="AF317" s="81">
        <f t="shared" ca="1" si="406"/>
        <v>0</v>
      </c>
      <c r="AG317" s="48"/>
      <c r="AH317" s="81">
        <f t="shared" si="407"/>
        <v>0</v>
      </c>
      <c r="AI317" s="81" t="str">
        <f>IF(G317="","0",VLOOKUP(G317,'登録データ（男）'!$Q$3:$S$23,2,FALSE))</f>
        <v>0</v>
      </c>
      <c r="AJ317" s="81" t="str">
        <f t="shared" si="408"/>
        <v>00</v>
      </c>
      <c r="AK317" s="81" t="str">
        <f t="shared" si="409"/>
        <v>0</v>
      </c>
      <c r="AL317" s="81" t="str">
        <f t="shared" si="410"/>
        <v>000000</v>
      </c>
      <c r="AM317" s="81" t="str">
        <f t="shared" ca="1" si="411"/>
        <v/>
      </c>
      <c r="AN317" s="81">
        <f t="shared" si="415"/>
        <v>0</v>
      </c>
      <c r="AO317" s="81" t="str">
        <f>IF(G317="","0",VALUE(VLOOKUP(G317,'登録データ（男）'!$Q$3:$S$23,3,FALSE)))</f>
        <v>0</v>
      </c>
      <c r="AP317" s="81">
        <f t="shared" si="412"/>
        <v>0</v>
      </c>
      <c r="AQ317" s="81">
        <f t="shared" si="413"/>
        <v>0</v>
      </c>
      <c r="AR317" s="81" t="str">
        <f ca="1">IF(OFFSET(B317,-MOD(ROW(B317),3),0)&lt;&gt;"",IF(RIGHT(G317,1)=")",VALUE(VLOOKUP(OFFSET(B317,-MOD(ROW(B317),3),0),'登録データ（男）'!#REF!,8,FALSE)),"0"),"0")</f>
        <v>0</v>
      </c>
      <c r="AS317" s="81">
        <f t="shared" ca="1" si="414"/>
        <v>0</v>
      </c>
      <c r="AT317" s="81"/>
      <c r="AU317" s="81"/>
      <c r="AV317" s="81"/>
      <c r="AW317" s="81"/>
      <c r="AX317" s="81"/>
      <c r="AY317" s="81"/>
      <c r="AZ317" s="81"/>
      <c r="BA317" s="77"/>
      <c r="BB317" s="77" t="str">
        <f t="shared" si="416"/>
        <v/>
      </c>
      <c r="BG317" s="81">
        <f t="shared" si="421"/>
        <v>0</v>
      </c>
    </row>
    <row r="318" spans="1:59" ht="18.75" customHeight="1" thickTop="1">
      <c r="A318" s="260">
        <v>101</v>
      </c>
      <c r="B318" s="243"/>
      <c r="C318" s="505" t="str">
        <f>IF(B318="","",VLOOKUP(B318,'登録データ（男）'!$A$3:$AA$2000,2,FALSE))</f>
        <v/>
      </c>
      <c r="D318" s="505" t="str">
        <f>IF(B318="","",VLOOKUP(B318,'登録データ（男）'!$A$3:$AA$2000,3,FALSE))</f>
        <v/>
      </c>
      <c r="E318" s="504" t="str">
        <f>IF(B318="","",VLOOKUP(B318,'登録データ（男）'!$A$3:$AA$2000,7,FALSE))</f>
        <v/>
      </c>
      <c r="F318" s="82" t="s">
        <v>52</v>
      </c>
      <c r="G318" s="82"/>
      <c r="H318" s="25"/>
      <c r="I318" s="82" t="s">
        <v>55</v>
      </c>
      <c r="J318" s="17"/>
      <c r="K318" s="184" t="str">
        <f t="shared" si="404"/>
        <v/>
      </c>
      <c r="L318" s="17"/>
      <c r="M318" s="82" t="str">
        <f t="shared" si="405"/>
        <v/>
      </c>
      <c r="N318" s="17"/>
      <c r="O318" s="17"/>
      <c r="P318" s="262"/>
      <c r="Q318" s="262"/>
      <c r="R318" s="241"/>
      <c r="S318" s="254"/>
      <c r="T318" s="254"/>
      <c r="X318" s="46"/>
      <c r="Y318" s="81">
        <f>IF(B318="",0,IF(VLOOKUP(B318,'登録データ（男）'!$A$3:$AB$1687,28,FALSE)=1,0,1))</f>
        <v>0</v>
      </c>
      <c r="Z318" s="81">
        <f>IF(B318="",1,0)</f>
        <v>1</v>
      </c>
      <c r="AA318" s="81">
        <f>IF(C318="",1,0)</f>
        <v>1</v>
      </c>
      <c r="AB318" s="81">
        <f>IF(D318="",1,0)</f>
        <v>1</v>
      </c>
      <c r="AC318" s="81">
        <f>IF(E318="",1,0)</f>
        <v>1</v>
      </c>
      <c r="AD318" s="81">
        <f>IF(E319="",1,0)</f>
        <v>1</v>
      </c>
      <c r="AE318" s="81">
        <f>SUM(Z318:AD318)</f>
        <v>5</v>
      </c>
      <c r="AF318" s="81">
        <f t="shared" ca="1" si="406"/>
        <v>0</v>
      </c>
      <c r="AG318" s="48" t="str">
        <f t="shared" ref="AG318" si="474">IF($B318="","",IF($B318&lt;1500,0,1))</f>
        <v/>
      </c>
      <c r="AH318" s="81">
        <f t="shared" si="407"/>
        <v>0</v>
      </c>
      <c r="AI318" s="81" t="str">
        <f>IF(G318="","0",VLOOKUP(G318,'登録データ（男）'!$Q$3:$S$23,2,FALSE))</f>
        <v>0</v>
      </c>
      <c r="AJ318" s="81" t="str">
        <f t="shared" si="408"/>
        <v>00</v>
      </c>
      <c r="AK318" s="81" t="str">
        <f t="shared" si="409"/>
        <v>0</v>
      </c>
      <c r="AL318" s="81" t="str">
        <f t="shared" si="410"/>
        <v>000000</v>
      </c>
      <c r="AM318" s="81" t="str">
        <f t="shared" ca="1" si="411"/>
        <v/>
      </c>
      <c r="AN318" s="81">
        <f t="shared" si="415"/>
        <v>0</v>
      </c>
      <c r="AO318" s="81" t="str">
        <f>IF(G318="","0",VALUE(VLOOKUP(G318,'登録データ（男）'!$Q$3:$S$23,3,FALSE)))</f>
        <v>0</v>
      </c>
      <c r="AP318" s="81">
        <f t="shared" si="412"/>
        <v>0</v>
      </c>
      <c r="AQ318" s="81">
        <f t="shared" si="413"/>
        <v>0</v>
      </c>
      <c r="AR318" s="81" t="str">
        <f ca="1">IF(OFFSET(B318,-MOD(ROW(B318),3),0)&lt;&gt;"",IF(RIGHT(G318,1)=")",VALUE(VLOOKUP(OFFSET(B318,-MOD(ROW(B318),3),0),'登録データ（男）'!#REF!,8,FALSE)),"0"),"0")</f>
        <v>0</v>
      </c>
      <c r="AS318" s="81">
        <f t="shared" ca="1" si="414"/>
        <v>0</v>
      </c>
      <c r="AT318" s="81" t="str">
        <f t="shared" ref="AT318" si="475">IF(AU318="","",RANK(AU318,$AU$18:$AU$467,1))</f>
        <v/>
      </c>
      <c r="AU318" s="81" t="str">
        <f>IF(S318="","",B318)</f>
        <v/>
      </c>
      <c r="AV318" s="81" t="str">
        <f t="shared" ref="AV318" si="476">IF(AW318="","",RANK(AW318,$AW$18:$AW$467,1))</f>
        <v/>
      </c>
      <c r="AW318" s="81" t="str">
        <f>IF(T318="","",B318)</f>
        <v/>
      </c>
      <c r="AX318" s="81" t="str">
        <f t="shared" ref="AX318" si="477">IF(AY318="","",RANK(AY318,$AY$18:$AY$467,1))</f>
        <v/>
      </c>
      <c r="AY318" s="81" t="str">
        <f>IF(OR(G318="十種競技",G319="十種競技",G320="十種競技"),B318,"")</f>
        <v/>
      </c>
      <c r="AZ318" s="81"/>
      <c r="BA318" s="77">
        <f>B318</f>
        <v>0</v>
      </c>
      <c r="BB318" s="77" t="str">
        <f t="shared" si="416"/>
        <v/>
      </c>
      <c r="BG318" s="81">
        <f t="shared" si="421"/>
        <v>0</v>
      </c>
    </row>
    <row r="319" spans="1:59" ht="18" customHeight="1">
      <c r="A319" s="261"/>
      <c r="B319" s="244"/>
      <c r="C319" s="506"/>
      <c r="D319" s="506"/>
      <c r="E319" s="504" t="str">
        <f>IF(B318="","",VLOOKUP(B318,'登録データ（男）'!$A$3:$AA$2000,4,FALSE))</f>
        <v/>
      </c>
      <c r="F319" s="16" t="s">
        <v>53</v>
      </c>
      <c r="G319" s="16"/>
      <c r="H319" s="16"/>
      <c r="I319" s="16" t="s">
        <v>56</v>
      </c>
      <c r="J319" s="76"/>
      <c r="K319" s="16" t="str">
        <f t="shared" si="404"/>
        <v/>
      </c>
      <c r="L319" s="76"/>
      <c r="M319" s="185" t="str">
        <f t="shared" si="405"/>
        <v/>
      </c>
      <c r="N319" s="76"/>
      <c r="O319" s="76"/>
      <c r="P319" s="204"/>
      <c r="Q319" s="204"/>
      <c r="R319" s="257"/>
      <c r="S319" s="255"/>
      <c r="T319" s="255"/>
      <c r="X319" s="46"/>
      <c r="Y319" s="81">
        <f>IF(B319="",0,IF(VLOOKUP(B319,'登録データ（男）'!$A$3:$AB$1687,28,FALSE)=1,0,1))</f>
        <v>0</v>
      </c>
      <c r="Z319" s="81"/>
      <c r="AA319" s="81"/>
      <c r="AB319" s="81"/>
      <c r="AC319" s="81"/>
      <c r="AD319" s="81"/>
      <c r="AE319" s="81"/>
      <c r="AF319" s="81">
        <f t="shared" ca="1" si="406"/>
        <v>0</v>
      </c>
      <c r="AG319" s="48" t="str">
        <f t="shared" si="400"/>
        <v/>
      </c>
      <c r="AH319" s="81">
        <f t="shared" si="407"/>
        <v>0</v>
      </c>
      <c r="AI319" s="81" t="str">
        <f>IF(G319="","0",VLOOKUP(G319,'登録データ（男）'!$Q$3:$S$23,2,FALSE))</f>
        <v>0</v>
      </c>
      <c r="AJ319" s="81" t="str">
        <f t="shared" si="408"/>
        <v>00</v>
      </c>
      <c r="AK319" s="81" t="str">
        <f t="shared" si="409"/>
        <v>0</v>
      </c>
      <c r="AL319" s="81" t="str">
        <f t="shared" si="410"/>
        <v>000000</v>
      </c>
      <c r="AM319" s="81" t="str">
        <f t="shared" ca="1" si="411"/>
        <v/>
      </c>
      <c r="AN319" s="81">
        <f t="shared" si="415"/>
        <v>0</v>
      </c>
      <c r="AO319" s="81" t="str">
        <f>IF(G319="","0",VALUE(VLOOKUP(G319,'登録データ（男）'!$Q$3:$S$23,3,FALSE)))</f>
        <v>0</v>
      </c>
      <c r="AP319" s="81">
        <f t="shared" si="412"/>
        <v>0</v>
      </c>
      <c r="AQ319" s="81">
        <f t="shared" si="413"/>
        <v>0</v>
      </c>
      <c r="AR319" s="81" t="str">
        <f ca="1">IF(OFFSET(B319,-MOD(ROW(B319),3),0)&lt;&gt;"",IF(RIGHT(G319,1)=")",VALUE(VLOOKUP(OFFSET(B319,-MOD(ROW(B319),3),0),'登録データ（男）'!#REF!,8,FALSE)),"0"),"0")</f>
        <v>0</v>
      </c>
      <c r="AS319" s="81">
        <f t="shared" ca="1" si="414"/>
        <v>0</v>
      </c>
      <c r="AT319" s="81"/>
      <c r="AU319" s="81"/>
      <c r="AV319" s="81"/>
      <c r="AW319" s="81"/>
      <c r="AX319" s="81"/>
      <c r="AY319" s="81"/>
      <c r="AZ319" s="81"/>
      <c r="BA319" s="77"/>
      <c r="BB319" s="77" t="str">
        <f t="shared" si="416"/>
        <v/>
      </c>
      <c r="BG319" s="81">
        <f t="shared" si="421"/>
        <v>0</v>
      </c>
    </row>
    <row r="320" spans="1:59" ht="18.75" customHeight="1" thickBot="1">
      <c r="A320" s="250"/>
      <c r="B320" s="245"/>
      <c r="C320" s="507"/>
      <c r="D320" s="507"/>
      <c r="E320" s="508" t="s">
        <v>258</v>
      </c>
      <c r="F320" s="79" t="s">
        <v>54</v>
      </c>
      <c r="G320" s="79"/>
      <c r="H320" s="152"/>
      <c r="I320" s="79" t="s">
        <v>36</v>
      </c>
      <c r="J320" s="18"/>
      <c r="K320" s="25" t="str">
        <f t="shared" si="404"/>
        <v/>
      </c>
      <c r="L320" s="18"/>
      <c r="M320" s="79" t="str">
        <f t="shared" si="405"/>
        <v/>
      </c>
      <c r="N320" s="18"/>
      <c r="O320" s="18"/>
      <c r="P320" s="258"/>
      <c r="Q320" s="258"/>
      <c r="R320" s="259"/>
      <c r="S320" s="256"/>
      <c r="T320" s="256"/>
      <c r="X320" s="46"/>
      <c r="Y320" s="81">
        <f>IF(B320="",0,IF(VLOOKUP(B320,'登録データ（男）'!$A$3:$AB$1687,28,FALSE)=1,0,1))</f>
        <v>0</v>
      </c>
      <c r="Z320" s="81"/>
      <c r="AA320" s="81"/>
      <c r="AB320" s="81"/>
      <c r="AC320" s="81"/>
      <c r="AD320" s="81"/>
      <c r="AE320" s="81"/>
      <c r="AF320" s="81">
        <f t="shared" ca="1" si="406"/>
        <v>0</v>
      </c>
      <c r="AG320" s="48"/>
      <c r="AH320" s="81">
        <f t="shared" si="407"/>
        <v>0</v>
      </c>
      <c r="AI320" s="81" t="str">
        <f>IF(G320="","0",VLOOKUP(G320,'登録データ（男）'!$Q$3:$S$23,2,FALSE))</f>
        <v>0</v>
      </c>
      <c r="AJ320" s="81" t="str">
        <f t="shared" si="408"/>
        <v>00</v>
      </c>
      <c r="AK320" s="81" t="str">
        <f t="shared" si="409"/>
        <v>0</v>
      </c>
      <c r="AL320" s="81" t="str">
        <f t="shared" si="410"/>
        <v>000000</v>
      </c>
      <c r="AM320" s="81" t="str">
        <f t="shared" ca="1" si="411"/>
        <v/>
      </c>
      <c r="AN320" s="81">
        <f t="shared" si="415"/>
        <v>0</v>
      </c>
      <c r="AO320" s="81" t="str">
        <f>IF(G320="","0",VALUE(VLOOKUP(G320,'登録データ（男）'!$Q$3:$S$23,3,FALSE)))</f>
        <v>0</v>
      </c>
      <c r="AP320" s="81">
        <f t="shared" si="412"/>
        <v>0</v>
      </c>
      <c r="AQ320" s="81">
        <f t="shared" si="413"/>
        <v>0</v>
      </c>
      <c r="AR320" s="81" t="str">
        <f ca="1">IF(OFFSET(B320,-MOD(ROW(B320),3),0)&lt;&gt;"",IF(RIGHT(G320,1)=")",VALUE(VLOOKUP(OFFSET(B320,-MOD(ROW(B320),3),0),'登録データ（男）'!#REF!,8,FALSE)),"0"),"0")</f>
        <v>0</v>
      </c>
      <c r="AS320" s="81">
        <f t="shared" ca="1" si="414"/>
        <v>0</v>
      </c>
      <c r="AT320" s="81"/>
      <c r="AU320" s="81"/>
      <c r="AV320" s="81"/>
      <c r="AW320" s="81"/>
      <c r="AX320" s="81"/>
      <c r="AY320" s="81"/>
      <c r="AZ320" s="81"/>
      <c r="BA320" s="77"/>
      <c r="BB320" s="77" t="str">
        <f t="shared" si="416"/>
        <v/>
      </c>
      <c r="BG320" s="81">
        <f t="shared" si="421"/>
        <v>0</v>
      </c>
    </row>
    <row r="321" spans="1:59" ht="18" customHeight="1" thickTop="1">
      <c r="A321" s="260">
        <v>102</v>
      </c>
      <c r="B321" s="243"/>
      <c r="C321" s="505" t="str">
        <f>IF(B321="","",VLOOKUP(B321,'登録データ（男）'!$A$3:$AA$2000,2,FALSE))</f>
        <v/>
      </c>
      <c r="D321" s="505" t="str">
        <f>IF(B321="","",VLOOKUP(B321,'登録データ（男）'!$A$3:$AA$2000,3,FALSE))</f>
        <v/>
      </c>
      <c r="E321" s="504" t="str">
        <f>IF(B321="","",VLOOKUP(B321,'登録データ（男）'!$A$3:$AA$2000,7,FALSE))</f>
        <v/>
      </c>
      <c r="F321" s="82" t="s">
        <v>52</v>
      </c>
      <c r="G321" s="82"/>
      <c r="H321" s="25"/>
      <c r="I321" s="82" t="s">
        <v>55</v>
      </c>
      <c r="J321" s="17"/>
      <c r="K321" s="184" t="str">
        <f t="shared" si="404"/>
        <v/>
      </c>
      <c r="L321" s="17"/>
      <c r="M321" s="82" t="str">
        <f t="shared" si="405"/>
        <v/>
      </c>
      <c r="N321" s="17"/>
      <c r="O321" s="17"/>
      <c r="P321" s="262"/>
      <c r="Q321" s="262"/>
      <c r="R321" s="241"/>
      <c r="S321" s="254"/>
      <c r="T321" s="254"/>
      <c r="X321" s="46"/>
      <c r="Y321" s="81">
        <f>IF(B321="",0,IF(VLOOKUP(B321,'登録データ（男）'!$A$3:$AB$1687,28,FALSE)=1,0,1))</f>
        <v>0</v>
      </c>
      <c r="Z321" s="81">
        <f>IF(B321="",1,0)</f>
        <v>1</v>
      </c>
      <c r="AA321" s="81">
        <f>IF(C321="",1,0)</f>
        <v>1</v>
      </c>
      <c r="AB321" s="81">
        <f>IF(D321="",1,0)</f>
        <v>1</v>
      </c>
      <c r="AC321" s="81">
        <f>IF(E321="",1,0)</f>
        <v>1</v>
      </c>
      <c r="AD321" s="81">
        <f>IF(E322="",1,0)</f>
        <v>1</v>
      </c>
      <c r="AE321" s="81">
        <f>SUM(Z321:AD321)</f>
        <v>5</v>
      </c>
      <c r="AF321" s="81">
        <f t="shared" ca="1" si="406"/>
        <v>0</v>
      </c>
      <c r="AG321" s="48" t="str">
        <f t="shared" ref="AG321" si="478">IF($B321="","",IF($B321&lt;1500,0,1))</f>
        <v/>
      </c>
      <c r="AH321" s="81">
        <f t="shared" si="407"/>
        <v>0</v>
      </c>
      <c r="AI321" s="81" t="str">
        <f>IF(G321="","0",VLOOKUP(G321,'登録データ（男）'!$Q$3:$S$23,2,FALSE))</f>
        <v>0</v>
      </c>
      <c r="AJ321" s="81" t="str">
        <f t="shared" si="408"/>
        <v>00</v>
      </c>
      <c r="AK321" s="81" t="str">
        <f t="shared" si="409"/>
        <v>0</v>
      </c>
      <c r="AL321" s="81" t="str">
        <f t="shared" si="410"/>
        <v>000000</v>
      </c>
      <c r="AM321" s="81" t="str">
        <f t="shared" ca="1" si="411"/>
        <v/>
      </c>
      <c r="AN321" s="81">
        <f t="shared" si="415"/>
        <v>0</v>
      </c>
      <c r="AO321" s="81" t="str">
        <f>IF(G321="","0",VALUE(VLOOKUP(G321,'登録データ（男）'!$Q$3:$S$23,3,FALSE)))</f>
        <v>0</v>
      </c>
      <c r="AP321" s="81">
        <f t="shared" si="412"/>
        <v>0</v>
      </c>
      <c r="AQ321" s="81">
        <f t="shared" si="413"/>
        <v>0</v>
      </c>
      <c r="AR321" s="81" t="str">
        <f ca="1">IF(OFFSET(B321,-MOD(ROW(B321),3),0)&lt;&gt;"",IF(RIGHT(G321,1)=")",VALUE(VLOOKUP(OFFSET(B321,-MOD(ROW(B321),3),0),'登録データ（男）'!#REF!,8,FALSE)),"0"),"0")</f>
        <v>0</v>
      </c>
      <c r="AS321" s="81">
        <f t="shared" ca="1" si="414"/>
        <v>0</v>
      </c>
      <c r="AT321" s="81" t="str">
        <f t="shared" ref="AT321" si="479">IF(AU321="","",RANK(AU321,$AU$18:$AU$467,1))</f>
        <v/>
      </c>
      <c r="AU321" s="81" t="str">
        <f>IF(S321="","",B321)</f>
        <v/>
      </c>
      <c r="AV321" s="81" t="str">
        <f t="shared" ref="AV321" si="480">IF(AW321="","",RANK(AW321,$AW$18:$AW$467,1))</f>
        <v/>
      </c>
      <c r="AW321" s="81" t="str">
        <f>IF(T321="","",B321)</f>
        <v/>
      </c>
      <c r="AX321" s="81" t="str">
        <f t="shared" ref="AX321" si="481">IF(AY321="","",RANK(AY321,$AY$18:$AY$467,1))</f>
        <v/>
      </c>
      <c r="AY321" s="81" t="str">
        <f>IF(OR(G321="十種競技",G322="十種競技",G323="十種競技"),B321,"")</f>
        <v/>
      </c>
      <c r="AZ321" s="81"/>
      <c r="BA321" s="77">
        <f>B321</f>
        <v>0</v>
      </c>
      <c r="BB321" s="77" t="str">
        <f t="shared" si="416"/>
        <v/>
      </c>
      <c r="BG321" s="81">
        <f t="shared" si="421"/>
        <v>0</v>
      </c>
    </row>
    <row r="322" spans="1:59" ht="18" customHeight="1">
      <c r="A322" s="261"/>
      <c r="B322" s="244"/>
      <c r="C322" s="506"/>
      <c r="D322" s="506"/>
      <c r="E322" s="504" t="str">
        <f>IF(B321="","",VLOOKUP(B321,'登録データ（男）'!$A$3:$AA$2000,4,FALSE))</f>
        <v/>
      </c>
      <c r="F322" s="16" t="s">
        <v>53</v>
      </c>
      <c r="G322" s="16"/>
      <c r="H322" s="16"/>
      <c r="I322" s="16" t="s">
        <v>56</v>
      </c>
      <c r="J322" s="76"/>
      <c r="K322" s="16" t="str">
        <f t="shared" si="404"/>
        <v/>
      </c>
      <c r="L322" s="76"/>
      <c r="M322" s="185" t="str">
        <f t="shared" si="405"/>
        <v/>
      </c>
      <c r="N322" s="76"/>
      <c r="O322" s="76"/>
      <c r="P322" s="204"/>
      <c r="Q322" s="204"/>
      <c r="R322" s="257"/>
      <c r="S322" s="255"/>
      <c r="T322" s="255"/>
      <c r="X322" s="46"/>
      <c r="Y322" s="81">
        <f>IF(B322="",0,IF(VLOOKUP(B322,'登録データ（男）'!$A$3:$AB$1687,28,FALSE)=1,0,1))</f>
        <v>0</v>
      </c>
      <c r="Z322" s="81"/>
      <c r="AA322" s="81"/>
      <c r="AB322" s="81"/>
      <c r="AC322" s="81"/>
      <c r="AD322" s="81"/>
      <c r="AE322" s="81"/>
      <c r="AF322" s="81">
        <f t="shared" ca="1" si="406"/>
        <v>0</v>
      </c>
      <c r="AG322" s="48" t="str">
        <f t="shared" si="400"/>
        <v/>
      </c>
      <c r="AH322" s="81">
        <f t="shared" si="407"/>
        <v>0</v>
      </c>
      <c r="AI322" s="81" t="str">
        <f>IF(G322="","0",VLOOKUP(G322,'登録データ（男）'!$Q$3:$S$23,2,FALSE))</f>
        <v>0</v>
      </c>
      <c r="AJ322" s="81" t="str">
        <f t="shared" si="408"/>
        <v>00</v>
      </c>
      <c r="AK322" s="81" t="str">
        <f t="shared" si="409"/>
        <v>0</v>
      </c>
      <c r="AL322" s="81" t="str">
        <f t="shared" si="410"/>
        <v>000000</v>
      </c>
      <c r="AM322" s="81" t="str">
        <f t="shared" ca="1" si="411"/>
        <v/>
      </c>
      <c r="AN322" s="81">
        <f t="shared" si="415"/>
        <v>0</v>
      </c>
      <c r="AO322" s="81" t="str">
        <f>IF(G322="","0",VALUE(VLOOKUP(G322,'登録データ（男）'!$Q$3:$S$23,3,FALSE)))</f>
        <v>0</v>
      </c>
      <c r="AP322" s="81">
        <f t="shared" si="412"/>
        <v>0</v>
      </c>
      <c r="AQ322" s="81">
        <f t="shared" si="413"/>
        <v>0</v>
      </c>
      <c r="AR322" s="81" t="str">
        <f ca="1">IF(OFFSET(B322,-MOD(ROW(B322),3),0)&lt;&gt;"",IF(RIGHT(G322,1)=")",VALUE(VLOOKUP(OFFSET(B322,-MOD(ROW(B322),3),0),'登録データ（男）'!#REF!,8,FALSE)),"0"),"0")</f>
        <v>0</v>
      </c>
      <c r="AS322" s="81">
        <f t="shared" ca="1" si="414"/>
        <v>0</v>
      </c>
      <c r="AT322" s="81"/>
      <c r="AU322" s="81"/>
      <c r="AV322" s="81"/>
      <c r="AW322" s="81"/>
      <c r="AX322" s="81"/>
      <c r="AY322" s="81"/>
      <c r="AZ322" s="81"/>
      <c r="BA322" s="77"/>
      <c r="BB322" s="77" t="str">
        <f t="shared" si="416"/>
        <v/>
      </c>
      <c r="BG322" s="81">
        <f t="shared" si="421"/>
        <v>0</v>
      </c>
    </row>
    <row r="323" spans="1:59" ht="18.75" customHeight="1" thickBot="1">
      <c r="A323" s="250"/>
      <c r="B323" s="245"/>
      <c r="C323" s="507"/>
      <c r="D323" s="507"/>
      <c r="E323" s="508" t="s">
        <v>258</v>
      </c>
      <c r="F323" s="79" t="s">
        <v>54</v>
      </c>
      <c r="G323" s="79"/>
      <c r="H323" s="152"/>
      <c r="I323" s="79" t="s">
        <v>36</v>
      </c>
      <c r="J323" s="18"/>
      <c r="K323" s="25" t="str">
        <f t="shared" si="404"/>
        <v/>
      </c>
      <c r="L323" s="18"/>
      <c r="M323" s="79" t="str">
        <f t="shared" si="405"/>
        <v/>
      </c>
      <c r="N323" s="18"/>
      <c r="O323" s="18"/>
      <c r="P323" s="258"/>
      <c r="Q323" s="258"/>
      <c r="R323" s="259"/>
      <c r="S323" s="256"/>
      <c r="T323" s="256"/>
      <c r="X323" s="46"/>
      <c r="Y323" s="81">
        <f>IF(B323="",0,IF(VLOOKUP(B323,'登録データ（男）'!$A$3:$AB$1687,28,FALSE)=1,0,1))</f>
        <v>0</v>
      </c>
      <c r="Z323" s="81"/>
      <c r="AA323" s="81"/>
      <c r="AB323" s="81"/>
      <c r="AC323" s="81"/>
      <c r="AD323" s="81"/>
      <c r="AE323" s="81"/>
      <c r="AF323" s="81">
        <f t="shared" ca="1" si="406"/>
        <v>0</v>
      </c>
      <c r="AG323" s="48"/>
      <c r="AH323" s="81">
        <f t="shared" si="407"/>
        <v>0</v>
      </c>
      <c r="AI323" s="81" t="str">
        <f>IF(G323="","0",VLOOKUP(G323,'登録データ（男）'!$Q$3:$S$23,2,FALSE))</f>
        <v>0</v>
      </c>
      <c r="AJ323" s="81" t="str">
        <f t="shared" si="408"/>
        <v>00</v>
      </c>
      <c r="AK323" s="81" t="str">
        <f t="shared" si="409"/>
        <v>0</v>
      </c>
      <c r="AL323" s="81" t="str">
        <f t="shared" si="410"/>
        <v>000000</v>
      </c>
      <c r="AM323" s="81" t="str">
        <f t="shared" ca="1" si="411"/>
        <v/>
      </c>
      <c r="AN323" s="81">
        <f t="shared" si="415"/>
        <v>0</v>
      </c>
      <c r="AO323" s="81" t="str">
        <f>IF(G323="","0",VALUE(VLOOKUP(G323,'登録データ（男）'!$Q$3:$S$23,3,FALSE)))</f>
        <v>0</v>
      </c>
      <c r="AP323" s="81">
        <f t="shared" si="412"/>
        <v>0</v>
      </c>
      <c r="AQ323" s="81">
        <f t="shared" si="413"/>
        <v>0</v>
      </c>
      <c r="AR323" s="81" t="str">
        <f ca="1">IF(OFFSET(B323,-MOD(ROW(B323),3),0)&lt;&gt;"",IF(RIGHT(G323,1)=")",VALUE(VLOOKUP(OFFSET(B323,-MOD(ROW(B323),3),0),'登録データ（男）'!#REF!,8,FALSE)),"0"),"0")</f>
        <v>0</v>
      </c>
      <c r="AS323" s="81">
        <f t="shared" ca="1" si="414"/>
        <v>0</v>
      </c>
      <c r="AT323" s="81"/>
      <c r="AU323" s="81"/>
      <c r="AV323" s="81"/>
      <c r="AW323" s="81"/>
      <c r="AX323" s="81"/>
      <c r="AY323" s="81"/>
      <c r="AZ323" s="81"/>
      <c r="BA323" s="77"/>
      <c r="BB323" s="77" t="str">
        <f t="shared" si="416"/>
        <v/>
      </c>
      <c r="BG323" s="81">
        <f t="shared" si="421"/>
        <v>0</v>
      </c>
    </row>
    <row r="324" spans="1:59" ht="18.75" customHeight="1" thickTop="1">
      <c r="A324" s="260">
        <v>103</v>
      </c>
      <c r="B324" s="243"/>
      <c r="C324" s="505" t="str">
        <f>IF(B324="","",VLOOKUP(B324,'登録データ（男）'!$A$3:$AA$2000,2,FALSE))</f>
        <v/>
      </c>
      <c r="D324" s="505" t="str">
        <f>IF(B324="","",VLOOKUP(B324,'登録データ（男）'!$A$3:$AA$2000,3,FALSE))</f>
        <v/>
      </c>
      <c r="E324" s="504" t="str">
        <f>IF(B324="","",VLOOKUP(B324,'登録データ（男）'!$A$3:$AA$2000,7,FALSE))</f>
        <v/>
      </c>
      <c r="F324" s="82" t="s">
        <v>52</v>
      </c>
      <c r="G324" s="82"/>
      <c r="H324" s="25"/>
      <c r="I324" s="82" t="s">
        <v>55</v>
      </c>
      <c r="J324" s="17"/>
      <c r="K324" s="184" t="str">
        <f t="shared" si="404"/>
        <v/>
      </c>
      <c r="L324" s="17"/>
      <c r="M324" s="82" t="str">
        <f t="shared" si="405"/>
        <v/>
      </c>
      <c r="N324" s="17"/>
      <c r="O324" s="17"/>
      <c r="P324" s="262"/>
      <c r="Q324" s="262"/>
      <c r="R324" s="241"/>
      <c r="S324" s="254"/>
      <c r="T324" s="254"/>
      <c r="X324" s="46"/>
      <c r="Y324" s="81">
        <f>IF(B324="",0,IF(VLOOKUP(B324,'登録データ（男）'!$A$3:$AB$1687,28,FALSE)=1,0,1))</f>
        <v>0</v>
      </c>
      <c r="Z324" s="81">
        <f>IF(B324="",1,0)</f>
        <v>1</v>
      </c>
      <c r="AA324" s="81">
        <f>IF(C324="",1,0)</f>
        <v>1</v>
      </c>
      <c r="AB324" s="81">
        <f>IF(D324="",1,0)</f>
        <v>1</v>
      </c>
      <c r="AC324" s="81">
        <f>IF(E324="",1,0)</f>
        <v>1</v>
      </c>
      <c r="AD324" s="81">
        <f>IF(E325="",1,0)</f>
        <v>1</v>
      </c>
      <c r="AE324" s="81">
        <f>SUM(Z324:AD324)</f>
        <v>5</v>
      </c>
      <c r="AF324" s="81">
        <f t="shared" ca="1" si="406"/>
        <v>0</v>
      </c>
      <c r="AG324" s="48" t="str">
        <f t="shared" ref="AG324" si="482">IF($B324="","",IF($B324&lt;1500,0,1))</f>
        <v/>
      </c>
      <c r="AH324" s="81">
        <f t="shared" si="407"/>
        <v>0</v>
      </c>
      <c r="AI324" s="81" t="str">
        <f>IF(G324="","0",VLOOKUP(G324,'登録データ（男）'!$Q$3:$S$23,2,FALSE))</f>
        <v>0</v>
      </c>
      <c r="AJ324" s="81" t="str">
        <f t="shared" si="408"/>
        <v>00</v>
      </c>
      <c r="AK324" s="81" t="str">
        <f t="shared" si="409"/>
        <v>0</v>
      </c>
      <c r="AL324" s="81" t="str">
        <f t="shared" si="410"/>
        <v>000000</v>
      </c>
      <c r="AM324" s="81" t="str">
        <f t="shared" ca="1" si="411"/>
        <v/>
      </c>
      <c r="AN324" s="81">
        <f t="shared" si="415"/>
        <v>0</v>
      </c>
      <c r="AO324" s="81" t="str">
        <f>IF(G324="","0",VALUE(VLOOKUP(G324,'登録データ（男）'!$Q$3:$S$23,3,FALSE)))</f>
        <v>0</v>
      </c>
      <c r="AP324" s="81">
        <f t="shared" si="412"/>
        <v>0</v>
      </c>
      <c r="AQ324" s="81">
        <f t="shared" si="413"/>
        <v>0</v>
      </c>
      <c r="AR324" s="81" t="str">
        <f ca="1">IF(OFFSET(B324,-MOD(ROW(B324),3),0)&lt;&gt;"",IF(RIGHT(G324,1)=")",VALUE(VLOOKUP(OFFSET(B324,-MOD(ROW(B324),3),0),'登録データ（男）'!#REF!,8,FALSE)),"0"),"0")</f>
        <v>0</v>
      </c>
      <c r="AS324" s="81">
        <f t="shared" ca="1" si="414"/>
        <v>0</v>
      </c>
      <c r="AT324" s="81" t="str">
        <f t="shared" ref="AT324" si="483">IF(AU324="","",RANK(AU324,$AU$18:$AU$467,1))</f>
        <v/>
      </c>
      <c r="AU324" s="81" t="str">
        <f>IF(S324="","",B324)</f>
        <v/>
      </c>
      <c r="AV324" s="81" t="str">
        <f t="shared" ref="AV324" si="484">IF(AW324="","",RANK(AW324,$AW$18:$AW$467,1))</f>
        <v/>
      </c>
      <c r="AW324" s="81" t="str">
        <f>IF(T324="","",B324)</f>
        <v/>
      </c>
      <c r="AX324" s="81" t="str">
        <f t="shared" ref="AX324" si="485">IF(AY324="","",RANK(AY324,$AY$18:$AY$467,1))</f>
        <v/>
      </c>
      <c r="AY324" s="81" t="str">
        <f>IF(OR(G324="十種競技",G325="十種競技",G326="十種競技"),B324,"")</f>
        <v/>
      </c>
      <c r="AZ324" s="81"/>
      <c r="BA324" s="77">
        <f>B324</f>
        <v>0</v>
      </c>
      <c r="BB324" s="77" t="str">
        <f t="shared" si="416"/>
        <v/>
      </c>
      <c r="BG324" s="81">
        <f t="shared" si="421"/>
        <v>0</v>
      </c>
    </row>
    <row r="325" spans="1:59" ht="18" customHeight="1">
      <c r="A325" s="261"/>
      <c r="B325" s="244"/>
      <c r="C325" s="506"/>
      <c r="D325" s="506"/>
      <c r="E325" s="504" t="str">
        <f>IF(B324="","",VLOOKUP(B324,'登録データ（男）'!$A$3:$AA$2000,4,FALSE))</f>
        <v/>
      </c>
      <c r="F325" s="16" t="s">
        <v>53</v>
      </c>
      <c r="G325" s="16"/>
      <c r="H325" s="16"/>
      <c r="I325" s="16" t="s">
        <v>56</v>
      </c>
      <c r="J325" s="76"/>
      <c r="K325" s="16" t="str">
        <f t="shared" si="404"/>
        <v/>
      </c>
      <c r="L325" s="76"/>
      <c r="M325" s="185" t="str">
        <f t="shared" si="405"/>
        <v/>
      </c>
      <c r="N325" s="76"/>
      <c r="O325" s="76"/>
      <c r="P325" s="204"/>
      <c r="Q325" s="204"/>
      <c r="R325" s="257"/>
      <c r="S325" s="255"/>
      <c r="T325" s="255"/>
      <c r="X325" s="46"/>
      <c r="Y325" s="81">
        <f>IF(B325="",0,IF(VLOOKUP(B325,'登録データ（男）'!$A$3:$AB$1687,28,FALSE)=1,0,1))</f>
        <v>0</v>
      </c>
      <c r="Z325" s="81"/>
      <c r="AA325" s="81"/>
      <c r="AB325" s="81"/>
      <c r="AC325" s="81"/>
      <c r="AD325" s="81"/>
      <c r="AE325" s="81"/>
      <c r="AF325" s="81">
        <f t="shared" ca="1" si="406"/>
        <v>0</v>
      </c>
      <c r="AG325" s="48" t="str">
        <f t="shared" si="400"/>
        <v/>
      </c>
      <c r="AH325" s="81">
        <f t="shared" si="407"/>
        <v>0</v>
      </c>
      <c r="AI325" s="81" t="str">
        <f>IF(G325="","0",VLOOKUP(G325,'登録データ（男）'!$Q$3:$S$23,2,FALSE))</f>
        <v>0</v>
      </c>
      <c r="AJ325" s="81" t="str">
        <f t="shared" si="408"/>
        <v>00</v>
      </c>
      <c r="AK325" s="81" t="str">
        <f t="shared" si="409"/>
        <v>0</v>
      </c>
      <c r="AL325" s="81" t="str">
        <f t="shared" si="410"/>
        <v>000000</v>
      </c>
      <c r="AM325" s="81" t="str">
        <f t="shared" ca="1" si="411"/>
        <v/>
      </c>
      <c r="AN325" s="81">
        <f t="shared" si="415"/>
        <v>0</v>
      </c>
      <c r="AO325" s="81" t="str">
        <f>IF(G325="","0",VALUE(VLOOKUP(G325,'登録データ（男）'!$Q$3:$S$23,3,FALSE)))</f>
        <v>0</v>
      </c>
      <c r="AP325" s="81">
        <f t="shared" si="412"/>
        <v>0</v>
      </c>
      <c r="AQ325" s="81">
        <f t="shared" si="413"/>
        <v>0</v>
      </c>
      <c r="AR325" s="81" t="str">
        <f ca="1">IF(OFFSET(B325,-MOD(ROW(B325),3),0)&lt;&gt;"",IF(RIGHT(G325,1)=")",VALUE(VLOOKUP(OFFSET(B325,-MOD(ROW(B325),3),0),'登録データ（男）'!#REF!,8,FALSE)),"0"),"0")</f>
        <v>0</v>
      </c>
      <c r="AS325" s="81">
        <f t="shared" ca="1" si="414"/>
        <v>0</v>
      </c>
      <c r="AT325" s="81"/>
      <c r="AU325" s="81"/>
      <c r="AV325" s="81"/>
      <c r="AW325" s="81"/>
      <c r="AX325" s="81"/>
      <c r="AY325" s="81"/>
      <c r="AZ325" s="81"/>
      <c r="BA325" s="77"/>
      <c r="BB325" s="77" t="str">
        <f t="shared" si="416"/>
        <v/>
      </c>
      <c r="BG325" s="81">
        <f t="shared" si="421"/>
        <v>0</v>
      </c>
    </row>
    <row r="326" spans="1:59" ht="18.75" customHeight="1" thickBot="1">
      <c r="A326" s="250"/>
      <c r="B326" s="245"/>
      <c r="C326" s="507"/>
      <c r="D326" s="507"/>
      <c r="E326" s="508" t="s">
        <v>258</v>
      </c>
      <c r="F326" s="79" t="s">
        <v>54</v>
      </c>
      <c r="G326" s="79"/>
      <c r="H326" s="152"/>
      <c r="I326" s="79" t="s">
        <v>36</v>
      </c>
      <c r="J326" s="18"/>
      <c r="K326" s="25" t="str">
        <f t="shared" si="404"/>
        <v/>
      </c>
      <c r="L326" s="18"/>
      <c r="M326" s="79" t="str">
        <f t="shared" si="405"/>
        <v/>
      </c>
      <c r="N326" s="18"/>
      <c r="O326" s="18"/>
      <c r="P326" s="258"/>
      <c r="Q326" s="258"/>
      <c r="R326" s="259"/>
      <c r="S326" s="256"/>
      <c r="T326" s="256"/>
      <c r="X326" s="46"/>
      <c r="Y326" s="81">
        <f>IF(B326="",0,IF(VLOOKUP(B326,'登録データ（男）'!$A$3:$AB$1687,28,FALSE)=1,0,1))</f>
        <v>0</v>
      </c>
      <c r="Z326" s="81"/>
      <c r="AA326" s="81"/>
      <c r="AB326" s="81"/>
      <c r="AC326" s="81"/>
      <c r="AD326" s="81"/>
      <c r="AE326" s="81"/>
      <c r="AF326" s="81">
        <f t="shared" ca="1" si="406"/>
        <v>0</v>
      </c>
      <c r="AG326" s="48"/>
      <c r="AH326" s="81">
        <f t="shared" si="407"/>
        <v>0</v>
      </c>
      <c r="AI326" s="81" t="str">
        <f>IF(G326="","0",VLOOKUP(G326,'登録データ（男）'!$Q$3:$S$23,2,FALSE))</f>
        <v>0</v>
      </c>
      <c r="AJ326" s="81" t="str">
        <f t="shared" si="408"/>
        <v>00</v>
      </c>
      <c r="AK326" s="81" t="str">
        <f t="shared" si="409"/>
        <v>0</v>
      </c>
      <c r="AL326" s="81" t="str">
        <f t="shared" si="410"/>
        <v>000000</v>
      </c>
      <c r="AM326" s="81" t="str">
        <f t="shared" ca="1" si="411"/>
        <v/>
      </c>
      <c r="AN326" s="81">
        <f t="shared" si="415"/>
        <v>0</v>
      </c>
      <c r="AO326" s="81" t="str">
        <f>IF(G326="","0",VALUE(VLOOKUP(G326,'登録データ（男）'!$Q$3:$S$23,3,FALSE)))</f>
        <v>0</v>
      </c>
      <c r="AP326" s="81">
        <f t="shared" si="412"/>
        <v>0</v>
      </c>
      <c r="AQ326" s="81">
        <f t="shared" si="413"/>
        <v>0</v>
      </c>
      <c r="AR326" s="81" t="str">
        <f ca="1">IF(OFFSET(B326,-MOD(ROW(B326),3),0)&lt;&gt;"",IF(RIGHT(G326,1)=")",VALUE(VLOOKUP(OFFSET(B326,-MOD(ROW(B326),3),0),'登録データ（男）'!#REF!,8,FALSE)),"0"),"0")</f>
        <v>0</v>
      </c>
      <c r="AS326" s="81">
        <f t="shared" ca="1" si="414"/>
        <v>0</v>
      </c>
      <c r="AT326" s="81"/>
      <c r="AU326" s="81"/>
      <c r="AV326" s="81"/>
      <c r="AW326" s="81"/>
      <c r="AX326" s="81"/>
      <c r="AY326" s="81"/>
      <c r="AZ326" s="81"/>
      <c r="BA326" s="77"/>
      <c r="BB326" s="77" t="str">
        <f t="shared" si="416"/>
        <v/>
      </c>
      <c r="BG326" s="81">
        <f t="shared" si="421"/>
        <v>0</v>
      </c>
    </row>
    <row r="327" spans="1:59" ht="18.75" customHeight="1" thickTop="1">
      <c r="A327" s="260">
        <v>104</v>
      </c>
      <c r="B327" s="243"/>
      <c r="C327" s="505" t="str">
        <f>IF(B327="","",VLOOKUP(B327,'登録データ（男）'!$A$3:$AA$2000,2,FALSE))</f>
        <v/>
      </c>
      <c r="D327" s="505" t="str">
        <f>IF(B327="","",VLOOKUP(B327,'登録データ（男）'!$A$3:$AA$2000,3,FALSE))</f>
        <v/>
      </c>
      <c r="E327" s="504" t="str">
        <f>IF(B327="","",VLOOKUP(B327,'登録データ（男）'!$A$3:$AA$2000,7,FALSE))</f>
        <v/>
      </c>
      <c r="F327" s="82" t="s">
        <v>52</v>
      </c>
      <c r="G327" s="82"/>
      <c r="H327" s="25"/>
      <c r="I327" s="82" t="s">
        <v>55</v>
      </c>
      <c r="J327" s="17"/>
      <c r="K327" s="184" t="str">
        <f t="shared" si="404"/>
        <v/>
      </c>
      <c r="L327" s="17"/>
      <c r="M327" s="82" t="str">
        <f t="shared" si="405"/>
        <v/>
      </c>
      <c r="N327" s="17"/>
      <c r="O327" s="17"/>
      <c r="P327" s="262"/>
      <c r="Q327" s="262"/>
      <c r="R327" s="241"/>
      <c r="S327" s="254"/>
      <c r="T327" s="254"/>
      <c r="X327" s="46"/>
      <c r="Y327" s="81">
        <f>IF(B327="",0,IF(VLOOKUP(B327,'登録データ（男）'!$A$3:$AB$1687,28,FALSE)=1,0,1))</f>
        <v>0</v>
      </c>
      <c r="Z327" s="81">
        <f>IF(B327="",1,0)</f>
        <v>1</v>
      </c>
      <c r="AA327" s="81">
        <f>IF(C327="",1,0)</f>
        <v>1</v>
      </c>
      <c r="AB327" s="81">
        <f>IF(D327="",1,0)</f>
        <v>1</v>
      </c>
      <c r="AC327" s="81">
        <f>IF(E327="",1,0)</f>
        <v>1</v>
      </c>
      <c r="AD327" s="81">
        <f>IF(E328="",1,0)</f>
        <v>1</v>
      </c>
      <c r="AE327" s="81">
        <f>SUM(Z327:AD327)</f>
        <v>5</v>
      </c>
      <c r="AF327" s="81">
        <f t="shared" ca="1" si="406"/>
        <v>0</v>
      </c>
      <c r="AG327" s="48" t="str">
        <f t="shared" ref="AG327" si="486">IF($B327="","",IF($B327&lt;1500,0,1))</f>
        <v/>
      </c>
      <c r="AH327" s="81">
        <f t="shared" si="407"/>
        <v>0</v>
      </c>
      <c r="AI327" s="81" t="str">
        <f>IF(G327="","0",VLOOKUP(G327,'登録データ（男）'!$Q$3:$S$23,2,FALSE))</f>
        <v>0</v>
      </c>
      <c r="AJ327" s="81" t="str">
        <f t="shared" si="408"/>
        <v>00</v>
      </c>
      <c r="AK327" s="81" t="str">
        <f t="shared" si="409"/>
        <v>0</v>
      </c>
      <c r="AL327" s="81" t="str">
        <f t="shared" si="410"/>
        <v>000000</v>
      </c>
      <c r="AM327" s="81" t="str">
        <f t="shared" ca="1" si="411"/>
        <v/>
      </c>
      <c r="AN327" s="81">
        <f t="shared" si="415"/>
        <v>0</v>
      </c>
      <c r="AO327" s="81" t="str">
        <f>IF(G327="","0",VALUE(VLOOKUP(G327,'登録データ（男）'!$Q$3:$S$23,3,FALSE)))</f>
        <v>0</v>
      </c>
      <c r="AP327" s="81">
        <f t="shared" si="412"/>
        <v>0</v>
      </c>
      <c r="AQ327" s="81">
        <f t="shared" si="413"/>
        <v>0</v>
      </c>
      <c r="AR327" s="81" t="str">
        <f ca="1">IF(OFFSET(B327,-MOD(ROW(B327),3),0)&lt;&gt;"",IF(RIGHT(G327,1)=")",VALUE(VLOOKUP(OFFSET(B327,-MOD(ROW(B327),3),0),'登録データ（男）'!#REF!,8,FALSE)),"0"),"0")</f>
        <v>0</v>
      </c>
      <c r="AS327" s="81">
        <f t="shared" ca="1" si="414"/>
        <v>0</v>
      </c>
      <c r="AT327" s="81" t="str">
        <f t="shared" ref="AT327" si="487">IF(AU327="","",RANK(AU327,$AU$18:$AU$467,1))</f>
        <v/>
      </c>
      <c r="AU327" s="81" t="str">
        <f>IF(S327="","",B327)</f>
        <v/>
      </c>
      <c r="AV327" s="81" t="str">
        <f t="shared" ref="AV327" si="488">IF(AW327="","",RANK(AW327,$AW$18:$AW$467,1))</f>
        <v/>
      </c>
      <c r="AW327" s="81" t="str">
        <f>IF(T327="","",B327)</f>
        <v/>
      </c>
      <c r="AX327" s="81" t="str">
        <f t="shared" ref="AX327" si="489">IF(AY327="","",RANK(AY327,$AY$18:$AY$467,1))</f>
        <v/>
      </c>
      <c r="AY327" s="81" t="str">
        <f>IF(OR(G327="十種競技",G328="十種競技",G329="十種競技"),B327,"")</f>
        <v/>
      </c>
      <c r="AZ327" s="81"/>
      <c r="BA327" s="77">
        <f>B327</f>
        <v>0</v>
      </c>
      <c r="BB327" s="77" t="str">
        <f t="shared" si="416"/>
        <v/>
      </c>
      <c r="BG327" s="81">
        <f t="shared" si="421"/>
        <v>0</v>
      </c>
    </row>
    <row r="328" spans="1:59" ht="18" customHeight="1">
      <c r="A328" s="261"/>
      <c r="B328" s="244"/>
      <c r="C328" s="506"/>
      <c r="D328" s="506"/>
      <c r="E328" s="504" t="str">
        <f>IF(B327="","",VLOOKUP(B327,'登録データ（男）'!$A$3:$AA$2000,4,FALSE))</f>
        <v/>
      </c>
      <c r="F328" s="16" t="s">
        <v>53</v>
      </c>
      <c r="G328" s="16"/>
      <c r="H328" s="16"/>
      <c r="I328" s="16" t="s">
        <v>56</v>
      </c>
      <c r="J328" s="76"/>
      <c r="K328" s="16" t="str">
        <f t="shared" si="404"/>
        <v/>
      </c>
      <c r="L328" s="76"/>
      <c r="M328" s="185" t="str">
        <f t="shared" si="405"/>
        <v/>
      </c>
      <c r="N328" s="76"/>
      <c r="O328" s="76"/>
      <c r="P328" s="204"/>
      <c r="Q328" s="204"/>
      <c r="R328" s="257"/>
      <c r="S328" s="255"/>
      <c r="T328" s="255"/>
      <c r="X328" s="46"/>
      <c r="Y328" s="81">
        <f>IF(B328="",0,IF(VLOOKUP(B328,'登録データ（男）'!$A$3:$AB$1687,28,FALSE)=1,0,1))</f>
        <v>0</v>
      </c>
      <c r="Z328" s="81"/>
      <c r="AA328" s="81"/>
      <c r="AB328" s="81"/>
      <c r="AC328" s="81"/>
      <c r="AD328" s="81"/>
      <c r="AE328" s="81"/>
      <c r="AF328" s="81">
        <f t="shared" ca="1" si="406"/>
        <v>0</v>
      </c>
      <c r="AG328" s="48" t="str">
        <f t="shared" si="400"/>
        <v/>
      </c>
      <c r="AH328" s="81">
        <f t="shared" si="407"/>
        <v>0</v>
      </c>
      <c r="AI328" s="81" t="str">
        <f>IF(G328="","0",VLOOKUP(G328,'登録データ（男）'!$Q$3:$S$23,2,FALSE))</f>
        <v>0</v>
      </c>
      <c r="AJ328" s="81" t="str">
        <f t="shared" si="408"/>
        <v>00</v>
      </c>
      <c r="AK328" s="81" t="str">
        <f t="shared" si="409"/>
        <v>0</v>
      </c>
      <c r="AL328" s="81" t="str">
        <f t="shared" si="410"/>
        <v>000000</v>
      </c>
      <c r="AM328" s="81" t="str">
        <f t="shared" ca="1" si="411"/>
        <v/>
      </c>
      <c r="AN328" s="81">
        <f t="shared" si="415"/>
        <v>0</v>
      </c>
      <c r="AO328" s="81" t="str">
        <f>IF(G328="","0",VALUE(VLOOKUP(G328,'登録データ（男）'!$Q$3:$S$23,3,FALSE)))</f>
        <v>0</v>
      </c>
      <c r="AP328" s="81">
        <f t="shared" si="412"/>
        <v>0</v>
      </c>
      <c r="AQ328" s="81">
        <f t="shared" si="413"/>
        <v>0</v>
      </c>
      <c r="AR328" s="81" t="str">
        <f ca="1">IF(OFFSET(B328,-MOD(ROW(B328),3),0)&lt;&gt;"",IF(RIGHT(G328,1)=")",VALUE(VLOOKUP(OFFSET(B328,-MOD(ROW(B328),3),0),'登録データ（男）'!#REF!,8,FALSE)),"0"),"0")</f>
        <v>0</v>
      </c>
      <c r="AS328" s="81">
        <f t="shared" ca="1" si="414"/>
        <v>0</v>
      </c>
      <c r="AT328" s="81"/>
      <c r="AU328" s="81"/>
      <c r="AV328" s="81"/>
      <c r="AW328" s="81"/>
      <c r="AX328" s="81"/>
      <c r="AY328" s="81"/>
      <c r="AZ328" s="81"/>
      <c r="BA328" s="77"/>
      <c r="BB328" s="77" t="str">
        <f t="shared" si="416"/>
        <v/>
      </c>
      <c r="BG328" s="81">
        <f t="shared" si="421"/>
        <v>0</v>
      </c>
    </row>
    <row r="329" spans="1:59" ht="18.75" customHeight="1" thickBot="1">
      <c r="A329" s="250"/>
      <c r="B329" s="245"/>
      <c r="C329" s="507"/>
      <c r="D329" s="507"/>
      <c r="E329" s="508" t="s">
        <v>258</v>
      </c>
      <c r="F329" s="79" t="s">
        <v>54</v>
      </c>
      <c r="G329" s="79"/>
      <c r="H329" s="152"/>
      <c r="I329" s="79" t="s">
        <v>36</v>
      </c>
      <c r="J329" s="18"/>
      <c r="K329" s="25" t="str">
        <f t="shared" si="404"/>
        <v/>
      </c>
      <c r="L329" s="18"/>
      <c r="M329" s="79" t="str">
        <f t="shared" si="405"/>
        <v/>
      </c>
      <c r="N329" s="18"/>
      <c r="O329" s="18"/>
      <c r="P329" s="258"/>
      <c r="Q329" s="258"/>
      <c r="R329" s="259"/>
      <c r="S329" s="256"/>
      <c r="T329" s="256"/>
      <c r="X329" s="46"/>
      <c r="Y329" s="81">
        <f>IF(B329="",0,IF(VLOOKUP(B329,'登録データ（男）'!$A$3:$AB$1687,28,FALSE)=1,0,1))</f>
        <v>0</v>
      </c>
      <c r="Z329" s="81"/>
      <c r="AA329" s="81"/>
      <c r="AB329" s="81"/>
      <c r="AC329" s="81"/>
      <c r="AD329" s="81"/>
      <c r="AE329" s="81"/>
      <c r="AF329" s="81">
        <f t="shared" ca="1" si="406"/>
        <v>0</v>
      </c>
      <c r="AG329" s="48"/>
      <c r="AH329" s="81">
        <f t="shared" si="407"/>
        <v>0</v>
      </c>
      <c r="AI329" s="81" t="str">
        <f>IF(G329="","0",VLOOKUP(G329,'登録データ（男）'!$Q$3:$S$23,2,FALSE))</f>
        <v>0</v>
      </c>
      <c r="AJ329" s="81" t="str">
        <f t="shared" si="408"/>
        <v>00</v>
      </c>
      <c r="AK329" s="81" t="str">
        <f t="shared" si="409"/>
        <v>0</v>
      </c>
      <c r="AL329" s="81" t="str">
        <f t="shared" si="410"/>
        <v>000000</v>
      </c>
      <c r="AM329" s="81" t="str">
        <f t="shared" ca="1" si="411"/>
        <v/>
      </c>
      <c r="AN329" s="81">
        <f t="shared" si="415"/>
        <v>0</v>
      </c>
      <c r="AO329" s="81" t="str">
        <f>IF(G329="","0",VALUE(VLOOKUP(G329,'登録データ（男）'!$Q$3:$S$23,3,FALSE)))</f>
        <v>0</v>
      </c>
      <c r="AP329" s="81">
        <f t="shared" si="412"/>
        <v>0</v>
      </c>
      <c r="AQ329" s="81">
        <f t="shared" si="413"/>
        <v>0</v>
      </c>
      <c r="AR329" s="81" t="str">
        <f ca="1">IF(OFFSET(B329,-MOD(ROW(B329),3),0)&lt;&gt;"",IF(RIGHT(G329,1)=")",VALUE(VLOOKUP(OFFSET(B329,-MOD(ROW(B329),3),0),'登録データ（男）'!#REF!,8,FALSE)),"0"),"0")</f>
        <v>0</v>
      </c>
      <c r="AS329" s="81">
        <f t="shared" ca="1" si="414"/>
        <v>0</v>
      </c>
      <c r="AT329" s="81"/>
      <c r="AU329" s="81"/>
      <c r="AV329" s="81"/>
      <c r="AW329" s="81"/>
      <c r="AX329" s="81"/>
      <c r="AY329" s="81"/>
      <c r="AZ329" s="81"/>
      <c r="BA329" s="77"/>
      <c r="BB329" s="77" t="str">
        <f t="shared" si="416"/>
        <v/>
      </c>
      <c r="BG329" s="81">
        <f t="shared" si="421"/>
        <v>0</v>
      </c>
    </row>
    <row r="330" spans="1:59" ht="18" customHeight="1" thickTop="1">
      <c r="A330" s="260">
        <v>105</v>
      </c>
      <c r="B330" s="243"/>
      <c r="C330" s="505" t="str">
        <f>IF(B330="","",VLOOKUP(B330,'登録データ（男）'!$A$3:$AA$2000,2,FALSE))</f>
        <v/>
      </c>
      <c r="D330" s="505" t="str">
        <f>IF(B330="","",VLOOKUP(B330,'登録データ（男）'!$A$3:$AA$2000,3,FALSE))</f>
        <v/>
      </c>
      <c r="E330" s="504" t="str">
        <f>IF(B330="","",VLOOKUP(B330,'登録データ（男）'!$A$3:$AA$2000,7,FALSE))</f>
        <v/>
      </c>
      <c r="F330" s="82" t="s">
        <v>52</v>
      </c>
      <c r="G330" s="82"/>
      <c r="H330" s="25"/>
      <c r="I330" s="82" t="s">
        <v>55</v>
      </c>
      <c r="J330" s="17"/>
      <c r="K330" s="184" t="str">
        <f t="shared" si="404"/>
        <v/>
      </c>
      <c r="L330" s="17"/>
      <c r="M330" s="82" t="str">
        <f t="shared" si="405"/>
        <v/>
      </c>
      <c r="N330" s="17"/>
      <c r="O330" s="17"/>
      <c r="P330" s="262"/>
      <c r="Q330" s="262"/>
      <c r="R330" s="241"/>
      <c r="S330" s="254"/>
      <c r="T330" s="254"/>
      <c r="X330" s="46"/>
      <c r="Y330" s="81">
        <f>IF(B330="",0,IF(VLOOKUP(B330,'登録データ（男）'!$A$3:$AB$1687,28,FALSE)=1,0,1))</f>
        <v>0</v>
      </c>
      <c r="Z330" s="81">
        <f>IF(B330="",1,0)</f>
        <v>1</v>
      </c>
      <c r="AA330" s="81">
        <f>IF(C330="",1,0)</f>
        <v>1</v>
      </c>
      <c r="AB330" s="81">
        <f>IF(D330="",1,0)</f>
        <v>1</v>
      </c>
      <c r="AC330" s="81">
        <f>IF(E330="",1,0)</f>
        <v>1</v>
      </c>
      <c r="AD330" s="81">
        <f>IF(E331="",1,0)</f>
        <v>1</v>
      </c>
      <c r="AE330" s="81">
        <f>SUM(Z330:AD330)</f>
        <v>5</v>
      </c>
      <c r="AF330" s="81">
        <f t="shared" ca="1" si="406"/>
        <v>0</v>
      </c>
      <c r="AG330" s="48" t="str">
        <f t="shared" ref="AG330" si="490">IF($B330="","",IF($B330&lt;1500,0,1))</f>
        <v/>
      </c>
      <c r="AH330" s="81">
        <f t="shared" si="407"/>
        <v>0</v>
      </c>
      <c r="AI330" s="81" t="str">
        <f>IF(G330="","0",VLOOKUP(G330,'登録データ（男）'!$Q$3:$S$23,2,FALSE))</f>
        <v>0</v>
      </c>
      <c r="AJ330" s="81" t="str">
        <f t="shared" si="408"/>
        <v>00</v>
      </c>
      <c r="AK330" s="81" t="str">
        <f t="shared" si="409"/>
        <v>0</v>
      </c>
      <c r="AL330" s="81" t="str">
        <f t="shared" si="410"/>
        <v>000000</v>
      </c>
      <c r="AM330" s="81" t="str">
        <f t="shared" ca="1" si="411"/>
        <v/>
      </c>
      <c r="AN330" s="81">
        <f t="shared" si="415"/>
        <v>0</v>
      </c>
      <c r="AO330" s="81" t="str">
        <f>IF(G330="","0",VALUE(VLOOKUP(G330,'登録データ（男）'!$Q$3:$S$23,3,FALSE)))</f>
        <v>0</v>
      </c>
      <c r="AP330" s="81">
        <f t="shared" si="412"/>
        <v>0</v>
      </c>
      <c r="AQ330" s="81">
        <f t="shared" si="413"/>
        <v>0</v>
      </c>
      <c r="AR330" s="81" t="str">
        <f ca="1">IF(OFFSET(B330,-MOD(ROW(B330),3),0)&lt;&gt;"",IF(RIGHT(G330,1)=")",VALUE(VLOOKUP(OFFSET(B330,-MOD(ROW(B330),3),0),'登録データ（男）'!#REF!,8,FALSE)),"0"),"0")</f>
        <v>0</v>
      </c>
      <c r="AS330" s="81">
        <f t="shared" ca="1" si="414"/>
        <v>0</v>
      </c>
      <c r="AT330" s="81" t="str">
        <f t="shared" ref="AT330" si="491">IF(AU330="","",RANK(AU330,$AU$18:$AU$467,1))</f>
        <v/>
      </c>
      <c r="AU330" s="81" t="str">
        <f>IF(S330="","",B330)</f>
        <v/>
      </c>
      <c r="AV330" s="81" t="str">
        <f t="shared" ref="AV330" si="492">IF(AW330="","",RANK(AW330,$AW$18:$AW$467,1))</f>
        <v/>
      </c>
      <c r="AW330" s="81" t="str">
        <f>IF(T330="","",B330)</f>
        <v/>
      </c>
      <c r="AX330" s="81" t="str">
        <f t="shared" ref="AX330" si="493">IF(AY330="","",RANK(AY330,$AY$18:$AY$467,1))</f>
        <v/>
      </c>
      <c r="AY330" s="81" t="str">
        <f>IF(OR(G330="十種競技",G331="十種競技",G332="十種競技"),B330,"")</f>
        <v/>
      </c>
      <c r="AZ330" s="81"/>
      <c r="BA330" s="77">
        <f>B330</f>
        <v>0</v>
      </c>
      <c r="BB330" s="77" t="str">
        <f t="shared" si="416"/>
        <v/>
      </c>
      <c r="BG330" s="81">
        <f t="shared" si="421"/>
        <v>0</v>
      </c>
    </row>
    <row r="331" spans="1:59" ht="18" customHeight="1">
      <c r="A331" s="261"/>
      <c r="B331" s="244"/>
      <c r="C331" s="506"/>
      <c r="D331" s="506"/>
      <c r="E331" s="504" t="str">
        <f>IF(B330="","",VLOOKUP(B330,'登録データ（男）'!$A$3:$AA$2000,4,FALSE))</f>
        <v/>
      </c>
      <c r="F331" s="16" t="s">
        <v>53</v>
      </c>
      <c r="G331" s="16"/>
      <c r="H331" s="16"/>
      <c r="I331" s="16" t="s">
        <v>56</v>
      </c>
      <c r="J331" s="76"/>
      <c r="K331" s="16" t="str">
        <f t="shared" si="404"/>
        <v/>
      </c>
      <c r="L331" s="76"/>
      <c r="M331" s="185" t="str">
        <f t="shared" si="405"/>
        <v/>
      </c>
      <c r="N331" s="76"/>
      <c r="O331" s="76"/>
      <c r="P331" s="204"/>
      <c r="Q331" s="204"/>
      <c r="R331" s="257"/>
      <c r="S331" s="255"/>
      <c r="T331" s="255"/>
      <c r="X331" s="46"/>
      <c r="Y331" s="81">
        <f>IF(B331="",0,IF(VLOOKUP(B331,'登録データ（男）'!$A$3:$AB$1687,28,FALSE)=1,0,1))</f>
        <v>0</v>
      </c>
      <c r="Z331" s="81"/>
      <c r="AA331" s="81"/>
      <c r="AB331" s="81"/>
      <c r="AC331" s="81"/>
      <c r="AD331" s="81"/>
      <c r="AE331" s="81"/>
      <c r="AF331" s="81">
        <f t="shared" ca="1" si="406"/>
        <v>0</v>
      </c>
      <c r="AG331" s="48" t="str">
        <f t="shared" si="400"/>
        <v/>
      </c>
      <c r="AH331" s="81">
        <f t="shared" si="407"/>
        <v>0</v>
      </c>
      <c r="AI331" s="81" t="str">
        <f>IF(G331="","0",VLOOKUP(G331,'登録データ（男）'!$Q$3:$S$23,2,FALSE))</f>
        <v>0</v>
      </c>
      <c r="AJ331" s="81" t="str">
        <f t="shared" si="408"/>
        <v>00</v>
      </c>
      <c r="AK331" s="81" t="str">
        <f t="shared" si="409"/>
        <v>0</v>
      </c>
      <c r="AL331" s="81" t="str">
        <f t="shared" si="410"/>
        <v>000000</v>
      </c>
      <c r="AM331" s="81" t="str">
        <f t="shared" ca="1" si="411"/>
        <v/>
      </c>
      <c r="AN331" s="81">
        <f t="shared" si="415"/>
        <v>0</v>
      </c>
      <c r="AO331" s="81" t="str">
        <f>IF(G331="","0",VALUE(VLOOKUP(G331,'登録データ（男）'!$Q$3:$S$23,3,FALSE)))</f>
        <v>0</v>
      </c>
      <c r="AP331" s="81">
        <f t="shared" si="412"/>
        <v>0</v>
      </c>
      <c r="AQ331" s="81">
        <f t="shared" si="413"/>
        <v>0</v>
      </c>
      <c r="AR331" s="81" t="str">
        <f ca="1">IF(OFFSET(B331,-MOD(ROW(B331),3),0)&lt;&gt;"",IF(RIGHT(G331,1)=")",VALUE(VLOOKUP(OFFSET(B331,-MOD(ROW(B331),3),0),'登録データ（男）'!#REF!,8,FALSE)),"0"),"0")</f>
        <v>0</v>
      </c>
      <c r="AS331" s="81">
        <f t="shared" ca="1" si="414"/>
        <v>0</v>
      </c>
      <c r="AT331" s="81"/>
      <c r="AU331" s="81"/>
      <c r="AV331" s="81"/>
      <c r="AW331" s="81"/>
      <c r="AX331" s="81"/>
      <c r="AY331" s="81"/>
      <c r="AZ331" s="81"/>
      <c r="BA331" s="77"/>
      <c r="BB331" s="77" t="str">
        <f t="shared" si="416"/>
        <v/>
      </c>
      <c r="BG331" s="81">
        <f t="shared" si="421"/>
        <v>0</v>
      </c>
    </row>
    <row r="332" spans="1:59" ht="18.75" customHeight="1" thickBot="1">
      <c r="A332" s="250"/>
      <c r="B332" s="245"/>
      <c r="C332" s="507"/>
      <c r="D332" s="507"/>
      <c r="E332" s="508" t="s">
        <v>258</v>
      </c>
      <c r="F332" s="79" t="s">
        <v>54</v>
      </c>
      <c r="G332" s="79"/>
      <c r="H332" s="152"/>
      <c r="I332" s="79" t="s">
        <v>36</v>
      </c>
      <c r="J332" s="18"/>
      <c r="K332" s="25" t="str">
        <f t="shared" si="404"/>
        <v/>
      </c>
      <c r="L332" s="18"/>
      <c r="M332" s="79" t="str">
        <f t="shared" si="405"/>
        <v/>
      </c>
      <c r="N332" s="18"/>
      <c r="O332" s="18"/>
      <c r="P332" s="258"/>
      <c r="Q332" s="258"/>
      <c r="R332" s="259"/>
      <c r="S332" s="256"/>
      <c r="T332" s="256"/>
      <c r="X332" s="46"/>
      <c r="Y332" s="81">
        <f>IF(B332="",0,IF(VLOOKUP(B332,'登録データ（男）'!$A$3:$AB$1687,28,FALSE)=1,0,1))</f>
        <v>0</v>
      </c>
      <c r="Z332" s="81"/>
      <c r="AA332" s="81"/>
      <c r="AB332" s="81"/>
      <c r="AC332" s="81"/>
      <c r="AD332" s="81"/>
      <c r="AE332" s="81"/>
      <c r="AF332" s="81">
        <f t="shared" ca="1" si="406"/>
        <v>0</v>
      </c>
      <c r="AG332" s="48"/>
      <c r="AH332" s="81">
        <f t="shared" si="407"/>
        <v>0</v>
      </c>
      <c r="AI332" s="81" t="str">
        <f>IF(G332="","0",VLOOKUP(G332,'登録データ（男）'!$Q$3:$S$23,2,FALSE))</f>
        <v>0</v>
      </c>
      <c r="AJ332" s="81" t="str">
        <f t="shared" si="408"/>
        <v>00</v>
      </c>
      <c r="AK332" s="81" t="str">
        <f t="shared" si="409"/>
        <v>0</v>
      </c>
      <c r="AL332" s="81" t="str">
        <f t="shared" si="410"/>
        <v>000000</v>
      </c>
      <c r="AM332" s="81" t="str">
        <f t="shared" ca="1" si="411"/>
        <v/>
      </c>
      <c r="AN332" s="81">
        <f t="shared" si="415"/>
        <v>0</v>
      </c>
      <c r="AO332" s="81" t="str">
        <f>IF(G332="","0",VALUE(VLOOKUP(G332,'登録データ（男）'!$Q$3:$S$23,3,FALSE)))</f>
        <v>0</v>
      </c>
      <c r="AP332" s="81">
        <f t="shared" si="412"/>
        <v>0</v>
      </c>
      <c r="AQ332" s="81">
        <f t="shared" si="413"/>
        <v>0</v>
      </c>
      <c r="AR332" s="81" t="str">
        <f ca="1">IF(OFFSET(B332,-MOD(ROW(B332),3),0)&lt;&gt;"",IF(RIGHT(G332,1)=")",VALUE(VLOOKUP(OFFSET(B332,-MOD(ROW(B332),3),0),'登録データ（男）'!#REF!,8,FALSE)),"0"),"0")</f>
        <v>0</v>
      </c>
      <c r="AS332" s="81">
        <f t="shared" ca="1" si="414"/>
        <v>0</v>
      </c>
      <c r="AT332" s="81"/>
      <c r="AU332" s="81"/>
      <c r="AV332" s="81"/>
      <c r="AW332" s="81"/>
      <c r="AX332" s="81"/>
      <c r="AY332" s="81"/>
      <c r="AZ332" s="81"/>
      <c r="BA332" s="77"/>
      <c r="BB332" s="77" t="str">
        <f t="shared" si="416"/>
        <v/>
      </c>
      <c r="BG332" s="81">
        <f t="shared" si="421"/>
        <v>0</v>
      </c>
    </row>
    <row r="333" spans="1:59" ht="18" customHeight="1" thickTop="1">
      <c r="A333" s="260">
        <v>106</v>
      </c>
      <c r="B333" s="243"/>
      <c r="C333" s="505" t="str">
        <f>IF(B333="","",VLOOKUP(B333,'登録データ（男）'!$A$3:$AA$2000,2,FALSE))</f>
        <v/>
      </c>
      <c r="D333" s="505" t="str">
        <f>IF(B333="","",VLOOKUP(B333,'登録データ（男）'!$A$3:$AA$2000,3,FALSE))</f>
        <v/>
      </c>
      <c r="E333" s="504" t="str">
        <f>IF(B333="","",VLOOKUP(B333,'登録データ（男）'!$A$3:$AA$2000,7,FALSE))</f>
        <v/>
      </c>
      <c r="F333" s="82" t="s">
        <v>52</v>
      </c>
      <c r="G333" s="82"/>
      <c r="H333" s="25"/>
      <c r="I333" s="82" t="s">
        <v>55</v>
      </c>
      <c r="J333" s="17"/>
      <c r="K333" s="184" t="str">
        <f t="shared" si="404"/>
        <v/>
      </c>
      <c r="L333" s="17"/>
      <c r="M333" s="82" t="str">
        <f t="shared" si="405"/>
        <v/>
      </c>
      <c r="N333" s="17"/>
      <c r="O333" s="17"/>
      <c r="P333" s="262"/>
      <c r="Q333" s="262"/>
      <c r="R333" s="241"/>
      <c r="S333" s="254"/>
      <c r="T333" s="254"/>
      <c r="X333" s="46"/>
      <c r="Y333" s="81">
        <f>IF(B333="",0,IF(VLOOKUP(B333,'登録データ（男）'!$A$3:$AB$1687,28,FALSE)=1,0,1))</f>
        <v>0</v>
      </c>
      <c r="Z333" s="81">
        <f>IF(B333="",1,0)</f>
        <v>1</v>
      </c>
      <c r="AA333" s="81">
        <f>IF(C333="",1,0)</f>
        <v>1</v>
      </c>
      <c r="AB333" s="81">
        <f>IF(D333="",1,0)</f>
        <v>1</v>
      </c>
      <c r="AC333" s="81">
        <f>IF(E333="",1,0)</f>
        <v>1</v>
      </c>
      <c r="AD333" s="81">
        <f>IF(E334="",1,0)</f>
        <v>1</v>
      </c>
      <c r="AE333" s="81">
        <f>SUM(Z333:AD333)</f>
        <v>5</v>
      </c>
      <c r="AF333" s="81">
        <f t="shared" ca="1" si="406"/>
        <v>0</v>
      </c>
      <c r="AG333" s="48" t="str">
        <f t="shared" ref="AG333" si="494">IF($B333="","",IF($B333&lt;1500,0,1))</f>
        <v/>
      </c>
      <c r="AH333" s="81">
        <f t="shared" si="407"/>
        <v>0</v>
      </c>
      <c r="AI333" s="81" t="str">
        <f>IF(G333="","0",VLOOKUP(G333,'登録データ（男）'!$Q$3:$S$23,2,FALSE))</f>
        <v>0</v>
      </c>
      <c r="AJ333" s="81" t="str">
        <f t="shared" si="408"/>
        <v>00</v>
      </c>
      <c r="AK333" s="81" t="str">
        <f t="shared" si="409"/>
        <v>0</v>
      </c>
      <c r="AL333" s="81" t="str">
        <f t="shared" si="410"/>
        <v>000000</v>
      </c>
      <c r="AM333" s="81" t="str">
        <f t="shared" ca="1" si="411"/>
        <v/>
      </c>
      <c r="AN333" s="81">
        <f t="shared" si="415"/>
        <v>0</v>
      </c>
      <c r="AO333" s="81" t="str">
        <f>IF(G333="","0",VALUE(VLOOKUP(G333,'登録データ（男）'!$Q$3:$S$23,3,FALSE)))</f>
        <v>0</v>
      </c>
      <c r="AP333" s="81">
        <f t="shared" si="412"/>
        <v>0</v>
      </c>
      <c r="AQ333" s="81">
        <f t="shared" si="413"/>
        <v>0</v>
      </c>
      <c r="AR333" s="81" t="str">
        <f ca="1">IF(OFFSET(B333,-MOD(ROW(B333),3),0)&lt;&gt;"",IF(RIGHT(G333,1)=")",VALUE(VLOOKUP(OFFSET(B333,-MOD(ROW(B333),3),0),'登録データ（男）'!#REF!,8,FALSE)),"0"),"0")</f>
        <v>0</v>
      </c>
      <c r="AS333" s="81">
        <f t="shared" ca="1" si="414"/>
        <v>0</v>
      </c>
      <c r="AT333" s="81" t="str">
        <f t="shared" ref="AT333" si="495">IF(AU333="","",RANK(AU333,$AU$18:$AU$467,1))</f>
        <v/>
      </c>
      <c r="AU333" s="81" t="str">
        <f>IF(S333="","",B333)</f>
        <v/>
      </c>
      <c r="AV333" s="81" t="str">
        <f t="shared" ref="AV333" si="496">IF(AW333="","",RANK(AW333,$AW$18:$AW$467,1))</f>
        <v/>
      </c>
      <c r="AW333" s="81" t="str">
        <f>IF(T333="","",B333)</f>
        <v/>
      </c>
      <c r="AX333" s="81" t="str">
        <f t="shared" ref="AX333" si="497">IF(AY333="","",RANK(AY333,$AY$18:$AY$467,1))</f>
        <v/>
      </c>
      <c r="AY333" s="81" t="str">
        <f>IF(OR(G333="十種競技",G334="十種競技",G335="十種競技"),B333,"")</f>
        <v/>
      </c>
      <c r="AZ333" s="81"/>
      <c r="BA333" s="77">
        <f>B333</f>
        <v>0</v>
      </c>
      <c r="BB333" s="77" t="str">
        <f t="shared" si="416"/>
        <v/>
      </c>
      <c r="BG333" s="81">
        <f t="shared" si="421"/>
        <v>0</v>
      </c>
    </row>
    <row r="334" spans="1:59" ht="18.75" customHeight="1">
      <c r="A334" s="261"/>
      <c r="B334" s="244"/>
      <c r="C334" s="506"/>
      <c r="D334" s="506"/>
      <c r="E334" s="504" t="str">
        <f>IF(B333="","",VLOOKUP(B333,'登録データ（男）'!$A$3:$AA$2000,4,FALSE))</f>
        <v/>
      </c>
      <c r="F334" s="16" t="s">
        <v>53</v>
      </c>
      <c r="G334" s="16"/>
      <c r="H334" s="16"/>
      <c r="I334" s="16" t="s">
        <v>56</v>
      </c>
      <c r="J334" s="76"/>
      <c r="K334" s="16" t="str">
        <f t="shared" si="404"/>
        <v/>
      </c>
      <c r="L334" s="76"/>
      <c r="M334" s="185" t="str">
        <f t="shared" si="405"/>
        <v/>
      </c>
      <c r="N334" s="76"/>
      <c r="O334" s="76"/>
      <c r="P334" s="204"/>
      <c r="Q334" s="204"/>
      <c r="R334" s="257"/>
      <c r="S334" s="255"/>
      <c r="T334" s="255"/>
      <c r="X334" s="46"/>
      <c r="Y334" s="81">
        <f>IF(B334="",0,IF(VLOOKUP(B334,'登録データ（男）'!$A$3:$AB$1687,28,FALSE)=1,0,1))</f>
        <v>0</v>
      </c>
      <c r="Z334" s="81"/>
      <c r="AA334" s="81"/>
      <c r="AB334" s="81"/>
      <c r="AC334" s="81"/>
      <c r="AD334" s="81"/>
      <c r="AE334" s="81"/>
      <c r="AF334" s="81">
        <f t="shared" ca="1" si="406"/>
        <v>0</v>
      </c>
      <c r="AG334" s="48" t="str">
        <f t="shared" si="400"/>
        <v/>
      </c>
      <c r="AH334" s="81">
        <f t="shared" si="407"/>
        <v>0</v>
      </c>
      <c r="AI334" s="81" t="str">
        <f>IF(G334="","0",VLOOKUP(G334,'登録データ（男）'!$Q$3:$S$23,2,FALSE))</f>
        <v>0</v>
      </c>
      <c r="AJ334" s="81" t="str">
        <f t="shared" si="408"/>
        <v>00</v>
      </c>
      <c r="AK334" s="81" t="str">
        <f t="shared" si="409"/>
        <v>0</v>
      </c>
      <c r="AL334" s="81" t="str">
        <f t="shared" si="410"/>
        <v>000000</v>
      </c>
      <c r="AM334" s="81" t="str">
        <f t="shared" ca="1" si="411"/>
        <v/>
      </c>
      <c r="AN334" s="81">
        <f t="shared" si="415"/>
        <v>0</v>
      </c>
      <c r="AO334" s="81" t="str">
        <f>IF(G334="","0",VALUE(VLOOKUP(G334,'登録データ（男）'!$Q$3:$S$23,3,FALSE)))</f>
        <v>0</v>
      </c>
      <c r="AP334" s="81">
        <f t="shared" si="412"/>
        <v>0</v>
      </c>
      <c r="AQ334" s="81">
        <f t="shared" si="413"/>
        <v>0</v>
      </c>
      <c r="AR334" s="81" t="str">
        <f ca="1">IF(OFFSET(B334,-MOD(ROW(B334),3),0)&lt;&gt;"",IF(RIGHT(G334,1)=")",VALUE(VLOOKUP(OFFSET(B334,-MOD(ROW(B334),3),0),'登録データ（男）'!#REF!,8,FALSE)),"0"),"0")</f>
        <v>0</v>
      </c>
      <c r="AS334" s="81">
        <f t="shared" ca="1" si="414"/>
        <v>0</v>
      </c>
      <c r="AT334" s="81"/>
      <c r="AU334" s="81"/>
      <c r="AV334" s="81"/>
      <c r="AW334" s="81"/>
      <c r="AX334" s="81"/>
      <c r="AY334" s="81"/>
      <c r="AZ334" s="81"/>
      <c r="BA334" s="77"/>
      <c r="BB334" s="77" t="str">
        <f t="shared" si="416"/>
        <v/>
      </c>
      <c r="BG334" s="81">
        <f t="shared" si="421"/>
        <v>0</v>
      </c>
    </row>
    <row r="335" spans="1:59" ht="18.75" customHeight="1" thickBot="1">
      <c r="A335" s="250"/>
      <c r="B335" s="245"/>
      <c r="C335" s="507"/>
      <c r="D335" s="507"/>
      <c r="E335" s="508" t="s">
        <v>258</v>
      </c>
      <c r="F335" s="79" t="s">
        <v>54</v>
      </c>
      <c r="G335" s="79"/>
      <c r="H335" s="152"/>
      <c r="I335" s="79" t="s">
        <v>36</v>
      </c>
      <c r="J335" s="18"/>
      <c r="K335" s="25" t="str">
        <f t="shared" si="404"/>
        <v/>
      </c>
      <c r="L335" s="18"/>
      <c r="M335" s="79" t="str">
        <f t="shared" si="405"/>
        <v/>
      </c>
      <c r="N335" s="18"/>
      <c r="O335" s="18"/>
      <c r="P335" s="258"/>
      <c r="Q335" s="258"/>
      <c r="R335" s="259"/>
      <c r="S335" s="256"/>
      <c r="T335" s="256"/>
      <c r="X335" s="46"/>
      <c r="Y335" s="81">
        <f>IF(B335="",0,IF(VLOOKUP(B335,'登録データ（男）'!$A$3:$AB$1687,28,FALSE)=1,0,1))</f>
        <v>0</v>
      </c>
      <c r="Z335" s="81"/>
      <c r="AA335" s="81"/>
      <c r="AB335" s="81"/>
      <c r="AC335" s="81"/>
      <c r="AD335" s="81"/>
      <c r="AE335" s="81"/>
      <c r="AF335" s="81">
        <f t="shared" ca="1" si="406"/>
        <v>0</v>
      </c>
      <c r="AG335" s="48"/>
      <c r="AH335" s="81">
        <f t="shared" si="407"/>
        <v>0</v>
      </c>
      <c r="AI335" s="81" t="str">
        <f>IF(G335="","0",VLOOKUP(G335,'登録データ（男）'!$Q$3:$S$23,2,FALSE))</f>
        <v>0</v>
      </c>
      <c r="AJ335" s="81" t="str">
        <f t="shared" si="408"/>
        <v>00</v>
      </c>
      <c r="AK335" s="81" t="str">
        <f t="shared" si="409"/>
        <v>0</v>
      </c>
      <c r="AL335" s="81" t="str">
        <f t="shared" si="410"/>
        <v>000000</v>
      </c>
      <c r="AM335" s="81" t="str">
        <f t="shared" ca="1" si="411"/>
        <v/>
      </c>
      <c r="AN335" s="81">
        <f t="shared" si="415"/>
        <v>0</v>
      </c>
      <c r="AO335" s="81" t="str">
        <f>IF(G335="","0",VALUE(VLOOKUP(G335,'登録データ（男）'!$Q$3:$S$23,3,FALSE)))</f>
        <v>0</v>
      </c>
      <c r="AP335" s="81">
        <f t="shared" si="412"/>
        <v>0</v>
      </c>
      <c r="AQ335" s="81">
        <f t="shared" si="413"/>
        <v>0</v>
      </c>
      <c r="AR335" s="81" t="str">
        <f ca="1">IF(OFFSET(B335,-MOD(ROW(B335),3),0)&lt;&gt;"",IF(RIGHT(G335,1)=")",VALUE(VLOOKUP(OFFSET(B335,-MOD(ROW(B335),3),0),'登録データ（男）'!#REF!,8,FALSE)),"0"),"0")</f>
        <v>0</v>
      </c>
      <c r="AS335" s="81">
        <f t="shared" ca="1" si="414"/>
        <v>0</v>
      </c>
      <c r="AT335" s="81"/>
      <c r="AU335" s="81"/>
      <c r="AV335" s="81"/>
      <c r="AW335" s="81"/>
      <c r="AX335" s="81"/>
      <c r="AY335" s="81"/>
      <c r="AZ335" s="81"/>
      <c r="BA335" s="77"/>
      <c r="BB335" s="77" t="str">
        <f t="shared" si="416"/>
        <v/>
      </c>
      <c r="BG335" s="81">
        <f t="shared" si="421"/>
        <v>0</v>
      </c>
    </row>
    <row r="336" spans="1:59" ht="18.75" customHeight="1" thickTop="1">
      <c r="A336" s="260">
        <v>107</v>
      </c>
      <c r="B336" s="243"/>
      <c r="C336" s="505" t="str">
        <f>IF(B336="","",VLOOKUP(B336,'登録データ（男）'!$A$3:$AA$2000,2,FALSE))</f>
        <v/>
      </c>
      <c r="D336" s="505" t="str">
        <f>IF(B336="","",VLOOKUP(B336,'登録データ（男）'!$A$3:$AA$2000,3,FALSE))</f>
        <v/>
      </c>
      <c r="E336" s="504" t="str">
        <f>IF(B336="","",VLOOKUP(B336,'登録データ（男）'!$A$3:$AA$2000,7,FALSE))</f>
        <v/>
      </c>
      <c r="F336" s="82" t="s">
        <v>52</v>
      </c>
      <c r="G336" s="82"/>
      <c r="H336" s="25"/>
      <c r="I336" s="82" t="s">
        <v>55</v>
      </c>
      <c r="J336" s="17"/>
      <c r="K336" s="184" t="str">
        <f t="shared" si="404"/>
        <v/>
      </c>
      <c r="L336" s="17"/>
      <c r="M336" s="82" t="str">
        <f t="shared" si="405"/>
        <v/>
      </c>
      <c r="N336" s="17"/>
      <c r="O336" s="17"/>
      <c r="P336" s="262"/>
      <c r="Q336" s="262"/>
      <c r="R336" s="241"/>
      <c r="S336" s="254"/>
      <c r="T336" s="254"/>
      <c r="X336" s="46"/>
      <c r="Y336" s="81">
        <f>IF(B336="",0,IF(VLOOKUP(B336,'登録データ（男）'!$A$3:$AB$1687,28,FALSE)=1,0,1))</f>
        <v>0</v>
      </c>
      <c r="Z336" s="81">
        <f>IF(B336="",1,0)</f>
        <v>1</v>
      </c>
      <c r="AA336" s="81">
        <f>IF(C336="",1,0)</f>
        <v>1</v>
      </c>
      <c r="AB336" s="81">
        <f>IF(D336="",1,0)</f>
        <v>1</v>
      </c>
      <c r="AC336" s="81">
        <f>IF(E336="",1,0)</f>
        <v>1</v>
      </c>
      <c r="AD336" s="81">
        <f>IF(E337="",1,0)</f>
        <v>1</v>
      </c>
      <c r="AE336" s="81">
        <f>SUM(Z336:AD336)</f>
        <v>5</v>
      </c>
      <c r="AF336" s="81">
        <f t="shared" ca="1" si="406"/>
        <v>0</v>
      </c>
      <c r="AG336" s="48" t="str">
        <f t="shared" ref="AG336:AG397" si="498">IF($B336="","",IF($B336&lt;1500,0,1))</f>
        <v/>
      </c>
      <c r="AH336" s="81">
        <f t="shared" si="407"/>
        <v>0</v>
      </c>
      <c r="AI336" s="81" t="str">
        <f>IF(G336="","0",VLOOKUP(G336,'登録データ（男）'!$Q$3:$S$23,2,FALSE))</f>
        <v>0</v>
      </c>
      <c r="AJ336" s="81" t="str">
        <f t="shared" si="408"/>
        <v>00</v>
      </c>
      <c r="AK336" s="81" t="str">
        <f t="shared" si="409"/>
        <v>0</v>
      </c>
      <c r="AL336" s="81" t="str">
        <f t="shared" si="410"/>
        <v>000000</v>
      </c>
      <c r="AM336" s="81" t="str">
        <f t="shared" ca="1" si="411"/>
        <v/>
      </c>
      <c r="AN336" s="81">
        <f t="shared" si="415"/>
        <v>0</v>
      </c>
      <c r="AO336" s="81" t="str">
        <f>IF(G336="","0",VALUE(VLOOKUP(G336,'登録データ（男）'!$Q$3:$S$23,3,FALSE)))</f>
        <v>0</v>
      </c>
      <c r="AP336" s="81">
        <f t="shared" si="412"/>
        <v>0</v>
      </c>
      <c r="AQ336" s="81">
        <f t="shared" si="413"/>
        <v>0</v>
      </c>
      <c r="AR336" s="81" t="str">
        <f ca="1">IF(OFFSET(B336,-MOD(ROW(B336),3),0)&lt;&gt;"",IF(RIGHT(G336,1)=")",VALUE(VLOOKUP(OFFSET(B336,-MOD(ROW(B336),3),0),'登録データ（男）'!#REF!,8,FALSE)),"0"),"0")</f>
        <v>0</v>
      </c>
      <c r="AS336" s="81">
        <f t="shared" ca="1" si="414"/>
        <v>0</v>
      </c>
      <c r="AT336" s="81" t="str">
        <f t="shared" ref="AT336" si="499">IF(AU336="","",RANK(AU336,$AU$18:$AU$467,1))</f>
        <v/>
      </c>
      <c r="AU336" s="81" t="str">
        <f>IF(S336="","",B336)</f>
        <v/>
      </c>
      <c r="AV336" s="81" t="str">
        <f t="shared" ref="AV336" si="500">IF(AW336="","",RANK(AW336,$AW$18:$AW$467,1))</f>
        <v/>
      </c>
      <c r="AW336" s="81" t="str">
        <f>IF(T336="","",B336)</f>
        <v/>
      </c>
      <c r="AX336" s="81" t="str">
        <f t="shared" ref="AX336" si="501">IF(AY336="","",RANK(AY336,$AY$18:$AY$467,1))</f>
        <v/>
      </c>
      <c r="AY336" s="81" t="str">
        <f>IF(OR(G336="十種競技",G337="十種競技",G338="十種競技"),B336,"")</f>
        <v/>
      </c>
      <c r="AZ336" s="81"/>
      <c r="BA336" s="77">
        <f>B336</f>
        <v>0</v>
      </c>
      <c r="BB336" s="77" t="str">
        <f t="shared" si="416"/>
        <v/>
      </c>
      <c r="BG336" s="81">
        <f t="shared" si="421"/>
        <v>0</v>
      </c>
    </row>
    <row r="337" spans="1:59" ht="18.75" customHeight="1">
      <c r="A337" s="261"/>
      <c r="B337" s="244"/>
      <c r="C337" s="506"/>
      <c r="D337" s="506"/>
      <c r="E337" s="504" t="str">
        <f>IF(B336="","",VLOOKUP(B336,'登録データ（男）'!$A$3:$AA$2000,4,FALSE))</f>
        <v/>
      </c>
      <c r="F337" s="16" t="s">
        <v>53</v>
      </c>
      <c r="G337" s="16"/>
      <c r="H337" s="16"/>
      <c r="I337" s="16" t="s">
        <v>56</v>
      </c>
      <c r="J337" s="76"/>
      <c r="K337" s="16" t="str">
        <f t="shared" si="404"/>
        <v/>
      </c>
      <c r="L337" s="76"/>
      <c r="M337" s="185" t="str">
        <f t="shared" si="405"/>
        <v/>
      </c>
      <c r="N337" s="76"/>
      <c r="O337" s="76"/>
      <c r="P337" s="204"/>
      <c r="Q337" s="204"/>
      <c r="R337" s="257"/>
      <c r="S337" s="255"/>
      <c r="T337" s="255"/>
      <c r="X337" s="46"/>
      <c r="Y337" s="81">
        <f>IF(B337="",0,IF(VLOOKUP(B337,'登録データ（男）'!$A$3:$AB$1687,28,FALSE)=1,0,1))</f>
        <v>0</v>
      </c>
      <c r="Z337" s="81"/>
      <c r="AA337" s="81"/>
      <c r="AB337" s="81"/>
      <c r="AC337" s="81"/>
      <c r="AD337" s="81"/>
      <c r="AE337" s="81"/>
      <c r="AF337" s="81">
        <f t="shared" ca="1" si="406"/>
        <v>0</v>
      </c>
      <c r="AG337" s="48" t="str">
        <f t="shared" si="498"/>
        <v/>
      </c>
      <c r="AH337" s="81">
        <f t="shared" si="407"/>
        <v>0</v>
      </c>
      <c r="AI337" s="81" t="str">
        <f>IF(G337="","0",VLOOKUP(G337,'登録データ（男）'!$Q$3:$S$23,2,FALSE))</f>
        <v>0</v>
      </c>
      <c r="AJ337" s="81" t="str">
        <f t="shared" si="408"/>
        <v>00</v>
      </c>
      <c r="AK337" s="81" t="str">
        <f t="shared" si="409"/>
        <v>0</v>
      </c>
      <c r="AL337" s="81" t="str">
        <f t="shared" si="410"/>
        <v>000000</v>
      </c>
      <c r="AM337" s="81" t="str">
        <f t="shared" ca="1" si="411"/>
        <v/>
      </c>
      <c r="AN337" s="81">
        <f t="shared" si="415"/>
        <v>0</v>
      </c>
      <c r="AO337" s="81" t="str">
        <f>IF(G337="","0",VALUE(VLOOKUP(G337,'登録データ（男）'!$Q$3:$S$23,3,FALSE)))</f>
        <v>0</v>
      </c>
      <c r="AP337" s="81">
        <f t="shared" si="412"/>
        <v>0</v>
      </c>
      <c r="AQ337" s="81">
        <f t="shared" si="413"/>
        <v>0</v>
      </c>
      <c r="AR337" s="81" t="str">
        <f ca="1">IF(OFFSET(B337,-MOD(ROW(B337),3),0)&lt;&gt;"",IF(RIGHT(G337,1)=")",VALUE(VLOOKUP(OFFSET(B337,-MOD(ROW(B337),3),0),'登録データ（男）'!#REF!,8,FALSE)),"0"),"0")</f>
        <v>0</v>
      </c>
      <c r="AS337" s="81">
        <f t="shared" ca="1" si="414"/>
        <v>0</v>
      </c>
      <c r="AT337" s="81"/>
      <c r="AU337" s="81"/>
      <c r="AV337" s="81"/>
      <c r="AW337" s="81"/>
      <c r="AX337" s="81"/>
      <c r="AY337" s="81"/>
      <c r="AZ337" s="81"/>
      <c r="BA337" s="77"/>
      <c r="BB337" s="77" t="str">
        <f t="shared" si="416"/>
        <v/>
      </c>
      <c r="BG337" s="81">
        <f t="shared" si="421"/>
        <v>0</v>
      </c>
    </row>
    <row r="338" spans="1:59" ht="18.75" customHeight="1" thickBot="1">
      <c r="A338" s="250"/>
      <c r="B338" s="245"/>
      <c r="C338" s="507"/>
      <c r="D338" s="507"/>
      <c r="E338" s="508" t="s">
        <v>258</v>
      </c>
      <c r="F338" s="79" t="s">
        <v>54</v>
      </c>
      <c r="G338" s="79"/>
      <c r="H338" s="152"/>
      <c r="I338" s="79" t="s">
        <v>36</v>
      </c>
      <c r="J338" s="18"/>
      <c r="K338" s="25" t="str">
        <f t="shared" ref="K338:K401" si="502">IF(G338="","",IF(AK338=2,"","分"))</f>
        <v/>
      </c>
      <c r="L338" s="18"/>
      <c r="M338" s="79" t="str">
        <f t="shared" ref="M338:M401" si="503">IF(OR(G338="",G338="十種競技"),"",IF(AK338=2,"m","秒"))</f>
        <v/>
      </c>
      <c r="N338" s="18"/>
      <c r="O338" s="18"/>
      <c r="P338" s="258"/>
      <c r="Q338" s="258"/>
      <c r="R338" s="259"/>
      <c r="S338" s="256"/>
      <c r="T338" s="256"/>
      <c r="X338" s="46"/>
      <c r="Y338" s="81">
        <f>IF(B338="",0,IF(VLOOKUP(B338,'登録データ（男）'!$A$3:$AB$1687,28,FALSE)=1,0,1))</f>
        <v>0</v>
      </c>
      <c r="Z338" s="81"/>
      <c r="AA338" s="81"/>
      <c r="AB338" s="81"/>
      <c r="AC338" s="81"/>
      <c r="AD338" s="81"/>
      <c r="AE338" s="81"/>
      <c r="AF338" s="81">
        <f t="shared" ref="AF338:AF401" ca="1" si="504">COUNTIF(OFFSET(G338,-MOD(ROW(G338),3),0,3,1),G338)</f>
        <v>0</v>
      </c>
      <c r="AG338" s="48"/>
      <c r="AH338" s="81">
        <f t="shared" ref="AH338:AH401" si="505">IF(OR(RIGHT(G338,1)="m",RIGHT(G338,1)="H",RIGHT(G338,1)="C"),IF(VALUE(L338)&gt;59,1,0),0)</f>
        <v>0</v>
      </c>
      <c r="AI338" s="81" t="str">
        <f>IF(G338="","0",VLOOKUP(G338,'登録データ（男）'!$Q$3:$S$23,2,FALSE))</f>
        <v>0</v>
      </c>
      <c r="AJ338" s="81" t="str">
        <f t="shared" ref="AJ338:AJ401" si="506">IF(N338="","00",IF(LEN(N338)=1,N338*10,N338))</f>
        <v>00</v>
      </c>
      <c r="AK338" s="81" t="str">
        <f t="shared" ref="AK338:AK401" si="507">IF(G338="","0",IF(OR(RIGHT(G338,1)="m",RIGHT(G338,1)="H",RIGHT(G338,1)="W",RIGHT(G338,1)="C"),1,2))</f>
        <v>0</v>
      </c>
      <c r="AL338" s="81" t="str">
        <f t="shared" ref="AL338:AL401" si="508">IF(AK338=2,IF(L338="","0000",CONCATENATE(RIGHT(L338+100,2),RIGHT(AJ338+100,2))),IF(L338="","000000",CONCATENATE(RIGHT(J338+100,2),RIGHT(L338+100,2),RIGHT(AJ338+100,2))))</f>
        <v>000000</v>
      </c>
      <c r="AM338" s="81" t="str">
        <f t="shared" ref="AM338:AM401" ca="1" si="509">IF(G338="","",IF(OFFSET(B338,-MOD(ROW(B338),3),0)="","0",CONCATENATE(AI338," ",IF(AK338=1,RIGHT(AL338+10000000,7),RIGHT(AL338+100000,5)))))</f>
        <v/>
      </c>
      <c r="AN338" s="81">
        <f t="shared" si="415"/>
        <v>0</v>
      </c>
      <c r="AO338" s="81" t="str">
        <f>IF(G338="","0",VALUE(VLOOKUP(G338,'登録データ（男）'!$Q$3:$S$23,3,FALSE)))</f>
        <v>0</v>
      </c>
      <c r="AP338" s="81">
        <f t="shared" ref="AP338:AP401" si="510">IF(G338="",0,IF(G338="十種競技",0,IF(L338&lt;&gt;"",0,1)))</f>
        <v>0</v>
      </c>
      <c r="AQ338" s="81">
        <f t="shared" ref="AQ338:AQ401" si="511">IF(OR(G338="",G338="十種競技"),0,IF(AK338=1,IF(AN338&gt;AO338,1,0),IF(AN338&lt;AO338,1,0)))</f>
        <v>0</v>
      </c>
      <c r="AR338" s="81" t="str">
        <f ca="1">IF(OFFSET(B338,-MOD(ROW(B338),3),0)&lt;&gt;"",IF(RIGHT(G338,1)=")",VALUE(VLOOKUP(OFFSET(B338,-MOD(ROW(B338),3),0),'登録データ（男）'!#REF!,8,FALSE)),"0"),"0")</f>
        <v>0</v>
      </c>
      <c r="AS338" s="81">
        <f t="shared" ref="AS338:AS401" ca="1" si="512">IF(AR338=0,0,IF(RIGHT(G338,1)&lt;&gt;")",0,IF(VALUE(LEFT(AR338,2))&gt;96,0,1)))</f>
        <v>0</v>
      </c>
      <c r="AT338" s="81"/>
      <c r="AU338" s="81"/>
      <c r="AV338" s="81"/>
      <c r="AW338" s="81"/>
      <c r="AX338" s="81"/>
      <c r="AY338" s="81"/>
      <c r="AZ338" s="81"/>
      <c r="BA338" s="77"/>
      <c r="BB338" s="77" t="str">
        <f t="shared" si="416"/>
        <v/>
      </c>
      <c r="BG338" s="81">
        <f t="shared" si="421"/>
        <v>0</v>
      </c>
    </row>
    <row r="339" spans="1:59" ht="18.75" customHeight="1" thickTop="1">
      <c r="A339" s="260">
        <v>108</v>
      </c>
      <c r="B339" s="243"/>
      <c r="C339" s="505" t="str">
        <f>IF(B339="","",VLOOKUP(B339,'登録データ（男）'!$A$3:$AA$2000,2,FALSE))</f>
        <v/>
      </c>
      <c r="D339" s="505" t="str">
        <f>IF(B339="","",VLOOKUP(B339,'登録データ（男）'!$A$3:$AA$2000,3,FALSE))</f>
        <v/>
      </c>
      <c r="E339" s="504" t="str">
        <f>IF(B339="","",VLOOKUP(B339,'登録データ（男）'!$A$3:$AA$2000,7,FALSE))</f>
        <v/>
      </c>
      <c r="F339" s="82" t="s">
        <v>52</v>
      </c>
      <c r="G339" s="82"/>
      <c r="H339" s="25"/>
      <c r="I339" s="82" t="s">
        <v>55</v>
      </c>
      <c r="J339" s="17"/>
      <c r="K339" s="184" t="str">
        <f t="shared" si="502"/>
        <v/>
      </c>
      <c r="L339" s="17"/>
      <c r="M339" s="82" t="str">
        <f t="shared" si="503"/>
        <v/>
      </c>
      <c r="N339" s="17"/>
      <c r="O339" s="17"/>
      <c r="P339" s="262"/>
      <c r="Q339" s="262"/>
      <c r="R339" s="241"/>
      <c r="S339" s="254"/>
      <c r="T339" s="254"/>
      <c r="X339" s="46"/>
      <c r="Y339" s="81">
        <f>IF(B339="",0,IF(VLOOKUP(B339,'登録データ（男）'!$A$3:$AB$1687,28,FALSE)=1,0,1))</f>
        <v>0</v>
      </c>
      <c r="Z339" s="81">
        <f>IF(B339="",1,0)</f>
        <v>1</v>
      </c>
      <c r="AA339" s="81">
        <f>IF(C339="",1,0)</f>
        <v>1</v>
      </c>
      <c r="AB339" s="81">
        <f>IF(D339="",1,0)</f>
        <v>1</v>
      </c>
      <c r="AC339" s="81">
        <f>IF(E339="",1,0)</f>
        <v>1</v>
      </c>
      <c r="AD339" s="81">
        <f>IF(E340="",1,0)</f>
        <v>1</v>
      </c>
      <c r="AE339" s="81">
        <f>SUM(Z339:AD339)</f>
        <v>5</v>
      </c>
      <c r="AF339" s="81">
        <f t="shared" ca="1" si="504"/>
        <v>0</v>
      </c>
      <c r="AG339" s="48" t="str">
        <f t="shared" ref="AG339" si="513">IF($B339="","",IF($B339&lt;1500,0,1))</f>
        <v/>
      </c>
      <c r="AH339" s="81">
        <f t="shared" si="505"/>
        <v>0</v>
      </c>
      <c r="AI339" s="81" t="str">
        <f>IF(G339="","0",VLOOKUP(G339,'登録データ（男）'!$Q$3:$S$23,2,FALSE))</f>
        <v>0</v>
      </c>
      <c r="AJ339" s="81" t="str">
        <f t="shared" si="506"/>
        <v>00</v>
      </c>
      <c r="AK339" s="81" t="str">
        <f t="shared" si="507"/>
        <v>0</v>
      </c>
      <c r="AL339" s="81" t="str">
        <f t="shared" si="508"/>
        <v>000000</v>
      </c>
      <c r="AM339" s="81" t="str">
        <f t="shared" ca="1" si="509"/>
        <v/>
      </c>
      <c r="AN339" s="81">
        <f t="shared" ref="AN339:AN402" si="514">VALUE(AL339)</f>
        <v>0</v>
      </c>
      <c r="AO339" s="81" t="str">
        <f>IF(G339="","0",VALUE(VLOOKUP(G339,'登録データ（男）'!$Q$3:$S$23,3,FALSE)))</f>
        <v>0</v>
      </c>
      <c r="AP339" s="81">
        <f t="shared" si="510"/>
        <v>0</v>
      </c>
      <c r="AQ339" s="81">
        <f t="shared" si="511"/>
        <v>0</v>
      </c>
      <c r="AR339" s="81" t="str">
        <f ca="1">IF(OFFSET(B339,-MOD(ROW(B339),3),0)&lt;&gt;"",IF(RIGHT(G339,1)=")",VALUE(VLOOKUP(OFFSET(B339,-MOD(ROW(B339),3),0),'登録データ（男）'!#REF!,8,FALSE)),"0"),"0")</f>
        <v>0</v>
      </c>
      <c r="AS339" s="81">
        <f t="shared" ca="1" si="512"/>
        <v>0</v>
      </c>
      <c r="AT339" s="81" t="str">
        <f t="shared" ref="AT339" si="515">IF(AU339="","",RANK(AU339,$AU$18:$AU$467,1))</f>
        <v/>
      </c>
      <c r="AU339" s="81" t="str">
        <f>IF(S339="","",B339)</f>
        <v/>
      </c>
      <c r="AV339" s="81" t="str">
        <f t="shared" ref="AV339" si="516">IF(AW339="","",RANK(AW339,$AW$18:$AW$467,1))</f>
        <v/>
      </c>
      <c r="AW339" s="81" t="str">
        <f>IF(T339="","",B339)</f>
        <v/>
      </c>
      <c r="AX339" s="81" t="str">
        <f t="shared" ref="AX339" si="517">IF(AY339="","",RANK(AY339,$AY$18:$AY$467,1))</f>
        <v/>
      </c>
      <c r="AY339" s="81" t="str">
        <f>IF(OR(G339="十種競技",G340="十種競技",G341="十種競技"),B339,"")</f>
        <v/>
      </c>
      <c r="AZ339" s="81"/>
      <c r="BA339" s="77">
        <f>B339</f>
        <v>0</v>
      </c>
      <c r="BB339" s="77" t="str">
        <f t="shared" ref="BB339:BB402" si="518">CONCATENATE(G339,H339)</f>
        <v/>
      </c>
      <c r="BG339" s="81">
        <f t="shared" si="421"/>
        <v>0</v>
      </c>
    </row>
    <row r="340" spans="1:59" ht="18.75" customHeight="1">
      <c r="A340" s="261"/>
      <c r="B340" s="244"/>
      <c r="C340" s="506"/>
      <c r="D340" s="506"/>
      <c r="E340" s="504" t="str">
        <f>IF(B339="","",VLOOKUP(B339,'登録データ（男）'!$A$3:$AA$2000,4,FALSE))</f>
        <v/>
      </c>
      <c r="F340" s="16" t="s">
        <v>53</v>
      </c>
      <c r="G340" s="16"/>
      <c r="H340" s="16"/>
      <c r="I340" s="16" t="s">
        <v>56</v>
      </c>
      <c r="J340" s="76"/>
      <c r="K340" s="16" t="str">
        <f t="shared" si="502"/>
        <v/>
      </c>
      <c r="L340" s="76"/>
      <c r="M340" s="185" t="str">
        <f t="shared" si="503"/>
        <v/>
      </c>
      <c r="N340" s="76"/>
      <c r="O340" s="76"/>
      <c r="P340" s="204"/>
      <c r="Q340" s="204"/>
      <c r="R340" s="257"/>
      <c r="S340" s="255"/>
      <c r="T340" s="255"/>
      <c r="X340" s="46"/>
      <c r="Y340" s="81">
        <f>IF(B340="",0,IF(VLOOKUP(B340,'登録データ（男）'!$A$3:$AB$1687,28,FALSE)=1,0,1))</f>
        <v>0</v>
      </c>
      <c r="Z340" s="81"/>
      <c r="AA340" s="81"/>
      <c r="AB340" s="81"/>
      <c r="AC340" s="81"/>
      <c r="AD340" s="81"/>
      <c r="AE340" s="81"/>
      <c r="AF340" s="81">
        <f t="shared" ca="1" si="504"/>
        <v>0</v>
      </c>
      <c r="AG340" s="48" t="str">
        <f t="shared" si="498"/>
        <v/>
      </c>
      <c r="AH340" s="81">
        <f t="shared" si="505"/>
        <v>0</v>
      </c>
      <c r="AI340" s="81" t="str">
        <f>IF(G340="","0",VLOOKUP(G340,'登録データ（男）'!$Q$3:$S$23,2,FALSE))</f>
        <v>0</v>
      </c>
      <c r="AJ340" s="81" t="str">
        <f t="shared" si="506"/>
        <v>00</v>
      </c>
      <c r="AK340" s="81" t="str">
        <f t="shared" si="507"/>
        <v>0</v>
      </c>
      <c r="AL340" s="81" t="str">
        <f t="shared" si="508"/>
        <v>000000</v>
      </c>
      <c r="AM340" s="81" t="str">
        <f t="shared" ca="1" si="509"/>
        <v/>
      </c>
      <c r="AN340" s="81">
        <f t="shared" si="514"/>
        <v>0</v>
      </c>
      <c r="AO340" s="81" t="str">
        <f>IF(G340="","0",VALUE(VLOOKUP(G340,'登録データ（男）'!$Q$3:$S$23,3,FALSE)))</f>
        <v>0</v>
      </c>
      <c r="AP340" s="81">
        <f t="shared" si="510"/>
        <v>0</v>
      </c>
      <c r="AQ340" s="81">
        <f t="shared" si="511"/>
        <v>0</v>
      </c>
      <c r="AR340" s="81" t="str">
        <f ca="1">IF(OFFSET(B340,-MOD(ROW(B340),3),0)&lt;&gt;"",IF(RIGHT(G340,1)=")",VALUE(VLOOKUP(OFFSET(B340,-MOD(ROW(B340),3),0),'登録データ（男）'!#REF!,8,FALSE)),"0"),"0")</f>
        <v>0</v>
      </c>
      <c r="AS340" s="81">
        <f t="shared" ca="1" si="512"/>
        <v>0</v>
      </c>
      <c r="AT340" s="81"/>
      <c r="AU340" s="81"/>
      <c r="AV340" s="81"/>
      <c r="AW340" s="81"/>
      <c r="AX340" s="81"/>
      <c r="AY340" s="81"/>
      <c r="AZ340" s="81"/>
      <c r="BA340" s="77"/>
      <c r="BB340" s="77" t="str">
        <f t="shared" si="518"/>
        <v/>
      </c>
      <c r="BG340" s="81">
        <f t="shared" ref="BG340:BG403" si="519">IF(H340="",0,1)</f>
        <v>0</v>
      </c>
    </row>
    <row r="341" spans="1:59" ht="18.75" customHeight="1" thickBot="1">
      <c r="A341" s="250"/>
      <c r="B341" s="245"/>
      <c r="C341" s="507"/>
      <c r="D341" s="507"/>
      <c r="E341" s="508" t="s">
        <v>258</v>
      </c>
      <c r="F341" s="79" t="s">
        <v>54</v>
      </c>
      <c r="G341" s="79"/>
      <c r="H341" s="152"/>
      <c r="I341" s="79" t="s">
        <v>36</v>
      </c>
      <c r="J341" s="18"/>
      <c r="K341" s="25" t="str">
        <f t="shared" si="502"/>
        <v/>
      </c>
      <c r="L341" s="18"/>
      <c r="M341" s="79" t="str">
        <f t="shared" si="503"/>
        <v/>
      </c>
      <c r="N341" s="18"/>
      <c r="O341" s="18"/>
      <c r="P341" s="258"/>
      <c r="Q341" s="258"/>
      <c r="R341" s="259"/>
      <c r="S341" s="256"/>
      <c r="T341" s="256"/>
      <c r="X341" s="46"/>
      <c r="Y341" s="81">
        <f>IF(B341="",0,IF(VLOOKUP(B341,'登録データ（男）'!$A$3:$AB$1687,28,FALSE)=1,0,1))</f>
        <v>0</v>
      </c>
      <c r="Z341" s="81"/>
      <c r="AA341" s="81"/>
      <c r="AB341" s="81"/>
      <c r="AC341" s="81"/>
      <c r="AD341" s="81"/>
      <c r="AE341" s="81"/>
      <c r="AF341" s="81">
        <f t="shared" ca="1" si="504"/>
        <v>0</v>
      </c>
      <c r="AG341" s="48"/>
      <c r="AH341" s="81">
        <f t="shared" si="505"/>
        <v>0</v>
      </c>
      <c r="AI341" s="81" t="str">
        <f>IF(G341="","0",VLOOKUP(G341,'登録データ（男）'!$Q$3:$S$23,2,FALSE))</f>
        <v>0</v>
      </c>
      <c r="AJ341" s="81" t="str">
        <f t="shared" si="506"/>
        <v>00</v>
      </c>
      <c r="AK341" s="81" t="str">
        <f t="shared" si="507"/>
        <v>0</v>
      </c>
      <c r="AL341" s="81" t="str">
        <f t="shared" si="508"/>
        <v>000000</v>
      </c>
      <c r="AM341" s="81" t="str">
        <f t="shared" ca="1" si="509"/>
        <v/>
      </c>
      <c r="AN341" s="81">
        <f t="shared" si="514"/>
        <v>0</v>
      </c>
      <c r="AO341" s="81" t="str">
        <f>IF(G341="","0",VALUE(VLOOKUP(G341,'登録データ（男）'!$Q$3:$S$23,3,FALSE)))</f>
        <v>0</v>
      </c>
      <c r="AP341" s="81">
        <f t="shared" si="510"/>
        <v>0</v>
      </c>
      <c r="AQ341" s="81">
        <f t="shared" si="511"/>
        <v>0</v>
      </c>
      <c r="AR341" s="81" t="str">
        <f ca="1">IF(OFFSET(B341,-MOD(ROW(B341),3),0)&lt;&gt;"",IF(RIGHT(G341,1)=")",VALUE(VLOOKUP(OFFSET(B341,-MOD(ROW(B341),3),0),'登録データ（男）'!#REF!,8,FALSE)),"0"),"0")</f>
        <v>0</v>
      </c>
      <c r="AS341" s="81">
        <f t="shared" ca="1" si="512"/>
        <v>0</v>
      </c>
      <c r="AT341" s="81"/>
      <c r="AU341" s="81"/>
      <c r="AV341" s="81"/>
      <c r="AW341" s="81"/>
      <c r="AX341" s="81"/>
      <c r="AY341" s="81"/>
      <c r="AZ341" s="81"/>
      <c r="BA341" s="77"/>
      <c r="BB341" s="77" t="str">
        <f t="shared" si="518"/>
        <v/>
      </c>
      <c r="BG341" s="81">
        <f t="shared" si="519"/>
        <v>0</v>
      </c>
    </row>
    <row r="342" spans="1:59" ht="18.75" customHeight="1" thickTop="1">
      <c r="A342" s="260">
        <v>109</v>
      </c>
      <c r="B342" s="243"/>
      <c r="C342" s="505" t="str">
        <f>IF(B342="","",VLOOKUP(B342,'登録データ（男）'!$A$3:$AA$2000,2,FALSE))</f>
        <v/>
      </c>
      <c r="D342" s="505" t="str">
        <f>IF(B342="","",VLOOKUP(B342,'登録データ（男）'!$A$3:$AA$2000,3,FALSE))</f>
        <v/>
      </c>
      <c r="E342" s="504" t="str">
        <f>IF(B342="","",VLOOKUP(B342,'登録データ（男）'!$A$3:$AA$2000,7,FALSE))</f>
        <v/>
      </c>
      <c r="F342" s="82" t="s">
        <v>52</v>
      </c>
      <c r="G342" s="82"/>
      <c r="H342" s="25"/>
      <c r="I342" s="82" t="s">
        <v>55</v>
      </c>
      <c r="J342" s="17"/>
      <c r="K342" s="184" t="str">
        <f t="shared" si="502"/>
        <v/>
      </c>
      <c r="L342" s="17"/>
      <c r="M342" s="82" t="str">
        <f t="shared" si="503"/>
        <v/>
      </c>
      <c r="N342" s="17"/>
      <c r="O342" s="17"/>
      <c r="P342" s="262"/>
      <c r="Q342" s="262"/>
      <c r="R342" s="241"/>
      <c r="S342" s="254"/>
      <c r="T342" s="254"/>
      <c r="X342" s="46"/>
      <c r="Y342" s="81">
        <f>IF(B342="",0,IF(VLOOKUP(B342,'登録データ（男）'!$A$3:$AB$1687,28,FALSE)=1,0,1))</f>
        <v>0</v>
      </c>
      <c r="Z342" s="81">
        <f>IF(B342="",1,0)</f>
        <v>1</v>
      </c>
      <c r="AA342" s="81">
        <f>IF(C342="",1,0)</f>
        <v>1</v>
      </c>
      <c r="AB342" s="81">
        <f>IF(D342="",1,0)</f>
        <v>1</v>
      </c>
      <c r="AC342" s="81">
        <f>IF(E342="",1,0)</f>
        <v>1</v>
      </c>
      <c r="AD342" s="81">
        <f>IF(E343="",1,0)</f>
        <v>1</v>
      </c>
      <c r="AE342" s="81">
        <f>SUM(Z342:AD342)</f>
        <v>5</v>
      </c>
      <c r="AF342" s="81">
        <f t="shared" ca="1" si="504"/>
        <v>0</v>
      </c>
      <c r="AG342" s="48" t="str">
        <f t="shared" ref="AG342" si="520">IF($B342="","",IF($B342&lt;1500,0,1))</f>
        <v/>
      </c>
      <c r="AH342" s="81">
        <f t="shared" si="505"/>
        <v>0</v>
      </c>
      <c r="AI342" s="81" t="str">
        <f>IF(G342="","0",VLOOKUP(G342,'登録データ（男）'!$Q$3:$S$23,2,FALSE))</f>
        <v>0</v>
      </c>
      <c r="AJ342" s="81" t="str">
        <f t="shared" si="506"/>
        <v>00</v>
      </c>
      <c r="AK342" s="81" t="str">
        <f t="shared" si="507"/>
        <v>0</v>
      </c>
      <c r="AL342" s="81" t="str">
        <f t="shared" si="508"/>
        <v>000000</v>
      </c>
      <c r="AM342" s="81" t="str">
        <f t="shared" ca="1" si="509"/>
        <v/>
      </c>
      <c r="AN342" s="81">
        <f t="shared" si="514"/>
        <v>0</v>
      </c>
      <c r="AO342" s="81" t="str">
        <f>IF(G342="","0",VALUE(VLOOKUP(G342,'登録データ（男）'!$Q$3:$S$23,3,FALSE)))</f>
        <v>0</v>
      </c>
      <c r="AP342" s="81">
        <f t="shared" si="510"/>
        <v>0</v>
      </c>
      <c r="AQ342" s="81">
        <f t="shared" si="511"/>
        <v>0</v>
      </c>
      <c r="AR342" s="81" t="str">
        <f ca="1">IF(OFFSET(B342,-MOD(ROW(B342),3),0)&lt;&gt;"",IF(RIGHT(G342,1)=")",VALUE(VLOOKUP(OFFSET(B342,-MOD(ROW(B342),3),0),'登録データ（男）'!#REF!,8,FALSE)),"0"),"0")</f>
        <v>0</v>
      </c>
      <c r="AS342" s="81">
        <f t="shared" ca="1" si="512"/>
        <v>0</v>
      </c>
      <c r="AT342" s="81" t="str">
        <f t="shared" ref="AT342" si="521">IF(AU342="","",RANK(AU342,$AU$18:$AU$467,1))</f>
        <v/>
      </c>
      <c r="AU342" s="81" t="str">
        <f>IF(S342="","",B342)</f>
        <v/>
      </c>
      <c r="AV342" s="81" t="str">
        <f t="shared" ref="AV342" si="522">IF(AW342="","",RANK(AW342,$AW$18:$AW$467,1))</f>
        <v/>
      </c>
      <c r="AW342" s="81" t="str">
        <f>IF(T342="","",B342)</f>
        <v/>
      </c>
      <c r="AX342" s="81" t="str">
        <f t="shared" ref="AX342" si="523">IF(AY342="","",RANK(AY342,$AY$18:$AY$467,1))</f>
        <v/>
      </c>
      <c r="AY342" s="81" t="str">
        <f>IF(OR(G342="十種競技",G343="十種競技",G344="十種競技"),B342,"")</f>
        <v/>
      </c>
      <c r="AZ342" s="81"/>
      <c r="BA342" s="77">
        <f>B342</f>
        <v>0</v>
      </c>
      <c r="BB342" s="77" t="str">
        <f t="shared" si="518"/>
        <v/>
      </c>
      <c r="BG342" s="81">
        <f t="shared" si="519"/>
        <v>0</v>
      </c>
    </row>
    <row r="343" spans="1:59" ht="18.75" customHeight="1">
      <c r="A343" s="261"/>
      <c r="B343" s="244"/>
      <c r="C343" s="506"/>
      <c r="D343" s="506"/>
      <c r="E343" s="504" t="str">
        <f>IF(B342="","",VLOOKUP(B342,'登録データ（男）'!$A$3:$AA$2000,4,FALSE))</f>
        <v/>
      </c>
      <c r="F343" s="16" t="s">
        <v>53</v>
      </c>
      <c r="G343" s="16"/>
      <c r="H343" s="16"/>
      <c r="I343" s="16" t="s">
        <v>56</v>
      </c>
      <c r="J343" s="76"/>
      <c r="K343" s="16" t="str">
        <f t="shared" si="502"/>
        <v/>
      </c>
      <c r="L343" s="76"/>
      <c r="M343" s="185" t="str">
        <f t="shared" si="503"/>
        <v/>
      </c>
      <c r="N343" s="76"/>
      <c r="O343" s="76"/>
      <c r="P343" s="204"/>
      <c r="Q343" s="204"/>
      <c r="R343" s="257"/>
      <c r="S343" s="255"/>
      <c r="T343" s="255"/>
      <c r="X343" s="46"/>
      <c r="Y343" s="81">
        <f>IF(B343="",0,IF(VLOOKUP(B343,'登録データ（男）'!$A$3:$AB$1687,28,FALSE)=1,0,1))</f>
        <v>0</v>
      </c>
      <c r="Z343" s="81"/>
      <c r="AA343" s="81"/>
      <c r="AB343" s="81"/>
      <c r="AC343" s="81"/>
      <c r="AD343" s="81"/>
      <c r="AE343" s="81"/>
      <c r="AF343" s="81">
        <f t="shared" ca="1" si="504"/>
        <v>0</v>
      </c>
      <c r="AG343" s="48" t="str">
        <f t="shared" si="498"/>
        <v/>
      </c>
      <c r="AH343" s="81">
        <f t="shared" si="505"/>
        <v>0</v>
      </c>
      <c r="AI343" s="81" t="str">
        <f>IF(G343="","0",VLOOKUP(G343,'登録データ（男）'!$Q$3:$S$23,2,FALSE))</f>
        <v>0</v>
      </c>
      <c r="AJ343" s="81" t="str">
        <f t="shared" si="506"/>
        <v>00</v>
      </c>
      <c r="AK343" s="81" t="str">
        <f t="shared" si="507"/>
        <v>0</v>
      </c>
      <c r="AL343" s="81" t="str">
        <f t="shared" si="508"/>
        <v>000000</v>
      </c>
      <c r="AM343" s="81" t="str">
        <f t="shared" ca="1" si="509"/>
        <v/>
      </c>
      <c r="AN343" s="81">
        <f t="shared" si="514"/>
        <v>0</v>
      </c>
      <c r="AO343" s="81" t="str">
        <f>IF(G343="","0",VALUE(VLOOKUP(G343,'登録データ（男）'!$Q$3:$S$23,3,FALSE)))</f>
        <v>0</v>
      </c>
      <c r="AP343" s="81">
        <f t="shared" si="510"/>
        <v>0</v>
      </c>
      <c r="AQ343" s="81">
        <f t="shared" si="511"/>
        <v>0</v>
      </c>
      <c r="AR343" s="81" t="str">
        <f ca="1">IF(OFFSET(B343,-MOD(ROW(B343),3),0)&lt;&gt;"",IF(RIGHT(G343,1)=")",VALUE(VLOOKUP(OFFSET(B343,-MOD(ROW(B343),3),0),'登録データ（男）'!#REF!,8,FALSE)),"0"),"0")</f>
        <v>0</v>
      </c>
      <c r="AS343" s="81">
        <f t="shared" ca="1" si="512"/>
        <v>0</v>
      </c>
      <c r="AT343" s="81"/>
      <c r="AU343" s="81"/>
      <c r="AV343" s="81"/>
      <c r="AW343" s="81"/>
      <c r="AX343" s="81"/>
      <c r="AY343" s="81"/>
      <c r="AZ343" s="81"/>
      <c r="BA343" s="77"/>
      <c r="BB343" s="77" t="str">
        <f t="shared" si="518"/>
        <v/>
      </c>
      <c r="BG343" s="81">
        <f t="shared" si="519"/>
        <v>0</v>
      </c>
    </row>
    <row r="344" spans="1:59" ht="18.75" customHeight="1" thickBot="1">
      <c r="A344" s="250"/>
      <c r="B344" s="245"/>
      <c r="C344" s="507"/>
      <c r="D344" s="507"/>
      <c r="E344" s="508" t="s">
        <v>258</v>
      </c>
      <c r="F344" s="79" t="s">
        <v>54</v>
      </c>
      <c r="G344" s="79"/>
      <c r="H344" s="152"/>
      <c r="I344" s="79" t="s">
        <v>36</v>
      </c>
      <c r="J344" s="18"/>
      <c r="K344" s="25" t="str">
        <f t="shared" si="502"/>
        <v/>
      </c>
      <c r="L344" s="18"/>
      <c r="M344" s="79" t="str">
        <f t="shared" si="503"/>
        <v/>
      </c>
      <c r="N344" s="18"/>
      <c r="O344" s="18"/>
      <c r="P344" s="258"/>
      <c r="Q344" s="258"/>
      <c r="R344" s="259"/>
      <c r="S344" s="256"/>
      <c r="T344" s="256"/>
      <c r="X344" s="46"/>
      <c r="Y344" s="81">
        <f>IF(B344="",0,IF(VLOOKUP(B344,'登録データ（男）'!$A$3:$AB$1687,28,FALSE)=1,0,1))</f>
        <v>0</v>
      </c>
      <c r="Z344" s="81"/>
      <c r="AA344" s="81"/>
      <c r="AB344" s="81"/>
      <c r="AC344" s="81"/>
      <c r="AD344" s="81"/>
      <c r="AE344" s="81"/>
      <c r="AF344" s="81">
        <f t="shared" ca="1" si="504"/>
        <v>0</v>
      </c>
      <c r="AG344" s="48"/>
      <c r="AH344" s="81">
        <f t="shared" si="505"/>
        <v>0</v>
      </c>
      <c r="AI344" s="81" t="str">
        <f>IF(G344="","0",VLOOKUP(G344,'登録データ（男）'!$Q$3:$S$23,2,FALSE))</f>
        <v>0</v>
      </c>
      <c r="AJ344" s="81" t="str">
        <f t="shared" si="506"/>
        <v>00</v>
      </c>
      <c r="AK344" s="81" t="str">
        <f t="shared" si="507"/>
        <v>0</v>
      </c>
      <c r="AL344" s="81" t="str">
        <f t="shared" si="508"/>
        <v>000000</v>
      </c>
      <c r="AM344" s="81" t="str">
        <f t="shared" ca="1" si="509"/>
        <v/>
      </c>
      <c r="AN344" s="81">
        <f t="shared" si="514"/>
        <v>0</v>
      </c>
      <c r="AO344" s="81" t="str">
        <f>IF(G344="","0",VALUE(VLOOKUP(G344,'登録データ（男）'!$Q$3:$S$23,3,FALSE)))</f>
        <v>0</v>
      </c>
      <c r="AP344" s="81">
        <f t="shared" si="510"/>
        <v>0</v>
      </c>
      <c r="AQ344" s="81">
        <f t="shared" si="511"/>
        <v>0</v>
      </c>
      <c r="AR344" s="81" t="str">
        <f ca="1">IF(OFFSET(B344,-MOD(ROW(B344),3),0)&lt;&gt;"",IF(RIGHT(G344,1)=")",VALUE(VLOOKUP(OFFSET(B344,-MOD(ROW(B344),3),0),'登録データ（男）'!#REF!,8,FALSE)),"0"),"0")</f>
        <v>0</v>
      </c>
      <c r="AS344" s="81">
        <f t="shared" ca="1" si="512"/>
        <v>0</v>
      </c>
      <c r="AT344" s="81"/>
      <c r="AU344" s="81"/>
      <c r="AV344" s="81"/>
      <c r="AW344" s="81"/>
      <c r="AX344" s="81"/>
      <c r="AY344" s="81"/>
      <c r="AZ344" s="81"/>
      <c r="BA344" s="77"/>
      <c r="BB344" s="77" t="str">
        <f t="shared" si="518"/>
        <v/>
      </c>
      <c r="BG344" s="81">
        <f t="shared" si="519"/>
        <v>0</v>
      </c>
    </row>
    <row r="345" spans="1:59" ht="18.75" customHeight="1" thickTop="1">
      <c r="A345" s="260">
        <v>110</v>
      </c>
      <c r="B345" s="243"/>
      <c r="C345" s="505" t="str">
        <f>IF(B345="","",VLOOKUP(B345,'登録データ（男）'!$A$3:$AA$2000,2,FALSE))</f>
        <v/>
      </c>
      <c r="D345" s="505" t="str">
        <f>IF(B345="","",VLOOKUP(B345,'登録データ（男）'!$A$3:$AA$2000,3,FALSE))</f>
        <v/>
      </c>
      <c r="E345" s="504" t="str">
        <f>IF(B345="","",VLOOKUP(B345,'登録データ（男）'!$A$3:$AA$2000,7,FALSE))</f>
        <v/>
      </c>
      <c r="F345" s="82" t="s">
        <v>52</v>
      </c>
      <c r="G345" s="82"/>
      <c r="H345" s="25"/>
      <c r="I345" s="82" t="s">
        <v>55</v>
      </c>
      <c r="J345" s="17"/>
      <c r="K345" s="184" t="str">
        <f t="shared" si="502"/>
        <v/>
      </c>
      <c r="L345" s="17"/>
      <c r="M345" s="82" t="str">
        <f t="shared" si="503"/>
        <v/>
      </c>
      <c r="N345" s="17"/>
      <c r="O345" s="17"/>
      <c r="P345" s="262"/>
      <c r="Q345" s="262"/>
      <c r="R345" s="241"/>
      <c r="S345" s="254"/>
      <c r="T345" s="254"/>
      <c r="X345" s="46"/>
      <c r="Y345" s="81">
        <f>IF(B345="",0,IF(VLOOKUP(B345,'登録データ（男）'!$A$3:$AB$1687,28,FALSE)=1,0,1))</f>
        <v>0</v>
      </c>
      <c r="Z345" s="81">
        <f>IF(B345="",1,0)</f>
        <v>1</v>
      </c>
      <c r="AA345" s="81">
        <f>IF(C345="",1,0)</f>
        <v>1</v>
      </c>
      <c r="AB345" s="81">
        <f>IF(D345="",1,0)</f>
        <v>1</v>
      </c>
      <c r="AC345" s="81">
        <f>IF(E345="",1,0)</f>
        <v>1</v>
      </c>
      <c r="AD345" s="81">
        <f>IF(E346="",1,0)</f>
        <v>1</v>
      </c>
      <c r="AE345" s="81">
        <f>SUM(Z345:AD345)</f>
        <v>5</v>
      </c>
      <c r="AF345" s="81">
        <f t="shared" ca="1" si="504"/>
        <v>0</v>
      </c>
      <c r="AG345" s="48" t="str">
        <f t="shared" ref="AG345" si="524">IF($B345="","",IF($B345&lt;1500,0,1))</f>
        <v/>
      </c>
      <c r="AH345" s="81">
        <f t="shared" si="505"/>
        <v>0</v>
      </c>
      <c r="AI345" s="81" t="str">
        <f>IF(G345="","0",VLOOKUP(G345,'登録データ（男）'!$Q$3:$S$23,2,FALSE))</f>
        <v>0</v>
      </c>
      <c r="AJ345" s="81" t="str">
        <f t="shared" si="506"/>
        <v>00</v>
      </c>
      <c r="AK345" s="81" t="str">
        <f t="shared" si="507"/>
        <v>0</v>
      </c>
      <c r="AL345" s="81" t="str">
        <f t="shared" si="508"/>
        <v>000000</v>
      </c>
      <c r="AM345" s="81" t="str">
        <f t="shared" ca="1" si="509"/>
        <v/>
      </c>
      <c r="AN345" s="81">
        <f t="shared" si="514"/>
        <v>0</v>
      </c>
      <c r="AO345" s="81" t="str">
        <f>IF(G345="","0",VALUE(VLOOKUP(G345,'登録データ（男）'!$Q$3:$S$23,3,FALSE)))</f>
        <v>0</v>
      </c>
      <c r="AP345" s="81">
        <f t="shared" si="510"/>
        <v>0</v>
      </c>
      <c r="AQ345" s="81">
        <f t="shared" si="511"/>
        <v>0</v>
      </c>
      <c r="AR345" s="81" t="str">
        <f ca="1">IF(OFFSET(B345,-MOD(ROW(B345),3),0)&lt;&gt;"",IF(RIGHT(G345,1)=")",VALUE(VLOOKUP(OFFSET(B345,-MOD(ROW(B345),3),0),'登録データ（男）'!#REF!,8,FALSE)),"0"),"0")</f>
        <v>0</v>
      </c>
      <c r="AS345" s="81">
        <f t="shared" ca="1" si="512"/>
        <v>0</v>
      </c>
      <c r="AT345" s="81" t="str">
        <f t="shared" ref="AT345" si="525">IF(AU345="","",RANK(AU345,$AU$18:$AU$467,1))</f>
        <v/>
      </c>
      <c r="AU345" s="81" t="str">
        <f>IF(S345="","",B345)</f>
        <v/>
      </c>
      <c r="AV345" s="81" t="str">
        <f t="shared" ref="AV345" si="526">IF(AW345="","",RANK(AW345,$AW$18:$AW$467,1))</f>
        <v/>
      </c>
      <c r="AW345" s="81" t="str">
        <f>IF(T345="","",B345)</f>
        <v/>
      </c>
      <c r="AX345" s="81" t="str">
        <f t="shared" ref="AX345" si="527">IF(AY345="","",RANK(AY345,$AY$18:$AY$467,1))</f>
        <v/>
      </c>
      <c r="AY345" s="81" t="str">
        <f>IF(OR(G345="十種競技",G346="十種競技",G347="十種競技"),B345,"")</f>
        <v/>
      </c>
      <c r="AZ345" s="81"/>
      <c r="BA345" s="77">
        <f>B345</f>
        <v>0</v>
      </c>
      <c r="BB345" s="77" t="str">
        <f t="shared" si="518"/>
        <v/>
      </c>
      <c r="BG345" s="81">
        <f t="shared" si="519"/>
        <v>0</v>
      </c>
    </row>
    <row r="346" spans="1:59" ht="18.75" customHeight="1">
      <c r="A346" s="261"/>
      <c r="B346" s="244"/>
      <c r="C346" s="506"/>
      <c r="D346" s="506"/>
      <c r="E346" s="504" t="str">
        <f>IF(B345="","",VLOOKUP(B345,'登録データ（男）'!$A$3:$AA$2000,4,FALSE))</f>
        <v/>
      </c>
      <c r="F346" s="16" t="s">
        <v>53</v>
      </c>
      <c r="G346" s="16"/>
      <c r="H346" s="16"/>
      <c r="I346" s="16" t="s">
        <v>56</v>
      </c>
      <c r="J346" s="76"/>
      <c r="K346" s="16" t="str">
        <f t="shared" si="502"/>
        <v/>
      </c>
      <c r="L346" s="76"/>
      <c r="M346" s="185" t="str">
        <f t="shared" si="503"/>
        <v/>
      </c>
      <c r="N346" s="76"/>
      <c r="O346" s="76"/>
      <c r="P346" s="204"/>
      <c r="Q346" s="204"/>
      <c r="R346" s="257"/>
      <c r="S346" s="255"/>
      <c r="T346" s="255"/>
      <c r="X346" s="46"/>
      <c r="Y346" s="81">
        <f>IF(B346="",0,IF(VLOOKUP(B346,'登録データ（男）'!$A$3:$AB$1687,28,FALSE)=1,0,1))</f>
        <v>0</v>
      </c>
      <c r="Z346" s="81"/>
      <c r="AA346" s="81"/>
      <c r="AB346" s="81"/>
      <c r="AC346" s="81"/>
      <c r="AD346" s="81"/>
      <c r="AE346" s="81"/>
      <c r="AF346" s="81">
        <f t="shared" ca="1" si="504"/>
        <v>0</v>
      </c>
      <c r="AG346" s="48" t="str">
        <f t="shared" si="498"/>
        <v/>
      </c>
      <c r="AH346" s="81">
        <f t="shared" si="505"/>
        <v>0</v>
      </c>
      <c r="AI346" s="81" t="str">
        <f>IF(G346="","0",VLOOKUP(G346,'登録データ（男）'!$Q$3:$S$23,2,FALSE))</f>
        <v>0</v>
      </c>
      <c r="AJ346" s="81" t="str">
        <f t="shared" si="506"/>
        <v>00</v>
      </c>
      <c r="AK346" s="81" t="str">
        <f t="shared" si="507"/>
        <v>0</v>
      </c>
      <c r="AL346" s="81" t="str">
        <f t="shared" si="508"/>
        <v>000000</v>
      </c>
      <c r="AM346" s="81" t="str">
        <f t="shared" ca="1" si="509"/>
        <v/>
      </c>
      <c r="AN346" s="81">
        <f t="shared" si="514"/>
        <v>0</v>
      </c>
      <c r="AO346" s="81" t="str">
        <f>IF(G346="","0",VALUE(VLOOKUP(G346,'登録データ（男）'!$Q$3:$S$23,3,FALSE)))</f>
        <v>0</v>
      </c>
      <c r="AP346" s="81">
        <f t="shared" si="510"/>
        <v>0</v>
      </c>
      <c r="AQ346" s="81">
        <f t="shared" si="511"/>
        <v>0</v>
      </c>
      <c r="AR346" s="81" t="str">
        <f ca="1">IF(OFFSET(B346,-MOD(ROW(B346),3),0)&lt;&gt;"",IF(RIGHT(G346,1)=")",VALUE(VLOOKUP(OFFSET(B346,-MOD(ROW(B346),3),0),'登録データ（男）'!#REF!,8,FALSE)),"0"),"0")</f>
        <v>0</v>
      </c>
      <c r="AS346" s="81">
        <f t="shared" ca="1" si="512"/>
        <v>0</v>
      </c>
      <c r="AT346" s="81"/>
      <c r="AU346" s="81"/>
      <c r="AV346" s="81"/>
      <c r="AW346" s="81"/>
      <c r="AX346" s="81"/>
      <c r="AY346" s="81"/>
      <c r="AZ346" s="81"/>
      <c r="BA346" s="77"/>
      <c r="BB346" s="77" t="str">
        <f t="shared" si="518"/>
        <v/>
      </c>
      <c r="BG346" s="81">
        <f t="shared" si="519"/>
        <v>0</v>
      </c>
    </row>
    <row r="347" spans="1:59" ht="18.75" customHeight="1" thickBot="1">
      <c r="A347" s="250"/>
      <c r="B347" s="245"/>
      <c r="C347" s="507"/>
      <c r="D347" s="507"/>
      <c r="E347" s="508" t="s">
        <v>258</v>
      </c>
      <c r="F347" s="79" t="s">
        <v>54</v>
      </c>
      <c r="G347" s="79"/>
      <c r="H347" s="152"/>
      <c r="I347" s="79" t="s">
        <v>36</v>
      </c>
      <c r="J347" s="18"/>
      <c r="K347" s="25" t="str">
        <f t="shared" si="502"/>
        <v/>
      </c>
      <c r="L347" s="18"/>
      <c r="M347" s="79" t="str">
        <f t="shared" si="503"/>
        <v/>
      </c>
      <c r="N347" s="18"/>
      <c r="O347" s="18"/>
      <c r="P347" s="258"/>
      <c r="Q347" s="258"/>
      <c r="R347" s="259"/>
      <c r="S347" s="256"/>
      <c r="T347" s="256"/>
      <c r="X347" s="46"/>
      <c r="Y347" s="81">
        <f>IF(B347="",0,IF(VLOOKUP(B347,'登録データ（男）'!$A$3:$AB$1687,28,FALSE)=1,0,1))</f>
        <v>0</v>
      </c>
      <c r="Z347" s="81"/>
      <c r="AA347" s="81"/>
      <c r="AB347" s="81"/>
      <c r="AC347" s="81"/>
      <c r="AD347" s="81"/>
      <c r="AE347" s="81"/>
      <c r="AF347" s="81">
        <f t="shared" ca="1" si="504"/>
        <v>0</v>
      </c>
      <c r="AG347" s="48"/>
      <c r="AH347" s="81">
        <f t="shared" si="505"/>
        <v>0</v>
      </c>
      <c r="AI347" s="81" t="str">
        <f>IF(G347="","0",VLOOKUP(G347,'登録データ（男）'!$Q$3:$S$23,2,FALSE))</f>
        <v>0</v>
      </c>
      <c r="AJ347" s="81" t="str">
        <f t="shared" si="506"/>
        <v>00</v>
      </c>
      <c r="AK347" s="81" t="str">
        <f t="shared" si="507"/>
        <v>0</v>
      </c>
      <c r="AL347" s="81" t="str">
        <f t="shared" si="508"/>
        <v>000000</v>
      </c>
      <c r="AM347" s="81" t="str">
        <f t="shared" ca="1" si="509"/>
        <v/>
      </c>
      <c r="AN347" s="81">
        <f t="shared" si="514"/>
        <v>0</v>
      </c>
      <c r="AO347" s="81" t="str">
        <f>IF(G347="","0",VALUE(VLOOKUP(G347,'登録データ（男）'!$Q$3:$S$23,3,FALSE)))</f>
        <v>0</v>
      </c>
      <c r="AP347" s="81">
        <f t="shared" si="510"/>
        <v>0</v>
      </c>
      <c r="AQ347" s="81">
        <f t="shared" si="511"/>
        <v>0</v>
      </c>
      <c r="AR347" s="81" t="str">
        <f ca="1">IF(OFFSET(B347,-MOD(ROW(B347),3),0)&lt;&gt;"",IF(RIGHT(G347,1)=")",VALUE(VLOOKUP(OFFSET(B347,-MOD(ROW(B347),3),0),'登録データ（男）'!#REF!,8,FALSE)),"0"),"0")</f>
        <v>0</v>
      </c>
      <c r="AS347" s="81">
        <f t="shared" ca="1" si="512"/>
        <v>0</v>
      </c>
      <c r="AT347" s="81"/>
      <c r="AU347" s="81"/>
      <c r="AV347" s="81"/>
      <c r="AW347" s="81"/>
      <c r="AX347" s="81"/>
      <c r="AY347" s="81"/>
      <c r="AZ347" s="81"/>
      <c r="BA347" s="77"/>
      <c r="BB347" s="77" t="str">
        <f t="shared" si="518"/>
        <v/>
      </c>
      <c r="BG347" s="81">
        <f t="shared" si="519"/>
        <v>0</v>
      </c>
    </row>
    <row r="348" spans="1:59" ht="18.75" customHeight="1" thickTop="1">
      <c r="A348" s="260">
        <v>111</v>
      </c>
      <c r="B348" s="243"/>
      <c r="C348" s="505" t="str">
        <f>IF(B348="","",VLOOKUP(B348,'登録データ（男）'!$A$3:$AA$2000,2,FALSE))</f>
        <v/>
      </c>
      <c r="D348" s="505" t="str">
        <f>IF(B348="","",VLOOKUP(B348,'登録データ（男）'!$A$3:$AA$2000,3,FALSE))</f>
        <v/>
      </c>
      <c r="E348" s="504" t="str">
        <f>IF(B348="","",VLOOKUP(B348,'登録データ（男）'!$A$3:$AA$2000,7,FALSE))</f>
        <v/>
      </c>
      <c r="F348" s="82" t="s">
        <v>52</v>
      </c>
      <c r="G348" s="82"/>
      <c r="H348" s="25"/>
      <c r="I348" s="82" t="s">
        <v>55</v>
      </c>
      <c r="J348" s="17"/>
      <c r="K348" s="184" t="str">
        <f t="shared" si="502"/>
        <v/>
      </c>
      <c r="L348" s="17"/>
      <c r="M348" s="82" t="str">
        <f t="shared" si="503"/>
        <v/>
      </c>
      <c r="N348" s="17"/>
      <c r="O348" s="17"/>
      <c r="P348" s="262"/>
      <c r="Q348" s="262"/>
      <c r="R348" s="241"/>
      <c r="S348" s="254"/>
      <c r="T348" s="254"/>
      <c r="X348" s="46"/>
      <c r="Y348" s="81">
        <f>IF(B348="",0,IF(VLOOKUP(B348,'登録データ（男）'!$A$3:$AB$1687,28,FALSE)=1,0,1))</f>
        <v>0</v>
      </c>
      <c r="Z348" s="81">
        <f>IF(B348="",1,0)</f>
        <v>1</v>
      </c>
      <c r="AA348" s="81">
        <f>IF(C348="",1,0)</f>
        <v>1</v>
      </c>
      <c r="AB348" s="81">
        <f>IF(D348="",1,0)</f>
        <v>1</v>
      </c>
      <c r="AC348" s="81">
        <f>IF(E348="",1,0)</f>
        <v>1</v>
      </c>
      <c r="AD348" s="81">
        <f>IF(E349="",1,0)</f>
        <v>1</v>
      </c>
      <c r="AE348" s="81">
        <f>SUM(Z348:AD348)</f>
        <v>5</v>
      </c>
      <c r="AF348" s="81">
        <f t="shared" ca="1" si="504"/>
        <v>0</v>
      </c>
      <c r="AG348" s="48" t="str">
        <f t="shared" ref="AG348" si="528">IF($B348="","",IF($B348&lt;1500,0,1))</f>
        <v/>
      </c>
      <c r="AH348" s="81">
        <f t="shared" si="505"/>
        <v>0</v>
      </c>
      <c r="AI348" s="81" t="str">
        <f>IF(G348="","0",VLOOKUP(G348,'登録データ（男）'!$Q$3:$S$23,2,FALSE))</f>
        <v>0</v>
      </c>
      <c r="AJ348" s="81" t="str">
        <f t="shared" si="506"/>
        <v>00</v>
      </c>
      <c r="AK348" s="81" t="str">
        <f t="shared" si="507"/>
        <v>0</v>
      </c>
      <c r="AL348" s="81" t="str">
        <f t="shared" si="508"/>
        <v>000000</v>
      </c>
      <c r="AM348" s="81" t="str">
        <f t="shared" ca="1" si="509"/>
        <v/>
      </c>
      <c r="AN348" s="81">
        <f t="shared" si="514"/>
        <v>0</v>
      </c>
      <c r="AO348" s="81" t="str">
        <f>IF(G348="","0",VALUE(VLOOKUP(G348,'登録データ（男）'!$Q$3:$S$23,3,FALSE)))</f>
        <v>0</v>
      </c>
      <c r="AP348" s="81">
        <f t="shared" si="510"/>
        <v>0</v>
      </c>
      <c r="AQ348" s="81">
        <f t="shared" si="511"/>
        <v>0</v>
      </c>
      <c r="AR348" s="81" t="str">
        <f ca="1">IF(OFFSET(B348,-MOD(ROW(B348),3),0)&lt;&gt;"",IF(RIGHT(G348,1)=")",VALUE(VLOOKUP(OFFSET(B348,-MOD(ROW(B348),3),0),'登録データ（男）'!#REF!,8,FALSE)),"0"),"0")</f>
        <v>0</v>
      </c>
      <c r="AS348" s="81">
        <f t="shared" ca="1" si="512"/>
        <v>0</v>
      </c>
      <c r="AT348" s="81" t="str">
        <f t="shared" ref="AT348" si="529">IF(AU348="","",RANK(AU348,$AU$18:$AU$467,1))</f>
        <v/>
      </c>
      <c r="AU348" s="81" t="str">
        <f>IF(S348="","",B348)</f>
        <v/>
      </c>
      <c r="AV348" s="81" t="str">
        <f t="shared" ref="AV348" si="530">IF(AW348="","",RANK(AW348,$AW$18:$AW$467,1))</f>
        <v/>
      </c>
      <c r="AW348" s="81" t="str">
        <f>IF(T348="","",B348)</f>
        <v/>
      </c>
      <c r="AX348" s="81" t="str">
        <f t="shared" ref="AX348" si="531">IF(AY348="","",RANK(AY348,$AY$18:$AY$467,1))</f>
        <v/>
      </c>
      <c r="AY348" s="81" t="str">
        <f>IF(OR(G348="十種競技",G349="十種競技",G350="十種競技"),B348,"")</f>
        <v/>
      </c>
      <c r="AZ348" s="81"/>
      <c r="BA348" s="77">
        <f>B348</f>
        <v>0</v>
      </c>
      <c r="BB348" s="77" t="str">
        <f t="shared" si="518"/>
        <v/>
      </c>
      <c r="BG348" s="81">
        <f t="shared" si="519"/>
        <v>0</v>
      </c>
    </row>
    <row r="349" spans="1:59" ht="18.75" customHeight="1">
      <c r="A349" s="261"/>
      <c r="B349" s="244"/>
      <c r="C349" s="506"/>
      <c r="D349" s="506"/>
      <c r="E349" s="504" t="str">
        <f>IF(B348="","",VLOOKUP(B348,'登録データ（男）'!$A$3:$AA$2000,4,FALSE))</f>
        <v/>
      </c>
      <c r="F349" s="16" t="s">
        <v>53</v>
      </c>
      <c r="G349" s="16"/>
      <c r="H349" s="16"/>
      <c r="I349" s="16" t="s">
        <v>56</v>
      </c>
      <c r="J349" s="76"/>
      <c r="K349" s="16" t="str">
        <f t="shared" si="502"/>
        <v/>
      </c>
      <c r="L349" s="76"/>
      <c r="M349" s="185" t="str">
        <f t="shared" si="503"/>
        <v/>
      </c>
      <c r="N349" s="76"/>
      <c r="O349" s="76"/>
      <c r="P349" s="204"/>
      <c r="Q349" s="204"/>
      <c r="R349" s="257"/>
      <c r="S349" s="255"/>
      <c r="T349" s="255"/>
      <c r="X349" s="46"/>
      <c r="Y349" s="81">
        <f>IF(B349="",0,IF(VLOOKUP(B349,'登録データ（男）'!$A$3:$AB$1687,28,FALSE)=1,0,1))</f>
        <v>0</v>
      </c>
      <c r="Z349" s="81"/>
      <c r="AA349" s="81"/>
      <c r="AB349" s="81"/>
      <c r="AC349" s="81"/>
      <c r="AD349" s="81"/>
      <c r="AE349" s="81"/>
      <c r="AF349" s="81">
        <f t="shared" ca="1" si="504"/>
        <v>0</v>
      </c>
      <c r="AG349" s="48" t="str">
        <f t="shared" si="498"/>
        <v/>
      </c>
      <c r="AH349" s="81">
        <f t="shared" si="505"/>
        <v>0</v>
      </c>
      <c r="AI349" s="81" t="str">
        <f>IF(G349="","0",VLOOKUP(G349,'登録データ（男）'!$Q$3:$S$23,2,FALSE))</f>
        <v>0</v>
      </c>
      <c r="AJ349" s="81" t="str">
        <f t="shared" si="506"/>
        <v>00</v>
      </c>
      <c r="AK349" s="81" t="str">
        <f t="shared" si="507"/>
        <v>0</v>
      </c>
      <c r="AL349" s="81" t="str">
        <f t="shared" si="508"/>
        <v>000000</v>
      </c>
      <c r="AM349" s="81" t="str">
        <f t="shared" ca="1" si="509"/>
        <v/>
      </c>
      <c r="AN349" s="81">
        <f t="shared" si="514"/>
        <v>0</v>
      </c>
      <c r="AO349" s="81" t="str">
        <f>IF(G349="","0",VALUE(VLOOKUP(G349,'登録データ（男）'!$Q$3:$S$23,3,FALSE)))</f>
        <v>0</v>
      </c>
      <c r="AP349" s="81">
        <f t="shared" si="510"/>
        <v>0</v>
      </c>
      <c r="AQ349" s="81">
        <f t="shared" si="511"/>
        <v>0</v>
      </c>
      <c r="AR349" s="81" t="str">
        <f ca="1">IF(OFFSET(B349,-MOD(ROW(B349),3),0)&lt;&gt;"",IF(RIGHT(G349,1)=")",VALUE(VLOOKUP(OFFSET(B349,-MOD(ROW(B349),3),0),'登録データ（男）'!#REF!,8,FALSE)),"0"),"0")</f>
        <v>0</v>
      </c>
      <c r="AS349" s="81">
        <f t="shared" ca="1" si="512"/>
        <v>0</v>
      </c>
      <c r="AT349" s="81"/>
      <c r="AU349" s="81"/>
      <c r="AV349" s="81"/>
      <c r="AW349" s="81"/>
      <c r="AX349" s="81"/>
      <c r="AY349" s="81"/>
      <c r="AZ349" s="81"/>
      <c r="BA349" s="77"/>
      <c r="BB349" s="77" t="str">
        <f t="shared" si="518"/>
        <v/>
      </c>
      <c r="BG349" s="81">
        <f t="shared" si="519"/>
        <v>0</v>
      </c>
    </row>
    <row r="350" spans="1:59" ht="18.75" customHeight="1" thickBot="1">
      <c r="A350" s="250"/>
      <c r="B350" s="245"/>
      <c r="C350" s="507"/>
      <c r="D350" s="507"/>
      <c r="E350" s="508" t="s">
        <v>258</v>
      </c>
      <c r="F350" s="79" t="s">
        <v>54</v>
      </c>
      <c r="G350" s="79"/>
      <c r="H350" s="152"/>
      <c r="I350" s="79" t="s">
        <v>36</v>
      </c>
      <c r="J350" s="18"/>
      <c r="K350" s="25" t="str">
        <f t="shared" si="502"/>
        <v/>
      </c>
      <c r="L350" s="18"/>
      <c r="M350" s="79" t="str">
        <f t="shared" si="503"/>
        <v/>
      </c>
      <c r="N350" s="18"/>
      <c r="O350" s="18"/>
      <c r="P350" s="258"/>
      <c r="Q350" s="258"/>
      <c r="R350" s="259"/>
      <c r="S350" s="256"/>
      <c r="T350" s="256"/>
      <c r="X350" s="46"/>
      <c r="Y350" s="81">
        <f>IF(B350="",0,IF(VLOOKUP(B350,'登録データ（男）'!$A$3:$AB$1687,28,FALSE)=1,0,1))</f>
        <v>0</v>
      </c>
      <c r="Z350" s="81"/>
      <c r="AA350" s="81"/>
      <c r="AB350" s="81"/>
      <c r="AC350" s="81"/>
      <c r="AD350" s="81"/>
      <c r="AE350" s="81"/>
      <c r="AF350" s="81">
        <f t="shared" ca="1" si="504"/>
        <v>0</v>
      </c>
      <c r="AG350" s="48"/>
      <c r="AH350" s="81">
        <f t="shared" si="505"/>
        <v>0</v>
      </c>
      <c r="AI350" s="81" t="str">
        <f>IF(G350="","0",VLOOKUP(G350,'登録データ（男）'!$Q$3:$S$23,2,FALSE))</f>
        <v>0</v>
      </c>
      <c r="AJ350" s="81" t="str">
        <f t="shared" si="506"/>
        <v>00</v>
      </c>
      <c r="AK350" s="81" t="str">
        <f t="shared" si="507"/>
        <v>0</v>
      </c>
      <c r="AL350" s="81" t="str">
        <f t="shared" si="508"/>
        <v>000000</v>
      </c>
      <c r="AM350" s="81" t="str">
        <f t="shared" ca="1" si="509"/>
        <v/>
      </c>
      <c r="AN350" s="81">
        <f t="shared" si="514"/>
        <v>0</v>
      </c>
      <c r="AO350" s="81" t="str">
        <f>IF(G350="","0",VALUE(VLOOKUP(G350,'登録データ（男）'!$Q$3:$S$23,3,FALSE)))</f>
        <v>0</v>
      </c>
      <c r="AP350" s="81">
        <f t="shared" si="510"/>
        <v>0</v>
      </c>
      <c r="AQ350" s="81">
        <f t="shared" si="511"/>
        <v>0</v>
      </c>
      <c r="AR350" s="81" t="str">
        <f ca="1">IF(OFFSET(B350,-MOD(ROW(B350),3),0)&lt;&gt;"",IF(RIGHT(G350,1)=")",VALUE(VLOOKUP(OFFSET(B350,-MOD(ROW(B350),3),0),'登録データ（男）'!#REF!,8,FALSE)),"0"),"0")</f>
        <v>0</v>
      </c>
      <c r="AS350" s="81">
        <f t="shared" ca="1" si="512"/>
        <v>0</v>
      </c>
      <c r="AT350" s="81"/>
      <c r="AU350" s="81"/>
      <c r="AV350" s="81"/>
      <c r="AW350" s="81"/>
      <c r="AX350" s="81"/>
      <c r="AY350" s="81"/>
      <c r="AZ350" s="81"/>
      <c r="BA350" s="77"/>
      <c r="BB350" s="77" t="str">
        <f t="shared" si="518"/>
        <v/>
      </c>
      <c r="BG350" s="81">
        <f t="shared" si="519"/>
        <v>0</v>
      </c>
    </row>
    <row r="351" spans="1:59" ht="18.75" customHeight="1" thickTop="1">
      <c r="A351" s="260">
        <v>112</v>
      </c>
      <c r="B351" s="243"/>
      <c r="C351" s="505" t="str">
        <f>IF(B351="","",VLOOKUP(B351,'登録データ（男）'!$A$3:$AA$2000,2,FALSE))</f>
        <v/>
      </c>
      <c r="D351" s="505" t="str">
        <f>IF(B351="","",VLOOKUP(B351,'登録データ（男）'!$A$3:$AA$2000,3,FALSE))</f>
        <v/>
      </c>
      <c r="E351" s="504" t="str">
        <f>IF(B351="","",VLOOKUP(B351,'登録データ（男）'!$A$3:$AA$2000,7,FALSE))</f>
        <v/>
      </c>
      <c r="F351" s="82" t="s">
        <v>52</v>
      </c>
      <c r="G351" s="82"/>
      <c r="H351" s="25"/>
      <c r="I351" s="82" t="s">
        <v>55</v>
      </c>
      <c r="J351" s="17"/>
      <c r="K351" s="184" t="str">
        <f t="shared" si="502"/>
        <v/>
      </c>
      <c r="L351" s="17"/>
      <c r="M351" s="82" t="str">
        <f t="shared" si="503"/>
        <v/>
      </c>
      <c r="N351" s="17"/>
      <c r="O351" s="17"/>
      <c r="P351" s="262"/>
      <c r="Q351" s="262"/>
      <c r="R351" s="241"/>
      <c r="S351" s="254"/>
      <c r="T351" s="254"/>
      <c r="X351" s="46"/>
      <c r="Y351" s="81">
        <f>IF(B351="",0,IF(VLOOKUP(B351,'登録データ（男）'!$A$3:$AB$1687,28,FALSE)=1,0,1))</f>
        <v>0</v>
      </c>
      <c r="Z351" s="81">
        <f>IF(B351="",1,0)</f>
        <v>1</v>
      </c>
      <c r="AA351" s="81">
        <f>IF(C351="",1,0)</f>
        <v>1</v>
      </c>
      <c r="AB351" s="81">
        <f>IF(D351="",1,0)</f>
        <v>1</v>
      </c>
      <c r="AC351" s="81">
        <f>IF(E351="",1,0)</f>
        <v>1</v>
      </c>
      <c r="AD351" s="81">
        <f>IF(E352="",1,0)</f>
        <v>1</v>
      </c>
      <c r="AE351" s="81">
        <f>SUM(Z351:AD351)</f>
        <v>5</v>
      </c>
      <c r="AF351" s="81">
        <f t="shared" ca="1" si="504"/>
        <v>0</v>
      </c>
      <c r="AG351" s="48" t="str">
        <f t="shared" ref="AG351" si="532">IF($B351="","",IF($B351&lt;1500,0,1))</f>
        <v/>
      </c>
      <c r="AH351" s="81">
        <f t="shared" si="505"/>
        <v>0</v>
      </c>
      <c r="AI351" s="81" t="str">
        <f>IF(G351="","0",VLOOKUP(G351,'登録データ（男）'!$Q$3:$S$23,2,FALSE))</f>
        <v>0</v>
      </c>
      <c r="AJ351" s="81" t="str">
        <f t="shared" si="506"/>
        <v>00</v>
      </c>
      <c r="AK351" s="81" t="str">
        <f t="shared" si="507"/>
        <v>0</v>
      </c>
      <c r="AL351" s="81" t="str">
        <f t="shared" si="508"/>
        <v>000000</v>
      </c>
      <c r="AM351" s="81" t="str">
        <f t="shared" ca="1" si="509"/>
        <v/>
      </c>
      <c r="AN351" s="81">
        <f t="shared" si="514"/>
        <v>0</v>
      </c>
      <c r="AO351" s="81" t="str">
        <f>IF(G351="","0",VALUE(VLOOKUP(G351,'登録データ（男）'!$Q$3:$S$23,3,FALSE)))</f>
        <v>0</v>
      </c>
      <c r="AP351" s="81">
        <f t="shared" si="510"/>
        <v>0</v>
      </c>
      <c r="AQ351" s="81">
        <f t="shared" si="511"/>
        <v>0</v>
      </c>
      <c r="AR351" s="81" t="str">
        <f ca="1">IF(OFFSET(B351,-MOD(ROW(B351),3),0)&lt;&gt;"",IF(RIGHT(G351,1)=")",VALUE(VLOOKUP(OFFSET(B351,-MOD(ROW(B351),3),0),'登録データ（男）'!#REF!,8,FALSE)),"0"),"0")</f>
        <v>0</v>
      </c>
      <c r="AS351" s="81">
        <f t="shared" ca="1" si="512"/>
        <v>0</v>
      </c>
      <c r="AT351" s="81" t="str">
        <f t="shared" ref="AT351" si="533">IF(AU351="","",RANK(AU351,$AU$18:$AU$467,1))</f>
        <v/>
      </c>
      <c r="AU351" s="81" t="str">
        <f>IF(S351="","",B351)</f>
        <v/>
      </c>
      <c r="AV351" s="81" t="str">
        <f t="shared" ref="AV351" si="534">IF(AW351="","",RANK(AW351,$AW$18:$AW$467,1))</f>
        <v/>
      </c>
      <c r="AW351" s="81" t="str">
        <f>IF(T351="","",B351)</f>
        <v/>
      </c>
      <c r="AX351" s="81" t="str">
        <f t="shared" ref="AX351" si="535">IF(AY351="","",RANK(AY351,$AY$18:$AY$467,1))</f>
        <v/>
      </c>
      <c r="AY351" s="81" t="str">
        <f>IF(OR(G351="十種競技",G352="十種競技",G353="十種競技"),B351,"")</f>
        <v/>
      </c>
      <c r="AZ351" s="81"/>
      <c r="BA351" s="77">
        <f>B351</f>
        <v>0</v>
      </c>
      <c r="BB351" s="77" t="str">
        <f t="shared" si="518"/>
        <v/>
      </c>
      <c r="BG351" s="81">
        <f t="shared" si="519"/>
        <v>0</v>
      </c>
    </row>
    <row r="352" spans="1:59" ht="18.75" customHeight="1">
      <c r="A352" s="261"/>
      <c r="B352" s="244"/>
      <c r="C352" s="506"/>
      <c r="D352" s="506"/>
      <c r="E352" s="504" t="str">
        <f>IF(B351="","",VLOOKUP(B351,'登録データ（男）'!$A$3:$AA$2000,4,FALSE))</f>
        <v/>
      </c>
      <c r="F352" s="16" t="s">
        <v>53</v>
      </c>
      <c r="G352" s="16"/>
      <c r="H352" s="16"/>
      <c r="I352" s="16" t="s">
        <v>56</v>
      </c>
      <c r="J352" s="76"/>
      <c r="K352" s="16" t="str">
        <f t="shared" si="502"/>
        <v/>
      </c>
      <c r="L352" s="76"/>
      <c r="M352" s="185" t="str">
        <f t="shared" si="503"/>
        <v/>
      </c>
      <c r="N352" s="76"/>
      <c r="O352" s="76"/>
      <c r="P352" s="204"/>
      <c r="Q352" s="204"/>
      <c r="R352" s="257"/>
      <c r="S352" s="255"/>
      <c r="T352" s="255"/>
      <c r="X352" s="46"/>
      <c r="Y352" s="81">
        <f>IF(B352="",0,IF(VLOOKUP(B352,'登録データ（男）'!$A$3:$AB$1687,28,FALSE)=1,0,1))</f>
        <v>0</v>
      </c>
      <c r="Z352" s="81"/>
      <c r="AA352" s="81"/>
      <c r="AB352" s="81"/>
      <c r="AC352" s="81"/>
      <c r="AD352" s="81"/>
      <c r="AE352" s="81"/>
      <c r="AF352" s="81">
        <f t="shared" ca="1" si="504"/>
        <v>0</v>
      </c>
      <c r="AG352" s="48" t="str">
        <f t="shared" si="498"/>
        <v/>
      </c>
      <c r="AH352" s="81">
        <f t="shared" si="505"/>
        <v>0</v>
      </c>
      <c r="AI352" s="81" t="str">
        <f>IF(G352="","0",VLOOKUP(G352,'登録データ（男）'!$Q$3:$S$23,2,FALSE))</f>
        <v>0</v>
      </c>
      <c r="AJ352" s="81" t="str">
        <f t="shared" si="506"/>
        <v>00</v>
      </c>
      <c r="AK352" s="81" t="str">
        <f t="shared" si="507"/>
        <v>0</v>
      </c>
      <c r="AL352" s="81" t="str">
        <f t="shared" si="508"/>
        <v>000000</v>
      </c>
      <c r="AM352" s="81" t="str">
        <f t="shared" ca="1" si="509"/>
        <v/>
      </c>
      <c r="AN352" s="81">
        <f t="shared" si="514"/>
        <v>0</v>
      </c>
      <c r="AO352" s="81" t="str">
        <f>IF(G352="","0",VALUE(VLOOKUP(G352,'登録データ（男）'!$Q$3:$S$23,3,FALSE)))</f>
        <v>0</v>
      </c>
      <c r="AP352" s="81">
        <f t="shared" si="510"/>
        <v>0</v>
      </c>
      <c r="AQ352" s="81">
        <f t="shared" si="511"/>
        <v>0</v>
      </c>
      <c r="AR352" s="81" t="str">
        <f ca="1">IF(OFFSET(B352,-MOD(ROW(B352),3),0)&lt;&gt;"",IF(RIGHT(G352,1)=")",VALUE(VLOOKUP(OFFSET(B352,-MOD(ROW(B352),3),0),'登録データ（男）'!#REF!,8,FALSE)),"0"),"0")</f>
        <v>0</v>
      </c>
      <c r="AS352" s="81">
        <f t="shared" ca="1" si="512"/>
        <v>0</v>
      </c>
      <c r="AT352" s="81"/>
      <c r="AU352" s="81"/>
      <c r="AV352" s="81"/>
      <c r="AW352" s="81"/>
      <c r="AX352" s="81"/>
      <c r="AY352" s="81"/>
      <c r="AZ352" s="81"/>
      <c r="BA352" s="77"/>
      <c r="BB352" s="77" t="str">
        <f t="shared" si="518"/>
        <v/>
      </c>
      <c r="BG352" s="81">
        <f t="shared" si="519"/>
        <v>0</v>
      </c>
    </row>
    <row r="353" spans="1:59" ht="18.75" customHeight="1" thickBot="1">
      <c r="A353" s="250"/>
      <c r="B353" s="245"/>
      <c r="C353" s="507"/>
      <c r="D353" s="507"/>
      <c r="E353" s="508" t="s">
        <v>258</v>
      </c>
      <c r="F353" s="79" t="s">
        <v>54</v>
      </c>
      <c r="G353" s="79"/>
      <c r="H353" s="152"/>
      <c r="I353" s="79" t="s">
        <v>36</v>
      </c>
      <c r="J353" s="18"/>
      <c r="K353" s="25" t="str">
        <f t="shared" si="502"/>
        <v/>
      </c>
      <c r="L353" s="18"/>
      <c r="M353" s="79" t="str">
        <f t="shared" si="503"/>
        <v/>
      </c>
      <c r="N353" s="18"/>
      <c r="O353" s="18"/>
      <c r="P353" s="258"/>
      <c r="Q353" s="258"/>
      <c r="R353" s="259"/>
      <c r="S353" s="256"/>
      <c r="T353" s="256"/>
      <c r="X353" s="46"/>
      <c r="Y353" s="81">
        <f>IF(B353="",0,IF(VLOOKUP(B353,'登録データ（男）'!$A$3:$AB$1687,28,FALSE)=1,0,1))</f>
        <v>0</v>
      </c>
      <c r="Z353" s="81"/>
      <c r="AA353" s="81"/>
      <c r="AB353" s="81"/>
      <c r="AC353" s="81"/>
      <c r="AD353" s="81"/>
      <c r="AE353" s="81"/>
      <c r="AF353" s="81">
        <f t="shared" ca="1" si="504"/>
        <v>0</v>
      </c>
      <c r="AG353" s="48"/>
      <c r="AH353" s="81">
        <f t="shared" si="505"/>
        <v>0</v>
      </c>
      <c r="AI353" s="81" t="str">
        <f>IF(G353="","0",VLOOKUP(G353,'登録データ（男）'!$Q$3:$S$23,2,FALSE))</f>
        <v>0</v>
      </c>
      <c r="AJ353" s="81" t="str">
        <f t="shared" si="506"/>
        <v>00</v>
      </c>
      <c r="AK353" s="81" t="str">
        <f t="shared" si="507"/>
        <v>0</v>
      </c>
      <c r="AL353" s="81" t="str">
        <f t="shared" si="508"/>
        <v>000000</v>
      </c>
      <c r="AM353" s="81" t="str">
        <f t="shared" ca="1" si="509"/>
        <v/>
      </c>
      <c r="AN353" s="81">
        <f t="shared" si="514"/>
        <v>0</v>
      </c>
      <c r="AO353" s="81" t="str">
        <f>IF(G353="","0",VALUE(VLOOKUP(G353,'登録データ（男）'!$Q$3:$S$23,3,FALSE)))</f>
        <v>0</v>
      </c>
      <c r="AP353" s="81">
        <f t="shared" si="510"/>
        <v>0</v>
      </c>
      <c r="AQ353" s="81">
        <f t="shared" si="511"/>
        <v>0</v>
      </c>
      <c r="AR353" s="81" t="str">
        <f ca="1">IF(OFFSET(B353,-MOD(ROW(B353),3),0)&lt;&gt;"",IF(RIGHT(G353,1)=")",VALUE(VLOOKUP(OFFSET(B353,-MOD(ROW(B353),3),0),'登録データ（男）'!#REF!,8,FALSE)),"0"),"0")</f>
        <v>0</v>
      </c>
      <c r="AS353" s="81">
        <f t="shared" ca="1" si="512"/>
        <v>0</v>
      </c>
      <c r="AT353" s="81"/>
      <c r="AU353" s="81"/>
      <c r="AV353" s="81"/>
      <c r="AW353" s="81"/>
      <c r="AX353" s="81"/>
      <c r="AY353" s="81"/>
      <c r="AZ353" s="81"/>
      <c r="BA353" s="77"/>
      <c r="BB353" s="77" t="str">
        <f t="shared" si="518"/>
        <v/>
      </c>
      <c r="BG353" s="81">
        <f t="shared" si="519"/>
        <v>0</v>
      </c>
    </row>
    <row r="354" spans="1:59" ht="18.75" customHeight="1" thickTop="1">
      <c r="A354" s="260">
        <v>113</v>
      </c>
      <c r="B354" s="243"/>
      <c r="C354" s="505" t="str">
        <f>IF(B354="","",VLOOKUP(B354,'登録データ（男）'!$A$3:$AA$2000,2,FALSE))</f>
        <v/>
      </c>
      <c r="D354" s="505" t="str">
        <f>IF(B354="","",VLOOKUP(B354,'登録データ（男）'!$A$3:$AA$2000,3,FALSE))</f>
        <v/>
      </c>
      <c r="E354" s="504" t="str">
        <f>IF(B354="","",VLOOKUP(B354,'登録データ（男）'!$A$3:$AA$2000,7,FALSE))</f>
        <v/>
      </c>
      <c r="F354" s="82" t="s">
        <v>52</v>
      </c>
      <c r="G354" s="82"/>
      <c r="H354" s="25"/>
      <c r="I354" s="82" t="s">
        <v>55</v>
      </c>
      <c r="J354" s="17"/>
      <c r="K354" s="184" t="str">
        <f t="shared" si="502"/>
        <v/>
      </c>
      <c r="L354" s="17"/>
      <c r="M354" s="82" t="str">
        <f t="shared" si="503"/>
        <v/>
      </c>
      <c r="N354" s="17"/>
      <c r="O354" s="17"/>
      <c r="P354" s="262"/>
      <c r="Q354" s="262"/>
      <c r="R354" s="241"/>
      <c r="S354" s="254"/>
      <c r="T354" s="254"/>
      <c r="X354" s="46"/>
      <c r="Y354" s="81">
        <f>IF(B354="",0,IF(VLOOKUP(B354,'登録データ（男）'!$A$3:$AB$1687,28,FALSE)=1,0,1))</f>
        <v>0</v>
      </c>
      <c r="Z354" s="81">
        <f>IF(B354="",1,0)</f>
        <v>1</v>
      </c>
      <c r="AA354" s="81">
        <f>IF(C354="",1,0)</f>
        <v>1</v>
      </c>
      <c r="AB354" s="81">
        <f>IF(D354="",1,0)</f>
        <v>1</v>
      </c>
      <c r="AC354" s="81">
        <f>IF(E354="",1,0)</f>
        <v>1</v>
      </c>
      <c r="AD354" s="81">
        <f>IF(E355="",1,0)</f>
        <v>1</v>
      </c>
      <c r="AE354" s="81">
        <f>SUM(Z354:AD354)</f>
        <v>5</v>
      </c>
      <c r="AF354" s="81">
        <f t="shared" ca="1" si="504"/>
        <v>0</v>
      </c>
      <c r="AG354" s="48" t="str">
        <f t="shared" ref="AG354" si="536">IF($B354="","",IF($B354&lt;1500,0,1))</f>
        <v/>
      </c>
      <c r="AH354" s="81">
        <f t="shared" si="505"/>
        <v>0</v>
      </c>
      <c r="AI354" s="81" t="str">
        <f>IF(G354="","0",VLOOKUP(G354,'登録データ（男）'!$Q$3:$S$23,2,FALSE))</f>
        <v>0</v>
      </c>
      <c r="AJ354" s="81" t="str">
        <f t="shared" si="506"/>
        <v>00</v>
      </c>
      <c r="AK354" s="81" t="str">
        <f t="shared" si="507"/>
        <v>0</v>
      </c>
      <c r="AL354" s="81" t="str">
        <f t="shared" si="508"/>
        <v>000000</v>
      </c>
      <c r="AM354" s="81" t="str">
        <f t="shared" ca="1" si="509"/>
        <v/>
      </c>
      <c r="AN354" s="81">
        <f t="shared" si="514"/>
        <v>0</v>
      </c>
      <c r="AO354" s="81" t="str">
        <f>IF(G354="","0",VALUE(VLOOKUP(G354,'登録データ（男）'!$Q$3:$S$23,3,FALSE)))</f>
        <v>0</v>
      </c>
      <c r="AP354" s="81">
        <f t="shared" si="510"/>
        <v>0</v>
      </c>
      <c r="AQ354" s="81">
        <f t="shared" si="511"/>
        <v>0</v>
      </c>
      <c r="AR354" s="81" t="str">
        <f ca="1">IF(OFFSET(B354,-MOD(ROW(B354),3),0)&lt;&gt;"",IF(RIGHT(G354,1)=")",VALUE(VLOOKUP(OFFSET(B354,-MOD(ROW(B354),3),0),'登録データ（男）'!#REF!,8,FALSE)),"0"),"0")</f>
        <v>0</v>
      </c>
      <c r="AS354" s="81">
        <f t="shared" ca="1" si="512"/>
        <v>0</v>
      </c>
      <c r="AT354" s="81" t="str">
        <f t="shared" ref="AT354" si="537">IF(AU354="","",RANK(AU354,$AU$18:$AU$467,1))</f>
        <v/>
      </c>
      <c r="AU354" s="81" t="str">
        <f>IF(S354="","",B354)</f>
        <v/>
      </c>
      <c r="AV354" s="81" t="str">
        <f t="shared" ref="AV354" si="538">IF(AW354="","",RANK(AW354,$AW$18:$AW$467,1))</f>
        <v/>
      </c>
      <c r="AW354" s="81" t="str">
        <f>IF(T354="","",B354)</f>
        <v/>
      </c>
      <c r="AX354" s="81" t="str">
        <f t="shared" ref="AX354" si="539">IF(AY354="","",RANK(AY354,$AY$18:$AY$467,1))</f>
        <v/>
      </c>
      <c r="AY354" s="81" t="str">
        <f>IF(OR(G354="十種競技",G355="十種競技",G356="十種競技"),B354,"")</f>
        <v/>
      </c>
      <c r="AZ354" s="81"/>
      <c r="BA354" s="77">
        <f>B354</f>
        <v>0</v>
      </c>
      <c r="BB354" s="77" t="str">
        <f t="shared" si="518"/>
        <v/>
      </c>
      <c r="BG354" s="81">
        <f t="shared" si="519"/>
        <v>0</v>
      </c>
    </row>
    <row r="355" spans="1:59" ht="18.75" customHeight="1">
      <c r="A355" s="261"/>
      <c r="B355" s="244"/>
      <c r="C355" s="506"/>
      <c r="D355" s="506"/>
      <c r="E355" s="504" t="str">
        <f>IF(B354="","",VLOOKUP(B354,'登録データ（男）'!$A$3:$AA$2000,4,FALSE))</f>
        <v/>
      </c>
      <c r="F355" s="16" t="s">
        <v>53</v>
      </c>
      <c r="G355" s="16"/>
      <c r="H355" s="16"/>
      <c r="I355" s="16" t="s">
        <v>56</v>
      </c>
      <c r="J355" s="76"/>
      <c r="K355" s="16" t="str">
        <f t="shared" si="502"/>
        <v/>
      </c>
      <c r="L355" s="76"/>
      <c r="M355" s="185" t="str">
        <f t="shared" si="503"/>
        <v/>
      </c>
      <c r="N355" s="76"/>
      <c r="O355" s="76"/>
      <c r="P355" s="204"/>
      <c r="Q355" s="204"/>
      <c r="R355" s="257"/>
      <c r="S355" s="255"/>
      <c r="T355" s="255"/>
      <c r="X355" s="46"/>
      <c r="Y355" s="81">
        <f>IF(B355="",0,IF(VLOOKUP(B355,'登録データ（男）'!$A$3:$AB$1687,28,FALSE)=1,0,1))</f>
        <v>0</v>
      </c>
      <c r="Z355" s="81"/>
      <c r="AA355" s="81"/>
      <c r="AB355" s="81"/>
      <c r="AC355" s="81"/>
      <c r="AD355" s="81"/>
      <c r="AE355" s="81"/>
      <c r="AF355" s="81">
        <f t="shared" ca="1" si="504"/>
        <v>0</v>
      </c>
      <c r="AG355" s="48" t="str">
        <f t="shared" si="498"/>
        <v/>
      </c>
      <c r="AH355" s="81">
        <f t="shared" si="505"/>
        <v>0</v>
      </c>
      <c r="AI355" s="81" t="str">
        <f>IF(G355="","0",VLOOKUP(G355,'登録データ（男）'!$Q$3:$S$23,2,FALSE))</f>
        <v>0</v>
      </c>
      <c r="AJ355" s="81" t="str">
        <f t="shared" si="506"/>
        <v>00</v>
      </c>
      <c r="AK355" s="81" t="str">
        <f t="shared" si="507"/>
        <v>0</v>
      </c>
      <c r="AL355" s="81" t="str">
        <f t="shared" si="508"/>
        <v>000000</v>
      </c>
      <c r="AM355" s="81" t="str">
        <f t="shared" ca="1" si="509"/>
        <v/>
      </c>
      <c r="AN355" s="81">
        <f t="shared" si="514"/>
        <v>0</v>
      </c>
      <c r="AO355" s="81" t="str">
        <f>IF(G355="","0",VALUE(VLOOKUP(G355,'登録データ（男）'!$Q$3:$S$23,3,FALSE)))</f>
        <v>0</v>
      </c>
      <c r="AP355" s="81">
        <f t="shared" si="510"/>
        <v>0</v>
      </c>
      <c r="AQ355" s="81">
        <f t="shared" si="511"/>
        <v>0</v>
      </c>
      <c r="AR355" s="81" t="str">
        <f ca="1">IF(OFFSET(B355,-MOD(ROW(B355),3),0)&lt;&gt;"",IF(RIGHT(G355,1)=")",VALUE(VLOOKUP(OFFSET(B355,-MOD(ROW(B355),3),0),'登録データ（男）'!#REF!,8,FALSE)),"0"),"0")</f>
        <v>0</v>
      </c>
      <c r="AS355" s="81">
        <f t="shared" ca="1" si="512"/>
        <v>0</v>
      </c>
      <c r="AT355" s="81"/>
      <c r="AU355" s="81"/>
      <c r="AV355" s="81"/>
      <c r="AW355" s="81"/>
      <c r="AX355" s="81"/>
      <c r="AY355" s="81"/>
      <c r="AZ355" s="81"/>
      <c r="BA355" s="77"/>
      <c r="BB355" s="77" t="str">
        <f t="shared" si="518"/>
        <v/>
      </c>
      <c r="BG355" s="81">
        <f t="shared" si="519"/>
        <v>0</v>
      </c>
    </row>
    <row r="356" spans="1:59" ht="18.75" customHeight="1" thickBot="1">
      <c r="A356" s="250"/>
      <c r="B356" s="245"/>
      <c r="C356" s="507"/>
      <c r="D356" s="507"/>
      <c r="E356" s="508" t="s">
        <v>258</v>
      </c>
      <c r="F356" s="79" t="s">
        <v>54</v>
      </c>
      <c r="G356" s="79"/>
      <c r="H356" s="152"/>
      <c r="I356" s="79" t="s">
        <v>36</v>
      </c>
      <c r="J356" s="18"/>
      <c r="K356" s="25" t="str">
        <f t="shared" si="502"/>
        <v/>
      </c>
      <c r="L356" s="18"/>
      <c r="M356" s="79" t="str">
        <f t="shared" si="503"/>
        <v/>
      </c>
      <c r="N356" s="18"/>
      <c r="O356" s="18"/>
      <c r="P356" s="258"/>
      <c r="Q356" s="258"/>
      <c r="R356" s="259"/>
      <c r="S356" s="256"/>
      <c r="T356" s="256"/>
      <c r="X356" s="46"/>
      <c r="Y356" s="81">
        <f>IF(B356="",0,IF(VLOOKUP(B356,'登録データ（男）'!$A$3:$AB$1687,28,FALSE)=1,0,1))</f>
        <v>0</v>
      </c>
      <c r="Z356" s="81"/>
      <c r="AA356" s="81"/>
      <c r="AB356" s="81"/>
      <c r="AC356" s="81"/>
      <c r="AD356" s="81"/>
      <c r="AE356" s="81"/>
      <c r="AF356" s="81">
        <f t="shared" ca="1" si="504"/>
        <v>0</v>
      </c>
      <c r="AG356" s="48"/>
      <c r="AH356" s="81">
        <f t="shared" si="505"/>
        <v>0</v>
      </c>
      <c r="AI356" s="81" t="str">
        <f>IF(G356="","0",VLOOKUP(G356,'登録データ（男）'!$Q$3:$S$23,2,FALSE))</f>
        <v>0</v>
      </c>
      <c r="AJ356" s="81" t="str">
        <f t="shared" si="506"/>
        <v>00</v>
      </c>
      <c r="AK356" s="81" t="str">
        <f t="shared" si="507"/>
        <v>0</v>
      </c>
      <c r="AL356" s="81" t="str">
        <f t="shared" si="508"/>
        <v>000000</v>
      </c>
      <c r="AM356" s="81" t="str">
        <f t="shared" ca="1" si="509"/>
        <v/>
      </c>
      <c r="AN356" s="81">
        <f t="shared" si="514"/>
        <v>0</v>
      </c>
      <c r="AO356" s="81" t="str">
        <f>IF(G356="","0",VALUE(VLOOKUP(G356,'登録データ（男）'!$Q$3:$S$23,3,FALSE)))</f>
        <v>0</v>
      </c>
      <c r="AP356" s="81">
        <f t="shared" si="510"/>
        <v>0</v>
      </c>
      <c r="AQ356" s="81">
        <f t="shared" si="511"/>
        <v>0</v>
      </c>
      <c r="AR356" s="81" t="str">
        <f ca="1">IF(OFFSET(B356,-MOD(ROW(B356),3),0)&lt;&gt;"",IF(RIGHT(G356,1)=")",VALUE(VLOOKUP(OFFSET(B356,-MOD(ROW(B356),3),0),'登録データ（男）'!#REF!,8,FALSE)),"0"),"0")</f>
        <v>0</v>
      </c>
      <c r="AS356" s="81">
        <f t="shared" ca="1" si="512"/>
        <v>0</v>
      </c>
      <c r="AT356" s="81"/>
      <c r="AU356" s="81"/>
      <c r="AV356" s="81"/>
      <c r="AW356" s="81"/>
      <c r="AX356" s="81"/>
      <c r="AY356" s="81"/>
      <c r="AZ356" s="81"/>
      <c r="BA356" s="77"/>
      <c r="BB356" s="77" t="str">
        <f t="shared" si="518"/>
        <v/>
      </c>
      <c r="BG356" s="81">
        <f t="shared" si="519"/>
        <v>0</v>
      </c>
    </row>
    <row r="357" spans="1:59" ht="18.75" customHeight="1" thickTop="1">
      <c r="A357" s="260">
        <v>114</v>
      </c>
      <c r="B357" s="243"/>
      <c r="C357" s="505" t="str">
        <f>IF(B357="","",VLOOKUP(B357,'登録データ（男）'!$A$3:$AA$2000,2,FALSE))</f>
        <v/>
      </c>
      <c r="D357" s="505" t="str">
        <f>IF(B357="","",VLOOKUP(B357,'登録データ（男）'!$A$3:$AA$2000,3,FALSE))</f>
        <v/>
      </c>
      <c r="E357" s="504" t="str">
        <f>IF(B357="","",VLOOKUP(B357,'登録データ（男）'!$A$3:$AA$2000,7,FALSE))</f>
        <v/>
      </c>
      <c r="F357" s="82" t="s">
        <v>52</v>
      </c>
      <c r="G357" s="82"/>
      <c r="H357" s="25"/>
      <c r="I357" s="82" t="s">
        <v>55</v>
      </c>
      <c r="J357" s="17"/>
      <c r="K357" s="184" t="str">
        <f t="shared" si="502"/>
        <v/>
      </c>
      <c r="L357" s="17"/>
      <c r="M357" s="82" t="str">
        <f t="shared" si="503"/>
        <v/>
      </c>
      <c r="N357" s="17"/>
      <c r="O357" s="17"/>
      <c r="P357" s="262"/>
      <c r="Q357" s="262"/>
      <c r="R357" s="241"/>
      <c r="S357" s="254"/>
      <c r="T357" s="254"/>
      <c r="X357" s="46"/>
      <c r="Y357" s="81">
        <f>IF(B357="",0,IF(VLOOKUP(B357,'登録データ（男）'!$A$3:$AB$1687,28,FALSE)=1,0,1))</f>
        <v>0</v>
      </c>
      <c r="Z357" s="81">
        <f>IF(B357="",1,0)</f>
        <v>1</v>
      </c>
      <c r="AA357" s="81">
        <f>IF(C357="",1,0)</f>
        <v>1</v>
      </c>
      <c r="AB357" s="81">
        <f>IF(D357="",1,0)</f>
        <v>1</v>
      </c>
      <c r="AC357" s="81">
        <f>IF(E357="",1,0)</f>
        <v>1</v>
      </c>
      <c r="AD357" s="81">
        <f>IF(E358="",1,0)</f>
        <v>1</v>
      </c>
      <c r="AE357" s="81">
        <f>SUM(Z357:AD357)</f>
        <v>5</v>
      </c>
      <c r="AF357" s="81">
        <f t="shared" ca="1" si="504"/>
        <v>0</v>
      </c>
      <c r="AG357" s="48" t="str">
        <f t="shared" ref="AG357" si="540">IF($B357="","",IF($B357&lt;1500,0,1))</f>
        <v/>
      </c>
      <c r="AH357" s="81">
        <f t="shared" si="505"/>
        <v>0</v>
      </c>
      <c r="AI357" s="81" t="str">
        <f>IF(G357="","0",VLOOKUP(G357,'登録データ（男）'!$Q$3:$S$23,2,FALSE))</f>
        <v>0</v>
      </c>
      <c r="AJ357" s="81" t="str">
        <f t="shared" si="506"/>
        <v>00</v>
      </c>
      <c r="AK357" s="81" t="str">
        <f t="shared" si="507"/>
        <v>0</v>
      </c>
      <c r="AL357" s="81" t="str">
        <f t="shared" si="508"/>
        <v>000000</v>
      </c>
      <c r="AM357" s="81" t="str">
        <f t="shared" ca="1" si="509"/>
        <v/>
      </c>
      <c r="AN357" s="81">
        <f t="shared" si="514"/>
        <v>0</v>
      </c>
      <c r="AO357" s="81" t="str">
        <f>IF(G357="","0",VALUE(VLOOKUP(G357,'登録データ（男）'!$Q$3:$S$23,3,FALSE)))</f>
        <v>0</v>
      </c>
      <c r="AP357" s="81">
        <f t="shared" si="510"/>
        <v>0</v>
      </c>
      <c r="AQ357" s="81">
        <f t="shared" si="511"/>
        <v>0</v>
      </c>
      <c r="AR357" s="81" t="str">
        <f ca="1">IF(OFFSET(B357,-MOD(ROW(B357),3),0)&lt;&gt;"",IF(RIGHT(G357,1)=")",VALUE(VLOOKUP(OFFSET(B357,-MOD(ROW(B357),3),0),'登録データ（男）'!#REF!,8,FALSE)),"0"),"0")</f>
        <v>0</v>
      </c>
      <c r="AS357" s="81">
        <f t="shared" ca="1" si="512"/>
        <v>0</v>
      </c>
      <c r="AT357" s="81" t="str">
        <f t="shared" ref="AT357" si="541">IF(AU357="","",RANK(AU357,$AU$18:$AU$467,1))</f>
        <v/>
      </c>
      <c r="AU357" s="81" t="str">
        <f>IF(S357="","",B357)</f>
        <v/>
      </c>
      <c r="AV357" s="81" t="str">
        <f t="shared" ref="AV357" si="542">IF(AW357="","",RANK(AW357,$AW$18:$AW$467,1))</f>
        <v/>
      </c>
      <c r="AW357" s="81" t="str">
        <f>IF(T357="","",B357)</f>
        <v/>
      </c>
      <c r="AX357" s="81" t="str">
        <f t="shared" ref="AX357" si="543">IF(AY357="","",RANK(AY357,$AY$18:$AY$467,1))</f>
        <v/>
      </c>
      <c r="AY357" s="81" t="str">
        <f>IF(OR(G357="十種競技",G358="十種競技",G359="十種競技"),B357,"")</f>
        <v/>
      </c>
      <c r="AZ357" s="81"/>
      <c r="BA357" s="77">
        <f>B357</f>
        <v>0</v>
      </c>
      <c r="BB357" s="77" t="str">
        <f t="shared" si="518"/>
        <v/>
      </c>
      <c r="BG357" s="81">
        <f t="shared" si="519"/>
        <v>0</v>
      </c>
    </row>
    <row r="358" spans="1:59" ht="18.75" customHeight="1">
      <c r="A358" s="261"/>
      <c r="B358" s="244"/>
      <c r="C358" s="506"/>
      <c r="D358" s="506"/>
      <c r="E358" s="504" t="str">
        <f>IF(B357="","",VLOOKUP(B357,'登録データ（男）'!$A$3:$AA$2000,4,FALSE))</f>
        <v/>
      </c>
      <c r="F358" s="16" t="s">
        <v>53</v>
      </c>
      <c r="G358" s="16"/>
      <c r="H358" s="16"/>
      <c r="I358" s="16" t="s">
        <v>56</v>
      </c>
      <c r="J358" s="76"/>
      <c r="K358" s="16" t="str">
        <f t="shared" si="502"/>
        <v/>
      </c>
      <c r="L358" s="76"/>
      <c r="M358" s="185" t="str">
        <f t="shared" si="503"/>
        <v/>
      </c>
      <c r="N358" s="76"/>
      <c r="O358" s="76"/>
      <c r="P358" s="204"/>
      <c r="Q358" s="204"/>
      <c r="R358" s="257"/>
      <c r="S358" s="255"/>
      <c r="T358" s="255"/>
      <c r="X358" s="46"/>
      <c r="Y358" s="81">
        <f>IF(B358="",0,IF(VLOOKUP(B358,'登録データ（男）'!$A$3:$AB$1687,28,FALSE)=1,0,1))</f>
        <v>0</v>
      </c>
      <c r="Z358" s="81"/>
      <c r="AA358" s="81"/>
      <c r="AB358" s="81"/>
      <c r="AC358" s="81"/>
      <c r="AD358" s="81"/>
      <c r="AE358" s="81"/>
      <c r="AF358" s="81">
        <f t="shared" ca="1" si="504"/>
        <v>0</v>
      </c>
      <c r="AG358" s="48" t="str">
        <f t="shared" si="498"/>
        <v/>
      </c>
      <c r="AH358" s="81">
        <f t="shared" si="505"/>
        <v>0</v>
      </c>
      <c r="AI358" s="81" t="str">
        <f>IF(G358="","0",VLOOKUP(G358,'登録データ（男）'!$Q$3:$S$23,2,FALSE))</f>
        <v>0</v>
      </c>
      <c r="AJ358" s="81" t="str">
        <f t="shared" si="506"/>
        <v>00</v>
      </c>
      <c r="AK358" s="81" t="str">
        <f t="shared" si="507"/>
        <v>0</v>
      </c>
      <c r="AL358" s="81" t="str">
        <f t="shared" si="508"/>
        <v>000000</v>
      </c>
      <c r="AM358" s="81" t="str">
        <f t="shared" ca="1" si="509"/>
        <v/>
      </c>
      <c r="AN358" s="81">
        <f t="shared" si="514"/>
        <v>0</v>
      </c>
      <c r="AO358" s="81" t="str">
        <f>IF(G358="","0",VALUE(VLOOKUP(G358,'登録データ（男）'!$Q$3:$S$23,3,FALSE)))</f>
        <v>0</v>
      </c>
      <c r="AP358" s="81">
        <f t="shared" si="510"/>
        <v>0</v>
      </c>
      <c r="AQ358" s="81">
        <f t="shared" si="511"/>
        <v>0</v>
      </c>
      <c r="AR358" s="81" t="str">
        <f ca="1">IF(OFFSET(B358,-MOD(ROW(B358),3),0)&lt;&gt;"",IF(RIGHT(G358,1)=")",VALUE(VLOOKUP(OFFSET(B358,-MOD(ROW(B358),3),0),'登録データ（男）'!#REF!,8,FALSE)),"0"),"0")</f>
        <v>0</v>
      </c>
      <c r="AS358" s="81">
        <f t="shared" ca="1" si="512"/>
        <v>0</v>
      </c>
      <c r="AT358" s="81"/>
      <c r="AU358" s="81"/>
      <c r="AV358" s="81"/>
      <c r="AW358" s="81"/>
      <c r="AX358" s="81"/>
      <c r="AY358" s="81"/>
      <c r="AZ358" s="81"/>
      <c r="BA358" s="77"/>
      <c r="BB358" s="77" t="str">
        <f t="shared" si="518"/>
        <v/>
      </c>
      <c r="BG358" s="81">
        <f t="shared" si="519"/>
        <v>0</v>
      </c>
    </row>
    <row r="359" spans="1:59" ht="18.75" customHeight="1" thickBot="1">
      <c r="A359" s="250"/>
      <c r="B359" s="245"/>
      <c r="C359" s="507"/>
      <c r="D359" s="507"/>
      <c r="E359" s="508" t="s">
        <v>258</v>
      </c>
      <c r="F359" s="79" t="s">
        <v>54</v>
      </c>
      <c r="G359" s="79"/>
      <c r="H359" s="152"/>
      <c r="I359" s="79" t="s">
        <v>36</v>
      </c>
      <c r="J359" s="18"/>
      <c r="K359" s="25" t="str">
        <f t="shared" si="502"/>
        <v/>
      </c>
      <c r="L359" s="18"/>
      <c r="M359" s="79" t="str">
        <f t="shared" si="503"/>
        <v/>
      </c>
      <c r="N359" s="18"/>
      <c r="O359" s="18"/>
      <c r="P359" s="258"/>
      <c r="Q359" s="258"/>
      <c r="R359" s="259"/>
      <c r="S359" s="256"/>
      <c r="T359" s="256"/>
      <c r="X359" s="46"/>
      <c r="Y359" s="81">
        <f>IF(B359="",0,IF(VLOOKUP(B359,'登録データ（男）'!$A$3:$AB$1687,28,FALSE)=1,0,1))</f>
        <v>0</v>
      </c>
      <c r="Z359" s="81"/>
      <c r="AA359" s="81"/>
      <c r="AB359" s="81"/>
      <c r="AC359" s="81"/>
      <c r="AD359" s="81"/>
      <c r="AE359" s="81"/>
      <c r="AF359" s="81">
        <f t="shared" ca="1" si="504"/>
        <v>0</v>
      </c>
      <c r="AG359" s="48"/>
      <c r="AH359" s="81">
        <f t="shared" si="505"/>
        <v>0</v>
      </c>
      <c r="AI359" s="81" t="str">
        <f>IF(G359="","0",VLOOKUP(G359,'登録データ（男）'!$Q$3:$S$23,2,FALSE))</f>
        <v>0</v>
      </c>
      <c r="AJ359" s="81" t="str">
        <f t="shared" si="506"/>
        <v>00</v>
      </c>
      <c r="AK359" s="81" t="str">
        <f t="shared" si="507"/>
        <v>0</v>
      </c>
      <c r="AL359" s="81" t="str">
        <f t="shared" si="508"/>
        <v>000000</v>
      </c>
      <c r="AM359" s="81" t="str">
        <f t="shared" ca="1" si="509"/>
        <v/>
      </c>
      <c r="AN359" s="81">
        <f t="shared" si="514"/>
        <v>0</v>
      </c>
      <c r="AO359" s="81" t="str">
        <f>IF(G359="","0",VALUE(VLOOKUP(G359,'登録データ（男）'!$Q$3:$S$23,3,FALSE)))</f>
        <v>0</v>
      </c>
      <c r="AP359" s="81">
        <f t="shared" si="510"/>
        <v>0</v>
      </c>
      <c r="AQ359" s="81">
        <f t="shared" si="511"/>
        <v>0</v>
      </c>
      <c r="AR359" s="81" t="str">
        <f ca="1">IF(OFFSET(B359,-MOD(ROW(B359),3),0)&lt;&gt;"",IF(RIGHT(G359,1)=")",VALUE(VLOOKUP(OFFSET(B359,-MOD(ROW(B359),3),0),'登録データ（男）'!#REF!,8,FALSE)),"0"),"0")</f>
        <v>0</v>
      </c>
      <c r="AS359" s="81">
        <f t="shared" ca="1" si="512"/>
        <v>0</v>
      </c>
      <c r="AT359" s="81"/>
      <c r="AU359" s="81"/>
      <c r="AV359" s="81"/>
      <c r="AW359" s="81"/>
      <c r="AX359" s="81"/>
      <c r="AY359" s="81"/>
      <c r="AZ359" s="81"/>
      <c r="BA359" s="77"/>
      <c r="BB359" s="77" t="str">
        <f t="shared" si="518"/>
        <v/>
      </c>
      <c r="BG359" s="81">
        <f t="shared" si="519"/>
        <v>0</v>
      </c>
    </row>
    <row r="360" spans="1:59" ht="18.75" customHeight="1" thickTop="1">
      <c r="A360" s="260">
        <v>115</v>
      </c>
      <c r="B360" s="243"/>
      <c r="C360" s="505" t="str">
        <f>IF(B360="","",VLOOKUP(B360,'登録データ（男）'!$A$3:$AA$2000,2,FALSE))</f>
        <v/>
      </c>
      <c r="D360" s="505" t="str">
        <f>IF(B360="","",VLOOKUP(B360,'登録データ（男）'!$A$3:$AA$2000,3,FALSE))</f>
        <v/>
      </c>
      <c r="E360" s="504" t="str">
        <f>IF(B360="","",VLOOKUP(B360,'登録データ（男）'!$A$3:$AA$2000,7,FALSE))</f>
        <v/>
      </c>
      <c r="F360" s="82" t="s">
        <v>52</v>
      </c>
      <c r="G360" s="82"/>
      <c r="H360" s="25"/>
      <c r="I360" s="82" t="s">
        <v>55</v>
      </c>
      <c r="J360" s="17"/>
      <c r="K360" s="184" t="str">
        <f t="shared" si="502"/>
        <v/>
      </c>
      <c r="L360" s="17"/>
      <c r="M360" s="82" t="str">
        <f t="shared" si="503"/>
        <v/>
      </c>
      <c r="N360" s="17"/>
      <c r="O360" s="17"/>
      <c r="P360" s="262"/>
      <c r="Q360" s="262"/>
      <c r="R360" s="241"/>
      <c r="S360" s="254"/>
      <c r="T360" s="254"/>
      <c r="X360" s="46"/>
      <c r="Y360" s="81">
        <f>IF(B360="",0,IF(VLOOKUP(B360,'登録データ（男）'!$A$3:$AB$1687,28,FALSE)=1,0,1))</f>
        <v>0</v>
      </c>
      <c r="Z360" s="81">
        <f>IF(B360="",1,0)</f>
        <v>1</v>
      </c>
      <c r="AA360" s="81">
        <f>IF(C360="",1,0)</f>
        <v>1</v>
      </c>
      <c r="AB360" s="81">
        <f>IF(D360="",1,0)</f>
        <v>1</v>
      </c>
      <c r="AC360" s="81">
        <f>IF(E360="",1,0)</f>
        <v>1</v>
      </c>
      <c r="AD360" s="81">
        <f>IF(E361="",1,0)</f>
        <v>1</v>
      </c>
      <c r="AE360" s="81">
        <f>SUM(Z360:AD360)</f>
        <v>5</v>
      </c>
      <c r="AF360" s="81">
        <f t="shared" ca="1" si="504"/>
        <v>0</v>
      </c>
      <c r="AG360" s="48" t="str">
        <f t="shared" ref="AG360" si="544">IF($B360="","",IF($B360&lt;1500,0,1))</f>
        <v/>
      </c>
      <c r="AH360" s="81">
        <f t="shared" si="505"/>
        <v>0</v>
      </c>
      <c r="AI360" s="81" t="str">
        <f>IF(G360="","0",VLOOKUP(G360,'登録データ（男）'!$Q$3:$S$23,2,FALSE))</f>
        <v>0</v>
      </c>
      <c r="AJ360" s="81" t="str">
        <f t="shared" si="506"/>
        <v>00</v>
      </c>
      <c r="AK360" s="81" t="str">
        <f t="shared" si="507"/>
        <v>0</v>
      </c>
      <c r="AL360" s="81" t="str">
        <f t="shared" si="508"/>
        <v>000000</v>
      </c>
      <c r="AM360" s="81" t="str">
        <f t="shared" ca="1" si="509"/>
        <v/>
      </c>
      <c r="AN360" s="81">
        <f t="shared" si="514"/>
        <v>0</v>
      </c>
      <c r="AO360" s="81" t="str">
        <f>IF(G360="","0",VALUE(VLOOKUP(G360,'登録データ（男）'!$Q$3:$S$23,3,FALSE)))</f>
        <v>0</v>
      </c>
      <c r="AP360" s="81">
        <f t="shared" si="510"/>
        <v>0</v>
      </c>
      <c r="AQ360" s="81">
        <f t="shared" si="511"/>
        <v>0</v>
      </c>
      <c r="AR360" s="81" t="str">
        <f ca="1">IF(OFFSET(B360,-MOD(ROW(B360),3),0)&lt;&gt;"",IF(RIGHT(G360,1)=")",VALUE(VLOOKUP(OFFSET(B360,-MOD(ROW(B360),3),0),'登録データ（男）'!#REF!,8,FALSE)),"0"),"0")</f>
        <v>0</v>
      </c>
      <c r="AS360" s="81">
        <f t="shared" ca="1" si="512"/>
        <v>0</v>
      </c>
      <c r="AT360" s="81" t="str">
        <f t="shared" ref="AT360" si="545">IF(AU360="","",RANK(AU360,$AU$18:$AU$467,1))</f>
        <v/>
      </c>
      <c r="AU360" s="81" t="str">
        <f>IF(S360="","",B360)</f>
        <v/>
      </c>
      <c r="AV360" s="81" t="str">
        <f t="shared" ref="AV360" si="546">IF(AW360="","",RANK(AW360,$AW$18:$AW$467,1))</f>
        <v/>
      </c>
      <c r="AW360" s="81" t="str">
        <f>IF(T360="","",B360)</f>
        <v/>
      </c>
      <c r="AX360" s="81" t="str">
        <f t="shared" ref="AX360" si="547">IF(AY360="","",RANK(AY360,$AY$18:$AY$467,1))</f>
        <v/>
      </c>
      <c r="AY360" s="81" t="str">
        <f>IF(OR(G360="十種競技",G361="十種競技",G362="十種競技"),B360,"")</f>
        <v/>
      </c>
      <c r="AZ360" s="81"/>
      <c r="BA360" s="77">
        <f>B360</f>
        <v>0</v>
      </c>
      <c r="BB360" s="77" t="str">
        <f t="shared" si="518"/>
        <v/>
      </c>
      <c r="BG360" s="81">
        <f t="shared" si="519"/>
        <v>0</v>
      </c>
    </row>
    <row r="361" spans="1:59" ht="18.75" customHeight="1">
      <c r="A361" s="261"/>
      <c r="B361" s="244"/>
      <c r="C361" s="506"/>
      <c r="D361" s="506"/>
      <c r="E361" s="504" t="str">
        <f>IF(B360="","",VLOOKUP(B360,'登録データ（男）'!$A$3:$AA$2000,4,FALSE))</f>
        <v/>
      </c>
      <c r="F361" s="16" t="s">
        <v>53</v>
      </c>
      <c r="G361" s="16"/>
      <c r="H361" s="16"/>
      <c r="I361" s="16" t="s">
        <v>56</v>
      </c>
      <c r="J361" s="76"/>
      <c r="K361" s="16" t="str">
        <f t="shared" si="502"/>
        <v/>
      </c>
      <c r="L361" s="76"/>
      <c r="M361" s="185" t="str">
        <f t="shared" si="503"/>
        <v/>
      </c>
      <c r="N361" s="76"/>
      <c r="O361" s="76"/>
      <c r="P361" s="204"/>
      <c r="Q361" s="204"/>
      <c r="R361" s="257"/>
      <c r="S361" s="255"/>
      <c r="T361" s="255"/>
      <c r="X361" s="46"/>
      <c r="Y361" s="81">
        <f>IF(B361="",0,IF(VLOOKUP(B361,'登録データ（男）'!$A$3:$AB$1687,28,FALSE)=1,0,1))</f>
        <v>0</v>
      </c>
      <c r="Z361" s="81"/>
      <c r="AA361" s="81"/>
      <c r="AB361" s="81"/>
      <c r="AC361" s="81"/>
      <c r="AD361" s="81"/>
      <c r="AE361" s="81"/>
      <c r="AF361" s="81">
        <f t="shared" ca="1" si="504"/>
        <v>0</v>
      </c>
      <c r="AG361" s="48" t="str">
        <f t="shared" si="498"/>
        <v/>
      </c>
      <c r="AH361" s="81">
        <f t="shared" si="505"/>
        <v>0</v>
      </c>
      <c r="AI361" s="81" t="str">
        <f>IF(G361="","0",VLOOKUP(G361,'登録データ（男）'!$Q$3:$S$23,2,FALSE))</f>
        <v>0</v>
      </c>
      <c r="AJ361" s="81" t="str">
        <f t="shared" si="506"/>
        <v>00</v>
      </c>
      <c r="AK361" s="81" t="str">
        <f t="shared" si="507"/>
        <v>0</v>
      </c>
      <c r="AL361" s="81" t="str">
        <f t="shared" si="508"/>
        <v>000000</v>
      </c>
      <c r="AM361" s="81" t="str">
        <f t="shared" ca="1" si="509"/>
        <v/>
      </c>
      <c r="AN361" s="81">
        <f t="shared" si="514"/>
        <v>0</v>
      </c>
      <c r="AO361" s="81" t="str">
        <f>IF(G361="","0",VALUE(VLOOKUP(G361,'登録データ（男）'!$Q$3:$S$23,3,FALSE)))</f>
        <v>0</v>
      </c>
      <c r="AP361" s="81">
        <f t="shared" si="510"/>
        <v>0</v>
      </c>
      <c r="AQ361" s="81">
        <f t="shared" si="511"/>
        <v>0</v>
      </c>
      <c r="AR361" s="81" t="str">
        <f ca="1">IF(OFFSET(B361,-MOD(ROW(B361),3),0)&lt;&gt;"",IF(RIGHT(G361,1)=")",VALUE(VLOOKUP(OFFSET(B361,-MOD(ROW(B361),3),0),'登録データ（男）'!#REF!,8,FALSE)),"0"),"0")</f>
        <v>0</v>
      </c>
      <c r="AS361" s="81">
        <f t="shared" ca="1" si="512"/>
        <v>0</v>
      </c>
      <c r="AT361" s="81"/>
      <c r="AU361" s="81"/>
      <c r="AV361" s="81"/>
      <c r="AW361" s="81"/>
      <c r="AX361" s="81"/>
      <c r="AY361" s="81"/>
      <c r="AZ361" s="81"/>
      <c r="BA361" s="77"/>
      <c r="BB361" s="77" t="str">
        <f t="shared" si="518"/>
        <v/>
      </c>
      <c r="BG361" s="81">
        <f t="shared" si="519"/>
        <v>0</v>
      </c>
    </row>
    <row r="362" spans="1:59" ht="18.75" customHeight="1" thickBot="1">
      <c r="A362" s="250"/>
      <c r="B362" s="245"/>
      <c r="C362" s="507"/>
      <c r="D362" s="507"/>
      <c r="E362" s="508" t="s">
        <v>258</v>
      </c>
      <c r="F362" s="79" t="s">
        <v>54</v>
      </c>
      <c r="G362" s="79"/>
      <c r="H362" s="152"/>
      <c r="I362" s="79" t="s">
        <v>36</v>
      </c>
      <c r="J362" s="18"/>
      <c r="K362" s="25" t="str">
        <f t="shared" si="502"/>
        <v/>
      </c>
      <c r="L362" s="18"/>
      <c r="M362" s="79" t="str">
        <f t="shared" si="503"/>
        <v/>
      </c>
      <c r="N362" s="18"/>
      <c r="O362" s="18"/>
      <c r="P362" s="258"/>
      <c r="Q362" s="258"/>
      <c r="R362" s="259"/>
      <c r="S362" s="256"/>
      <c r="T362" s="256"/>
      <c r="X362" s="46"/>
      <c r="Y362" s="81">
        <f>IF(B362="",0,IF(VLOOKUP(B362,'登録データ（男）'!$A$3:$AB$1687,28,FALSE)=1,0,1))</f>
        <v>0</v>
      </c>
      <c r="Z362" s="81"/>
      <c r="AA362" s="81"/>
      <c r="AB362" s="81"/>
      <c r="AC362" s="81"/>
      <c r="AD362" s="81"/>
      <c r="AE362" s="81"/>
      <c r="AF362" s="81">
        <f t="shared" ca="1" si="504"/>
        <v>0</v>
      </c>
      <c r="AG362" s="48"/>
      <c r="AH362" s="81">
        <f t="shared" si="505"/>
        <v>0</v>
      </c>
      <c r="AI362" s="81" t="str">
        <f>IF(G362="","0",VLOOKUP(G362,'登録データ（男）'!$Q$3:$S$23,2,FALSE))</f>
        <v>0</v>
      </c>
      <c r="AJ362" s="81" t="str">
        <f t="shared" si="506"/>
        <v>00</v>
      </c>
      <c r="AK362" s="81" t="str">
        <f t="shared" si="507"/>
        <v>0</v>
      </c>
      <c r="AL362" s="81" t="str">
        <f t="shared" si="508"/>
        <v>000000</v>
      </c>
      <c r="AM362" s="81" t="str">
        <f t="shared" ca="1" si="509"/>
        <v/>
      </c>
      <c r="AN362" s="81">
        <f t="shared" si="514"/>
        <v>0</v>
      </c>
      <c r="AO362" s="81" t="str">
        <f>IF(G362="","0",VALUE(VLOOKUP(G362,'登録データ（男）'!$Q$3:$S$23,3,FALSE)))</f>
        <v>0</v>
      </c>
      <c r="AP362" s="81">
        <f t="shared" si="510"/>
        <v>0</v>
      </c>
      <c r="AQ362" s="81">
        <f t="shared" si="511"/>
        <v>0</v>
      </c>
      <c r="AR362" s="81" t="str">
        <f ca="1">IF(OFFSET(B362,-MOD(ROW(B362),3),0)&lt;&gt;"",IF(RIGHT(G362,1)=")",VALUE(VLOOKUP(OFFSET(B362,-MOD(ROW(B362),3),0),'登録データ（男）'!#REF!,8,FALSE)),"0"),"0")</f>
        <v>0</v>
      </c>
      <c r="AS362" s="81">
        <f t="shared" ca="1" si="512"/>
        <v>0</v>
      </c>
      <c r="AT362" s="81"/>
      <c r="AU362" s="81"/>
      <c r="AV362" s="81"/>
      <c r="AW362" s="81"/>
      <c r="AX362" s="81"/>
      <c r="AY362" s="81"/>
      <c r="AZ362" s="81"/>
      <c r="BA362" s="77"/>
      <c r="BB362" s="77" t="str">
        <f t="shared" si="518"/>
        <v/>
      </c>
      <c r="BG362" s="81">
        <f t="shared" si="519"/>
        <v>0</v>
      </c>
    </row>
    <row r="363" spans="1:59" ht="18.75" customHeight="1" thickTop="1">
      <c r="A363" s="260">
        <v>116</v>
      </c>
      <c r="B363" s="243"/>
      <c r="C363" s="505" t="str">
        <f>IF(B363="","",VLOOKUP(B363,'登録データ（男）'!$A$3:$AA$2000,2,FALSE))</f>
        <v/>
      </c>
      <c r="D363" s="505" t="str">
        <f>IF(B363="","",VLOOKUP(B363,'登録データ（男）'!$A$3:$AA$2000,3,FALSE))</f>
        <v/>
      </c>
      <c r="E363" s="504" t="str">
        <f>IF(B363="","",VLOOKUP(B363,'登録データ（男）'!$A$3:$AA$2000,7,FALSE))</f>
        <v/>
      </c>
      <c r="F363" s="82" t="s">
        <v>52</v>
      </c>
      <c r="G363" s="82"/>
      <c r="H363" s="25"/>
      <c r="I363" s="82" t="s">
        <v>55</v>
      </c>
      <c r="J363" s="17"/>
      <c r="K363" s="184" t="str">
        <f t="shared" si="502"/>
        <v/>
      </c>
      <c r="L363" s="17"/>
      <c r="M363" s="82" t="str">
        <f t="shared" si="503"/>
        <v/>
      </c>
      <c r="N363" s="17"/>
      <c r="O363" s="17"/>
      <c r="P363" s="262"/>
      <c r="Q363" s="262"/>
      <c r="R363" s="241"/>
      <c r="S363" s="254"/>
      <c r="T363" s="254"/>
      <c r="X363" s="46"/>
      <c r="Y363" s="81">
        <f>IF(B363="",0,IF(VLOOKUP(B363,'登録データ（男）'!$A$3:$AB$1687,28,FALSE)=1,0,1))</f>
        <v>0</v>
      </c>
      <c r="Z363" s="81">
        <f>IF(B363="",1,0)</f>
        <v>1</v>
      </c>
      <c r="AA363" s="81">
        <f>IF(C363="",1,0)</f>
        <v>1</v>
      </c>
      <c r="AB363" s="81">
        <f>IF(D363="",1,0)</f>
        <v>1</v>
      </c>
      <c r="AC363" s="81">
        <f>IF(E363="",1,0)</f>
        <v>1</v>
      </c>
      <c r="AD363" s="81">
        <f>IF(E364="",1,0)</f>
        <v>1</v>
      </c>
      <c r="AE363" s="81">
        <f>SUM(Z363:AD363)</f>
        <v>5</v>
      </c>
      <c r="AF363" s="81">
        <f t="shared" ca="1" si="504"/>
        <v>0</v>
      </c>
      <c r="AG363" s="48" t="str">
        <f t="shared" ref="AG363" si="548">IF($B363="","",IF($B363&lt;1500,0,1))</f>
        <v/>
      </c>
      <c r="AH363" s="81">
        <f t="shared" si="505"/>
        <v>0</v>
      </c>
      <c r="AI363" s="81" t="str">
        <f>IF(G363="","0",VLOOKUP(G363,'登録データ（男）'!$Q$3:$S$23,2,FALSE))</f>
        <v>0</v>
      </c>
      <c r="AJ363" s="81" t="str">
        <f t="shared" si="506"/>
        <v>00</v>
      </c>
      <c r="AK363" s="81" t="str">
        <f t="shared" si="507"/>
        <v>0</v>
      </c>
      <c r="AL363" s="81" t="str">
        <f t="shared" si="508"/>
        <v>000000</v>
      </c>
      <c r="AM363" s="81" t="str">
        <f t="shared" ca="1" si="509"/>
        <v/>
      </c>
      <c r="AN363" s="81">
        <f t="shared" si="514"/>
        <v>0</v>
      </c>
      <c r="AO363" s="81" t="str">
        <f>IF(G363="","0",VALUE(VLOOKUP(G363,'登録データ（男）'!$Q$3:$S$23,3,FALSE)))</f>
        <v>0</v>
      </c>
      <c r="AP363" s="81">
        <f t="shared" si="510"/>
        <v>0</v>
      </c>
      <c r="AQ363" s="81">
        <f t="shared" si="511"/>
        <v>0</v>
      </c>
      <c r="AR363" s="81" t="str">
        <f ca="1">IF(OFFSET(B363,-MOD(ROW(B363),3),0)&lt;&gt;"",IF(RIGHT(G363,1)=")",VALUE(VLOOKUP(OFFSET(B363,-MOD(ROW(B363),3),0),'登録データ（男）'!#REF!,8,FALSE)),"0"),"0")</f>
        <v>0</v>
      </c>
      <c r="AS363" s="81">
        <f t="shared" ca="1" si="512"/>
        <v>0</v>
      </c>
      <c r="AT363" s="81" t="str">
        <f t="shared" ref="AT363" si="549">IF(AU363="","",RANK(AU363,$AU$18:$AU$467,1))</f>
        <v/>
      </c>
      <c r="AU363" s="81" t="str">
        <f>IF(S363="","",B363)</f>
        <v/>
      </c>
      <c r="AV363" s="81" t="str">
        <f t="shared" ref="AV363" si="550">IF(AW363="","",RANK(AW363,$AW$18:$AW$467,1))</f>
        <v/>
      </c>
      <c r="AW363" s="81" t="str">
        <f>IF(T363="","",B363)</f>
        <v/>
      </c>
      <c r="AX363" s="81" t="str">
        <f t="shared" ref="AX363" si="551">IF(AY363="","",RANK(AY363,$AY$18:$AY$467,1))</f>
        <v/>
      </c>
      <c r="AY363" s="81" t="str">
        <f>IF(OR(G363="十種競技",G364="十種競技",G365="十種競技"),B363,"")</f>
        <v/>
      </c>
      <c r="AZ363" s="81"/>
      <c r="BA363" s="77">
        <f>B363</f>
        <v>0</v>
      </c>
      <c r="BB363" s="77" t="str">
        <f t="shared" si="518"/>
        <v/>
      </c>
      <c r="BG363" s="81">
        <f t="shared" si="519"/>
        <v>0</v>
      </c>
    </row>
    <row r="364" spans="1:59" ht="18.75" customHeight="1">
      <c r="A364" s="261"/>
      <c r="B364" s="244"/>
      <c r="C364" s="506"/>
      <c r="D364" s="506"/>
      <c r="E364" s="504" t="str">
        <f>IF(B363="","",VLOOKUP(B363,'登録データ（男）'!$A$3:$AA$2000,4,FALSE))</f>
        <v/>
      </c>
      <c r="F364" s="16" t="s">
        <v>53</v>
      </c>
      <c r="G364" s="16"/>
      <c r="H364" s="16"/>
      <c r="I364" s="16" t="s">
        <v>56</v>
      </c>
      <c r="J364" s="76"/>
      <c r="K364" s="16" t="str">
        <f t="shared" si="502"/>
        <v/>
      </c>
      <c r="L364" s="76"/>
      <c r="M364" s="185" t="str">
        <f t="shared" si="503"/>
        <v/>
      </c>
      <c r="N364" s="76"/>
      <c r="O364" s="76"/>
      <c r="P364" s="204"/>
      <c r="Q364" s="204"/>
      <c r="R364" s="257"/>
      <c r="S364" s="255"/>
      <c r="T364" s="255"/>
      <c r="X364" s="46"/>
      <c r="Y364" s="81">
        <f>IF(B364="",0,IF(VLOOKUP(B364,'登録データ（男）'!$A$3:$AB$1687,28,FALSE)=1,0,1))</f>
        <v>0</v>
      </c>
      <c r="Z364" s="81"/>
      <c r="AA364" s="81"/>
      <c r="AB364" s="81"/>
      <c r="AC364" s="81"/>
      <c r="AD364" s="81"/>
      <c r="AE364" s="81"/>
      <c r="AF364" s="81">
        <f t="shared" ca="1" si="504"/>
        <v>0</v>
      </c>
      <c r="AG364" s="48" t="str">
        <f t="shared" si="498"/>
        <v/>
      </c>
      <c r="AH364" s="81">
        <f t="shared" si="505"/>
        <v>0</v>
      </c>
      <c r="AI364" s="81" t="str">
        <f>IF(G364="","0",VLOOKUP(G364,'登録データ（男）'!$Q$3:$S$23,2,FALSE))</f>
        <v>0</v>
      </c>
      <c r="AJ364" s="81" t="str">
        <f t="shared" si="506"/>
        <v>00</v>
      </c>
      <c r="AK364" s="81" t="str">
        <f t="shared" si="507"/>
        <v>0</v>
      </c>
      <c r="AL364" s="81" t="str">
        <f t="shared" si="508"/>
        <v>000000</v>
      </c>
      <c r="AM364" s="81" t="str">
        <f t="shared" ca="1" si="509"/>
        <v/>
      </c>
      <c r="AN364" s="81">
        <f t="shared" si="514"/>
        <v>0</v>
      </c>
      <c r="AO364" s="81" t="str">
        <f>IF(G364="","0",VALUE(VLOOKUP(G364,'登録データ（男）'!$Q$3:$S$23,3,FALSE)))</f>
        <v>0</v>
      </c>
      <c r="AP364" s="81">
        <f t="shared" si="510"/>
        <v>0</v>
      </c>
      <c r="AQ364" s="81">
        <f t="shared" si="511"/>
        <v>0</v>
      </c>
      <c r="AR364" s="81" t="str">
        <f ca="1">IF(OFFSET(B364,-MOD(ROW(B364),3),0)&lt;&gt;"",IF(RIGHT(G364,1)=")",VALUE(VLOOKUP(OFFSET(B364,-MOD(ROW(B364),3),0),'登録データ（男）'!#REF!,8,FALSE)),"0"),"0")</f>
        <v>0</v>
      </c>
      <c r="AS364" s="81">
        <f t="shared" ca="1" si="512"/>
        <v>0</v>
      </c>
      <c r="AT364" s="81"/>
      <c r="AU364" s="81"/>
      <c r="AV364" s="81"/>
      <c r="AW364" s="81"/>
      <c r="AX364" s="81"/>
      <c r="AY364" s="81"/>
      <c r="AZ364" s="81"/>
      <c r="BA364" s="77"/>
      <c r="BB364" s="77" t="str">
        <f t="shared" si="518"/>
        <v/>
      </c>
      <c r="BG364" s="81">
        <f t="shared" si="519"/>
        <v>0</v>
      </c>
    </row>
    <row r="365" spans="1:59" ht="18.75" customHeight="1" thickBot="1">
      <c r="A365" s="250"/>
      <c r="B365" s="245"/>
      <c r="C365" s="507"/>
      <c r="D365" s="507"/>
      <c r="E365" s="508" t="s">
        <v>258</v>
      </c>
      <c r="F365" s="79" t="s">
        <v>54</v>
      </c>
      <c r="G365" s="79"/>
      <c r="H365" s="152"/>
      <c r="I365" s="79" t="s">
        <v>36</v>
      </c>
      <c r="J365" s="18"/>
      <c r="K365" s="25" t="str">
        <f t="shared" si="502"/>
        <v/>
      </c>
      <c r="L365" s="18"/>
      <c r="M365" s="79" t="str">
        <f t="shared" si="503"/>
        <v/>
      </c>
      <c r="N365" s="18"/>
      <c r="O365" s="18"/>
      <c r="P365" s="258"/>
      <c r="Q365" s="258"/>
      <c r="R365" s="259"/>
      <c r="S365" s="256"/>
      <c r="T365" s="256"/>
      <c r="X365" s="46"/>
      <c r="Y365" s="81">
        <f>IF(B365="",0,IF(VLOOKUP(B365,'登録データ（男）'!$A$3:$AB$1687,28,FALSE)=1,0,1))</f>
        <v>0</v>
      </c>
      <c r="Z365" s="81"/>
      <c r="AA365" s="81"/>
      <c r="AB365" s="81"/>
      <c r="AC365" s="81"/>
      <c r="AD365" s="81"/>
      <c r="AE365" s="81"/>
      <c r="AF365" s="81">
        <f t="shared" ca="1" si="504"/>
        <v>0</v>
      </c>
      <c r="AG365" s="48"/>
      <c r="AH365" s="81">
        <f t="shared" si="505"/>
        <v>0</v>
      </c>
      <c r="AI365" s="81" t="str">
        <f>IF(G365="","0",VLOOKUP(G365,'登録データ（男）'!$Q$3:$S$23,2,FALSE))</f>
        <v>0</v>
      </c>
      <c r="AJ365" s="81" t="str">
        <f t="shared" si="506"/>
        <v>00</v>
      </c>
      <c r="AK365" s="81" t="str">
        <f t="shared" si="507"/>
        <v>0</v>
      </c>
      <c r="AL365" s="81" t="str">
        <f t="shared" si="508"/>
        <v>000000</v>
      </c>
      <c r="AM365" s="81" t="str">
        <f t="shared" ca="1" si="509"/>
        <v/>
      </c>
      <c r="AN365" s="81">
        <f t="shared" si="514"/>
        <v>0</v>
      </c>
      <c r="AO365" s="81" t="str">
        <f>IF(G365="","0",VALUE(VLOOKUP(G365,'登録データ（男）'!$Q$3:$S$23,3,FALSE)))</f>
        <v>0</v>
      </c>
      <c r="AP365" s="81">
        <f t="shared" si="510"/>
        <v>0</v>
      </c>
      <c r="AQ365" s="81">
        <f t="shared" si="511"/>
        <v>0</v>
      </c>
      <c r="AR365" s="81" t="str">
        <f ca="1">IF(OFFSET(B365,-MOD(ROW(B365),3),0)&lt;&gt;"",IF(RIGHT(G365,1)=")",VALUE(VLOOKUP(OFFSET(B365,-MOD(ROW(B365),3),0),'登録データ（男）'!#REF!,8,FALSE)),"0"),"0")</f>
        <v>0</v>
      </c>
      <c r="AS365" s="81">
        <f t="shared" ca="1" si="512"/>
        <v>0</v>
      </c>
      <c r="AT365" s="81"/>
      <c r="AU365" s="81"/>
      <c r="AV365" s="81"/>
      <c r="AW365" s="81"/>
      <c r="AX365" s="81"/>
      <c r="AY365" s="81"/>
      <c r="AZ365" s="81"/>
      <c r="BA365" s="77"/>
      <c r="BB365" s="77" t="str">
        <f t="shared" si="518"/>
        <v/>
      </c>
      <c r="BG365" s="81">
        <f t="shared" si="519"/>
        <v>0</v>
      </c>
    </row>
    <row r="366" spans="1:59" ht="18.75" customHeight="1" thickTop="1">
      <c r="A366" s="260">
        <v>117</v>
      </c>
      <c r="B366" s="243"/>
      <c r="C366" s="505" t="str">
        <f>IF(B366="","",VLOOKUP(B366,'登録データ（男）'!$A$3:$AA$2000,2,FALSE))</f>
        <v/>
      </c>
      <c r="D366" s="505" t="str">
        <f>IF(B366="","",VLOOKUP(B366,'登録データ（男）'!$A$3:$AA$2000,3,FALSE))</f>
        <v/>
      </c>
      <c r="E366" s="504" t="str">
        <f>IF(B366="","",VLOOKUP(B366,'登録データ（男）'!$A$3:$AA$2000,7,FALSE))</f>
        <v/>
      </c>
      <c r="F366" s="82" t="s">
        <v>52</v>
      </c>
      <c r="G366" s="82"/>
      <c r="H366" s="25"/>
      <c r="I366" s="82" t="s">
        <v>55</v>
      </c>
      <c r="J366" s="17"/>
      <c r="K366" s="184" t="str">
        <f t="shared" si="502"/>
        <v/>
      </c>
      <c r="L366" s="17"/>
      <c r="M366" s="82" t="str">
        <f t="shared" si="503"/>
        <v/>
      </c>
      <c r="N366" s="17"/>
      <c r="O366" s="17"/>
      <c r="P366" s="262"/>
      <c r="Q366" s="262"/>
      <c r="R366" s="241"/>
      <c r="S366" s="254"/>
      <c r="T366" s="254"/>
      <c r="X366" s="46"/>
      <c r="Y366" s="81">
        <f>IF(B366="",0,IF(VLOOKUP(B366,'登録データ（男）'!$A$3:$AB$1687,28,FALSE)=1,0,1))</f>
        <v>0</v>
      </c>
      <c r="Z366" s="81">
        <f>IF(B366="",1,0)</f>
        <v>1</v>
      </c>
      <c r="AA366" s="81">
        <f>IF(C366="",1,0)</f>
        <v>1</v>
      </c>
      <c r="AB366" s="81">
        <f>IF(D366="",1,0)</f>
        <v>1</v>
      </c>
      <c r="AC366" s="81">
        <f>IF(E366="",1,0)</f>
        <v>1</v>
      </c>
      <c r="AD366" s="81">
        <f>IF(E367="",1,0)</f>
        <v>1</v>
      </c>
      <c r="AE366" s="81">
        <f>SUM(Z366:AD366)</f>
        <v>5</v>
      </c>
      <c r="AF366" s="81">
        <f t="shared" ca="1" si="504"/>
        <v>0</v>
      </c>
      <c r="AG366" s="48" t="str">
        <f t="shared" ref="AG366" si="552">IF($B366="","",IF($B366&lt;1500,0,1))</f>
        <v/>
      </c>
      <c r="AH366" s="81">
        <f t="shared" si="505"/>
        <v>0</v>
      </c>
      <c r="AI366" s="81" t="str">
        <f>IF(G366="","0",VLOOKUP(G366,'登録データ（男）'!$Q$3:$S$23,2,FALSE))</f>
        <v>0</v>
      </c>
      <c r="AJ366" s="81" t="str">
        <f t="shared" si="506"/>
        <v>00</v>
      </c>
      <c r="AK366" s="81" t="str">
        <f t="shared" si="507"/>
        <v>0</v>
      </c>
      <c r="AL366" s="81" t="str">
        <f t="shared" si="508"/>
        <v>000000</v>
      </c>
      <c r="AM366" s="81" t="str">
        <f t="shared" ca="1" si="509"/>
        <v/>
      </c>
      <c r="AN366" s="81">
        <f t="shared" si="514"/>
        <v>0</v>
      </c>
      <c r="AO366" s="81" t="str">
        <f>IF(G366="","0",VALUE(VLOOKUP(G366,'登録データ（男）'!$Q$3:$S$23,3,FALSE)))</f>
        <v>0</v>
      </c>
      <c r="AP366" s="81">
        <f t="shared" si="510"/>
        <v>0</v>
      </c>
      <c r="AQ366" s="81">
        <f t="shared" si="511"/>
        <v>0</v>
      </c>
      <c r="AR366" s="81" t="str">
        <f ca="1">IF(OFFSET(B366,-MOD(ROW(B366),3),0)&lt;&gt;"",IF(RIGHT(G366,1)=")",VALUE(VLOOKUP(OFFSET(B366,-MOD(ROW(B366),3),0),'登録データ（男）'!#REF!,8,FALSE)),"0"),"0")</f>
        <v>0</v>
      </c>
      <c r="AS366" s="81">
        <f t="shared" ca="1" si="512"/>
        <v>0</v>
      </c>
      <c r="AT366" s="81" t="str">
        <f t="shared" ref="AT366" si="553">IF(AU366="","",RANK(AU366,$AU$18:$AU$467,1))</f>
        <v/>
      </c>
      <c r="AU366" s="81" t="str">
        <f>IF(S366="","",B366)</f>
        <v/>
      </c>
      <c r="AV366" s="81" t="str">
        <f t="shared" ref="AV366" si="554">IF(AW366="","",RANK(AW366,$AW$18:$AW$467,1))</f>
        <v/>
      </c>
      <c r="AW366" s="81" t="str">
        <f>IF(T366="","",B366)</f>
        <v/>
      </c>
      <c r="AX366" s="81" t="str">
        <f t="shared" ref="AX366" si="555">IF(AY366="","",RANK(AY366,$AY$18:$AY$467,1))</f>
        <v/>
      </c>
      <c r="AY366" s="81" t="str">
        <f>IF(OR(G366="十種競技",G367="十種競技",G368="十種競技"),B366,"")</f>
        <v/>
      </c>
      <c r="AZ366" s="81"/>
      <c r="BA366" s="77">
        <f>B366</f>
        <v>0</v>
      </c>
      <c r="BB366" s="77" t="str">
        <f t="shared" si="518"/>
        <v/>
      </c>
      <c r="BG366" s="81">
        <f t="shared" si="519"/>
        <v>0</v>
      </c>
    </row>
    <row r="367" spans="1:59" ht="18.75" customHeight="1">
      <c r="A367" s="261"/>
      <c r="B367" s="244"/>
      <c r="C367" s="506"/>
      <c r="D367" s="506"/>
      <c r="E367" s="504" t="str">
        <f>IF(B366="","",VLOOKUP(B366,'登録データ（男）'!$A$3:$AA$2000,4,FALSE))</f>
        <v/>
      </c>
      <c r="F367" s="16" t="s">
        <v>53</v>
      </c>
      <c r="G367" s="16"/>
      <c r="H367" s="16"/>
      <c r="I367" s="16" t="s">
        <v>56</v>
      </c>
      <c r="J367" s="76"/>
      <c r="K367" s="16" t="str">
        <f t="shared" si="502"/>
        <v/>
      </c>
      <c r="L367" s="76"/>
      <c r="M367" s="185" t="str">
        <f t="shared" si="503"/>
        <v/>
      </c>
      <c r="N367" s="76"/>
      <c r="O367" s="76"/>
      <c r="P367" s="204"/>
      <c r="Q367" s="204"/>
      <c r="R367" s="257"/>
      <c r="S367" s="255"/>
      <c r="T367" s="255"/>
      <c r="X367" s="46"/>
      <c r="Y367" s="81">
        <f>IF(B367="",0,IF(VLOOKUP(B367,'登録データ（男）'!$A$3:$AB$1687,28,FALSE)=1,0,1))</f>
        <v>0</v>
      </c>
      <c r="Z367" s="81"/>
      <c r="AA367" s="81"/>
      <c r="AB367" s="81"/>
      <c r="AC367" s="81"/>
      <c r="AD367" s="81"/>
      <c r="AE367" s="81"/>
      <c r="AF367" s="81">
        <f t="shared" ca="1" si="504"/>
        <v>0</v>
      </c>
      <c r="AG367" s="48" t="str">
        <f t="shared" si="498"/>
        <v/>
      </c>
      <c r="AH367" s="81">
        <f t="shared" si="505"/>
        <v>0</v>
      </c>
      <c r="AI367" s="81" t="str">
        <f>IF(G367="","0",VLOOKUP(G367,'登録データ（男）'!$Q$3:$S$23,2,FALSE))</f>
        <v>0</v>
      </c>
      <c r="AJ367" s="81" t="str">
        <f t="shared" si="506"/>
        <v>00</v>
      </c>
      <c r="AK367" s="81" t="str">
        <f t="shared" si="507"/>
        <v>0</v>
      </c>
      <c r="AL367" s="81" t="str">
        <f t="shared" si="508"/>
        <v>000000</v>
      </c>
      <c r="AM367" s="81" t="str">
        <f t="shared" ca="1" si="509"/>
        <v/>
      </c>
      <c r="AN367" s="81">
        <f t="shared" si="514"/>
        <v>0</v>
      </c>
      <c r="AO367" s="81" t="str">
        <f>IF(G367="","0",VALUE(VLOOKUP(G367,'登録データ（男）'!$Q$3:$S$23,3,FALSE)))</f>
        <v>0</v>
      </c>
      <c r="AP367" s="81">
        <f t="shared" si="510"/>
        <v>0</v>
      </c>
      <c r="AQ367" s="81">
        <f t="shared" si="511"/>
        <v>0</v>
      </c>
      <c r="AR367" s="81" t="str">
        <f ca="1">IF(OFFSET(B367,-MOD(ROW(B367),3),0)&lt;&gt;"",IF(RIGHT(G367,1)=")",VALUE(VLOOKUP(OFFSET(B367,-MOD(ROW(B367),3),0),'登録データ（男）'!#REF!,8,FALSE)),"0"),"0")</f>
        <v>0</v>
      </c>
      <c r="AS367" s="81">
        <f t="shared" ca="1" si="512"/>
        <v>0</v>
      </c>
      <c r="AT367" s="81"/>
      <c r="AU367" s="81"/>
      <c r="AV367" s="81"/>
      <c r="AW367" s="81"/>
      <c r="AX367" s="81"/>
      <c r="AY367" s="81"/>
      <c r="AZ367" s="81"/>
      <c r="BA367" s="77"/>
      <c r="BB367" s="77" t="str">
        <f t="shared" si="518"/>
        <v/>
      </c>
      <c r="BG367" s="81">
        <f t="shared" si="519"/>
        <v>0</v>
      </c>
    </row>
    <row r="368" spans="1:59" ht="18.75" customHeight="1" thickBot="1">
      <c r="A368" s="250"/>
      <c r="B368" s="245"/>
      <c r="C368" s="507"/>
      <c r="D368" s="507"/>
      <c r="E368" s="508" t="s">
        <v>258</v>
      </c>
      <c r="F368" s="79" t="s">
        <v>54</v>
      </c>
      <c r="G368" s="79"/>
      <c r="H368" s="152"/>
      <c r="I368" s="79" t="s">
        <v>36</v>
      </c>
      <c r="J368" s="18"/>
      <c r="K368" s="25" t="str">
        <f t="shared" si="502"/>
        <v/>
      </c>
      <c r="L368" s="18"/>
      <c r="M368" s="79" t="str">
        <f t="shared" si="503"/>
        <v/>
      </c>
      <c r="N368" s="18"/>
      <c r="O368" s="18"/>
      <c r="P368" s="258"/>
      <c r="Q368" s="258"/>
      <c r="R368" s="259"/>
      <c r="S368" s="256"/>
      <c r="T368" s="256"/>
      <c r="X368" s="46"/>
      <c r="Y368" s="81">
        <f>IF(B368="",0,IF(VLOOKUP(B368,'登録データ（男）'!$A$3:$AB$1687,28,FALSE)=1,0,1))</f>
        <v>0</v>
      </c>
      <c r="Z368" s="81"/>
      <c r="AA368" s="81"/>
      <c r="AB368" s="81"/>
      <c r="AC368" s="81"/>
      <c r="AD368" s="81"/>
      <c r="AE368" s="81"/>
      <c r="AF368" s="81">
        <f t="shared" ca="1" si="504"/>
        <v>0</v>
      </c>
      <c r="AG368" s="48"/>
      <c r="AH368" s="81">
        <f t="shared" si="505"/>
        <v>0</v>
      </c>
      <c r="AI368" s="81" t="str">
        <f>IF(G368="","0",VLOOKUP(G368,'登録データ（男）'!$Q$3:$S$23,2,FALSE))</f>
        <v>0</v>
      </c>
      <c r="AJ368" s="81" t="str">
        <f t="shared" si="506"/>
        <v>00</v>
      </c>
      <c r="AK368" s="81" t="str">
        <f t="shared" si="507"/>
        <v>0</v>
      </c>
      <c r="AL368" s="81" t="str">
        <f t="shared" si="508"/>
        <v>000000</v>
      </c>
      <c r="AM368" s="81" t="str">
        <f t="shared" ca="1" si="509"/>
        <v/>
      </c>
      <c r="AN368" s="81">
        <f t="shared" si="514"/>
        <v>0</v>
      </c>
      <c r="AO368" s="81" t="str">
        <f>IF(G368="","0",VALUE(VLOOKUP(G368,'登録データ（男）'!$Q$3:$S$23,3,FALSE)))</f>
        <v>0</v>
      </c>
      <c r="AP368" s="81">
        <f t="shared" si="510"/>
        <v>0</v>
      </c>
      <c r="AQ368" s="81">
        <f t="shared" si="511"/>
        <v>0</v>
      </c>
      <c r="AR368" s="81" t="str">
        <f ca="1">IF(OFFSET(B368,-MOD(ROW(B368),3),0)&lt;&gt;"",IF(RIGHT(G368,1)=")",VALUE(VLOOKUP(OFFSET(B368,-MOD(ROW(B368),3),0),'登録データ（男）'!#REF!,8,FALSE)),"0"),"0")</f>
        <v>0</v>
      </c>
      <c r="AS368" s="81">
        <f t="shared" ca="1" si="512"/>
        <v>0</v>
      </c>
      <c r="AT368" s="81"/>
      <c r="AU368" s="81"/>
      <c r="AV368" s="81"/>
      <c r="AW368" s="81"/>
      <c r="AX368" s="81"/>
      <c r="AY368" s="81"/>
      <c r="AZ368" s="81"/>
      <c r="BA368" s="77"/>
      <c r="BB368" s="77" t="str">
        <f t="shared" si="518"/>
        <v/>
      </c>
      <c r="BG368" s="81">
        <f t="shared" si="519"/>
        <v>0</v>
      </c>
    </row>
    <row r="369" spans="1:59" ht="18.75" customHeight="1" thickTop="1">
      <c r="A369" s="260">
        <v>118</v>
      </c>
      <c r="B369" s="243"/>
      <c r="C369" s="505" t="str">
        <f>IF(B369="","",VLOOKUP(B369,'登録データ（男）'!$A$3:$AA$2000,2,FALSE))</f>
        <v/>
      </c>
      <c r="D369" s="505" t="str">
        <f>IF(B369="","",VLOOKUP(B369,'登録データ（男）'!$A$3:$AA$2000,3,FALSE))</f>
        <v/>
      </c>
      <c r="E369" s="504" t="str">
        <f>IF(B369="","",VLOOKUP(B369,'登録データ（男）'!$A$3:$AA$2000,7,FALSE))</f>
        <v/>
      </c>
      <c r="F369" s="82" t="s">
        <v>52</v>
      </c>
      <c r="G369" s="82"/>
      <c r="H369" s="25"/>
      <c r="I369" s="82" t="s">
        <v>55</v>
      </c>
      <c r="J369" s="17"/>
      <c r="K369" s="184" t="str">
        <f t="shared" si="502"/>
        <v/>
      </c>
      <c r="L369" s="17"/>
      <c r="M369" s="82" t="str">
        <f t="shared" si="503"/>
        <v/>
      </c>
      <c r="N369" s="17"/>
      <c r="O369" s="17"/>
      <c r="P369" s="262"/>
      <c r="Q369" s="262"/>
      <c r="R369" s="241"/>
      <c r="S369" s="254"/>
      <c r="T369" s="254"/>
      <c r="X369" s="46"/>
      <c r="Y369" s="81">
        <f>IF(B369="",0,IF(VLOOKUP(B369,'登録データ（男）'!$A$3:$AB$1687,28,FALSE)=1,0,1))</f>
        <v>0</v>
      </c>
      <c r="Z369" s="81">
        <f>IF(B369="",1,0)</f>
        <v>1</v>
      </c>
      <c r="AA369" s="81">
        <f>IF(C369="",1,0)</f>
        <v>1</v>
      </c>
      <c r="AB369" s="81">
        <f>IF(D369="",1,0)</f>
        <v>1</v>
      </c>
      <c r="AC369" s="81">
        <f>IF(E369="",1,0)</f>
        <v>1</v>
      </c>
      <c r="AD369" s="81">
        <f>IF(E370="",1,0)</f>
        <v>1</v>
      </c>
      <c r="AE369" s="81">
        <f>SUM(Z369:AD369)</f>
        <v>5</v>
      </c>
      <c r="AF369" s="81">
        <f t="shared" ca="1" si="504"/>
        <v>0</v>
      </c>
      <c r="AG369" s="48" t="str">
        <f t="shared" ref="AG369" si="556">IF($B369="","",IF($B369&lt;1500,0,1))</f>
        <v/>
      </c>
      <c r="AH369" s="81">
        <f t="shared" si="505"/>
        <v>0</v>
      </c>
      <c r="AI369" s="81" t="str">
        <f>IF(G369="","0",VLOOKUP(G369,'登録データ（男）'!$Q$3:$S$23,2,FALSE))</f>
        <v>0</v>
      </c>
      <c r="AJ369" s="81" t="str">
        <f t="shared" si="506"/>
        <v>00</v>
      </c>
      <c r="AK369" s="81" t="str">
        <f t="shared" si="507"/>
        <v>0</v>
      </c>
      <c r="AL369" s="81" t="str">
        <f t="shared" si="508"/>
        <v>000000</v>
      </c>
      <c r="AM369" s="81" t="str">
        <f t="shared" ca="1" si="509"/>
        <v/>
      </c>
      <c r="AN369" s="81">
        <f t="shared" si="514"/>
        <v>0</v>
      </c>
      <c r="AO369" s="81" t="str">
        <f>IF(G369="","0",VALUE(VLOOKUP(G369,'登録データ（男）'!$Q$3:$S$23,3,FALSE)))</f>
        <v>0</v>
      </c>
      <c r="AP369" s="81">
        <f t="shared" si="510"/>
        <v>0</v>
      </c>
      <c r="AQ369" s="81">
        <f t="shared" si="511"/>
        <v>0</v>
      </c>
      <c r="AR369" s="81" t="str">
        <f ca="1">IF(OFFSET(B369,-MOD(ROW(B369),3),0)&lt;&gt;"",IF(RIGHT(G369,1)=")",VALUE(VLOOKUP(OFFSET(B369,-MOD(ROW(B369),3),0),'登録データ（男）'!#REF!,8,FALSE)),"0"),"0")</f>
        <v>0</v>
      </c>
      <c r="AS369" s="81">
        <f t="shared" ca="1" si="512"/>
        <v>0</v>
      </c>
      <c r="AT369" s="81" t="str">
        <f t="shared" ref="AT369" si="557">IF(AU369="","",RANK(AU369,$AU$18:$AU$467,1))</f>
        <v/>
      </c>
      <c r="AU369" s="81" t="str">
        <f>IF(S369="","",B369)</f>
        <v/>
      </c>
      <c r="AV369" s="81" t="str">
        <f t="shared" ref="AV369" si="558">IF(AW369="","",RANK(AW369,$AW$18:$AW$467,1))</f>
        <v/>
      </c>
      <c r="AW369" s="81" t="str">
        <f>IF(T369="","",B369)</f>
        <v/>
      </c>
      <c r="AX369" s="81" t="str">
        <f t="shared" ref="AX369" si="559">IF(AY369="","",RANK(AY369,$AY$18:$AY$467,1))</f>
        <v/>
      </c>
      <c r="AY369" s="81" t="str">
        <f>IF(OR(G369="十種競技",G370="十種競技",G371="十種競技"),B369,"")</f>
        <v/>
      </c>
      <c r="AZ369" s="81"/>
      <c r="BA369" s="77">
        <f>B369</f>
        <v>0</v>
      </c>
      <c r="BB369" s="77" t="str">
        <f t="shared" si="518"/>
        <v/>
      </c>
      <c r="BG369" s="81">
        <f t="shared" si="519"/>
        <v>0</v>
      </c>
    </row>
    <row r="370" spans="1:59" ht="18.75" customHeight="1">
      <c r="A370" s="261"/>
      <c r="B370" s="244"/>
      <c r="C370" s="506"/>
      <c r="D370" s="506"/>
      <c r="E370" s="504" t="str">
        <f>IF(B369="","",VLOOKUP(B369,'登録データ（男）'!$A$3:$AA$2000,4,FALSE))</f>
        <v/>
      </c>
      <c r="F370" s="16" t="s">
        <v>53</v>
      </c>
      <c r="G370" s="16"/>
      <c r="H370" s="16"/>
      <c r="I370" s="16" t="s">
        <v>56</v>
      </c>
      <c r="J370" s="76"/>
      <c r="K370" s="16" t="str">
        <f t="shared" si="502"/>
        <v/>
      </c>
      <c r="L370" s="76"/>
      <c r="M370" s="185" t="str">
        <f t="shared" si="503"/>
        <v/>
      </c>
      <c r="N370" s="76"/>
      <c r="O370" s="76"/>
      <c r="P370" s="204"/>
      <c r="Q370" s="204"/>
      <c r="R370" s="257"/>
      <c r="S370" s="255"/>
      <c r="T370" s="255"/>
      <c r="X370" s="46"/>
      <c r="Y370" s="81">
        <f>IF(B370="",0,IF(VLOOKUP(B370,'登録データ（男）'!$A$3:$AB$1687,28,FALSE)=1,0,1))</f>
        <v>0</v>
      </c>
      <c r="Z370" s="81"/>
      <c r="AA370" s="81"/>
      <c r="AB370" s="81"/>
      <c r="AC370" s="81"/>
      <c r="AD370" s="81"/>
      <c r="AE370" s="81"/>
      <c r="AF370" s="81">
        <f t="shared" ca="1" si="504"/>
        <v>0</v>
      </c>
      <c r="AG370" s="48" t="str">
        <f t="shared" si="498"/>
        <v/>
      </c>
      <c r="AH370" s="81">
        <f t="shared" si="505"/>
        <v>0</v>
      </c>
      <c r="AI370" s="81" t="str">
        <f>IF(G370="","0",VLOOKUP(G370,'登録データ（男）'!$Q$3:$S$23,2,FALSE))</f>
        <v>0</v>
      </c>
      <c r="AJ370" s="81" t="str">
        <f t="shared" si="506"/>
        <v>00</v>
      </c>
      <c r="AK370" s="81" t="str">
        <f t="shared" si="507"/>
        <v>0</v>
      </c>
      <c r="AL370" s="81" t="str">
        <f t="shared" si="508"/>
        <v>000000</v>
      </c>
      <c r="AM370" s="81" t="str">
        <f t="shared" ca="1" si="509"/>
        <v/>
      </c>
      <c r="AN370" s="81">
        <f t="shared" si="514"/>
        <v>0</v>
      </c>
      <c r="AO370" s="81" t="str">
        <f>IF(G370="","0",VALUE(VLOOKUP(G370,'登録データ（男）'!$Q$3:$S$23,3,FALSE)))</f>
        <v>0</v>
      </c>
      <c r="AP370" s="81">
        <f t="shared" si="510"/>
        <v>0</v>
      </c>
      <c r="AQ370" s="81">
        <f t="shared" si="511"/>
        <v>0</v>
      </c>
      <c r="AR370" s="81" t="str">
        <f ca="1">IF(OFFSET(B370,-MOD(ROW(B370),3),0)&lt;&gt;"",IF(RIGHT(G370,1)=")",VALUE(VLOOKUP(OFFSET(B370,-MOD(ROW(B370),3),0),'登録データ（男）'!#REF!,8,FALSE)),"0"),"0")</f>
        <v>0</v>
      </c>
      <c r="AS370" s="81">
        <f t="shared" ca="1" si="512"/>
        <v>0</v>
      </c>
      <c r="AT370" s="81"/>
      <c r="AU370" s="81"/>
      <c r="AV370" s="81"/>
      <c r="AW370" s="81"/>
      <c r="AX370" s="81"/>
      <c r="AY370" s="81"/>
      <c r="AZ370" s="81"/>
      <c r="BA370" s="77"/>
      <c r="BB370" s="77" t="str">
        <f t="shared" si="518"/>
        <v/>
      </c>
      <c r="BG370" s="81">
        <f t="shared" si="519"/>
        <v>0</v>
      </c>
    </row>
    <row r="371" spans="1:59" ht="18.75" customHeight="1" thickBot="1">
      <c r="A371" s="250"/>
      <c r="B371" s="245"/>
      <c r="C371" s="507"/>
      <c r="D371" s="507"/>
      <c r="E371" s="508" t="s">
        <v>258</v>
      </c>
      <c r="F371" s="79" t="s">
        <v>54</v>
      </c>
      <c r="G371" s="79"/>
      <c r="H371" s="152"/>
      <c r="I371" s="79" t="s">
        <v>36</v>
      </c>
      <c r="J371" s="18"/>
      <c r="K371" s="25" t="str">
        <f t="shared" si="502"/>
        <v/>
      </c>
      <c r="L371" s="18"/>
      <c r="M371" s="79" t="str">
        <f t="shared" si="503"/>
        <v/>
      </c>
      <c r="N371" s="18"/>
      <c r="O371" s="18"/>
      <c r="P371" s="258"/>
      <c r="Q371" s="258"/>
      <c r="R371" s="259"/>
      <c r="S371" s="256"/>
      <c r="T371" s="256"/>
      <c r="X371" s="46"/>
      <c r="Y371" s="81">
        <f>IF(B371="",0,IF(VLOOKUP(B371,'登録データ（男）'!$A$3:$AB$1687,28,FALSE)=1,0,1))</f>
        <v>0</v>
      </c>
      <c r="Z371" s="81"/>
      <c r="AA371" s="81"/>
      <c r="AB371" s="81"/>
      <c r="AC371" s="81"/>
      <c r="AD371" s="81"/>
      <c r="AE371" s="81"/>
      <c r="AF371" s="81">
        <f t="shared" ca="1" si="504"/>
        <v>0</v>
      </c>
      <c r="AG371" s="48"/>
      <c r="AH371" s="81">
        <f t="shared" si="505"/>
        <v>0</v>
      </c>
      <c r="AI371" s="81" t="str">
        <f>IF(G371="","0",VLOOKUP(G371,'登録データ（男）'!$Q$3:$S$23,2,FALSE))</f>
        <v>0</v>
      </c>
      <c r="AJ371" s="81" t="str">
        <f t="shared" si="506"/>
        <v>00</v>
      </c>
      <c r="AK371" s="81" t="str">
        <f t="shared" si="507"/>
        <v>0</v>
      </c>
      <c r="AL371" s="81" t="str">
        <f t="shared" si="508"/>
        <v>000000</v>
      </c>
      <c r="AM371" s="81" t="str">
        <f t="shared" ca="1" si="509"/>
        <v/>
      </c>
      <c r="AN371" s="81">
        <f t="shared" si="514"/>
        <v>0</v>
      </c>
      <c r="AO371" s="81" t="str">
        <f>IF(G371="","0",VALUE(VLOOKUP(G371,'登録データ（男）'!$Q$3:$S$23,3,FALSE)))</f>
        <v>0</v>
      </c>
      <c r="AP371" s="81">
        <f t="shared" si="510"/>
        <v>0</v>
      </c>
      <c r="AQ371" s="81">
        <f t="shared" si="511"/>
        <v>0</v>
      </c>
      <c r="AR371" s="81" t="str">
        <f ca="1">IF(OFFSET(B371,-MOD(ROW(B371),3),0)&lt;&gt;"",IF(RIGHT(G371,1)=")",VALUE(VLOOKUP(OFFSET(B371,-MOD(ROW(B371),3),0),'登録データ（男）'!#REF!,8,FALSE)),"0"),"0")</f>
        <v>0</v>
      </c>
      <c r="AS371" s="81">
        <f t="shared" ca="1" si="512"/>
        <v>0</v>
      </c>
      <c r="AT371" s="81"/>
      <c r="AU371" s="81"/>
      <c r="AV371" s="81"/>
      <c r="AW371" s="81"/>
      <c r="AX371" s="81"/>
      <c r="AY371" s="81"/>
      <c r="AZ371" s="81"/>
      <c r="BA371" s="77"/>
      <c r="BB371" s="77" t="str">
        <f t="shared" si="518"/>
        <v/>
      </c>
      <c r="BG371" s="81">
        <f t="shared" si="519"/>
        <v>0</v>
      </c>
    </row>
    <row r="372" spans="1:59" ht="18.75" customHeight="1" thickTop="1">
      <c r="A372" s="260">
        <v>119</v>
      </c>
      <c r="B372" s="243"/>
      <c r="C372" s="505" t="str">
        <f>IF(B372="","",VLOOKUP(B372,'登録データ（男）'!$A$3:$AA$2000,2,FALSE))</f>
        <v/>
      </c>
      <c r="D372" s="505" t="str">
        <f>IF(B372="","",VLOOKUP(B372,'登録データ（男）'!$A$3:$AA$2000,3,FALSE))</f>
        <v/>
      </c>
      <c r="E372" s="504" t="str">
        <f>IF(B372="","",VLOOKUP(B372,'登録データ（男）'!$A$3:$AA$2000,7,FALSE))</f>
        <v/>
      </c>
      <c r="F372" s="82" t="s">
        <v>52</v>
      </c>
      <c r="G372" s="82"/>
      <c r="H372" s="25"/>
      <c r="I372" s="82" t="s">
        <v>55</v>
      </c>
      <c r="J372" s="17"/>
      <c r="K372" s="184" t="str">
        <f t="shared" si="502"/>
        <v/>
      </c>
      <c r="L372" s="17"/>
      <c r="M372" s="82" t="str">
        <f t="shared" si="503"/>
        <v/>
      </c>
      <c r="N372" s="17"/>
      <c r="O372" s="17"/>
      <c r="P372" s="262"/>
      <c r="Q372" s="262"/>
      <c r="R372" s="241"/>
      <c r="S372" s="254"/>
      <c r="T372" s="254"/>
      <c r="X372" s="46"/>
      <c r="Y372" s="81">
        <f>IF(B372="",0,IF(VLOOKUP(B372,'登録データ（男）'!$A$3:$AB$1687,28,FALSE)=1,0,1))</f>
        <v>0</v>
      </c>
      <c r="Z372" s="81">
        <f>IF(B372="",1,0)</f>
        <v>1</v>
      </c>
      <c r="AA372" s="81">
        <f>IF(C372="",1,0)</f>
        <v>1</v>
      </c>
      <c r="AB372" s="81">
        <f>IF(D372="",1,0)</f>
        <v>1</v>
      </c>
      <c r="AC372" s="81">
        <f>IF(E372="",1,0)</f>
        <v>1</v>
      </c>
      <c r="AD372" s="81">
        <f>IF(E373="",1,0)</f>
        <v>1</v>
      </c>
      <c r="AE372" s="81">
        <f>SUM(Z372:AD372)</f>
        <v>5</v>
      </c>
      <c r="AF372" s="81">
        <f t="shared" ca="1" si="504"/>
        <v>0</v>
      </c>
      <c r="AG372" s="48" t="str">
        <f t="shared" ref="AG372" si="560">IF($B372="","",IF($B372&lt;1500,0,1))</f>
        <v/>
      </c>
      <c r="AH372" s="81">
        <f t="shared" si="505"/>
        <v>0</v>
      </c>
      <c r="AI372" s="81" t="str">
        <f>IF(G372="","0",VLOOKUP(G372,'登録データ（男）'!$Q$3:$S$23,2,FALSE))</f>
        <v>0</v>
      </c>
      <c r="AJ372" s="81" t="str">
        <f t="shared" si="506"/>
        <v>00</v>
      </c>
      <c r="AK372" s="81" t="str">
        <f t="shared" si="507"/>
        <v>0</v>
      </c>
      <c r="AL372" s="81" t="str">
        <f t="shared" si="508"/>
        <v>000000</v>
      </c>
      <c r="AM372" s="81" t="str">
        <f t="shared" ca="1" si="509"/>
        <v/>
      </c>
      <c r="AN372" s="81">
        <f t="shared" si="514"/>
        <v>0</v>
      </c>
      <c r="AO372" s="81" t="str">
        <f>IF(G372="","0",VALUE(VLOOKUP(G372,'登録データ（男）'!$Q$3:$S$23,3,FALSE)))</f>
        <v>0</v>
      </c>
      <c r="AP372" s="81">
        <f t="shared" si="510"/>
        <v>0</v>
      </c>
      <c r="AQ372" s="81">
        <f t="shared" si="511"/>
        <v>0</v>
      </c>
      <c r="AR372" s="81" t="str">
        <f ca="1">IF(OFFSET(B372,-MOD(ROW(B372),3),0)&lt;&gt;"",IF(RIGHT(G372,1)=")",VALUE(VLOOKUP(OFFSET(B372,-MOD(ROW(B372),3),0),'登録データ（男）'!#REF!,8,FALSE)),"0"),"0")</f>
        <v>0</v>
      </c>
      <c r="AS372" s="81">
        <f t="shared" ca="1" si="512"/>
        <v>0</v>
      </c>
      <c r="AT372" s="81" t="str">
        <f t="shared" ref="AT372" si="561">IF(AU372="","",RANK(AU372,$AU$18:$AU$467,1))</f>
        <v/>
      </c>
      <c r="AU372" s="81" t="str">
        <f>IF(S372="","",B372)</f>
        <v/>
      </c>
      <c r="AV372" s="81" t="str">
        <f t="shared" ref="AV372" si="562">IF(AW372="","",RANK(AW372,$AW$18:$AW$467,1))</f>
        <v/>
      </c>
      <c r="AW372" s="81" t="str">
        <f>IF(T372="","",B372)</f>
        <v/>
      </c>
      <c r="AX372" s="81" t="str">
        <f t="shared" ref="AX372" si="563">IF(AY372="","",RANK(AY372,$AY$18:$AY$467,1))</f>
        <v/>
      </c>
      <c r="AY372" s="81" t="str">
        <f>IF(OR(G372="十種競技",G373="十種競技",G374="十種競技"),B372,"")</f>
        <v/>
      </c>
      <c r="AZ372" s="81"/>
      <c r="BA372" s="77">
        <f>B372</f>
        <v>0</v>
      </c>
      <c r="BB372" s="77" t="str">
        <f t="shared" si="518"/>
        <v/>
      </c>
      <c r="BG372" s="81">
        <f t="shared" si="519"/>
        <v>0</v>
      </c>
    </row>
    <row r="373" spans="1:59" ht="18.75" customHeight="1">
      <c r="A373" s="261"/>
      <c r="B373" s="244"/>
      <c r="C373" s="506"/>
      <c r="D373" s="506"/>
      <c r="E373" s="504" t="str">
        <f>IF(B372="","",VLOOKUP(B372,'登録データ（男）'!$A$3:$AA$2000,4,FALSE))</f>
        <v/>
      </c>
      <c r="F373" s="16" t="s">
        <v>53</v>
      </c>
      <c r="G373" s="16"/>
      <c r="H373" s="16"/>
      <c r="I373" s="16" t="s">
        <v>56</v>
      </c>
      <c r="J373" s="76"/>
      <c r="K373" s="16" t="str">
        <f t="shared" si="502"/>
        <v/>
      </c>
      <c r="L373" s="76"/>
      <c r="M373" s="185" t="str">
        <f t="shared" si="503"/>
        <v/>
      </c>
      <c r="N373" s="76"/>
      <c r="O373" s="76"/>
      <c r="P373" s="204"/>
      <c r="Q373" s="204"/>
      <c r="R373" s="257"/>
      <c r="S373" s="255"/>
      <c r="T373" s="255"/>
      <c r="X373" s="46"/>
      <c r="Y373" s="81">
        <f>IF(B373="",0,IF(VLOOKUP(B373,'登録データ（男）'!$A$3:$AB$1687,28,FALSE)=1,0,1))</f>
        <v>0</v>
      </c>
      <c r="Z373" s="81"/>
      <c r="AA373" s="81"/>
      <c r="AB373" s="81"/>
      <c r="AC373" s="81"/>
      <c r="AD373" s="81"/>
      <c r="AE373" s="81"/>
      <c r="AF373" s="81">
        <f t="shared" ca="1" si="504"/>
        <v>0</v>
      </c>
      <c r="AG373" s="48" t="str">
        <f t="shared" si="498"/>
        <v/>
      </c>
      <c r="AH373" s="81">
        <f t="shared" si="505"/>
        <v>0</v>
      </c>
      <c r="AI373" s="81" t="str">
        <f>IF(G373="","0",VLOOKUP(G373,'登録データ（男）'!$Q$3:$S$23,2,FALSE))</f>
        <v>0</v>
      </c>
      <c r="AJ373" s="81" t="str">
        <f t="shared" si="506"/>
        <v>00</v>
      </c>
      <c r="AK373" s="81" t="str">
        <f t="shared" si="507"/>
        <v>0</v>
      </c>
      <c r="AL373" s="81" t="str">
        <f t="shared" si="508"/>
        <v>000000</v>
      </c>
      <c r="AM373" s="81" t="str">
        <f t="shared" ca="1" si="509"/>
        <v/>
      </c>
      <c r="AN373" s="81">
        <f t="shared" si="514"/>
        <v>0</v>
      </c>
      <c r="AO373" s="81" t="str">
        <f>IF(G373="","0",VALUE(VLOOKUP(G373,'登録データ（男）'!$Q$3:$S$23,3,FALSE)))</f>
        <v>0</v>
      </c>
      <c r="AP373" s="81">
        <f t="shared" si="510"/>
        <v>0</v>
      </c>
      <c r="AQ373" s="81">
        <f t="shared" si="511"/>
        <v>0</v>
      </c>
      <c r="AR373" s="81" t="str">
        <f ca="1">IF(OFFSET(B373,-MOD(ROW(B373),3),0)&lt;&gt;"",IF(RIGHT(G373,1)=")",VALUE(VLOOKUP(OFFSET(B373,-MOD(ROW(B373),3),0),'登録データ（男）'!#REF!,8,FALSE)),"0"),"0")</f>
        <v>0</v>
      </c>
      <c r="AS373" s="81">
        <f t="shared" ca="1" si="512"/>
        <v>0</v>
      </c>
      <c r="AT373" s="81"/>
      <c r="AU373" s="81"/>
      <c r="AV373" s="81"/>
      <c r="AW373" s="81"/>
      <c r="AX373" s="81"/>
      <c r="AY373" s="81"/>
      <c r="AZ373" s="81"/>
      <c r="BA373" s="77"/>
      <c r="BB373" s="77" t="str">
        <f t="shared" si="518"/>
        <v/>
      </c>
      <c r="BG373" s="81">
        <f t="shared" si="519"/>
        <v>0</v>
      </c>
    </row>
    <row r="374" spans="1:59" ht="18.75" customHeight="1" thickBot="1">
      <c r="A374" s="250"/>
      <c r="B374" s="245"/>
      <c r="C374" s="507"/>
      <c r="D374" s="507"/>
      <c r="E374" s="508" t="s">
        <v>258</v>
      </c>
      <c r="F374" s="79" t="s">
        <v>54</v>
      </c>
      <c r="G374" s="79"/>
      <c r="H374" s="152"/>
      <c r="I374" s="79" t="s">
        <v>36</v>
      </c>
      <c r="J374" s="18"/>
      <c r="K374" s="25" t="str">
        <f t="shared" si="502"/>
        <v/>
      </c>
      <c r="L374" s="18"/>
      <c r="M374" s="79" t="str">
        <f t="shared" si="503"/>
        <v/>
      </c>
      <c r="N374" s="18"/>
      <c r="O374" s="18"/>
      <c r="P374" s="258"/>
      <c r="Q374" s="258"/>
      <c r="R374" s="259"/>
      <c r="S374" s="256"/>
      <c r="T374" s="256"/>
      <c r="X374" s="46"/>
      <c r="Y374" s="81">
        <f>IF(B374="",0,IF(VLOOKUP(B374,'登録データ（男）'!$A$3:$AB$1687,28,FALSE)=1,0,1))</f>
        <v>0</v>
      </c>
      <c r="Z374" s="81"/>
      <c r="AA374" s="81"/>
      <c r="AB374" s="81"/>
      <c r="AC374" s="81"/>
      <c r="AD374" s="81"/>
      <c r="AE374" s="81"/>
      <c r="AF374" s="81">
        <f t="shared" ca="1" si="504"/>
        <v>0</v>
      </c>
      <c r="AG374" s="48"/>
      <c r="AH374" s="81">
        <f t="shared" si="505"/>
        <v>0</v>
      </c>
      <c r="AI374" s="81" t="str">
        <f>IF(G374="","0",VLOOKUP(G374,'登録データ（男）'!$Q$3:$S$23,2,FALSE))</f>
        <v>0</v>
      </c>
      <c r="AJ374" s="81" t="str">
        <f t="shared" si="506"/>
        <v>00</v>
      </c>
      <c r="AK374" s="81" t="str">
        <f t="shared" si="507"/>
        <v>0</v>
      </c>
      <c r="AL374" s="81" t="str">
        <f t="shared" si="508"/>
        <v>000000</v>
      </c>
      <c r="AM374" s="81" t="str">
        <f t="shared" ca="1" si="509"/>
        <v/>
      </c>
      <c r="AN374" s="81">
        <f t="shared" si="514"/>
        <v>0</v>
      </c>
      <c r="AO374" s="81" t="str">
        <f>IF(G374="","0",VALUE(VLOOKUP(G374,'登録データ（男）'!$Q$3:$S$23,3,FALSE)))</f>
        <v>0</v>
      </c>
      <c r="AP374" s="81">
        <f t="shared" si="510"/>
        <v>0</v>
      </c>
      <c r="AQ374" s="81">
        <f t="shared" si="511"/>
        <v>0</v>
      </c>
      <c r="AR374" s="81" t="str">
        <f ca="1">IF(OFFSET(B374,-MOD(ROW(B374),3),0)&lt;&gt;"",IF(RIGHT(G374,1)=")",VALUE(VLOOKUP(OFFSET(B374,-MOD(ROW(B374),3),0),'登録データ（男）'!#REF!,8,FALSE)),"0"),"0")</f>
        <v>0</v>
      </c>
      <c r="AS374" s="81">
        <f t="shared" ca="1" si="512"/>
        <v>0</v>
      </c>
      <c r="AT374" s="81"/>
      <c r="AU374" s="81"/>
      <c r="AV374" s="81"/>
      <c r="AW374" s="81"/>
      <c r="AX374" s="81"/>
      <c r="AY374" s="81"/>
      <c r="AZ374" s="81"/>
      <c r="BA374" s="77"/>
      <c r="BB374" s="77" t="str">
        <f t="shared" si="518"/>
        <v/>
      </c>
      <c r="BG374" s="81">
        <f t="shared" si="519"/>
        <v>0</v>
      </c>
    </row>
    <row r="375" spans="1:59" ht="18.75" customHeight="1" thickTop="1">
      <c r="A375" s="260">
        <v>120</v>
      </c>
      <c r="B375" s="243"/>
      <c r="C375" s="505" t="str">
        <f>IF(B375="","",VLOOKUP(B375,'登録データ（男）'!$A$3:$AA$2000,2,FALSE))</f>
        <v/>
      </c>
      <c r="D375" s="505" t="str">
        <f>IF(B375="","",VLOOKUP(B375,'登録データ（男）'!$A$3:$AA$2000,3,FALSE))</f>
        <v/>
      </c>
      <c r="E375" s="504" t="str">
        <f>IF(B375="","",VLOOKUP(B375,'登録データ（男）'!$A$3:$AA$2000,7,FALSE))</f>
        <v/>
      </c>
      <c r="F375" s="82" t="s">
        <v>52</v>
      </c>
      <c r="G375" s="82"/>
      <c r="H375" s="25"/>
      <c r="I375" s="82" t="s">
        <v>55</v>
      </c>
      <c r="J375" s="17"/>
      <c r="K375" s="184" t="str">
        <f t="shared" si="502"/>
        <v/>
      </c>
      <c r="L375" s="17"/>
      <c r="M375" s="82" t="str">
        <f t="shared" si="503"/>
        <v/>
      </c>
      <c r="N375" s="17"/>
      <c r="O375" s="17"/>
      <c r="P375" s="262"/>
      <c r="Q375" s="262"/>
      <c r="R375" s="241"/>
      <c r="S375" s="254"/>
      <c r="T375" s="254"/>
      <c r="X375" s="46"/>
      <c r="Y375" s="81">
        <f>IF(B375="",0,IF(VLOOKUP(B375,'登録データ（男）'!$A$3:$AB$1687,28,FALSE)=1,0,1))</f>
        <v>0</v>
      </c>
      <c r="Z375" s="81">
        <f>IF(B375="",1,0)</f>
        <v>1</v>
      </c>
      <c r="AA375" s="81">
        <f>IF(C375="",1,0)</f>
        <v>1</v>
      </c>
      <c r="AB375" s="81">
        <f>IF(D375="",1,0)</f>
        <v>1</v>
      </c>
      <c r="AC375" s="81">
        <f>IF(E375="",1,0)</f>
        <v>1</v>
      </c>
      <c r="AD375" s="81">
        <f>IF(E376="",1,0)</f>
        <v>1</v>
      </c>
      <c r="AE375" s="81">
        <f>SUM(Z375:AD375)</f>
        <v>5</v>
      </c>
      <c r="AF375" s="81">
        <f t="shared" ca="1" si="504"/>
        <v>0</v>
      </c>
      <c r="AG375" s="48" t="str">
        <f t="shared" ref="AG375" si="564">IF($B375="","",IF($B375&lt;1500,0,1))</f>
        <v/>
      </c>
      <c r="AH375" s="81">
        <f t="shared" si="505"/>
        <v>0</v>
      </c>
      <c r="AI375" s="81" t="str">
        <f>IF(G375="","0",VLOOKUP(G375,'登録データ（男）'!$Q$3:$S$23,2,FALSE))</f>
        <v>0</v>
      </c>
      <c r="AJ375" s="81" t="str">
        <f t="shared" si="506"/>
        <v>00</v>
      </c>
      <c r="AK375" s="81" t="str">
        <f t="shared" si="507"/>
        <v>0</v>
      </c>
      <c r="AL375" s="81" t="str">
        <f t="shared" si="508"/>
        <v>000000</v>
      </c>
      <c r="AM375" s="81" t="str">
        <f t="shared" ca="1" si="509"/>
        <v/>
      </c>
      <c r="AN375" s="81">
        <f t="shared" si="514"/>
        <v>0</v>
      </c>
      <c r="AO375" s="81" t="str">
        <f>IF(G375="","0",VALUE(VLOOKUP(G375,'登録データ（男）'!$Q$3:$S$23,3,FALSE)))</f>
        <v>0</v>
      </c>
      <c r="AP375" s="81">
        <f t="shared" si="510"/>
        <v>0</v>
      </c>
      <c r="AQ375" s="81">
        <f t="shared" si="511"/>
        <v>0</v>
      </c>
      <c r="AR375" s="81" t="str">
        <f ca="1">IF(OFFSET(B375,-MOD(ROW(B375),3),0)&lt;&gt;"",IF(RIGHT(G375,1)=")",VALUE(VLOOKUP(OFFSET(B375,-MOD(ROW(B375),3),0),'登録データ（男）'!#REF!,8,FALSE)),"0"),"0")</f>
        <v>0</v>
      </c>
      <c r="AS375" s="81">
        <f t="shared" ca="1" si="512"/>
        <v>0</v>
      </c>
      <c r="AT375" s="81" t="str">
        <f t="shared" ref="AT375" si="565">IF(AU375="","",RANK(AU375,$AU$18:$AU$467,1))</f>
        <v/>
      </c>
      <c r="AU375" s="81" t="str">
        <f>IF(S375="","",B375)</f>
        <v/>
      </c>
      <c r="AV375" s="81" t="str">
        <f t="shared" ref="AV375" si="566">IF(AW375="","",RANK(AW375,$AW$18:$AW$467,1))</f>
        <v/>
      </c>
      <c r="AW375" s="81" t="str">
        <f>IF(T375="","",B375)</f>
        <v/>
      </c>
      <c r="AX375" s="81" t="str">
        <f t="shared" ref="AX375" si="567">IF(AY375="","",RANK(AY375,$AY$18:$AY$467,1))</f>
        <v/>
      </c>
      <c r="AY375" s="81" t="str">
        <f>IF(OR(G375="十種競技",G376="十種競技",G377="十種競技"),B375,"")</f>
        <v/>
      </c>
      <c r="AZ375" s="81"/>
      <c r="BA375" s="77">
        <f>B375</f>
        <v>0</v>
      </c>
      <c r="BB375" s="77" t="str">
        <f t="shared" si="518"/>
        <v/>
      </c>
      <c r="BG375" s="81">
        <f t="shared" si="519"/>
        <v>0</v>
      </c>
    </row>
    <row r="376" spans="1:59" ht="18.75" customHeight="1">
      <c r="A376" s="261"/>
      <c r="B376" s="244"/>
      <c r="C376" s="506"/>
      <c r="D376" s="506"/>
      <c r="E376" s="504" t="str">
        <f>IF(B375="","",VLOOKUP(B375,'登録データ（男）'!$A$3:$AA$2000,4,FALSE))</f>
        <v/>
      </c>
      <c r="F376" s="16" t="s">
        <v>53</v>
      </c>
      <c r="G376" s="16"/>
      <c r="H376" s="16"/>
      <c r="I376" s="16" t="s">
        <v>56</v>
      </c>
      <c r="J376" s="76"/>
      <c r="K376" s="16" t="str">
        <f t="shared" si="502"/>
        <v/>
      </c>
      <c r="L376" s="76"/>
      <c r="M376" s="185" t="str">
        <f t="shared" si="503"/>
        <v/>
      </c>
      <c r="N376" s="76"/>
      <c r="O376" s="76"/>
      <c r="P376" s="204"/>
      <c r="Q376" s="204"/>
      <c r="R376" s="257"/>
      <c r="S376" s="255"/>
      <c r="T376" s="255"/>
      <c r="X376" s="46"/>
      <c r="Y376" s="81">
        <f>IF(B376="",0,IF(VLOOKUP(B376,'登録データ（男）'!$A$3:$AB$1687,28,FALSE)=1,0,1))</f>
        <v>0</v>
      </c>
      <c r="Z376" s="81"/>
      <c r="AA376" s="81"/>
      <c r="AB376" s="81"/>
      <c r="AC376" s="81"/>
      <c r="AD376" s="81"/>
      <c r="AE376" s="81"/>
      <c r="AF376" s="81">
        <f t="shared" ca="1" si="504"/>
        <v>0</v>
      </c>
      <c r="AG376" s="48" t="str">
        <f t="shared" si="498"/>
        <v/>
      </c>
      <c r="AH376" s="81">
        <f t="shared" si="505"/>
        <v>0</v>
      </c>
      <c r="AI376" s="81" t="str">
        <f>IF(G376="","0",VLOOKUP(G376,'登録データ（男）'!$Q$3:$S$23,2,FALSE))</f>
        <v>0</v>
      </c>
      <c r="AJ376" s="81" t="str">
        <f t="shared" si="506"/>
        <v>00</v>
      </c>
      <c r="AK376" s="81" t="str">
        <f t="shared" si="507"/>
        <v>0</v>
      </c>
      <c r="AL376" s="81" t="str">
        <f t="shared" si="508"/>
        <v>000000</v>
      </c>
      <c r="AM376" s="81" t="str">
        <f t="shared" ca="1" si="509"/>
        <v/>
      </c>
      <c r="AN376" s="81">
        <f t="shared" si="514"/>
        <v>0</v>
      </c>
      <c r="AO376" s="81" t="str">
        <f>IF(G376="","0",VALUE(VLOOKUP(G376,'登録データ（男）'!$Q$3:$S$23,3,FALSE)))</f>
        <v>0</v>
      </c>
      <c r="AP376" s="81">
        <f t="shared" si="510"/>
        <v>0</v>
      </c>
      <c r="AQ376" s="81">
        <f t="shared" si="511"/>
        <v>0</v>
      </c>
      <c r="AR376" s="81" t="str">
        <f ca="1">IF(OFFSET(B376,-MOD(ROW(B376),3),0)&lt;&gt;"",IF(RIGHT(G376,1)=")",VALUE(VLOOKUP(OFFSET(B376,-MOD(ROW(B376),3),0),'登録データ（男）'!#REF!,8,FALSE)),"0"),"0")</f>
        <v>0</v>
      </c>
      <c r="AS376" s="81">
        <f t="shared" ca="1" si="512"/>
        <v>0</v>
      </c>
      <c r="AT376" s="81"/>
      <c r="AU376" s="81"/>
      <c r="AV376" s="81"/>
      <c r="AW376" s="81"/>
      <c r="AX376" s="81"/>
      <c r="AY376" s="81"/>
      <c r="AZ376" s="81"/>
      <c r="BA376" s="77"/>
      <c r="BB376" s="77" t="str">
        <f t="shared" si="518"/>
        <v/>
      </c>
      <c r="BG376" s="81">
        <f t="shared" si="519"/>
        <v>0</v>
      </c>
    </row>
    <row r="377" spans="1:59" ht="18.75" customHeight="1" thickBot="1">
      <c r="A377" s="250"/>
      <c r="B377" s="245"/>
      <c r="C377" s="507"/>
      <c r="D377" s="507"/>
      <c r="E377" s="508" t="s">
        <v>258</v>
      </c>
      <c r="F377" s="79" t="s">
        <v>54</v>
      </c>
      <c r="G377" s="79"/>
      <c r="H377" s="152"/>
      <c r="I377" s="79" t="s">
        <v>36</v>
      </c>
      <c r="J377" s="18"/>
      <c r="K377" s="25" t="str">
        <f t="shared" si="502"/>
        <v/>
      </c>
      <c r="L377" s="18"/>
      <c r="M377" s="79" t="str">
        <f t="shared" si="503"/>
        <v/>
      </c>
      <c r="N377" s="18"/>
      <c r="O377" s="18"/>
      <c r="P377" s="258"/>
      <c r="Q377" s="258"/>
      <c r="R377" s="259"/>
      <c r="S377" s="256"/>
      <c r="T377" s="256"/>
      <c r="X377" s="46"/>
      <c r="Y377" s="81">
        <f>IF(B377="",0,IF(VLOOKUP(B377,'登録データ（男）'!$A$3:$AB$1687,28,FALSE)=1,0,1))</f>
        <v>0</v>
      </c>
      <c r="Z377" s="81"/>
      <c r="AA377" s="81"/>
      <c r="AB377" s="81"/>
      <c r="AC377" s="81"/>
      <c r="AD377" s="81"/>
      <c r="AE377" s="81"/>
      <c r="AF377" s="81">
        <f t="shared" ca="1" si="504"/>
        <v>0</v>
      </c>
      <c r="AG377" s="48"/>
      <c r="AH377" s="81">
        <f t="shared" si="505"/>
        <v>0</v>
      </c>
      <c r="AI377" s="81" t="str">
        <f>IF(G377="","0",VLOOKUP(G377,'登録データ（男）'!$Q$3:$S$23,2,FALSE))</f>
        <v>0</v>
      </c>
      <c r="AJ377" s="81" t="str">
        <f t="shared" si="506"/>
        <v>00</v>
      </c>
      <c r="AK377" s="81" t="str">
        <f t="shared" si="507"/>
        <v>0</v>
      </c>
      <c r="AL377" s="81" t="str">
        <f t="shared" si="508"/>
        <v>000000</v>
      </c>
      <c r="AM377" s="81" t="str">
        <f t="shared" ca="1" si="509"/>
        <v/>
      </c>
      <c r="AN377" s="81">
        <f t="shared" si="514"/>
        <v>0</v>
      </c>
      <c r="AO377" s="81" t="str">
        <f>IF(G377="","0",VALUE(VLOOKUP(G377,'登録データ（男）'!$Q$3:$S$23,3,FALSE)))</f>
        <v>0</v>
      </c>
      <c r="AP377" s="81">
        <f t="shared" si="510"/>
        <v>0</v>
      </c>
      <c r="AQ377" s="81">
        <f t="shared" si="511"/>
        <v>0</v>
      </c>
      <c r="AR377" s="81" t="str">
        <f ca="1">IF(OFFSET(B377,-MOD(ROW(B377),3),0)&lt;&gt;"",IF(RIGHT(G377,1)=")",VALUE(VLOOKUP(OFFSET(B377,-MOD(ROW(B377),3),0),'登録データ（男）'!#REF!,8,FALSE)),"0"),"0")</f>
        <v>0</v>
      </c>
      <c r="AS377" s="81">
        <f t="shared" ca="1" si="512"/>
        <v>0</v>
      </c>
      <c r="AT377" s="81"/>
      <c r="AU377" s="81"/>
      <c r="AV377" s="81"/>
      <c r="AW377" s="81"/>
      <c r="AX377" s="81"/>
      <c r="AY377" s="81"/>
      <c r="AZ377" s="81"/>
      <c r="BA377" s="77"/>
      <c r="BB377" s="77" t="str">
        <f t="shared" si="518"/>
        <v/>
      </c>
      <c r="BG377" s="81">
        <f t="shared" si="519"/>
        <v>0</v>
      </c>
    </row>
    <row r="378" spans="1:59" ht="18.75" customHeight="1" thickTop="1">
      <c r="A378" s="260">
        <v>121</v>
      </c>
      <c r="B378" s="243"/>
      <c r="C378" s="505" t="str">
        <f>IF(B378="","",VLOOKUP(B378,'登録データ（男）'!$A$3:$AA$2000,2,FALSE))</f>
        <v/>
      </c>
      <c r="D378" s="505" t="str">
        <f>IF(B378="","",VLOOKUP(B378,'登録データ（男）'!$A$3:$AA$2000,3,FALSE))</f>
        <v/>
      </c>
      <c r="E378" s="504" t="str">
        <f>IF(B378="","",VLOOKUP(B378,'登録データ（男）'!$A$3:$AA$2000,7,FALSE))</f>
        <v/>
      </c>
      <c r="F378" s="82" t="s">
        <v>52</v>
      </c>
      <c r="G378" s="82"/>
      <c r="H378" s="25"/>
      <c r="I378" s="82" t="s">
        <v>55</v>
      </c>
      <c r="J378" s="17"/>
      <c r="K378" s="184" t="str">
        <f t="shared" si="502"/>
        <v/>
      </c>
      <c r="L378" s="17"/>
      <c r="M378" s="82" t="str">
        <f t="shared" si="503"/>
        <v/>
      </c>
      <c r="N378" s="17"/>
      <c r="O378" s="17"/>
      <c r="P378" s="262"/>
      <c r="Q378" s="262"/>
      <c r="R378" s="241"/>
      <c r="S378" s="254"/>
      <c r="T378" s="254"/>
      <c r="X378" s="46"/>
      <c r="Y378" s="81">
        <f>IF(B378="",0,IF(VLOOKUP(B378,'登録データ（男）'!$A$3:$AB$1687,28,FALSE)=1,0,1))</f>
        <v>0</v>
      </c>
      <c r="Z378" s="81">
        <f>IF(B378="",1,0)</f>
        <v>1</v>
      </c>
      <c r="AA378" s="81">
        <f>IF(C378="",1,0)</f>
        <v>1</v>
      </c>
      <c r="AB378" s="81">
        <f>IF(D378="",1,0)</f>
        <v>1</v>
      </c>
      <c r="AC378" s="81">
        <f>IF(E378="",1,0)</f>
        <v>1</v>
      </c>
      <c r="AD378" s="81">
        <f>IF(E379="",1,0)</f>
        <v>1</v>
      </c>
      <c r="AE378" s="81">
        <f>SUM(Z378:AD378)</f>
        <v>5</v>
      </c>
      <c r="AF378" s="81">
        <f t="shared" ca="1" si="504"/>
        <v>0</v>
      </c>
      <c r="AG378" s="48" t="str">
        <f t="shared" ref="AG378" si="568">IF($B378="","",IF($B378&lt;1500,0,1))</f>
        <v/>
      </c>
      <c r="AH378" s="81">
        <f t="shared" si="505"/>
        <v>0</v>
      </c>
      <c r="AI378" s="81" t="str">
        <f>IF(G378="","0",VLOOKUP(G378,'登録データ（男）'!$Q$3:$S$23,2,FALSE))</f>
        <v>0</v>
      </c>
      <c r="AJ378" s="81" t="str">
        <f t="shared" si="506"/>
        <v>00</v>
      </c>
      <c r="AK378" s="81" t="str">
        <f t="shared" si="507"/>
        <v>0</v>
      </c>
      <c r="AL378" s="81" t="str">
        <f t="shared" si="508"/>
        <v>000000</v>
      </c>
      <c r="AM378" s="81" t="str">
        <f t="shared" ca="1" si="509"/>
        <v/>
      </c>
      <c r="AN378" s="81">
        <f t="shared" si="514"/>
        <v>0</v>
      </c>
      <c r="AO378" s="81" t="str">
        <f>IF(G378="","0",VALUE(VLOOKUP(G378,'登録データ（男）'!$Q$3:$S$23,3,FALSE)))</f>
        <v>0</v>
      </c>
      <c r="AP378" s="81">
        <f t="shared" si="510"/>
        <v>0</v>
      </c>
      <c r="AQ378" s="81">
        <f t="shared" si="511"/>
        <v>0</v>
      </c>
      <c r="AR378" s="81" t="str">
        <f ca="1">IF(OFFSET(B378,-MOD(ROW(B378),3),0)&lt;&gt;"",IF(RIGHT(G378,1)=")",VALUE(VLOOKUP(OFFSET(B378,-MOD(ROW(B378),3),0),'登録データ（男）'!#REF!,8,FALSE)),"0"),"0")</f>
        <v>0</v>
      </c>
      <c r="AS378" s="81">
        <f t="shared" ca="1" si="512"/>
        <v>0</v>
      </c>
      <c r="AT378" s="81" t="str">
        <f t="shared" ref="AT378" si="569">IF(AU378="","",RANK(AU378,$AU$18:$AU$467,1))</f>
        <v/>
      </c>
      <c r="AU378" s="81" t="str">
        <f>IF(S378="","",B378)</f>
        <v/>
      </c>
      <c r="AV378" s="81" t="str">
        <f t="shared" ref="AV378" si="570">IF(AW378="","",RANK(AW378,$AW$18:$AW$467,1))</f>
        <v/>
      </c>
      <c r="AW378" s="81" t="str">
        <f>IF(T378="","",B378)</f>
        <v/>
      </c>
      <c r="AX378" s="81" t="str">
        <f t="shared" ref="AX378" si="571">IF(AY378="","",RANK(AY378,$AY$18:$AY$467,1))</f>
        <v/>
      </c>
      <c r="AY378" s="81" t="str">
        <f>IF(OR(G378="十種競技",G379="十種競技",G380="十種競技"),B378,"")</f>
        <v/>
      </c>
      <c r="AZ378" s="81"/>
      <c r="BA378" s="77">
        <f>B378</f>
        <v>0</v>
      </c>
      <c r="BB378" s="77" t="str">
        <f t="shared" si="518"/>
        <v/>
      </c>
      <c r="BG378" s="81">
        <f t="shared" si="519"/>
        <v>0</v>
      </c>
    </row>
    <row r="379" spans="1:59" ht="18.75" customHeight="1">
      <c r="A379" s="261"/>
      <c r="B379" s="244"/>
      <c r="C379" s="506"/>
      <c r="D379" s="506"/>
      <c r="E379" s="504" t="str">
        <f>IF(B378="","",VLOOKUP(B378,'登録データ（男）'!$A$3:$AA$2000,4,FALSE))</f>
        <v/>
      </c>
      <c r="F379" s="16" t="s">
        <v>53</v>
      </c>
      <c r="G379" s="16"/>
      <c r="H379" s="16"/>
      <c r="I379" s="16" t="s">
        <v>56</v>
      </c>
      <c r="J379" s="76"/>
      <c r="K379" s="16" t="str">
        <f t="shared" si="502"/>
        <v/>
      </c>
      <c r="L379" s="76"/>
      <c r="M379" s="185" t="str">
        <f t="shared" si="503"/>
        <v/>
      </c>
      <c r="N379" s="76"/>
      <c r="O379" s="76"/>
      <c r="P379" s="204"/>
      <c r="Q379" s="204"/>
      <c r="R379" s="257"/>
      <c r="S379" s="255"/>
      <c r="T379" s="255"/>
      <c r="X379" s="46"/>
      <c r="Y379" s="81">
        <f>IF(B379="",0,IF(VLOOKUP(B379,'登録データ（男）'!$A$3:$AB$1687,28,FALSE)=1,0,1))</f>
        <v>0</v>
      </c>
      <c r="Z379" s="81"/>
      <c r="AA379" s="81"/>
      <c r="AB379" s="81"/>
      <c r="AC379" s="81"/>
      <c r="AD379" s="81"/>
      <c r="AE379" s="81"/>
      <c r="AF379" s="81">
        <f t="shared" ca="1" si="504"/>
        <v>0</v>
      </c>
      <c r="AG379" s="48" t="str">
        <f t="shared" si="498"/>
        <v/>
      </c>
      <c r="AH379" s="81">
        <f t="shared" si="505"/>
        <v>0</v>
      </c>
      <c r="AI379" s="81" t="str">
        <f>IF(G379="","0",VLOOKUP(G379,'登録データ（男）'!$Q$3:$S$23,2,FALSE))</f>
        <v>0</v>
      </c>
      <c r="AJ379" s="81" t="str">
        <f t="shared" si="506"/>
        <v>00</v>
      </c>
      <c r="AK379" s="81" t="str">
        <f t="shared" si="507"/>
        <v>0</v>
      </c>
      <c r="AL379" s="81" t="str">
        <f t="shared" si="508"/>
        <v>000000</v>
      </c>
      <c r="AM379" s="81" t="str">
        <f t="shared" ca="1" si="509"/>
        <v/>
      </c>
      <c r="AN379" s="81">
        <f t="shared" si="514"/>
        <v>0</v>
      </c>
      <c r="AO379" s="81" t="str">
        <f>IF(G379="","0",VALUE(VLOOKUP(G379,'登録データ（男）'!$Q$3:$S$23,3,FALSE)))</f>
        <v>0</v>
      </c>
      <c r="AP379" s="81">
        <f t="shared" si="510"/>
        <v>0</v>
      </c>
      <c r="AQ379" s="81">
        <f t="shared" si="511"/>
        <v>0</v>
      </c>
      <c r="AR379" s="81" t="str">
        <f ca="1">IF(OFFSET(B379,-MOD(ROW(B379),3),0)&lt;&gt;"",IF(RIGHT(G379,1)=")",VALUE(VLOOKUP(OFFSET(B379,-MOD(ROW(B379),3),0),'登録データ（男）'!#REF!,8,FALSE)),"0"),"0")</f>
        <v>0</v>
      </c>
      <c r="AS379" s="81">
        <f t="shared" ca="1" si="512"/>
        <v>0</v>
      </c>
      <c r="AT379" s="81"/>
      <c r="AU379" s="81"/>
      <c r="AV379" s="81"/>
      <c r="AW379" s="81"/>
      <c r="AX379" s="81"/>
      <c r="AY379" s="81"/>
      <c r="AZ379" s="81"/>
      <c r="BA379" s="77"/>
      <c r="BB379" s="77" t="str">
        <f t="shared" si="518"/>
        <v/>
      </c>
      <c r="BG379" s="81">
        <f t="shared" si="519"/>
        <v>0</v>
      </c>
    </row>
    <row r="380" spans="1:59" ht="18.75" customHeight="1" thickBot="1">
      <c r="A380" s="250"/>
      <c r="B380" s="245"/>
      <c r="C380" s="507"/>
      <c r="D380" s="507"/>
      <c r="E380" s="508" t="s">
        <v>258</v>
      </c>
      <c r="F380" s="79" t="s">
        <v>54</v>
      </c>
      <c r="G380" s="79"/>
      <c r="H380" s="152"/>
      <c r="I380" s="79" t="s">
        <v>36</v>
      </c>
      <c r="J380" s="18"/>
      <c r="K380" s="25" t="str">
        <f t="shared" si="502"/>
        <v/>
      </c>
      <c r="L380" s="18"/>
      <c r="M380" s="79" t="str">
        <f t="shared" si="503"/>
        <v/>
      </c>
      <c r="N380" s="18"/>
      <c r="O380" s="18"/>
      <c r="P380" s="258"/>
      <c r="Q380" s="258"/>
      <c r="R380" s="259"/>
      <c r="S380" s="256"/>
      <c r="T380" s="256"/>
      <c r="X380" s="46"/>
      <c r="Y380" s="81">
        <f>IF(B380="",0,IF(VLOOKUP(B380,'登録データ（男）'!$A$3:$AB$1687,28,FALSE)=1,0,1))</f>
        <v>0</v>
      </c>
      <c r="Z380" s="81"/>
      <c r="AA380" s="81"/>
      <c r="AB380" s="81"/>
      <c r="AC380" s="81"/>
      <c r="AD380" s="81"/>
      <c r="AE380" s="81"/>
      <c r="AF380" s="81">
        <f t="shared" ca="1" si="504"/>
        <v>0</v>
      </c>
      <c r="AG380" s="48"/>
      <c r="AH380" s="81">
        <f t="shared" si="505"/>
        <v>0</v>
      </c>
      <c r="AI380" s="81" t="str">
        <f>IF(G380="","0",VLOOKUP(G380,'登録データ（男）'!$Q$3:$S$23,2,FALSE))</f>
        <v>0</v>
      </c>
      <c r="AJ380" s="81" t="str">
        <f t="shared" si="506"/>
        <v>00</v>
      </c>
      <c r="AK380" s="81" t="str">
        <f t="shared" si="507"/>
        <v>0</v>
      </c>
      <c r="AL380" s="81" t="str">
        <f t="shared" si="508"/>
        <v>000000</v>
      </c>
      <c r="AM380" s="81" t="str">
        <f t="shared" ca="1" si="509"/>
        <v/>
      </c>
      <c r="AN380" s="81">
        <f t="shared" si="514"/>
        <v>0</v>
      </c>
      <c r="AO380" s="81" t="str">
        <f>IF(G380="","0",VALUE(VLOOKUP(G380,'登録データ（男）'!$Q$3:$S$23,3,FALSE)))</f>
        <v>0</v>
      </c>
      <c r="AP380" s="81">
        <f t="shared" si="510"/>
        <v>0</v>
      </c>
      <c r="AQ380" s="81">
        <f t="shared" si="511"/>
        <v>0</v>
      </c>
      <c r="AR380" s="81" t="str">
        <f ca="1">IF(OFFSET(B380,-MOD(ROW(B380),3),0)&lt;&gt;"",IF(RIGHT(G380,1)=")",VALUE(VLOOKUP(OFFSET(B380,-MOD(ROW(B380),3),0),'登録データ（男）'!#REF!,8,FALSE)),"0"),"0")</f>
        <v>0</v>
      </c>
      <c r="AS380" s="81">
        <f t="shared" ca="1" si="512"/>
        <v>0</v>
      </c>
      <c r="AT380" s="81"/>
      <c r="AU380" s="81"/>
      <c r="AV380" s="81"/>
      <c r="AW380" s="81"/>
      <c r="AX380" s="81"/>
      <c r="AY380" s="81"/>
      <c r="AZ380" s="81"/>
      <c r="BA380" s="77"/>
      <c r="BB380" s="77" t="str">
        <f t="shared" si="518"/>
        <v/>
      </c>
      <c r="BG380" s="81">
        <f t="shared" si="519"/>
        <v>0</v>
      </c>
    </row>
    <row r="381" spans="1:59" ht="18.75" customHeight="1" thickTop="1">
      <c r="A381" s="260">
        <v>122</v>
      </c>
      <c r="B381" s="243"/>
      <c r="C381" s="505" t="str">
        <f>IF(B381="","",VLOOKUP(B381,'登録データ（男）'!$A$3:$AA$2000,2,FALSE))</f>
        <v/>
      </c>
      <c r="D381" s="505" t="str">
        <f>IF(B381="","",VLOOKUP(B381,'登録データ（男）'!$A$3:$AA$2000,3,FALSE))</f>
        <v/>
      </c>
      <c r="E381" s="504" t="str">
        <f>IF(B381="","",VLOOKUP(B381,'登録データ（男）'!$A$3:$AA$2000,7,FALSE))</f>
        <v/>
      </c>
      <c r="F381" s="82" t="s">
        <v>52</v>
      </c>
      <c r="G381" s="82"/>
      <c r="H381" s="25"/>
      <c r="I381" s="82" t="s">
        <v>55</v>
      </c>
      <c r="J381" s="17"/>
      <c r="K381" s="184" t="str">
        <f t="shared" si="502"/>
        <v/>
      </c>
      <c r="L381" s="17"/>
      <c r="M381" s="82" t="str">
        <f t="shared" si="503"/>
        <v/>
      </c>
      <c r="N381" s="17"/>
      <c r="O381" s="17"/>
      <c r="P381" s="262"/>
      <c r="Q381" s="262"/>
      <c r="R381" s="241"/>
      <c r="S381" s="254"/>
      <c r="T381" s="254"/>
      <c r="X381" s="46"/>
      <c r="Y381" s="81">
        <f>IF(B381="",0,IF(VLOOKUP(B381,'登録データ（男）'!$A$3:$AB$1687,28,FALSE)=1,0,1))</f>
        <v>0</v>
      </c>
      <c r="Z381" s="81">
        <f>IF(B381="",1,0)</f>
        <v>1</v>
      </c>
      <c r="AA381" s="81">
        <f>IF(C381="",1,0)</f>
        <v>1</v>
      </c>
      <c r="AB381" s="81">
        <f>IF(D381="",1,0)</f>
        <v>1</v>
      </c>
      <c r="AC381" s="81">
        <f>IF(E381="",1,0)</f>
        <v>1</v>
      </c>
      <c r="AD381" s="81">
        <f>IF(E382="",1,0)</f>
        <v>1</v>
      </c>
      <c r="AE381" s="81">
        <f>SUM(Z381:AD381)</f>
        <v>5</v>
      </c>
      <c r="AF381" s="81">
        <f t="shared" ca="1" si="504"/>
        <v>0</v>
      </c>
      <c r="AG381" s="48" t="str">
        <f t="shared" ref="AG381" si="572">IF($B381="","",IF($B381&lt;1500,0,1))</f>
        <v/>
      </c>
      <c r="AH381" s="81">
        <f t="shared" si="505"/>
        <v>0</v>
      </c>
      <c r="AI381" s="81" t="str">
        <f>IF(G381="","0",VLOOKUP(G381,'登録データ（男）'!$Q$3:$S$23,2,FALSE))</f>
        <v>0</v>
      </c>
      <c r="AJ381" s="81" t="str">
        <f t="shared" si="506"/>
        <v>00</v>
      </c>
      <c r="AK381" s="81" t="str">
        <f t="shared" si="507"/>
        <v>0</v>
      </c>
      <c r="AL381" s="81" t="str">
        <f t="shared" si="508"/>
        <v>000000</v>
      </c>
      <c r="AM381" s="81" t="str">
        <f t="shared" ca="1" si="509"/>
        <v/>
      </c>
      <c r="AN381" s="81">
        <f t="shared" si="514"/>
        <v>0</v>
      </c>
      <c r="AO381" s="81" t="str">
        <f>IF(G381="","0",VALUE(VLOOKUP(G381,'登録データ（男）'!$Q$3:$S$23,3,FALSE)))</f>
        <v>0</v>
      </c>
      <c r="AP381" s="81">
        <f t="shared" si="510"/>
        <v>0</v>
      </c>
      <c r="AQ381" s="81">
        <f t="shared" si="511"/>
        <v>0</v>
      </c>
      <c r="AR381" s="81" t="str">
        <f ca="1">IF(OFFSET(B381,-MOD(ROW(B381),3),0)&lt;&gt;"",IF(RIGHT(G381,1)=")",VALUE(VLOOKUP(OFFSET(B381,-MOD(ROW(B381),3),0),'登録データ（男）'!#REF!,8,FALSE)),"0"),"0")</f>
        <v>0</v>
      </c>
      <c r="AS381" s="81">
        <f t="shared" ca="1" si="512"/>
        <v>0</v>
      </c>
      <c r="AT381" s="81" t="str">
        <f t="shared" ref="AT381" si="573">IF(AU381="","",RANK(AU381,$AU$18:$AU$467,1))</f>
        <v/>
      </c>
      <c r="AU381" s="81" t="str">
        <f>IF(S381="","",B381)</f>
        <v/>
      </c>
      <c r="AV381" s="81" t="str">
        <f t="shared" ref="AV381" si="574">IF(AW381="","",RANK(AW381,$AW$18:$AW$467,1))</f>
        <v/>
      </c>
      <c r="AW381" s="81" t="str">
        <f>IF(T381="","",B381)</f>
        <v/>
      </c>
      <c r="AX381" s="81" t="str">
        <f t="shared" ref="AX381" si="575">IF(AY381="","",RANK(AY381,$AY$18:$AY$467,1))</f>
        <v/>
      </c>
      <c r="AY381" s="81" t="str">
        <f>IF(OR(G381="十種競技",G382="十種競技",G383="十種競技"),B381,"")</f>
        <v/>
      </c>
      <c r="AZ381" s="81"/>
      <c r="BA381" s="77">
        <f>B381</f>
        <v>0</v>
      </c>
      <c r="BB381" s="77" t="str">
        <f t="shared" si="518"/>
        <v/>
      </c>
      <c r="BG381" s="81">
        <f t="shared" si="519"/>
        <v>0</v>
      </c>
    </row>
    <row r="382" spans="1:59" ht="18.75" customHeight="1">
      <c r="A382" s="261"/>
      <c r="B382" s="244"/>
      <c r="C382" s="506"/>
      <c r="D382" s="506"/>
      <c r="E382" s="504" t="str">
        <f>IF(B381="","",VLOOKUP(B381,'登録データ（男）'!$A$3:$AA$2000,4,FALSE))</f>
        <v/>
      </c>
      <c r="F382" s="16" t="s">
        <v>53</v>
      </c>
      <c r="G382" s="16"/>
      <c r="H382" s="16"/>
      <c r="I382" s="16" t="s">
        <v>56</v>
      </c>
      <c r="J382" s="76"/>
      <c r="K382" s="16" t="str">
        <f t="shared" si="502"/>
        <v/>
      </c>
      <c r="L382" s="76"/>
      <c r="M382" s="185" t="str">
        <f t="shared" si="503"/>
        <v/>
      </c>
      <c r="N382" s="76"/>
      <c r="O382" s="76"/>
      <c r="P382" s="204"/>
      <c r="Q382" s="204"/>
      <c r="R382" s="257"/>
      <c r="S382" s="255"/>
      <c r="T382" s="255"/>
      <c r="X382" s="46"/>
      <c r="Y382" s="81">
        <f>IF(B382="",0,IF(VLOOKUP(B382,'登録データ（男）'!$A$3:$AB$1687,28,FALSE)=1,0,1))</f>
        <v>0</v>
      </c>
      <c r="Z382" s="81"/>
      <c r="AA382" s="81"/>
      <c r="AB382" s="81"/>
      <c r="AC382" s="81"/>
      <c r="AD382" s="81"/>
      <c r="AE382" s="81"/>
      <c r="AF382" s="81">
        <f t="shared" ca="1" si="504"/>
        <v>0</v>
      </c>
      <c r="AG382" s="48" t="str">
        <f t="shared" si="498"/>
        <v/>
      </c>
      <c r="AH382" s="81">
        <f t="shared" si="505"/>
        <v>0</v>
      </c>
      <c r="AI382" s="81" t="str">
        <f>IF(G382="","0",VLOOKUP(G382,'登録データ（男）'!$Q$3:$S$23,2,FALSE))</f>
        <v>0</v>
      </c>
      <c r="AJ382" s="81" t="str">
        <f t="shared" si="506"/>
        <v>00</v>
      </c>
      <c r="AK382" s="81" t="str">
        <f t="shared" si="507"/>
        <v>0</v>
      </c>
      <c r="AL382" s="81" t="str">
        <f t="shared" si="508"/>
        <v>000000</v>
      </c>
      <c r="AM382" s="81" t="str">
        <f t="shared" ca="1" si="509"/>
        <v/>
      </c>
      <c r="AN382" s="81">
        <f t="shared" si="514"/>
        <v>0</v>
      </c>
      <c r="AO382" s="81" t="str">
        <f>IF(G382="","0",VALUE(VLOOKUP(G382,'登録データ（男）'!$Q$3:$S$23,3,FALSE)))</f>
        <v>0</v>
      </c>
      <c r="AP382" s="81">
        <f t="shared" si="510"/>
        <v>0</v>
      </c>
      <c r="AQ382" s="81">
        <f t="shared" si="511"/>
        <v>0</v>
      </c>
      <c r="AR382" s="81" t="str">
        <f ca="1">IF(OFFSET(B382,-MOD(ROW(B382),3),0)&lt;&gt;"",IF(RIGHT(G382,1)=")",VALUE(VLOOKUP(OFFSET(B382,-MOD(ROW(B382),3),0),'登録データ（男）'!#REF!,8,FALSE)),"0"),"0")</f>
        <v>0</v>
      </c>
      <c r="AS382" s="81">
        <f t="shared" ca="1" si="512"/>
        <v>0</v>
      </c>
      <c r="AT382" s="81"/>
      <c r="AU382" s="81"/>
      <c r="AV382" s="81"/>
      <c r="AW382" s="81"/>
      <c r="AX382" s="81"/>
      <c r="AY382" s="81"/>
      <c r="AZ382" s="81"/>
      <c r="BA382" s="77"/>
      <c r="BB382" s="77" t="str">
        <f t="shared" si="518"/>
        <v/>
      </c>
      <c r="BG382" s="81">
        <f t="shared" si="519"/>
        <v>0</v>
      </c>
    </row>
    <row r="383" spans="1:59" ht="18.75" customHeight="1" thickBot="1">
      <c r="A383" s="250"/>
      <c r="B383" s="245"/>
      <c r="C383" s="507"/>
      <c r="D383" s="507"/>
      <c r="E383" s="508" t="s">
        <v>258</v>
      </c>
      <c r="F383" s="79" t="s">
        <v>54</v>
      </c>
      <c r="G383" s="79"/>
      <c r="H383" s="152"/>
      <c r="I383" s="79" t="s">
        <v>36</v>
      </c>
      <c r="J383" s="18"/>
      <c r="K383" s="25" t="str">
        <f t="shared" si="502"/>
        <v/>
      </c>
      <c r="L383" s="18"/>
      <c r="M383" s="79" t="str">
        <f t="shared" si="503"/>
        <v/>
      </c>
      <c r="N383" s="18"/>
      <c r="O383" s="18"/>
      <c r="P383" s="258"/>
      <c r="Q383" s="258"/>
      <c r="R383" s="259"/>
      <c r="S383" s="256"/>
      <c r="T383" s="256"/>
      <c r="X383" s="46"/>
      <c r="Y383" s="81">
        <f>IF(B383="",0,IF(VLOOKUP(B383,'登録データ（男）'!$A$3:$AB$1687,28,FALSE)=1,0,1))</f>
        <v>0</v>
      </c>
      <c r="Z383" s="81"/>
      <c r="AA383" s="81"/>
      <c r="AB383" s="81"/>
      <c r="AC383" s="81"/>
      <c r="AD383" s="81"/>
      <c r="AE383" s="81"/>
      <c r="AF383" s="81">
        <f t="shared" ca="1" si="504"/>
        <v>0</v>
      </c>
      <c r="AG383" s="48"/>
      <c r="AH383" s="81">
        <f t="shared" si="505"/>
        <v>0</v>
      </c>
      <c r="AI383" s="81" t="str">
        <f>IF(G383="","0",VLOOKUP(G383,'登録データ（男）'!$Q$3:$S$23,2,FALSE))</f>
        <v>0</v>
      </c>
      <c r="AJ383" s="81" t="str">
        <f t="shared" si="506"/>
        <v>00</v>
      </c>
      <c r="AK383" s="81" t="str">
        <f t="shared" si="507"/>
        <v>0</v>
      </c>
      <c r="AL383" s="81" t="str">
        <f t="shared" si="508"/>
        <v>000000</v>
      </c>
      <c r="AM383" s="81" t="str">
        <f t="shared" ca="1" si="509"/>
        <v/>
      </c>
      <c r="AN383" s="81">
        <f t="shared" si="514"/>
        <v>0</v>
      </c>
      <c r="AO383" s="81" t="str">
        <f>IF(G383="","0",VALUE(VLOOKUP(G383,'登録データ（男）'!$Q$3:$S$23,3,FALSE)))</f>
        <v>0</v>
      </c>
      <c r="AP383" s="81">
        <f t="shared" si="510"/>
        <v>0</v>
      </c>
      <c r="AQ383" s="81">
        <f t="shared" si="511"/>
        <v>0</v>
      </c>
      <c r="AR383" s="81" t="str">
        <f ca="1">IF(OFFSET(B383,-MOD(ROW(B383),3),0)&lt;&gt;"",IF(RIGHT(G383,1)=")",VALUE(VLOOKUP(OFFSET(B383,-MOD(ROW(B383),3),0),'登録データ（男）'!#REF!,8,FALSE)),"0"),"0")</f>
        <v>0</v>
      </c>
      <c r="AS383" s="81">
        <f t="shared" ca="1" si="512"/>
        <v>0</v>
      </c>
      <c r="AT383" s="81"/>
      <c r="AU383" s="81"/>
      <c r="AV383" s="81"/>
      <c r="AW383" s="81"/>
      <c r="AX383" s="81"/>
      <c r="AY383" s="81"/>
      <c r="AZ383" s="81"/>
      <c r="BA383" s="77"/>
      <c r="BB383" s="77" t="str">
        <f t="shared" si="518"/>
        <v/>
      </c>
      <c r="BG383" s="81">
        <f t="shared" si="519"/>
        <v>0</v>
      </c>
    </row>
    <row r="384" spans="1:59" ht="18.75" customHeight="1" thickTop="1">
      <c r="A384" s="260">
        <v>123</v>
      </c>
      <c r="B384" s="243"/>
      <c r="C384" s="505" t="str">
        <f>IF(B384="","",VLOOKUP(B384,'登録データ（男）'!$A$3:$AA$2000,2,FALSE))</f>
        <v/>
      </c>
      <c r="D384" s="505" t="str">
        <f>IF(B384="","",VLOOKUP(B384,'登録データ（男）'!$A$3:$AA$2000,3,FALSE))</f>
        <v/>
      </c>
      <c r="E384" s="504" t="str">
        <f>IF(B384="","",VLOOKUP(B384,'登録データ（男）'!$A$3:$AA$2000,7,FALSE))</f>
        <v/>
      </c>
      <c r="F384" s="82" t="s">
        <v>52</v>
      </c>
      <c r="G384" s="82"/>
      <c r="H384" s="25"/>
      <c r="I384" s="82" t="s">
        <v>55</v>
      </c>
      <c r="J384" s="17"/>
      <c r="K384" s="184" t="str">
        <f t="shared" si="502"/>
        <v/>
      </c>
      <c r="L384" s="17"/>
      <c r="M384" s="82" t="str">
        <f t="shared" si="503"/>
        <v/>
      </c>
      <c r="N384" s="17"/>
      <c r="O384" s="17"/>
      <c r="P384" s="262"/>
      <c r="Q384" s="262"/>
      <c r="R384" s="241"/>
      <c r="S384" s="254"/>
      <c r="T384" s="254"/>
      <c r="X384" s="46"/>
      <c r="Y384" s="81">
        <f>IF(B384="",0,IF(VLOOKUP(B384,'登録データ（男）'!$A$3:$AB$1687,28,FALSE)=1,0,1))</f>
        <v>0</v>
      </c>
      <c r="Z384" s="81">
        <f>IF(B384="",1,0)</f>
        <v>1</v>
      </c>
      <c r="AA384" s="81">
        <f>IF(C384="",1,0)</f>
        <v>1</v>
      </c>
      <c r="AB384" s="81">
        <f>IF(D384="",1,0)</f>
        <v>1</v>
      </c>
      <c r="AC384" s="81">
        <f>IF(E384="",1,0)</f>
        <v>1</v>
      </c>
      <c r="AD384" s="81">
        <f>IF(E385="",1,0)</f>
        <v>1</v>
      </c>
      <c r="AE384" s="81">
        <f>SUM(Z384:AD384)</f>
        <v>5</v>
      </c>
      <c r="AF384" s="81">
        <f t="shared" ca="1" si="504"/>
        <v>0</v>
      </c>
      <c r="AG384" s="48" t="str">
        <f t="shared" ref="AG384" si="576">IF($B384="","",IF($B384&lt;1500,0,1))</f>
        <v/>
      </c>
      <c r="AH384" s="81">
        <f t="shared" si="505"/>
        <v>0</v>
      </c>
      <c r="AI384" s="81" t="str">
        <f>IF(G384="","0",VLOOKUP(G384,'登録データ（男）'!$Q$3:$S$23,2,FALSE))</f>
        <v>0</v>
      </c>
      <c r="AJ384" s="81" t="str">
        <f t="shared" si="506"/>
        <v>00</v>
      </c>
      <c r="AK384" s="81" t="str">
        <f t="shared" si="507"/>
        <v>0</v>
      </c>
      <c r="AL384" s="81" t="str">
        <f t="shared" si="508"/>
        <v>000000</v>
      </c>
      <c r="AM384" s="81" t="str">
        <f t="shared" ca="1" si="509"/>
        <v/>
      </c>
      <c r="AN384" s="81">
        <f t="shared" si="514"/>
        <v>0</v>
      </c>
      <c r="AO384" s="81" t="str">
        <f>IF(G384="","0",VALUE(VLOOKUP(G384,'登録データ（男）'!$Q$3:$S$23,3,FALSE)))</f>
        <v>0</v>
      </c>
      <c r="AP384" s="81">
        <f t="shared" si="510"/>
        <v>0</v>
      </c>
      <c r="AQ384" s="81">
        <f t="shared" si="511"/>
        <v>0</v>
      </c>
      <c r="AR384" s="81" t="str">
        <f ca="1">IF(OFFSET(B384,-MOD(ROW(B384),3),0)&lt;&gt;"",IF(RIGHT(G384,1)=")",VALUE(VLOOKUP(OFFSET(B384,-MOD(ROW(B384),3),0),'登録データ（男）'!#REF!,8,FALSE)),"0"),"0")</f>
        <v>0</v>
      </c>
      <c r="AS384" s="81">
        <f t="shared" ca="1" si="512"/>
        <v>0</v>
      </c>
      <c r="AT384" s="81" t="str">
        <f t="shared" ref="AT384" si="577">IF(AU384="","",RANK(AU384,$AU$18:$AU$467,1))</f>
        <v/>
      </c>
      <c r="AU384" s="81" t="str">
        <f>IF(S384="","",B384)</f>
        <v/>
      </c>
      <c r="AV384" s="81" t="str">
        <f t="shared" ref="AV384" si="578">IF(AW384="","",RANK(AW384,$AW$18:$AW$467,1))</f>
        <v/>
      </c>
      <c r="AW384" s="81" t="str">
        <f>IF(T384="","",B384)</f>
        <v/>
      </c>
      <c r="AX384" s="81" t="str">
        <f t="shared" ref="AX384" si="579">IF(AY384="","",RANK(AY384,$AY$18:$AY$467,1))</f>
        <v/>
      </c>
      <c r="AY384" s="81" t="str">
        <f>IF(OR(G384="十種競技",G385="十種競技",G386="十種競技"),B384,"")</f>
        <v/>
      </c>
      <c r="AZ384" s="81"/>
      <c r="BA384" s="77">
        <f>B384</f>
        <v>0</v>
      </c>
      <c r="BB384" s="77" t="str">
        <f t="shared" si="518"/>
        <v/>
      </c>
      <c r="BG384" s="81">
        <f t="shared" si="519"/>
        <v>0</v>
      </c>
    </row>
    <row r="385" spans="1:59" ht="18.75" customHeight="1">
      <c r="A385" s="261"/>
      <c r="B385" s="244"/>
      <c r="C385" s="506"/>
      <c r="D385" s="506"/>
      <c r="E385" s="504" t="str">
        <f>IF(B384="","",VLOOKUP(B384,'登録データ（男）'!$A$3:$AA$2000,4,FALSE))</f>
        <v/>
      </c>
      <c r="F385" s="16" t="s">
        <v>53</v>
      </c>
      <c r="G385" s="16"/>
      <c r="H385" s="16"/>
      <c r="I385" s="16" t="s">
        <v>56</v>
      </c>
      <c r="J385" s="76"/>
      <c r="K385" s="16" t="str">
        <f t="shared" si="502"/>
        <v/>
      </c>
      <c r="L385" s="76"/>
      <c r="M385" s="185" t="str">
        <f t="shared" si="503"/>
        <v/>
      </c>
      <c r="N385" s="76"/>
      <c r="O385" s="76"/>
      <c r="P385" s="204"/>
      <c r="Q385" s="204"/>
      <c r="R385" s="257"/>
      <c r="S385" s="255"/>
      <c r="T385" s="255"/>
      <c r="X385" s="46"/>
      <c r="Y385" s="81">
        <f>IF(B385="",0,IF(VLOOKUP(B385,'登録データ（男）'!$A$3:$AB$1687,28,FALSE)=1,0,1))</f>
        <v>0</v>
      </c>
      <c r="Z385" s="81"/>
      <c r="AA385" s="81"/>
      <c r="AB385" s="81"/>
      <c r="AC385" s="81"/>
      <c r="AD385" s="81"/>
      <c r="AE385" s="81"/>
      <c r="AF385" s="81">
        <f t="shared" ca="1" si="504"/>
        <v>0</v>
      </c>
      <c r="AG385" s="48" t="str">
        <f t="shared" si="498"/>
        <v/>
      </c>
      <c r="AH385" s="81">
        <f t="shared" si="505"/>
        <v>0</v>
      </c>
      <c r="AI385" s="81" t="str">
        <f>IF(G385="","0",VLOOKUP(G385,'登録データ（男）'!$Q$3:$S$23,2,FALSE))</f>
        <v>0</v>
      </c>
      <c r="AJ385" s="81" t="str">
        <f t="shared" si="506"/>
        <v>00</v>
      </c>
      <c r="AK385" s="81" t="str">
        <f t="shared" si="507"/>
        <v>0</v>
      </c>
      <c r="AL385" s="81" t="str">
        <f t="shared" si="508"/>
        <v>000000</v>
      </c>
      <c r="AM385" s="81" t="str">
        <f t="shared" ca="1" si="509"/>
        <v/>
      </c>
      <c r="AN385" s="81">
        <f t="shared" si="514"/>
        <v>0</v>
      </c>
      <c r="AO385" s="81" t="str">
        <f>IF(G385="","0",VALUE(VLOOKUP(G385,'登録データ（男）'!$Q$3:$S$23,3,FALSE)))</f>
        <v>0</v>
      </c>
      <c r="AP385" s="81">
        <f t="shared" si="510"/>
        <v>0</v>
      </c>
      <c r="AQ385" s="81">
        <f t="shared" si="511"/>
        <v>0</v>
      </c>
      <c r="AR385" s="81" t="str">
        <f ca="1">IF(OFFSET(B385,-MOD(ROW(B385),3),0)&lt;&gt;"",IF(RIGHT(G385,1)=")",VALUE(VLOOKUP(OFFSET(B385,-MOD(ROW(B385),3),0),'登録データ（男）'!#REF!,8,FALSE)),"0"),"0")</f>
        <v>0</v>
      </c>
      <c r="AS385" s="81">
        <f t="shared" ca="1" si="512"/>
        <v>0</v>
      </c>
      <c r="AT385" s="81"/>
      <c r="AU385" s="81"/>
      <c r="AV385" s="81"/>
      <c r="AW385" s="81"/>
      <c r="AX385" s="81"/>
      <c r="AY385" s="81"/>
      <c r="AZ385" s="81"/>
      <c r="BA385" s="77"/>
      <c r="BB385" s="77" t="str">
        <f t="shared" si="518"/>
        <v/>
      </c>
      <c r="BG385" s="81">
        <f t="shared" si="519"/>
        <v>0</v>
      </c>
    </row>
    <row r="386" spans="1:59" ht="18.75" customHeight="1" thickBot="1">
      <c r="A386" s="250"/>
      <c r="B386" s="245"/>
      <c r="C386" s="507"/>
      <c r="D386" s="507"/>
      <c r="E386" s="508" t="s">
        <v>258</v>
      </c>
      <c r="F386" s="79" t="s">
        <v>54</v>
      </c>
      <c r="G386" s="79"/>
      <c r="H386" s="152"/>
      <c r="I386" s="79" t="s">
        <v>36</v>
      </c>
      <c r="J386" s="18"/>
      <c r="K386" s="25" t="str">
        <f t="shared" si="502"/>
        <v/>
      </c>
      <c r="L386" s="18"/>
      <c r="M386" s="79" t="str">
        <f t="shared" si="503"/>
        <v/>
      </c>
      <c r="N386" s="18"/>
      <c r="O386" s="18"/>
      <c r="P386" s="258"/>
      <c r="Q386" s="258"/>
      <c r="R386" s="259"/>
      <c r="S386" s="256"/>
      <c r="T386" s="256"/>
      <c r="X386" s="46"/>
      <c r="Y386" s="81">
        <f>IF(B386="",0,IF(VLOOKUP(B386,'登録データ（男）'!$A$3:$AB$1687,28,FALSE)=1,0,1))</f>
        <v>0</v>
      </c>
      <c r="Z386" s="81"/>
      <c r="AA386" s="81"/>
      <c r="AB386" s="81"/>
      <c r="AC386" s="81"/>
      <c r="AD386" s="81"/>
      <c r="AE386" s="81"/>
      <c r="AF386" s="81">
        <f t="shared" ca="1" si="504"/>
        <v>0</v>
      </c>
      <c r="AG386" s="48"/>
      <c r="AH386" s="81">
        <f t="shared" si="505"/>
        <v>0</v>
      </c>
      <c r="AI386" s="81" t="str">
        <f>IF(G386="","0",VLOOKUP(G386,'登録データ（男）'!$Q$3:$S$23,2,FALSE))</f>
        <v>0</v>
      </c>
      <c r="AJ386" s="81" t="str">
        <f t="shared" si="506"/>
        <v>00</v>
      </c>
      <c r="AK386" s="81" t="str">
        <f t="shared" si="507"/>
        <v>0</v>
      </c>
      <c r="AL386" s="81" t="str">
        <f t="shared" si="508"/>
        <v>000000</v>
      </c>
      <c r="AM386" s="81" t="str">
        <f t="shared" ca="1" si="509"/>
        <v/>
      </c>
      <c r="AN386" s="81">
        <f t="shared" si="514"/>
        <v>0</v>
      </c>
      <c r="AO386" s="81" t="str">
        <f>IF(G386="","0",VALUE(VLOOKUP(G386,'登録データ（男）'!$Q$3:$S$23,3,FALSE)))</f>
        <v>0</v>
      </c>
      <c r="AP386" s="81">
        <f t="shared" si="510"/>
        <v>0</v>
      </c>
      <c r="AQ386" s="81">
        <f t="shared" si="511"/>
        <v>0</v>
      </c>
      <c r="AR386" s="81" t="str">
        <f ca="1">IF(OFFSET(B386,-MOD(ROW(B386),3),0)&lt;&gt;"",IF(RIGHT(G386,1)=")",VALUE(VLOOKUP(OFFSET(B386,-MOD(ROW(B386),3),0),'登録データ（男）'!#REF!,8,FALSE)),"0"),"0")</f>
        <v>0</v>
      </c>
      <c r="AS386" s="81">
        <f t="shared" ca="1" si="512"/>
        <v>0</v>
      </c>
      <c r="AT386" s="81"/>
      <c r="AU386" s="81"/>
      <c r="AV386" s="81"/>
      <c r="AW386" s="81"/>
      <c r="AX386" s="81"/>
      <c r="AY386" s="81"/>
      <c r="AZ386" s="81"/>
      <c r="BA386" s="77"/>
      <c r="BB386" s="77" t="str">
        <f t="shared" si="518"/>
        <v/>
      </c>
      <c r="BG386" s="81">
        <f t="shared" si="519"/>
        <v>0</v>
      </c>
    </row>
    <row r="387" spans="1:59" ht="18.75" customHeight="1" thickTop="1">
      <c r="A387" s="260">
        <v>124</v>
      </c>
      <c r="B387" s="243"/>
      <c r="C387" s="505" t="str">
        <f>IF(B387="","",VLOOKUP(B387,'登録データ（男）'!$A$3:$AA$2000,2,FALSE))</f>
        <v/>
      </c>
      <c r="D387" s="505" t="str">
        <f>IF(B387="","",VLOOKUP(B387,'登録データ（男）'!$A$3:$AA$2000,3,FALSE))</f>
        <v/>
      </c>
      <c r="E387" s="504" t="str">
        <f>IF(B387="","",VLOOKUP(B387,'登録データ（男）'!$A$3:$AA$2000,7,FALSE))</f>
        <v/>
      </c>
      <c r="F387" s="82" t="s">
        <v>52</v>
      </c>
      <c r="G387" s="82"/>
      <c r="H387" s="25"/>
      <c r="I387" s="82" t="s">
        <v>55</v>
      </c>
      <c r="J387" s="17"/>
      <c r="K387" s="184" t="str">
        <f t="shared" si="502"/>
        <v/>
      </c>
      <c r="L387" s="17"/>
      <c r="M387" s="82" t="str">
        <f t="shared" si="503"/>
        <v/>
      </c>
      <c r="N387" s="17"/>
      <c r="O387" s="17"/>
      <c r="P387" s="262"/>
      <c r="Q387" s="262"/>
      <c r="R387" s="241"/>
      <c r="S387" s="254"/>
      <c r="T387" s="254"/>
      <c r="X387" s="46"/>
      <c r="Y387" s="81">
        <f>IF(B387="",0,IF(VLOOKUP(B387,'登録データ（男）'!$A$3:$AB$1687,28,FALSE)=1,0,1))</f>
        <v>0</v>
      </c>
      <c r="Z387" s="81">
        <f>IF(B387="",1,0)</f>
        <v>1</v>
      </c>
      <c r="AA387" s="81">
        <f>IF(C387="",1,0)</f>
        <v>1</v>
      </c>
      <c r="AB387" s="81">
        <f>IF(D387="",1,0)</f>
        <v>1</v>
      </c>
      <c r="AC387" s="81">
        <f>IF(E387="",1,0)</f>
        <v>1</v>
      </c>
      <c r="AD387" s="81">
        <f>IF(E388="",1,0)</f>
        <v>1</v>
      </c>
      <c r="AE387" s="81">
        <f>SUM(Z387:AD387)</f>
        <v>5</v>
      </c>
      <c r="AF387" s="81">
        <f t="shared" ca="1" si="504"/>
        <v>0</v>
      </c>
      <c r="AG387" s="48" t="str">
        <f t="shared" ref="AG387" si="580">IF($B387="","",IF($B387&lt;1500,0,1))</f>
        <v/>
      </c>
      <c r="AH387" s="81">
        <f t="shared" si="505"/>
        <v>0</v>
      </c>
      <c r="AI387" s="81" t="str">
        <f>IF(G387="","0",VLOOKUP(G387,'登録データ（男）'!$Q$3:$S$23,2,FALSE))</f>
        <v>0</v>
      </c>
      <c r="AJ387" s="81" t="str">
        <f t="shared" si="506"/>
        <v>00</v>
      </c>
      <c r="AK387" s="81" t="str">
        <f t="shared" si="507"/>
        <v>0</v>
      </c>
      <c r="AL387" s="81" t="str">
        <f t="shared" si="508"/>
        <v>000000</v>
      </c>
      <c r="AM387" s="81" t="str">
        <f t="shared" ca="1" si="509"/>
        <v/>
      </c>
      <c r="AN387" s="81">
        <f t="shared" si="514"/>
        <v>0</v>
      </c>
      <c r="AO387" s="81" t="str">
        <f>IF(G387="","0",VALUE(VLOOKUP(G387,'登録データ（男）'!$Q$3:$S$23,3,FALSE)))</f>
        <v>0</v>
      </c>
      <c r="AP387" s="81">
        <f t="shared" si="510"/>
        <v>0</v>
      </c>
      <c r="AQ387" s="81">
        <f t="shared" si="511"/>
        <v>0</v>
      </c>
      <c r="AR387" s="81" t="str">
        <f ca="1">IF(OFFSET(B387,-MOD(ROW(B387),3),0)&lt;&gt;"",IF(RIGHT(G387,1)=")",VALUE(VLOOKUP(OFFSET(B387,-MOD(ROW(B387),3),0),'登録データ（男）'!#REF!,8,FALSE)),"0"),"0")</f>
        <v>0</v>
      </c>
      <c r="AS387" s="81">
        <f t="shared" ca="1" si="512"/>
        <v>0</v>
      </c>
      <c r="AT387" s="81" t="str">
        <f t="shared" ref="AT387" si="581">IF(AU387="","",RANK(AU387,$AU$18:$AU$467,1))</f>
        <v/>
      </c>
      <c r="AU387" s="81" t="str">
        <f>IF(S387="","",B387)</f>
        <v/>
      </c>
      <c r="AV387" s="81" t="str">
        <f t="shared" ref="AV387" si="582">IF(AW387="","",RANK(AW387,$AW$18:$AW$467,1))</f>
        <v/>
      </c>
      <c r="AW387" s="81" t="str">
        <f>IF(T387="","",B387)</f>
        <v/>
      </c>
      <c r="AX387" s="81" t="str">
        <f t="shared" ref="AX387" si="583">IF(AY387="","",RANK(AY387,$AY$18:$AY$467,1))</f>
        <v/>
      </c>
      <c r="AY387" s="81" t="str">
        <f>IF(OR(G387="十種競技",G388="十種競技",G389="十種競技"),B387,"")</f>
        <v/>
      </c>
      <c r="AZ387" s="81"/>
      <c r="BA387" s="77">
        <f>B387</f>
        <v>0</v>
      </c>
      <c r="BB387" s="77" t="str">
        <f t="shared" si="518"/>
        <v/>
      </c>
      <c r="BG387" s="81">
        <f t="shared" si="519"/>
        <v>0</v>
      </c>
    </row>
    <row r="388" spans="1:59" ht="18.75" customHeight="1">
      <c r="A388" s="261"/>
      <c r="B388" s="244"/>
      <c r="C388" s="506"/>
      <c r="D388" s="506"/>
      <c r="E388" s="504" t="str">
        <f>IF(B387="","",VLOOKUP(B387,'登録データ（男）'!$A$3:$AA$2000,4,FALSE))</f>
        <v/>
      </c>
      <c r="F388" s="16" t="s">
        <v>53</v>
      </c>
      <c r="G388" s="16"/>
      <c r="H388" s="16"/>
      <c r="I388" s="16" t="s">
        <v>56</v>
      </c>
      <c r="J388" s="76"/>
      <c r="K388" s="16" t="str">
        <f t="shared" si="502"/>
        <v/>
      </c>
      <c r="L388" s="76"/>
      <c r="M388" s="185" t="str">
        <f t="shared" si="503"/>
        <v/>
      </c>
      <c r="N388" s="76"/>
      <c r="O388" s="76"/>
      <c r="P388" s="204"/>
      <c r="Q388" s="204"/>
      <c r="R388" s="257"/>
      <c r="S388" s="255"/>
      <c r="T388" s="255"/>
      <c r="X388" s="46"/>
      <c r="Y388" s="81">
        <f>IF(B388="",0,IF(VLOOKUP(B388,'登録データ（男）'!$A$3:$AB$1687,28,FALSE)=1,0,1))</f>
        <v>0</v>
      </c>
      <c r="Z388" s="81"/>
      <c r="AA388" s="81"/>
      <c r="AB388" s="81"/>
      <c r="AC388" s="81"/>
      <c r="AD388" s="81"/>
      <c r="AE388" s="81"/>
      <c r="AF388" s="81">
        <f t="shared" ca="1" si="504"/>
        <v>0</v>
      </c>
      <c r="AG388" s="48" t="str">
        <f t="shared" si="498"/>
        <v/>
      </c>
      <c r="AH388" s="81">
        <f t="shared" si="505"/>
        <v>0</v>
      </c>
      <c r="AI388" s="81" t="str">
        <f>IF(G388="","0",VLOOKUP(G388,'登録データ（男）'!$Q$3:$S$23,2,FALSE))</f>
        <v>0</v>
      </c>
      <c r="AJ388" s="81" t="str">
        <f t="shared" si="506"/>
        <v>00</v>
      </c>
      <c r="AK388" s="81" t="str">
        <f t="shared" si="507"/>
        <v>0</v>
      </c>
      <c r="AL388" s="81" t="str">
        <f t="shared" si="508"/>
        <v>000000</v>
      </c>
      <c r="AM388" s="81" t="str">
        <f t="shared" ca="1" si="509"/>
        <v/>
      </c>
      <c r="AN388" s="81">
        <f t="shared" si="514"/>
        <v>0</v>
      </c>
      <c r="AO388" s="81" t="str">
        <f>IF(G388="","0",VALUE(VLOOKUP(G388,'登録データ（男）'!$Q$3:$S$23,3,FALSE)))</f>
        <v>0</v>
      </c>
      <c r="AP388" s="81">
        <f t="shared" si="510"/>
        <v>0</v>
      </c>
      <c r="AQ388" s="81">
        <f t="shared" si="511"/>
        <v>0</v>
      </c>
      <c r="AR388" s="81" t="str">
        <f ca="1">IF(OFFSET(B388,-MOD(ROW(B388),3),0)&lt;&gt;"",IF(RIGHT(G388,1)=")",VALUE(VLOOKUP(OFFSET(B388,-MOD(ROW(B388),3),0),'登録データ（男）'!#REF!,8,FALSE)),"0"),"0")</f>
        <v>0</v>
      </c>
      <c r="AS388" s="81">
        <f t="shared" ca="1" si="512"/>
        <v>0</v>
      </c>
      <c r="AT388" s="81"/>
      <c r="AU388" s="81"/>
      <c r="AV388" s="81"/>
      <c r="AW388" s="81"/>
      <c r="AX388" s="81"/>
      <c r="AY388" s="81"/>
      <c r="AZ388" s="81"/>
      <c r="BA388" s="77"/>
      <c r="BB388" s="77" t="str">
        <f t="shared" si="518"/>
        <v/>
      </c>
      <c r="BG388" s="81">
        <f t="shared" si="519"/>
        <v>0</v>
      </c>
    </row>
    <row r="389" spans="1:59" ht="18.75" customHeight="1" thickBot="1">
      <c r="A389" s="250"/>
      <c r="B389" s="245"/>
      <c r="C389" s="507"/>
      <c r="D389" s="507"/>
      <c r="E389" s="508" t="s">
        <v>258</v>
      </c>
      <c r="F389" s="79" t="s">
        <v>54</v>
      </c>
      <c r="G389" s="79"/>
      <c r="H389" s="152"/>
      <c r="I389" s="79" t="s">
        <v>36</v>
      </c>
      <c r="J389" s="18"/>
      <c r="K389" s="25" t="str">
        <f t="shared" si="502"/>
        <v/>
      </c>
      <c r="L389" s="18"/>
      <c r="M389" s="79" t="str">
        <f t="shared" si="503"/>
        <v/>
      </c>
      <c r="N389" s="18"/>
      <c r="O389" s="18"/>
      <c r="P389" s="258"/>
      <c r="Q389" s="258"/>
      <c r="R389" s="259"/>
      <c r="S389" s="256"/>
      <c r="T389" s="256"/>
      <c r="X389" s="46"/>
      <c r="Y389" s="81">
        <f>IF(B389="",0,IF(VLOOKUP(B389,'登録データ（男）'!$A$3:$AB$1687,28,FALSE)=1,0,1))</f>
        <v>0</v>
      </c>
      <c r="Z389" s="81"/>
      <c r="AA389" s="81"/>
      <c r="AB389" s="81"/>
      <c r="AC389" s="81"/>
      <c r="AD389" s="81"/>
      <c r="AE389" s="81"/>
      <c r="AF389" s="81">
        <f t="shared" ca="1" si="504"/>
        <v>0</v>
      </c>
      <c r="AG389" s="48"/>
      <c r="AH389" s="81">
        <f t="shared" si="505"/>
        <v>0</v>
      </c>
      <c r="AI389" s="81" t="str">
        <f>IF(G389="","0",VLOOKUP(G389,'登録データ（男）'!$Q$3:$S$23,2,FALSE))</f>
        <v>0</v>
      </c>
      <c r="AJ389" s="81" t="str">
        <f t="shared" si="506"/>
        <v>00</v>
      </c>
      <c r="AK389" s="81" t="str">
        <f t="shared" si="507"/>
        <v>0</v>
      </c>
      <c r="AL389" s="81" t="str">
        <f t="shared" si="508"/>
        <v>000000</v>
      </c>
      <c r="AM389" s="81" t="str">
        <f t="shared" ca="1" si="509"/>
        <v/>
      </c>
      <c r="AN389" s="81">
        <f t="shared" si="514"/>
        <v>0</v>
      </c>
      <c r="AO389" s="81" t="str">
        <f>IF(G389="","0",VALUE(VLOOKUP(G389,'登録データ（男）'!$Q$3:$S$23,3,FALSE)))</f>
        <v>0</v>
      </c>
      <c r="AP389" s="81">
        <f t="shared" si="510"/>
        <v>0</v>
      </c>
      <c r="AQ389" s="81">
        <f t="shared" si="511"/>
        <v>0</v>
      </c>
      <c r="AR389" s="81" t="str">
        <f ca="1">IF(OFFSET(B389,-MOD(ROW(B389),3),0)&lt;&gt;"",IF(RIGHT(G389,1)=")",VALUE(VLOOKUP(OFFSET(B389,-MOD(ROW(B389),3),0),'登録データ（男）'!#REF!,8,FALSE)),"0"),"0")</f>
        <v>0</v>
      </c>
      <c r="AS389" s="81">
        <f t="shared" ca="1" si="512"/>
        <v>0</v>
      </c>
      <c r="AT389" s="81"/>
      <c r="AU389" s="81"/>
      <c r="AV389" s="81"/>
      <c r="AW389" s="81"/>
      <c r="AX389" s="81"/>
      <c r="AY389" s="81"/>
      <c r="AZ389" s="81"/>
      <c r="BA389" s="77"/>
      <c r="BB389" s="77" t="str">
        <f t="shared" si="518"/>
        <v/>
      </c>
      <c r="BG389" s="81">
        <f t="shared" si="519"/>
        <v>0</v>
      </c>
    </row>
    <row r="390" spans="1:59" ht="18.75" customHeight="1" thickTop="1">
      <c r="A390" s="260">
        <v>125</v>
      </c>
      <c r="B390" s="243"/>
      <c r="C390" s="505" t="str">
        <f>IF(B390="","",VLOOKUP(B390,'登録データ（男）'!$A$3:$AA$2000,2,FALSE))</f>
        <v/>
      </c>
      <c r="D390" s="505" t="str">
        <f>IF(B390="","",VLOOKUP(B390,'登録データ（男）'!$A$3:$AA$2000,3,FALSE))</f>
        <v/>
      </c>
      <c r="E390" s="504" t="str">
        <f>IF(B390="","",VLOOKUP(B390,'登録データ（男）'!$A$3:$AA$2000,7,FALSE))</f>
        <v/>
      </c>
      <c r="F390" s="82" t="s">
        <v>52</v>
      </c>
      <c r="G390" s="82"/>
      <c r="H390" s="25"/>
      <c r="I390" s="82" t="s">
        <v>55</v>
      </c>
      <c r="J390" s="17"/>
      <c r="K390" s="184" t="str">
        <f t="shared" si="502"/>
        <v/>
      </c>
      <c r="L390" s="17"/>
      <c r="M390" s="82" t="str">
        <f t="shared" si="503"/>
        <v/>
      </c>
      <c r="N390" s="17"/>
      <c r="O390" s="17"/>
      <c r="P390" s="262"/>
      <c r="Q390" s="262"/>
      <c r="R390" s="241"/>
      <c r="S390" s="254"/>
      <c r="T390" s="254"/>
      <c r="X390" s="46"/>
      <c r="Y390" s="81">
        <f>IF(B390="",0,IF(VLOOKUP(B390,'登録データ（男）'!$A$3:$AB$1687,28,FALSE)=1,0,1))</f>
        <v>0</v>
      </c>
      <c r="Z390" s="81">
        <f>IF(B390="",1,0)</f>
        <v>1</v>
      </c>
      <c r="AA390" s="81">
        <f>IF(C390="",1,0)</f>
        <v>1</v>
      </c>
      <c r="AB390" s="81">
        <f>IF(D390="",1,0)</f>
        <v>1</v>
      </c>
      <c r="AC390" s="81">
        <f>IF(E390="",1,0)</f>
        <v>1</v>
      </c>
      <c r="AD390" s="81">
        <f>IF(E391="",1,0)</f>
        <v>1</v>
      </c>
      <c r="AE390" s="81">
        <f>SUM(Z390:AD390)</f>
        <v>5</v>
      </c>
      <c r="AF390" s="81">
        <f t="shared" ca="1" si="504"/>
        <v>0</v>
      </c>
      <c r="AG390" s="48" t="str">
        <f t="shared" ref="AG390" si="584">IF($B390="","",IF($B390&lt;1500,0,1))</f>
        <v/>
      </c>
      <c r="AH390" s="81">
        <f t="shared" si="505"/>
        <v>0</v>
      </c>
      <c r="AI390" s="81" t="str">
        <f>IF(G390="","0",VLOOKUP(G390,'登録データ（男）'!$Q$3:$S$23,2,FALSE))</f>
        <v>0</v>
      </c>
      <c r="AJ390" s="81" t="str">
        <f t="shared" si="506"/>
        <v>00</v>
      </c>
      <c r="AK390" s="81" t="str">
        <f t="shared" si="507"/>
        <v>0</v>
      </c>
      <c r="AL390" s="81" t="str">
        <f t="shared" si="508"/>
        <v>000000</v>
      </c>
      <c r="AM390" s="81" t="str">
        <f t="shared" ca="1" si="509"/>
        <v/>
      </c>
      <c r="AN390" s="81">
        <f t="shared" si="514"/>
        <v>0</v>
      </c>
      <c r="AO390" s="81" t="str">
        <f>IF(G390="","0",VALUE(VLOOKUP(G390,'登録データ（男）'!$Q$3:$S$23,3,FALSE)))</f>
        <v>0</v>
      </c>
      <c r="AP390" s="81">
        <f t="shared" si="510"/>
        <v>0</v>
      </c>
      <c r="AQ390" s="81">
        <f t="shared" si="511"/>
        <v>0</v>
      </c>
      <c r="AR390" s="81" t="str">
        <f ca="1">IF(OFFSET(B390,-MOD(ROW(B390),3),0)&lt;&gt;"",IF(RIGHT(G390,1)=")",VALUE(VLOOKUP(OFFSET(B390,-MOD(ROW(B390),3),0),'登録データ（男）'!#REF!,8,FALSE)),"0"),"0")</f>
        <v>0</v>
      </c>
      <c r="AS390" s="81">
        <f t="shared" ca="1" si="512"/>
        <v>0</v>
      </c>
      <c r="AT390" s="81" t="str">
        <f t="shared" ref="AT390" si="585">IF(AU390="","",RANK(AU390,$AU$18:$AU$467,1))</f>
        <v/>
      </c>
      <c r="AU390" s="81" t="str">
        <f>IF(S390="","",B390)</f>
        <v/>
      </c>
      <c r="AV390" s="81" t="str">
        <f t="shared" ref="AV390" si="586">IF(AW390="","",RANK(AW390,$AW$18:$AW$467,1))</f>
        <v/>
      </c>
      <c r="AW390" s="81" t="str">
        <f>IF(T390="","",B390)</f>
        <v/>
      </c>
      <c r="AX390" s="81" t="str">
        <f t="shared" ref="AX390" si="587">IF(AY390="","",RANK(AY390,$AY$18:$AY$467,1))</f>
        <v/>
      </c>
      <c r="AY390" s="81" t="str">
        <f>IF(OR(G390="十種競技",G391="十種競技",G392="十種競技"),B390,"")</f>
        <v/>
      </c>
      <c r="AZ390" s="81"/>
      <c r="BA390" s="77">
        <f>B390</f>
        <v>0</v>
      </c>
      <c r="BB390" s="77" t="str">
        <f t="shared" si="518"/>
        <v/>
      </c>
      <c r="BG390" s="81">
        <f t="shared" si="519"/>
        <v>0</v>
      </c>
    </row>
    <row r="391" spans="1:59" ht="18.75" customHeight="1">
      <c r="A391" s="261"/>
      <c r="B391" s="244"/>
      <c r="C391" s="506"/>
      <c r="D391" s="506"/>
      <c r="E391" s="504" t="str">
        <f>IF(B390="","",VLOOKUP(B390,'登録データ（男）'!$A$3:$AA$2000,4,FALSE))</f>
        <v/>
      </c>
      <c r="F391" s="16" t="s">
        <v>53</v>
      </c>
      <c r="G391" s="16"/>
      <c r="H391" s="16"/>
      <c r="I391" s="16" t="s">
        <v>56</v>
      </c>
      <c r="J391" s="76"/>
      <c r="K391" s="16" t="str">
        <f t="shared" si="502"/>
        <v/>
      </c>
      <c r="L391" s="76"/>
      <c r="M391" s="185" t="str">
        <f t="shared" si="503"/>
        <v/>
      </c>
      <c r="N391" s="76"/>
      <c r="O391" s="76"/>
      <c r="P391" s="204"/>
      <c r="Q391" s="204"/>
      <c r="R391" s="257"/>
      <c r="S391" s="255"/>
      <c r="T391" s="255"/>
      <c r="X391" s="46"/>
      <c r="Y391" s="81">
        <f>IF(B391="",0,IF(VLOOKUP(B391,'登録データ（男）'!$A$3:$AB$1687,28,FALSE)=1,0,1))</f>
        <v>0</v>
      </c>
      <c r="Z391" s="81"/>
      <c r="AA391" s="81"/>
      <c r="AB391" s="81"/>
      <c r="AC391" s="81"/>
      <c r="AD391" s="81"/>
      <c r="AE391" s="81"/>
      <c r="AF391" s="81">
        <f t="shared" ca="1" si="504"/>
        <v>0</v>
      </c>
      <c r="AG391" s="48" t="str">
        <f t="shared" si="498"/>
        <v/>
      </c>
      <c r="AH391" s="81">
        <f t="shared" si="505"/>
        <v>0</v>
      </c>
      <c r="AI391" s="81" t="str">
        <f>IF(G391="","0",VLOOKUP(G391,'登録データ（男）'!$Q$3:$S$23,2,FALSE))</f>
        <v>0</v>
      </c>
      <c r="AJ391" s="81" t="str">
        <f t="shared" si="506"/>
        <v>00</v>
      </c>
      <c r="AK391" s="81" t="str">
        <f t="shared" si="507"/>
        <v>0</v>
      </c>
      <c r="AL391" s="81" t="str">
        <f t="shared" si="508"/>
        <v>000000</v>
      </c>
      <c r="AM391" s="81" t="str">
        <f t="shared" ca="1" si="509"/>
        <v/>
      </c>
      <c r="AN391" s="81">
        <f t="shared" si="514"/>
        <v>0</v>
      </c>
      <c r="AO391" s="81" t="str">
        <f>IF(G391="","0",VALUE(VLOOKUP(G391,'登録データ（男）'!$Q$3:$S$23,3,FALSE)))</f>
        <v>0</v>
      </c>
      <c r="AP391" s="81">
        <f t="shared" si="510"/>
        <v>0</v>
      </c>
      <c r="AQ391" s="81">
        <f t="shared" si="511"/>
        <v>0</v>
      </c>
      <c r="AR391" s="81" t="str">
        <f ca="1">IF(OFFSET(B391,-MOD(ROW(B391),3),0)&lt;&gt;"",IF(RIGHT(G391,1)=")",VALUE(VLOOKUP(OFFSET(B391,-MOD(ROW(B391),3),0),'登録データ（男）'!#REF!,8,FALSE)),"0"),"0")</f>
        <v>0</v>
      </c>
      <c r="AS391" s="81">
        <f t="shared" ca="1" si="512"/>
        <v>0</v>
      </c>
      <c r="AT391" s="81"/>
      <c r="AU391" s="81"/>
      <c r="AV391" s="81"/>
      <c r="AW391" s="81"/>
      <c r="AX391" s="81"/>
      <c r="AY391" s="81"/>
      <c r="AZ391" s="81"/>
      <c r="BA391" s="77"/>
      <c r="BB391" s="77" t="str">
        <f t="shared" si="518"/>
        <v/>
      </c>
      <c r="BG391" s="81">
        <f t="shared" si="519"/>
        <v>0</v>
      </c>
    </row>
    <row r="392" spans="1:59" ht="18.75" customHeight="1" thickBot="1">
      <c r="A392" s="250"/>
      <c r="B392" s="245"/>
      <c r="C392" s="507"/>
      <c r="D392" s="507"/>
      <c r="E392" s="508" t="s">
        <v>258</v>
      </c>
      <c r="F392" s="79" t="s">
        <v>54</v>
      </c>
      <c r="G392" s="79"/>
      <c r="H392" s="152"/>
      <c r="I392" s="79" t="s">
        <v>36</v>
      </c>
      <c r="J392" s="18"/>
      <c r="K392" s="25" t="str">
        <f t="shared" si="502"/>
        <v/>
      </c>
      <c r="L392" s="18"/>
      <c r="M392" s="79" t="str">
        <f t="shared" si="503"/>
        <v/>
      </c>
      <c r="N392" s="18"/>
      <c r="O392" s="18"/>
      <c r="P392" s="258"/>
      <c r="Q392" s="258"/>
      <c r="R392" s="259"/>
      <c r="S392" s="256"/>
      <c r="T392" s="256"/>
      <c r="X392" s="46"/>
      <c r="Y392" s="81">
        <f>IF(B392="",0,IF(VLOOKUP(B392,'登録データ（男）'!$A$3:$AB$1687,28,FALSE)=1,0,1))</f>
        <v>0</v>
      </c>
      <c r="Z392" s="81"/>
      <c r="AA392" s="81"/>
      <c r="AB392" s="81"/>
      <c r="AC392" s="81"/>
      <c r="AD392" s="81"/>
      <c r="AE392" s="81"/>
      <c r="AF392" s="81">
        <f t="shared" ca="1" si="504"/>
        <v>0</v>
      </c>
      <c r="AG392" s="48"/>
      <c r="AH392" s="81">
        <f t="shared" si="505"/>
        <v>0</v>
      </c>
      <c r="AI392" s="81" t="str">
        <f>IF(G392="","0",VLOOKUP(G392,'登録データ（男）'!$Q$3:$S$23,2,FALSE))</f>
        <v>0</v>
      </c>
      <c r="AJ392" s="81" t="str">
        <f t="shared" si="506"/>
        <v>00</v>
      </c>
      <c r="AK392" s="81" t="str">
        <f t="shared" si="507"/>
        <v>0</v>
      </c>
      <c r="AL392" s="81" t="str">
        <f t="shared" si="508"/>
        <v>000000</v>
      </c>
      <c r="AM392" s="81" t="str">
        <f t="shared" ca="1" si="509"/>
        <v/>
      </c>
      <c r="AN392" s="81">
        <f t="shared" si="514"/>
        <v>0</v>
      </c>
      <c r="AO392" s="81" t="str">
        <f>IF(G392="","0",VALUE(VLOOKUP(G392,'登録データ（男）'!$Q$3:$S$23,3,FALSE)))</f>
        <v>0</v>
      </c>
      <c r="AP392" s="81">
        <f t="shared" si="510"/>
        <v>0</v>
      </c>
      <c r="AQ392" s="81">
        <f t="shared" si="511"/>
        <v>0</v>
      </c>
      <c r="AR392" s="81" t="str">
        <f ca="1">IF(OFFSET(B392,-MOD(ROW(B392),3),0)&lt;&gt;"",IF(RIGHT(G392,1)=")",VALUE(VLOOKUP(OFFSET(B392,-MOD(ROW(B392),3),0),'登録データ（男）'!#REF!,8,FALSE)),"0"),"0")</f>
        <v>0</v>
      </c>
      <c r="AS392" s="81">
        <f t="shared" ca="1" si="512"/>
        <v>0</v>
      </c>
      <c r="AT392" s="81"/>
      <c r="AU392" s="81"/>
      <c r="AV392" s="81"/>
      <c r="AW392" s="81"/>
      <c r="AX392" s="81"/>
      <c r="AY392" s="81"/>
      <c r="AZ392" s="81"/>
      <c r="BA392" s="77"/>
      <c r="BB392" s="77" t="str">
        <f t="shared" si="518"/>
        <v/>
      </c>
      <c r="BG392" s="81">
        <f t="shared" si="519"/>
        <v>0</v>
      </c>
    </row>
    <row r="393" spans="1:59" ht="18.75" customHeight="1" thickTop="1">
      <c r="A393" s="260">
        <v>126</v>
      </c>
      <c r="B393" s="243"/>
      <c r="C393" s="505" t="str">
        <f>IF(B393="","",VLOOKUP(B393,'登録データ（男）'!$A$3:$AA$2000,2,FALSE))</f>
        <v/>
      </c>
      <c r="D393" s="505" t="str">
        <f>IF(B393="","",VLOOKUP(B393,'登録データ（男）'!$A$3:$AA$2000,3,FALSE))</f>
        <v/>
      </c>
      <c r="E393" s="504" t="str">
        <f>IF(B393="","",VLOOKUP(B393,'登録データ（男）'!$A$3:$AA$2000,7,FALSE))</f>
        <v/>
      </c>
      <c r="F393" s="82" t="s">
        <v>52</v>
      </c>
      <c r="G393" s="82"/>
      <c r="H393" s="25"/>
      <c r="I393" s="82" t="s">
        <v>55</v>
      </c>
      <c r="J393" s="17"/>
      <c r="K393" s="184" t="str">
        <f t="shared" si="502"/>
        <v/>
      </c>
      <c r="L393" s="17"/>
      <c r="M393" s="82" t="str">
        <f t="shared" si="503"/>
        <v/>
      </c>
      <c r="N393" s="17"/>
      <c r="O393" s="17"/>
      <c r="P393" s="262"/>
      <c r="Q393" s="262"/>
      <c r="R393" s="241"/>
      <c r="S393" s="254"/>
      <c r="T393" s="254"/>
      <c r="X393" s="46"/>
      <c r="Y393" s="81">
        <f>IF(B393="",0,IF(VLOOKUP(B393,'登録データ（男）'!$A$3:$AB$1687,28,FALSE)=1,0,1))</f>
        <v>0</v>
      </c>
      <c r="Z393" s="81">
        <f>IF(B393="",1,0)</f>
        <v>1</v>
      </c>
      <c r="AA393" s="81">
        <f>IF(C393="",1,0)</f>
        <v>1</v>
      </c>
      <c r="AB393" s="81">
        <f>IF(D393="",1,0)</f>
        <v>1</v>
      </c>
      <c r="AC393" s="81">
        <f>IF(E393="",1,0)</f>
        <v>1</v>
      </c>
      <c r="AD393" s="81">
        <f>IF(E394="",1,0)</f>
        <v>1</v>
      </c>
      <c r="AE393" s="81">
        <f>SUM(Z393:AD393)</f>
        <v>5</v>
      </c>
      <c r="AF393" s="81">
        <f t="shared" ca="1" si="504"/>
        <v>0</v>
      </c>
      <c r="AG393" s="48" t="str">
        <f t="shared" ref="AG393" si="588">IF($B393="","",IF($B393&lt;1500,0,1))</f>
        <v/>
      </c>
      <c r="AH393" s="81">
        <f t="shared" si="505"/>
        <v>0</v>
      </c>
      <c r="AI393" s="81" t="str">
        <f>IF(G393="","0",VLOOKUP(G393,'登録データ（男）'!$Q$3:$S$23,2,FALSE))</f>
        <v>0</v>
      </c>
      <c r="AJ393" s="81" t="str">
        <f t="shared" si="506"/>
        <v>00</v>
      </c>
      <c r="AK393" s="81" t="str">
        <f t="shared" si="507"/>
        <v>0</v>
      </c>
      <c r="AL393" s="81" t="str">
        <f t="shared" si="508"/>
        <v>000000</v>
      </c>
      <c r="AM393" s="81" t="str">
        <f t="shared" ca="1" si="509"/>
        <v/>
      </c>
      <c r="AN393" s="81">
        <f t="shared" si="514"/>
        <v>0</v>
      </c>
      <c r="AO393" s="81" t="str">
        <f>IF(G393="","0",VALUE(VLOOKUP(G393,'登録データ（男）'!$Q$3:$S$23,3,FALSE)))</f>
        <v>0</v>
      </c>
      <c r="AP393" s="81">
        <f t="shared" si="510"/>
        <v>0</v>
      </c>
      <c r="AQ393" s="81">
        <f t="shared" si="511"/>
        <v>0</v>
      </c>
      <c r="AR393" s="81" t="str">
        <f ca="1">IF(OFFSET(B393,-MOD(ROW(B393),3),0)&lt;&gt;"",IF(RIGHT(G393,1)=")",VALUE(VLOOKUP(OFFSET(B393,-MOD(ROW(B393),3),0),'登録データ（男）'!#REF!,8,FALSE)),"0"),"0")</f>
        <v>0</v>
      </c>
      <c r="AS393" s="81">
        <f t="shared" ca="1" si="512"/>
        <v>0</v>
      </c>
      <c r="AT393" s="81" t="str">
        <f t="shared" ref="AT393" si="589">IF(AU393="","",RANK(AU393,$AU$18:$AU$467,1))</f>
        <v/>
      </c>
      <c r="AU393" s="81" t="str">
        <f>IF(S393="","",B393)</f>
        <v/>
      </c>
      <c r="AV393" s="81" t="str">
        <f t="shared" ref="AV393" si="590">IF(AW393="","",RANK(AW393,$AW$18:$AW$467,1))</f>
        <v/>
      </c>
      <c r="AW393" s="81" t="str">
        <f>IF(T393="","",B393)</f>
        <v/>
      </c>
      <c r="AX393" s="81" t="str">
        <f t="shared" ref="AX393" si="591">IF(AY393="","",RANK(AY393,$AY$18:$AY$467,1))</f>
        <v/>
      </c>
      <c r="AY393" s="81" t="str">
        <f>IF(OR(G393="十種競技",G394="十種競技",G395="十種競技"),B393,"")</f>
        <v/>
      </c>
      <c r="AZ393" s="81"/>
      <c r="BA393" s="77">
        <f>B393</f>
        <v>0</v>
      </c>
      <c r="BB393" s="77" t="str">
        <f t="shared" si="518"/>
        <v/>
      </c>
      <c r="BG393" s="81">
        <f t="shared" si="519"/>
        <v>0</v>
      </c>
    </row>
    <row r="394" spans="1:59" ht="18.75" customHeight="1">
      <c r="A394" s="261"/>
      <c r="B394" s="244"/>
      <c r="C394" s="506"/>
      <c r="D394" s="506"/>
      <c r="E394" s="504" t="str">
        <f>IF(B393="","",VLOOKUP(B393,'登録データ（男）'!$A$3:$AA$2000,4,FALSE))</f>
        <v/>
      </c>
      <c r="F394" s="16" t="s">
        <v>53</v>
      </c>
      <c r="G394" s="16"/>
      <c r="H394" s="16"/>
      <c r="I394" s="16" t="s">
        <v>56</v>
      </c>
      <c r="J394" s="76"/>
      <c r="K394" s="16" t="str">
        <f t="shared" si="502"/>
        <v/>
      </c>
      <c r="L394" s="76"/>
      <c r="M394" s="185" t="str">
        <f t="shared" si="503"/>
        <v/>
      </c>
      <c r="N394" s="76"/>
      <c r="O394" s="76"/>
      <c r="P394" s="204"/>
      <c r="Q394" s="204"/>
      <c r="R394" s="257"/>
      <c r="S394" s="255"/>
      <c r="T394" s="255"/>
      <c r="X394" s="46"/>
      <c r="Y394" s="81">
        <f>IF(B394="",0,IF(VLOOKUP(B394,'登録データ（男）'!$A$3:$AB$1687,28,FALSE)=1,0,1))</f>
        <v>0</v>
      </c>
      <c r="Z394" s="81"/>
      <c r="AA394" s="81"/>
      <c r="AB394" s="81"/>
      <c r="AC394" s="81"/>
      <c r="AD394" s="81"/>
      <c r="AE394" s="81"/>
      <c r="AF394" s="81">
        <f t="shared" ca="1" si="504"/>
        <v>0</v>
      </c>
      <c r="AG394" s="48" t="str">
        <f t="shared" si="498"/>
        <v/>
      </c>
      <c r="AH394" s="81">
        <f t="shared" si="505"/>
        <v>0</v>
      </c>
      <c r="AI394" s="81" t="str">
        <f>IF(G394="","0",VLOOKUP(G394,'登録データ（男）'!$Q$3:$S$23,2,FALSE))</f>
        <v>0</v>
      </c>
      <c r="AJ394" s="81" t="str">
        <f t="shared" si="506"/>
        <v>00</v>
      </c>
      <c r="AK394" s="81" t="str">
        <f t="shared" si="507"/>
        <v>0</v>
      </c>
      <c r="AL394" s="81" t="str">
        <f t="shared" si="508"/>
        <v>000000</v>
      </c>
      <c r="AM394" s="81" t="str">
        <f t="shared" ca="1" si="509"/>
        <v/>
      </c>
      <c r="AN394" s="81">
        <f t="shared" si="514"/>
        <v>0</v>
      </c>
      <c r="AO394" s="81" t="str">
        <f>IF(G394="","0",VALUE(VLOOKUP(G394,'登録データ（男）'!$Q$3:$S$23,3,FALSE)))</f>
        <v>0</v>
      </c>
      <c r="AP394" s="81">
        <f t="shared" si="510"/>
        <v>0</v>
      </c>
      <c r="AQ394" s="81">
        <f t="shared" si="511"/>
        <v>0</v>
      </c>
      <c r="AR394" s="81" t="str">
        <f ca="1">IF(OFFSET(B394,-MOD(ROW(B394),3),0)&lt;&gt;"",IF(RIGHT(G394,1)=")",VALUE(VLOOKUP(OFFSET(B394,-MOD(ROW(B394),3),0),'登録データ（男）'!#REF!,8,FALSE)),"0"),"0")</f>
        <v>0</v>
      </c>
      <c r="AS394" s="81">
        <f t="shared" ca="1" si="512"/>
        <v>0</v>
      </c>
      <c r="AT394" s="81"/>
      <c r="AU394" s="81"/>
      <c r="AV394" s="81"/>
      <c r="AW394" s="81"/>
      <c r="AX394" s="81"/>
      <c r="AY394" s="81"/>
      <c r="AZ394" s="81"/>
      <c r="BA394" s="77"/>
      <c r="BB394" s="77" t="str">
        <f t="shared" si="518"/>
        <v/>
      </c>
      <c r="BG394" s="81">
        <f t="shared" si="519"/>
        <v>0</v>
      </c>
    </row>
    <row r="395" spans="1:59" ht="18.75" customHeight="1" thickBot="1">
      <c r="A395" s="250"/>
      <c r="B395" s="245"/>
      <c r="C395" s="507"/>
      <c r="D395" s="507"/>
      <c r="E395" s="508" t="s">
        <v>258</v>
      </c>
      <c r="F395" s="79" t="s">
        <v>54</v>
      </c>
      <c r="G395" s="79"/>
      <c r="H395" s="152"/>
      <c r="I395" s="79" t="s">
        <v>36</v>
      </c>
      <c r="J395" s="18"/>
      <c r="K395" s="25" t="str">
        <f t="shared" si="502"/>
        <v/>
      </c>
      <c r="L395" s="18"/>
      <c r="M395" s="79" t="str">
        <f t="shared" si="503"/>
        <v/>
      </c>
      <c r="N395" s="18"/>
      <c r="O395" s="18"/>
      <c r="P395" s="258"/>
      <c r="Q395" s="258"/>
      <c r="R395" s="259"/>
      <c r="S395" s="256"/>
      <c r="T395" s="256"/>
      <c r="X395" s="46"/>
      <c r="Y395" s="81">
        <f>IF(B395="",0,IF(VLOOKUP(B395,'登録データ（男）'!$A$3:$AB$1687,28,FALSE)=1,0,1))</f>
        <v>0</v>
      </c>
      <c r="Z395" s="81"/>
      <c r="AA395" s="81"/>
      <c r="AB395" s="81"/>
      <c r="AC395" s="81"/>
      <c r="AD395" s="81"/>
      <c r="AE395" s="81"/>
      <c r="AF395" s="81">
        <f t="shared" ca="1" si="504"/>
        <v>0</v>
      </c>
      <c r="AG395" s="48"/>
      <c r="AH395" s="81">
        <f t="shared" si="505"/>
        <v>0</v>
      </c>
      <c r="AI395" s="81" t="str">
        <f>IF(G395="","0",VLOOKUP(G395,'登録データ（男）'!$Q$3:$S$23,2,FALSE))</f>
        <v>0</v>
      </c>
      <c r="AJ395" s="81" t="str">
        <f t="shared" si="506"/>
        <v>00</v>
      </c>
      <c r="AK395" s="81" t="str">
        <f t="shared" si="507"/>
        <v>0</v>
      </c>
      <c r="AL395" s="81" t="str">
        <f t="shared" si="508"/>
        <v>000000</v>
      </c>
      <c r="AM395" s="81" t="str">
        <f t="shared" ca="1" si="509"/>
        <v/>
      </c>
      <c r="AN395" s="81">
        <f t="shared" si="514"/>
        <v>0</v>
      </c>
      <c r="AO395" s="81" t="str">
        <f>IF(G395="","0",VALUE(VLOOKUP(G395,'登録データ（男）'!$Q$3:$S$23,3,FALSE)))</f>
        <v>0</v>
      </c>
      <c r="AP395" s="81">
        <f t="shared" si="510"/>
        <v>0</v>
      </c>
      <c r="AQ395" s="81">
        <f t="shared" si="511"/>
        <v>0</v>
      </c>
      <c r="AR395" s="81" t="str">
        <f ca="1">IF(OFFSET(B395,-MOD(ROW(B395),3),0)&lt;&gt;"",IF(RIGHT(G395,1)=")",VALUE(VLOOKUP(OFFSET(B395,-MOD(ROW(B395),3),0),'登録データ（男）'!#REF!,8,FALSE)),"0"),"0")</f>
        <v>0</v>
      </c>
      <c r="AS395" s="81">
        <f t="shared" ca="1" si="512"/>
        <v>0</v>
      </c>
      <c r="AT395" s="81"/>
      <c r="AU395" s="81"/>
      <c r="AV395" s="81"/>
      <c r="AW395" s="81"/>
      <c r="AX395" s="81"/>
      <c r="AY395" s="81"/>
      <c r="AZ395" s="81"/>
      <c r="BA395" s="77"/>
      <c r="BB395" s="77" t="str">
        <f t="shared" si="518"/>
        <v/>
      </c>
      <c r="BG395" s="81">
        <f t="shared" si="519"/>
        <v>0</v>
      </c>
    </row>
    <row r="396" spans="1:59" ht="18" customHeight="1" thickTop="1">
      <c r="A396" s="260">
        <v>127</v>
      </c>
      <c r="B396" s="243"/>
      <c r="C396" s="505" t="str">
        <f>IF(B396="","",VLOOKUP(B396,'登録データ（男）'!$A$3:$AA$2000,2,FALSE))</f>
        <v/>
      </c>
      <c r="D396" s="505" t="str">
        <f>IF(B396="","",VLOOKUP(B396,'登録データ（男）'!$A$3:$AA$2000,3,FALSE))</f>
        <v/>
      </c>
      <c r="E396" s="504" t="str">
        <f>IF(B396="","",VLOOKUP(B396,'登録データ（男）'!$A$3:$AA$2000,7,FALSE))</f>
        <v/>
      </c>
      <c r="F396" s="82" t="s">
        <v>52</v>
      </c>
      <c r="G396" s="82"/>
      <c r="H396" s="25"/>
      <c r="I396" s="82" t="s">
        <v>55</v>
      </c>
      <c r="J396" s="17"/>
      <c r="K396" s="184" t="str">
        <f t="shared" si="502"/>
        <v/>
      </c>
      <c r="L396" s="17"/>
      <c r="M396" s="82" t="str">
        <f t="shared" si="503"/>
        <v/>
      </c>
      <c r="N396" s="17"/>
      <c r="O396" s="17"/>
      <c r="P396" s="262"/>
      <c r="Q396" s="262"/>
      <c r="R396" s="241"/>
      <c r="S396" s="254"/>
      <c r="T396" s="254"/>
      <c r="X396" s="46"/>
      <c r="Y396" s="81">
        <f>IF(B396="",0,IF(VLOOKUP(B396,'登録データ（男）'!$A$3:$AB$1687,28,FALSE)=1,0,1))</f>
        <v>0</v>
      </c>
      <c r="Z396" s="81">
        <f>IF(B396="",1,0)</f>
        <v>1</v>
      </c>
      <c r="AA396" s="81">
        <f>IF(C396="",1,0)</f>
        <v>1</v>
      </c>
      <c r="AB396" s="81">
        <f>IF(D396="",1,0)</f>
        <v>1</v>
      </c>
      <c r="AC396" s="81">
        <f>IF(E396="",1,0)</f>
        <v>1</v>
      </c>
      <c r="AD396" s="81">
        <f>IF(E397="",1,0)</f>
        <v>1</v>
      </c>
      <c r="AE396" s="81">
        <f>SUM(Z396:AD396)</f>
        <v>5</v>
      </c>
      <c r="AF396" s="81">
        <f t="shared" ca="1" si="504"/>
        <v>0</v>
      </c>
      <c r="AG396" s="48" t="str">
        <f t="shared" ref="AG396" si="592">IF($B396="","",IF($B396&lt;1500,0,1))</f>
        <v/>
      </c>
      <c r="AH396" s="81">
        <f t="shared" si="505"/>
        <v>0</v>
      </c>
      <c r="AI396" s="81" t="str">
        <f>IF(G396="","0",VLOOKUP(G396,'登録データ（男）'!$Q$3:$S$23,2,FALSE))</f>
        <v>0</v>
      </c>
      <c r="AJ396" s="81" t="str">
        <f t="shared" si="506"/>
        <v>00</v>
      </c>
      <c r="AK396" s="81" t="str">
        <f t="shared" si="507"/>
        <v>0</v>
      </c>
      <c r="AL396" s="81" t="str">
        <f t="shared" si="508"/>
        <v>000000</v>
      </c>
      <c r="AM396" s="81" t="str">
        <f t="shared" ca="1" si="509"/>
        <v/>
      </c>
      <c r="AN396" s="81">
        <f t="shared" si="514"/>
        <v>0</v>
      </c>
      <c r="AO396" s="81" t="str">
        <f>IF(G396="","0",VALUE(VLOOKUP(G396,'登録データ（男）'!$Q$3:$S$23,3,FALSE)))</f>
        <v>0</v>
      </c>
      <c r="AP396" s="81">
        <f t="shared" si="510"/>
        <v>0</v>
      </c>
      <c r="AQ396" s="81">
        <f t="shared" si="511"/>
        <v>0</v>
      </c>
      <c r="AR396" s="81" t="str">
        <f ca="1">IF(OFFSET(B396,-MOD(ROW(B396),3),0)&lt;&gt;"",IF(RIGHT(G396,1)=")",VALUE(VLOOKUP(OFFSET(B396,-MOD(ROW(B396),3),0),'登録データ（男）'!#REF!,8,FALSE)),"0"),"0")</f>
        <v>0</v>
      </c>
      <c r="AS396" s="81">
        <f t="shared" ca="1" si="512"/>
        <v>0</v>
      </c>
      <c r="AT396" s="81" t="str">
        <f t="shared" ref="AT396" si="593">IF(AU396="","",RANK(AU396,$AU$18:$AU$467,1))</f>
        <v/>
      </c>
      <c r="AU396" s="81" t="str">
        <f>IF(S396="","",B396)</f>
        <v/>
      </c>
      <c r="AV396" s="81" t="str">
        <f t="shared" ref="AV396" si="594">IF(AW396="","",RANK(AW396,$AW$18:$AW$467,1))</f>
        <v/>
      </c>
      <c r="AW396" s="81" t="str">
        <f>IF(T396="","",B396)</f>
        <v/>
      </c>
      <c r="AX396" s="81" t="str">
        <f t="shared" ref="AX396" si="595">IF(AY396="","",RANK(AY396,$AY$18:$AY$467,1))</f>
        <v/>
      </c>
      <c r="AY396" s="81" t="str">
        <f>IF(OR(G396="十種競技",G397="十種競技",G398="十種競技"),B396,"")</f>
        <v/>
      </c>
      <c r="AZ396" s="81"/>
      <c r="BA396" s="77">
        <f>B396</f>
        <v>0</v>
      </c>
      <c r="BB396" s="77" t="str">
        <f t="shared" si="518"/>
        <v/>
      </c>
      <c r="BG396" s="81">
        <f t="shared" si="519"/>
        <v>0</v>
      </c>
    </row>
    <row r="397" spans="1:59" ht="18" customHeight="1">
      <c r="A397" s="261"/>
      <c r="B397" s="244"/>
      <c r="C397" s="506"/>
      <c r="D397" s="506"/>
      <c r="E397" s="504" t="str">
        <f>IF(B396="","",VLOOKUP(B396,'登録データ（男）'!$A$3:$AA$2000,4,FALSE))</f>
        <v/>
      </c>
      <c r="F397" s="16" t="s">
        <v>53</v>
      </c>
      <c r="G397" s="16"/>
      <c r="H397" s="16"/>
      <c r="I397" s="16" t="s">
        <v>56</v>
      </c>
      <c r="J397" s="76"/>
      <c r="K397" s="16" t="str">
        <f t="shared" si="502"/>
        <v/>
      </c>
      <c r="L397" s="76"/>
      <c r="M397" s="185" t="str">
        <f t="shared" si="503"/>
        <v/>
      </c>
      <c r="N397" s="76"/>
      <c r="O397" s="76"/>
      <c r="P397" s="204"/>
      <c r="Q397" s="204"/>
      <c r="R397" s="257"/>
      <c r="S397" s="255"/>
      <c r="T397" s="255"/>
      <c r="X397" s="46"/>
      <c r="Y397" s="81">
        <f>IF(B397="",0,IF(VLOOKUP(B397,'登録データ（男）'!$A$3:$AB$1687,28,FALSE)=1,0,1))</f>
        <v>0</v>
      </c>
      <c r="Z397" s="81"/>
      <c r="AA397" s="81"/>
      <c r="AB397" s="81"/>
      <c r="AC397" s="81"/>
      <c r="AD397" s="81"/>
      <c r="AE397" s="81"/>
      <c r="AF397" s="81">
        <f t="shared" ca="1" si="504"/>
        <v>0</v>
      </c>
      <c r="AG397" s="48" t="str">
        <f t="shared" si="498"/>
        <v/>
      </c>
      <c r="AH397" s="81">
        <f t="shared" si="505"/>
        <v>0</v>
      </c>
      <c r="AI397" s="81" t="str">
        <f>IF(G397="","0",VLOOKUP(G397,'登録データ（男）'!$Q$3:$S$23,2,FALSE))</f>
        <v>0</v>
      </c>
      <c r="AJ397" s="81" t="str">
        <f t="shared" si="506"/>
        <v>00</v>
      </c>
      <c r="AK397" s="81" t="str">
        <f t="shared" si="507"/>
        <v>0</v>
      </c>
      <c r="AL397" s="81" t="str">
        <f t="shared" si="508"/>
        <v>000000</v>
      </c>
      <c r="AM397" s="81" t="str">
        <f t="shared" ca="1" si="509"/>
        <v/>
      </c>
      <c r="AN397" s="81">
        <f t="shared" si="514"/>
        <v>0</v>
      </c>
      <c r="AO397" s="81" t="str">
        <f>IF(G397="","0",VALUE(VLOOKUP(G397,'登録データ（男）'!$Q$3:$S$23,3,FALSE)))</f>
        <v>0</v>
      </c>
      <c r="AP397" s="81">
        <f t="shared" si="510"/>
        <v>0</v>
      </c>
      <c r="AQ397" s="81">
        <f t="shared" si="511"/>
        <v>0</v>
      </c>
      <c r="AR397" s="81" t="str">
        <f ca="1">IF(OFFSET(B397,-MOD(ROW(B397),3),0)&lt;&gt;"",IF(RIGHT(G397,1)=")",VALUE(VLOOKUP(OFFSET(B397,-MOD(ROW(B397),3),0),'登録データ（男）'!#REF!,8,FALSE)),"0"),"0")</f>
        <v>0</v>
      </c>
      <c r="AS397" s="81">
        <f t="shared" ca="1" si="512"/>
        <v>0</v>
      </c>
      <c r="AT397" s="81"/>
      <c r="AU397" s="81"/>
      <c r="AV397" s="81"/>
      <c r="AW397" s="81"/>
      <c r="AX397" s="81"/>
      <c r="AY397" s="81"/>
      <c r="AZ397" s="81"/>
      <c r="BA397" s="77"/>
      <c r="BB397" s="77" t="str">
        <f t="shared" si="518"/>
        <v/>
      </c>
      <c r="BG397" s="81">
        <f t="shared" si="519"/>
        <v>0</v>
      </c>
    </row>
    <row r="398" spans="1:59" ht="18.75" customHeight="1" thickBot="1">
      <c r="A398" s="250"/>
      <c r="B398" s="245"/>
      <c r="C398" s="507"/>
      <c r="D398" s="507"/>
      <c r="E398" s="508" t="s">
        <v>258</v>
      </c>
      <c r="F398" s="79" t="s">
        <v>54</v>
      </c>
      <c r="G398" s="79"/>
      <c r="H398" s="152"/>
      <c r="I398" s="79" t="s">
        <v>36</v>
      </c>
      <c r="J398" s="18"/>
      <c r="K398" s="25" t="str">
        <f t="shared" si="502"/>
        <v/>
      </c>
      <c r="L398" s="18"/>
      <c r="M398" s="79" t="str">
        <f t="shared" si="503"/>
        <v/>
      </c>
      <c r="N398" s="18"/>
      <c r="O398" s="18"/>
      <c r="P398" s="258"/>
      <c r="Q398" s="258"/>
      <c r="R398" s="259"/>
      <c r="S398" s="256"/>
      <c r="T398" s="256"/>
      <c r="X398" s="46"/>
      <c r="Y398" s="81">
        <f>IF(B398="",0,IF(VLOOKUP(B398,'登録データ（男）'!$A$3:$AB$1687,28,FALSE)=1,0,1))</f>
        <v>0</v>
      </c>
      <c r="Z398" s="81"/>
      <c r="AA398" s="81"/>
      <c r="AB398" s="81"/>
      <c r="AC398" s="81"/>
      <c r="AD398" s="81"/>
      <c r="AE398" s="81"/>
      <c r="AF398" s="81">
        <f t="shared" ca="1" si="504"/>
        <v>0</v>
      </c>
      <c r="AG398" s="48"/>
      <c r="AH398" s="81">
        <f t="shared" si="505"/>
        <v>0</v>
      </c>
      <c r="AI398" s="81" t="str">
        <f>IF(G398="","0",VLOOKUP(G398,'登録データ（男）'!$Q$3:$S$23,2,FALSE))</f>
        <v>0</v>
      </c>
      <c r="AJ398" s="81" t="str">
        <f t="shared" si="506"/>
        <v>00</v>
      </c>
      <c r="AK398" s="81" t="str">
        <f t="shared" si="507"/>
        <v>0</v>
      </c>
      <c r="AL398" s="81" t="str">
        <f t="shared" si="508"/>
        <v>000000</v>
      </c>
      <c r="AM398" s="81" t="str">
        <f t="shared" ca="1" si="509"/>
        <v/>
      </c>
      <c r="AN398" s="81">
        <f t="shared" si="514"/>
        <v>0</v>
      </c>
      <c r="AO398" s="81" t="str">
        <f>IF(G398="","0",VALUE(VLOOKUP(G398,'登録データ（男）'!$Q$3:$S$23,3,FALSE)))</f>
        <v>0</v>
      </c>
      <c r="AP398" s="81">
        <f t="shared" si="510"/>
        <v>0</v>
      </c>
      <c r="AQ398" s="81">
        <f t="shared" si="511"/>
        <v>0</v>
      </c>
      <c r="AR398" s="81" t="str">
        <f ca="1">IF(OFFSET(B398,-MOD(ROW(B398),3),0)&lt;&gt;"",IF(RIGHT(G398,1)=")",VALUE(VLOOKUP(OFFSET(B398,-MOD(ROW(B398),3),0),'登録データ（男）'!#REF!,8,FALSE)),"0"),"0")</f>
        <v>0</v>
      </c>
      <c r="AS398" s="81">
        <f t="shared" ca="1" si="512"/>
        <v>0</v>
      </c>
      <c r="AT398" s="81"/>
      <c r="AU398" s="81"/>
      <c r="AV398" s="81"/>
      <c r="AW398" s="81"/>
      <c r="AX398" s="81"/>
      <c r="AY398" s="81"/>
      <c r="AZ398" s="81"/>
      <c r="BA398" s="77"/>
      <c r="BB398" s="77" t="str">
        <f t="shared" si="518"/>
        <v/>
      </c>
      <c r="BG398" s="81">
        <f t="shared" si="519"/>
        <v>0</v>
      </c>
    </row>
    <row r="399" spans="1:59" ht="18" customHeight="1" thickTop="1">
      <c r="A399" s="260">
        <v>128</v>
      </c>
      <c r="B399" s="243"/>
      <c r="C399" s="505" t="str">
        <f>IF(B399="","",VLOOKUP(B399,'登録データ（男）'!$A$3:$AA$2000,2,FALSE))</f>
        <v/>
      </c>
      <c r="D399" s="505" t="str">
        <f>IF(B399="","",VLOOKUP(B399,'登録データ（男）'!$A$3:$AA$2000,3,FALSE))</f>
        <v/>
      </c>
      <c r="E399" s="504" t="str">
        <f>IF(B399="","",VLOOKUP(B399,'登録データ（男）'!$A$3:$AA$2000,7,FALSE))</f>
        <v/>
      </c>
      <c r="F399" s="82" t="s">
        <v>52</v>
      </c>
      <c r="G399" s="82"/>
      <c r="H399" s="25"/>
      <c r="I399" s="82" t="s">
        <v>55</v>
      </c>
      <c r="J399" s="17"/>
      <c r="K399" s="184" t="str">
        <f t="shared" si="502"/>
        <v/>
      </c>
      <c r="L399" s="17"/>
      <c r="M399" s="82" t="str">
        <f t="shared" si="503"/>
        <v/>
      </c>
      <c r="N399" s="17"/>
      <c r="O399" s="17"/>
      <c r="P399" s="262"/>
      <c r="Q399" s="262"/>
      <c r="R399" s="241"/>
      <c r="S399" s="254"/>
      <c r="T399" s="254"/>
      <c r="X399" s="46"/>
      <c r="Y399" s="81">
        <f>IF(B399="",0,IF(VLOOKUP(B399,'登録データ（男）'!$A$3:$AB$1687,28,FALSE)=1,0,1))</f>
        <v>0</v>
      </c>
      <c r="Z399" s="81">
        <f>IF(B399="",1,0)</f>
        <v>1</v>
      </c>
      <c r="AA399" s="81">
        <f>IF(C399="",1,0)</f>
        <v>1</v>
      </c>
      <c r="AB399" s="81">
        <f>IF(D399="",1,0)</f>
        <v>1</v>
      </c>
      <c r="AC399" s="81">
        <f>IF(E399="",1,0)</f>
        <v>1</v>
      </c>
      <c r="AD399" s="81">
        <f>IF(E400="",1,0)</f>
        <v>1</v>
      </c>
      <c r="AE399" s="81">
        <f>SUM(Z399:AD399)</f>
        <v>5</v>
      </c>
      <c r="AF399" s="81">
        <f t="shared" ca="1" si="504"/>
        <v>0</v>
      </c>
      <c r="AG399" s="48" t="str">
        <f t="shared" ref="AG399:AG460" si="596">IF($B399="","",IF($B399&lt;1500,0,1))</f>
        <v/>
      </c>
      <c r="AH399" s="81">
        <f t="shared" si="505"/>
        <v>0</v>
      </c>
      <c r="AI399" s="81" t="str">
        <f>IF(G399="","0",VLOOKUP(G399,'登録データ（男）'!$Q$3:$S$23,2,FALSE))</f>
        <v>0</v>
      </c>
      <c r="AJ399" s="81" t="str">
        <f t="shared" si="506"/>
        <v>00</v>
      </c>
      <c r="AK399" s="81" t="str">
        <f t="shared" si="507"/>
        <v>0</v>
      </c>
      <c r="AL399" s="81" t="str">
        <f t="shared" si="508"/>
        <v>000000</v>
      </c>
      <c r="AM399" s="81" t="str">
        <f t="shared" ca="1" si="509"/>
        <v/>
      </c>
      <c r="AN399" s="81">
        <f t="shared" si="514"/>
        <v>0</v>
      </c>
      <c r="AO399" s="81" t="str">
        <f>IF(G399="","0",VALUE(VLOOKUP(G399,'登録データ（男）'!$Q$3:$S$23,3,FALSE)))</f>
        <v>0</v>
      </c>
      <c r="AP399" s="81">
        <f t="shared" si="510"/>
        <v>0</v>
      </c>
      <c r="AQ399" s="81">
        <f t="shared" si="511"/>
        <v>0</v>
      </c>
      <c r="AR399" s="81" t="str">
        <f ca="1">IF(OFFSET(B399,-MOD(ROW(B399),3),0)&lt;&gt;"",IF(RIGHT(G399,1)=")",VALUE(VLOOKUP(OFFSET(B399,-MOD(ROW(B399),3),0),'登録データ（男）'!#REF!,8,FALSE)),"0"),"0")</f>
        <v>0</v>
      </c>
      <c r="AS399" s="81">
        <f t="shared" ca="1" si="512"/>
        <v>0</v>
      </c>
      <c r="AT399" s="81" t="str">
        <f t="shared" ref="AT399" si="597">IF(AU399="","",RANK(AU399,$AU$18:$AU$467,1))</f>
        <v/>
      </c>
      <c r="AU399" s="81" t="str">
        <f>IF(S399="","",B399)</f>
        <v/>
      </c>
      <c r="AV399" s="81" t="str">
        <f t="shared" ref="AV399" si="598">IF(AW399="","",RANK(AW399,$AW$18:$AW$467,1))</f>
        <v/>
      </c>
      <c r="AW399" s="81" t="str">
        <f>IF(T399="","",B399)</f>
        <v/>
      </c>
      <c r="AX399" s="81" t="str">
        <f t="shared" ref="AX399" si="599">IF(AY399="","",RANK(AY399,$AY$18:$AY$467,1))</f>
        <v/>
      </c>
      <c r="AY399" s="81" t="str">
        <f>IF(OR(G399="十種競技",G400="十種競技",G401="十種競技"),B399,"")</f>
        <v/>
      </c>
      <c r="AZ399" s="81"/>
      <c r="BA399" s="77">
        <f>B399</f>
        <v>0</v>
      </c>
      <c r="BB399" s="77" t="str">
        <f t="shared" si="518"/>
        <v/>
      </c>
      <c r="BG399" s="81">
        <f t="shared" si="519"/>
        <v>0</v>
      </c>
    </row>
    <row r="400" spans="1:59" ht="18" customHeight="1">
      <c r="A400" s="261"/>
      <c r="B400" s="244"/>
      <c r="C400" s="506"/>
      <c r="D400" s="506"/>
      <c r="E400" s="504" t="str">
        <f>IF(B399="","",VLOOKUP(B399,'登録データ（男）'!$A$3:$AA$2000,4,FALSE))</f>
        <v/>
      </c>
      <c r="F400" s="16" t="s">
        <v>53</v>
      </c>
      <c r="G400" s="16"/>
      <c r="H400" s="16"/>
      <c r="I400" s="16" t="s">
        <v>56</v>
      </c>
      <c r="J400" s="76"/>
      <c r="K400" s="16" t="str">
        <f t="shared" si="502"/>
        <v/>
      </c>
      <c r="L400" s="76"/>
      <c r="M400" s="185" t="str">
        <f t="shared" si="503"/>
        <v/>
      </c>
      <c r="N400" s="76"/>
      <c r="O400" s="76"/>
      <c r="P400" s="204"/>
      <c r="Q400" s="204"/>
      <c r="R400" s="257"/>
      <c r="S400" s="255"/>
      <c r="T400" s="255"/>
      <c r="X400" s="46"/>
      <c r="Y400" s="81">
        <f>IF(B400="",0,IF(VLOOKUP(B400,'登録データ（男）'!$A$3:$AB$1687,28,FALSE)=1,0,1))</f>
        <v>0</v>
      </c>
      <c r="Z400" s="81"/>
      <c r="AA400" s="81"/>
      <c r="AB400" s="81"/>
      <c r="AC400" s="81"/>
      <c r="AD400" s="81"/>
      <c r="AE400" s="81"/>
      <c r="AF400" s="81">
        <f t="shared" ca="1" si="504"/>
        <v>0</v>
      </c>
      <c r="AG400" s="48" t="str">
        <f t="shared" si="596"/>
        <v/>
      </c>
      <c r="AH400" s="81">
        <f t="shared" si="505"/>
        <v>0</v>
      </c>
      <c r="AI400" s="81" t="str">
        <f>IF(G400="","0",VLOOKUP(G400,'登録データ（男）'!$Q$3:$S$23,2,FALSE))</f>
        <v>0</v>
      </c>
      <c r="AJ400" s="81" t="str">
        <f t="shared" si="506"/>
        <v>00</v>
      </c>
      <c r="AK400" s="81" t="str">
        <f t="shared" si="507"/>
        <v>0</v>
      </c>
      <c r="AL400" s="81" t="str">
        <f t="shared" si="508"/>
        <v>000000</v>
      </c>
      <c r="AM400" s="81" t="str">
        <f t="shared" ca="1" si="509"/>
        <v/>
      </c>
      <c r="AN400" s="81">
        <f t="shared" si="514"/>
        <v>0</v>
      </c>
      <c r="AO400" s="81" t="str">
        <f>IF(G400="","0",VALUE(VLOOKUP(G400,'登録データ（男）'!$Q$3:$S$23,3,FALSE)))</f>
        <v>0</v>
      </c>
      <c r="AP400" s="81">
        <f t="shared" si="510"/>
        <v>0</v>
      </c>
      <c r="AQ400" s="81">
        <f t="shared" si="511"/>
        <v>0</v>
      </c>
      <c r="AR400" s="81" t="str">
        <f ca="1">IF(OFFSET(B400,-MOD(ROW(B400),3),0)&lt;&gt;"",IF(RIGHT(G400,1)=")",VALUE(VLOOKUP(OFFSET(B400,-MOD(ROW(B400),3),0),'登録データ（男）'!#REF!,8,FALSE)),"0"),"0")</f>
        <v>0</v>
      </c>
      <c r="AS400" s="81">
        <f t="shared" ca="1" si="512"/>
        <v>0</v>
      </c>
      <c r="AT400" s="81"/>
      <c r="AU400" s="81"/>
      <c r="AV400" s="81"/>
      <c r="AW400" s="81"/>
      <c r="AX400" s="81"/>
      <c r="AY400" s="81"/>
      <c r="AZ400" s="81"/>
      <c r="BA400" s="77"/>
      <c r="BB400" s="77" t="str">
        <f t="shared" si="518"/>
        <v/>
      </c>
      <c r="BG400" s="81">
        <f t="shared" si="519"/>
        <v>0</v>
      </c>
    </row>
    <row r="401" spans="1:59" ht="18.75" customHeight="1" thickBot="1">
      <c r="A401" s="250"/>
      <c r="B401" s="245"/>
      <c r="C401" s="507"/>
      <c r="D401" s="507"/>
      <c r="E401" s="508" t="s">
        <v>258</v>
      </c>
      <c r="F401" s="79" t="s">
        <v>54</v>
      </c>
      <c r="G401" s="79"/>
      <c r="H401" s="152"/>
      <c r="I401" s="79" t="s">
        <v>36</v>
      </c>
      <c r="J401" s="18"/>
      <c r="K401" s="25" t="str">
        <f t="shared" si="502"/>
        <v/>
      </c>
      <c r="L401" s="18"/>
      <c r="M401" s="79" t="str">
        <f t="shared" si="503"/>
        <v/>
      </c>
      <c r="N401" s="18"/>
      <c r="O401" s="18"/>
      <c r="P401" s="258"/>
      <c r="Q401" s="258"/>
      <c r="R401" s="259"/>
      <c r="S401" s="256"/>
      <c r="T401" s="256"/>
      <c r="X401" s="46"/>
      <c r="Y401" s="81">
        <f>IF(B401="",0,IF(VLOOKUP(B401,'登録データ（男）'!$A$3:$AB$1687,28,FALSE)=1,0,1))</f>
        <v>0</v>
      </c>
      <c r="Z401" s="81"/>
      <c r="AA401" s="81"/>
      <c r="AB401" s="81"/>
      <c r="AC401" s="81"/>
      <c r="AD401" s="81"/>
      <c r="AE401" s="81"/>
      <c r="AF401" s="81">
        <f t="shared" ca="1" si="504"/>
        <v>0</v>
      </c>
      <c r="AG401" s="48"/>
      <c r="AH401" s="81">
        <f t="shared" si="505"/>
        <v>0</v>
      </c>
      <c r="AI401" s="81" t="str">
        <f>IF(G401="","0",VLOOKUP(G401,'登録データ（男）'!$Q$3:$S$23,2,FALSE))</f>
        <v>0</v>
      </c>
      <c r="AJ401" s="81" t="str">
        <f t="shared" si="506"/>
        <v>00</v>
      </c>
      <c r="AK401" s="81" t="str">
        <f t="shared" si="507"/>
        <v>0</v>
      </c>
      <c r="AL401" s="81" t="str">
        <f t="shared" si="508"/>
        <v>000000</v>
      </c>
      <c r="AM401" s="81" t="str">
        <f t="shared" ca="1" si="509"/>
        <v/>
      </c>
      <c r="AN401" s="81">
        <f t="shared" si="514"/>
        <v>0</v>
      </c>
      <c r="AO401" s="81" t="str">
        <f>IF(G401="","0",VALUE(VLOOKUP(G401,'登録データ（男）'!$Q$3:$S$23,3,FALSE)))</f>
        <v>0</v>
      </c>
      <c r="AP401" s="81">
        <f t="shared" si="510"/>
        <v>0</v>
      </c>
      <c r="AQ401" s="81">
        <f t="shared" si="511"/>
        <v>0</v>
      </c>
      <c r="AR401" s="81" t="str">
        <f ca="1">IF(OFFSET(B401,-MOD(ROW(B401),3),0)&lt;&gt;"",IF(RIGHT(G401,1)=")",VALUE(VLOOKUP(OFFSET(B401,-MOD(ROW(B401),3),0),'登録データ（男）'!#REF!,8,FALSE)),"0"),"0")</f>
        <v>0</v>
      </c>
      <c r="AS401" s="81">
        <f t="shared" ca="1" si="512"/>
        <v>0</v>
      </c>
      <c r="AT401" s="81"/>
      <c r="AU401" s="81"/>
      <c r="AV401" s="81"/>
      <c r="AW401" s="81"/>
      <c r="AX401" s="81"/>
      <c r="AY401" s="81"/>
      <c r="AZ401" s="81"/>
      <c r="BA401" s="77"/>
      <c r="BB401" s="77" t="str">
        <f t="shared" si="518"/>
        <v/>
      </c>
      <c r="BG401" s="81">
        <f t="shared" si="519"/>
        <v>0</v>
      </c>
    </row>
    <row r="402" spans="1:59" ht="18" customHeight="1" thickTop="1">
      <c r="A402" s="260">
        <v>129</v>
      </c>
      <c r="B402" s="243"/>
      <c r="C402" s="505" t="str">
        <f>IF(B402="","",VLOOKUP(B402,'登録データ（男）'!$A$3:$AA$2000,2,FALSE))</f>
        <v/>
      </c>
      <c r="D402" s="505" t="str">
        <f>IF(B402="","",VLOOKUP(B402,'登録データ（男）'!$A$3:$AA$2000,3,FALSE))</f>
        <v/>
      </c>
      <c r="E402" s="504" t="str">
        <f>IF(B402="","",VLOOKUP(B402,'登録データ（男）'!$A$3:$AA$2000,7,FALSE))</f>
        <v/>
      </c>
      <c r="F402" s="82" t="s">
        <v>52</v>
      </c>
      <c r="G402" s="82"/>
      <c r="H402" s="25"/>
      <c r="I402" s="82" t="s">
        <v>55</v>
      </c>
      <c r="J402" s="17"/>
      <c r="K402" s="184" t="str">
        <f t="shared" ref="K402:K467" si="600">IF(G402="","",IF(AK402=2,"","分"))</f>
        <v/>
      </c>
      <c r="L402" s="17"/>
      <c r="M402" s="82" t="str">
        <f t="shared" ref="M402:M467" si="601">IF(OR(G402="",G402="十種競技"),"",IF(AK402=2,"m","秒"))</f>
        <v/>
      </c>
      <c r="N402" s="17"/>
      <c r="O402" s="17"/>
      <c r="P402" s="262"/>
      <c r="Q402" s="262"/>
      <c r="R402" s="241"/>
      <c r="S402" s="254"/>
      <c r="T402" s="254"/>
      <c r="X402" s="46"/>
      <c r="Y402" s="81">
        <f>IF(B402="",0,IF(VLOOKUP(B402,'登録データ（男）'!$A$3:$AB$1687,28,FALSE)=1,0,1))</f>
        <v>0</v>
      </c>
      <c r="Z402" s="81">
        <f>IF(B402="",1,0)</f>
        <v>1</v>
      </c>
      <c r="AA402" s="81">
        <f>IF(C402="",1,0)</f>
        <v>1</v>
      </c>
      <c r="AB402" s="81">
        <f>IF(D402="",1,0)</f>
        <v>1</v>
      </c>
      <c r="AC402" s="81">
        <f>IF(E402="",1,0)</f>
        <v>1</v>
      </c>
      <c r="AD402" s="81">
        <f>IF(E403="",1,0)</f>
        <v>1</v>
      </c>
      <c r="AE402" s="81">
        <f>SUM(Z402:AD402)</f>
        <v>5</v>
      </c>
      <c r="AF402" s="81">
        <f t="shared" ref="AF402:AF467" ca="1" si="602">COUNTIF(OFFSET(G402,-MOD(ROW(G402),3),0,3,1),G402)</f>
        <v>0</v>
      </c>
      <c r="AG402" s="48" t="str">
        <f t="shared" ref="AG402" si="603">IF($B402="","",IF($B402&lt;1500,0,1))</f>
        <v/>
      </c>
      <c r="AH402" s="81">
        <f t="shared" ref="AH402:AH467" si="604">IF(OR(RIGHT(G402,1)="m",RIGHT(G402,1)="H",RIGHT(G402,1)="C"),IF(VALUE(L402)&gt;59,1,0),0)</f>
        <v>0</v>
      </c>
      <c r="AI402" s="81" t="str">
        <f>IF(G402="","0",VLOOKUP(G402,'登録データ（男）'!$Q$3:$S$23,2,FALSE))</f>
        <v>0</v>
      </c>
      <c r="AJ402" s="81" t="str">
        <f t="shared" ref="AJ402:AJ467" si="605">IF(N402="","00",IF(LEN(N402)=1,N402*10,N402))</f>
        <v>00</v>
      </c>
      <c r="AK402" s="81" t="str">
        <f t="shared" ref="AK402:AK467" si="606">IF(G402="","0",IF(OR(RIGHT(G402,1)="m",RIGHT(G402,1)="H",RIGHT(G402,1)="W",RIGHT(G402,1)="C"),1,2))</f>
        <v>0</v>
      </c>
      <c r="AL402" s="81" t="str">
        <f t="shared" ref="AL402:AL465" si="607">IF(AK402=2,IF(L402="","0000",CONCATENATE(RIGHT(L402+100,2),RIGHT(AJ402+100,2))),IF(L402="","000000",CONCATENATE(RIGHT(J402+100,2),RIGHT(L402+100,2),RIGHT(AJ402+100,2))))</f>
        <v>000000</v>
      </c>
      <c r="AM402" s="81" t="str">
        <f t="shared" ref="AM402:AM407" ca="1" si="608">IF(G402="","",IF(OFFSET(B402,-MOD(ROW(B402),3),0)="","0",CONCATENATE(AI402," ",IF(AK402=1,RIGHT(AL402+10000000,7),RIGHT(AL402+100000,5)))))</f>
        <v/>
      </c>
      <c r="AN402" s="81">
        <f t="shared" si="514"/>
        <v>0</v>
      </c>
      <c r="AO402" s="81" t="str">
        <f>IF(G402="","0",VALUE(VLOOKUP(G402,'登録データ（男）'!$Q$3:$S$23,3,FALSE)))</f>
        <v>0</v>
      </c>
      <c r="AP402" s="81">
        <f t="shared" ref="AP402:AP467" si="609">IF(G402="",0,IF(G402="十種競技",0,IF(L402&lt;&gt;"",0,1)))</f>
        <v>0</v>
      </c>
      <c r="AQ402" s="81">
        <f t="shared" ref="AQ402:AQ467" si="610">IF(OR(G402="",G402="十種競技"),0,IF(AK402=1,IF(AN402&gt;AO402,1,0),IF(AN402&lt;AO402,1,0)))</f>
        <v>0</v>
      </c>
      <c r="AR402" s="81" t="str">
        <f ca="1">IF(OFFSET(B402,-MOD(ROW(B402),3),0)&lt;&gt;"",IF(RIGHT(G402,1)=")",VALUE(VLOOKUP(OFFSET(B402,-MOD(ROW(B402),3),0),'登録データ（男）'!#REF!,8,FALSE)),"0"),"0")</f>
        <v>0</v>
      </c>
      <c r="AS402" s="81">
        <f t="shared" ref="AS402:AS465" ca="1" si="611">IF(AR402=0,0,IF(RIGHT(G402,1)&lt;&gt;")",0,IF(VALUE(LEFT(AR402,2))&gt;96,0,1)))</f>
        <v>0</v>
      </c>
      <c r="AT402" s="81" t="str">
        <f t="shared" ref="AT402" si="612">IF(AU402="","",RANK(AU402,$AU$18:$AU$467,1))</f>
        <v/>
      </c>
      <c r="AU402" s="81" t="str">
        <f>IF(S402="","",B402)</f>
        <v/>
      </c>
      <c r="AV402" s="81" t="str">
        <f t="shared" ref="AV402" si="613">IF(AW402="","",RANK(AW402,$AW$18:$AW$467,1))</f>
        <v/>
      </c>
      <c r="AW402" s="81" t="str">
        <f>IF(T402="","",B402)</f>
        <v/>
      </c>
      <c r="AX402" s="81" t="str">
        <f t="shared" ref="AX402" si="614">IF(AY402="","",RANK(AY402,$AY$18:$AY$467,1))</f>
        <v/>
      </c>
      <c r="AY402" s="81" t="str">
        <f>IF(OR(G402="十種競技",G403="十種競技",G404="十種競技"),B402,"")</f>
        <v/>
      </c>
      <c r="AZ402" s="81"/>
      <c r="BA402" s="77">
        <f>B402</f>
        <v>0</v>
      </c>
      <c r="BB402" s="77" t="str">
        <f t="shared" si="518"/>
        <v/>
      </c>
      <c r="BG402" s="81">
        <f t="shared" si="519"/>
        <v>0</v>
      </c>
    </row>
    <row r="403" spans="1:59" ht="18" customHeight="1">
      <c r="A403" s="261"/>
      <c r="B403" s="244"/>
      <c r="C403" s="506"/>
      <c r="D403" s="506"/>
      <c r="E403" s="504" t="str">
        <f>IF(B402="","",VLOOKUP(B402,'登録データ（男）'!$A$3:$AA$2000,4,FALSE))</f>
        <v/>
      </c>
      <c r="F403" s="16" t="s">
        <v>53</v>
      </c>
      <c r="G403" s="16"/>
      <c r="H403" s="16"/>
      <c r="I403" s="16" t="s">
        <v>56</v>
      </c>
      <c r="J403" s="76"/>
      <c r="K403" s="16" t="str">
        <f t="shared" si="600"/>
        <v/>
      </c>
      <c r="L403" s="76"/>
      <c r="M403" s="185" t="str">
        <f t="shared" si="601"/>
        <v/>
      </c>
      <c r="N403" s="76"/>
      <c r="O403" s="76"/>
      <c r="P403" s="204"/>
      <c r="Q403" s="204"/>
      <c r="R403" s="257"/>
      <c r="S403" s="255"/>
      <c r="T403" s="255"/>
      <c r="X403" s="46"/>
      <c r="Y403" s="81">
        <f>IF(B403="",0,IF(VLOOKUP(B403,'登録データ（男）'!$A$3:$AB$1687,28,FALSE)=1,0,1))</f>
        <v>0</v>
      </c>
      <c r="Z403" s="81"/>
      <c r="AA403" s="81"/>
      <c r="AB403" s="81"/>
      <c r="AC403" s="81"/>
      <c r="AD403" s="81"/>
      <c r="AE403" s="81"/>
      <c r="AF403" s="81">
        <f t="shared" ca="1" si="602"/>
        <v>0</v>
      </c>
      <c r="AG403" s="48" t="str">
        <f t="shared" si="596"/>
        <v/>
      </c>
      <c r="AH403" s="81">
        <f t="shared" si="604"/>
        <v>0</v>
      </c>
      <c r="AI403" s="81" t="str">
        <f>IF(G403="","0",VLOOKUP(G403,'登録データ（男）'!$Q$3:$S$23,2,FALSE))</f>
        <v>0</v>
      </c>
      <c r="AJ403" s="81" t="str">
        <f t="shared" si="605"/>
        <v>00</v>
      </c>
      <c r="AK403" s="81" t="str">
        <f t="shared" si="606"/>
        <v>0</v>
      </c>
      <c r="AL403" s="81" t="str">
        <f t="shared" si="607"/>
        <v>000000</v>
      </c>
      <c r="AM403" s="81" t="str">
        <f t="shared" ca="1" si="608"/>
        <v/>
      </c>
      <c r="AN403" s="81">
        <f t="shared" ref="AN403:AN466" si="615">VALUE(AL403)</f>
        <v>0</v>
      </c>
      <c r="AO403" s="81" t="str">
        <f>IF(G403="","0",VALUE(VLOOKUP(G403,'登録データ（男）'!$Q$3:$S$23,3,FALSE)))</f>
        <v>0</v>
      </c>
      <c r="AP403" s="81">
        <f t="shared" si="609"/>
        <v>0</v>
      </c>
      <c r="AQ403" s="81">
        <f t="shared" si="610"/>
        <v>0</v>
      </c>
      <c r="AR403" s="81" t="str">
        <f ca="1">IF(OFFSET(B403,-MOD(ROW(B403),3),0)&lt;&gt;"",IF(RIGHT(G403,1)=")",VALUE(VLOOKUP(OFFSET(B403,-MOD(ROW(B403),3),0),'登録データ（男）'!#REF!,8,FALSE)),"0"),"0")</f>
        <v>0</v>
      </c>
      <c r="AS403" s="81">
        <f t="shared" ca="1" si="611"/>
        <v>0</v>
      </c>
      <c r="AT403" s="81"/>
      <c r="AU403" s="81"/>
      <c r="AV403" s="81"/>
      <c r="AW403" s="81"/>
      <c r="AX403" s="81"/>
      <c r="AY403" s="81"/>
      <c r="AZ403" s="81"/>
      <c r="BA403" s="77"/>
      <c r="BB403" s="77" t="str">
        <f t="shared" ref="BB403:BB466" si="616">CONCATENATE(G403,H403)</f>
        <v/>
      </c>
      <c r="BG403" s="81">
        <f t="shared" si="519"/>
        <v>0</v>
      </c>
    </row>
    <row r="404" spans="1:59" ht="18.75" customHeight="1" thickBot="1">
      <c r="A404" s="250"/>
      <c r="B404" s="245"/>
      <c r="C404" s="507"/>
      <c r="D404" s="507"/>
      <c r="E404" s="508" t="s">
        <v>258</v>
      </c>
      <c r="F404" s="79" t="s">
        <v>54</v>
      </c>
      <c r="G404" s="79"/>
      <c r="H404" s="152"/>
      <c r="I404" s="79" t="s">
        <v>36</v>
      </c>
      <c r="J404" s="18"/>
      <c r="K404" s="25" t="str">
        <f t="shared" si="600"/>
        <v/>
      </c>
      <c r="L404" s="18"/>
      <c r="M404" s="79" t="str">
        <f t="shared" si="601"/>
        <v/>
      </c>
      <c r="N404" s="18"/>
      <c r="O404" s="18"/>
      <c r="P404" s="258"/>
      <c r="Q404" s="258"/>
      <c r="R404" s="259"/>
      <c r="S404" s="256"/>
      <c r="T404" s="256"/>
      <c r="X404" s="46"/>
      <c r="Y404" s="81">
        <f>IF(B404="",0,IF(VLOOKUP(B404,'登録データ（男）'!$A$3:$AB$1687,28,FALSE)=1,0,1))</f>
        <v>0</v>
      </c>
      <c r="Z404" s="81"/>
      <c r="AA404" s="81"/>
      <c r="AB404" s="81"/>
      <c r="AC404" s="81"/>
      <c r="AD404" s="81"/>
      <c r="AE404" s="81"/>
      <c r="AF404" s="81">
        <f t="shared" ca="1" si="602"/>
        <v>0</v>
      </c>
      <c r="AG404" s="48"/>
      <c r="AH404" s="81">
        <f t="shared" si="604"/>
        <v>0</v>
      </c>
      <c r="AI404" s="81" t="str">
        <f>IF(G404="","0",VLOOKUP(G404,'登録データ（男）'!$Q$3:$S$23,2,FALSE))</f>
        <v>0</v>
      </c>
      <c r="AJ404" s="81" t="str">
        <f t="shared" si="605"/>
        <v>00</v>
      </c>
      <c r="AK404" s="81" t="str">
        <f t="shared" si="606"/>
        <v>0</v>
      </c>
      <c r="AL404" s="81" t="str">
        <f t="shared" si="607"/>
        <v>000000</v>
      </c>
      <c r="AM404" s="81" t="str">
        <f t="shared" ca="1" si="608"/>
        <v/>
      </c>
      <c r="AN404" s="81">
        <f t="shared" si="615"/>
        <v>0</v>
      </c>
      <c r="AO404" s="81" t="str">
        <f>IF(G404="","0",VALUE(VLOOKUP(G404,'登録データ（男）'!$Q$3:$S$23,3,FALSE)))</f>
        <v>0</v>
      </c>
      <c r="AP404" s="81">
        <f t="shared" si="609"/>
        <v>0</v>
      </c>
      <c r="AQ404" s="81">
        <f t="shared" si="610"/>
        <v>0</v>
      </c>
      <c r="AR404" s="81" t="str">
        <f ca="1">IF(OFFSET(B404,-MOD(ROW(B404),3),0)&lt;&gt;"",IF(RIGHT(G404,1)=")",VALUE(VLOOKUP(OFFSET(B404,-MOD(ROW(B404),3),0),'登録データ（男）'!#REF!,8,FALSE)),"0"),"0")</f>
        <v>0</v>
      </c>
      <c r="AS404" s="81">
        <f t="shared" ca="1" si="611"/>
        <v>0</v>
      </c>
      <c r="AT404" s="81"/>
      <c r="AU404" s="81"/>
      <c r="AV404" s="81"/>
      <c r="AW404" s="81"/>
      <c r="AX404" s="81"/>
      <c r="AY404" s="81"/>
      <c r="AZ404" s="81"/>
      <c r="BA404" s="77"/>
      <c r="BB404" s="77" t="str">
        <f t="shared" si="616"/>
        <v/>
      </c>
      <c r="BG404" s="81">
        <f t="shared" ref="BG404:BG467" si="617">IF(H404="",0,1)</f>
        <v>0</v>
      </c>
    </row>
    <row r="405" spans="1:59" ht="18" customHeight="1" thickTop="1">
      <c r="A405" s="260">
        <v>130</v>
      </c>
      <c r="B405" s="243"/>
      <c r="C405" s="505" t="str">
        <f>IF(B405="","",VLOOKUP(B405,'登録データ（男）'!$A$3:$AA$2000,2,FALSE))</f>
        <v/>
      </c>
      <c r="D405" s="505" t="str">
        <f>IF(B405="","",VLOOKUP(B405,'登録データ（男）'!$A$3:$AA$2000,3,FALSE))</f>
        <v/>
      </c>
      <c r="E405" s="504" t="str">
        <f>IF(B405="","",VLOOKUP(B405,'登録データ（男）'!$A$3:$AA$2000,7,FALSE))</f>
        <v/>
      </c>
      <c r="F405" s="82" t="s">
        <v>52</v>
      </c>
      <c r="G405" s="82"/>
      <c r="H405" s="25"/>
      <c r="I405" s="82" t="s">
        <v>55</v>
      </c>
      <c r="J405" s="17"/>
      <c r="K405" s="184" t="str">
        <f t="shared" si="600"/>
        <v/>
      </c>
      <c r="L405" s="17"/>
      <c r="M405" s="82" t="str">
        <f t="shared" si="601"/>
        <v/>
      </c>
      <c r="N405" s="17"/>
      <c r="O405" s="17"/>
      <c r="P405" s="262"/>
      <c r="Q405" s="262"/>
      <c r="R405" s="241"/>
      <c r="S405" s="254"/>
      <c r="T405" s="254"/>
      <c r="X405" s="46"/>
      <c r="Y405" s="81">
        <f>IF(B405="",0,IF(VLOOKUP(B405,'登録データ（男）'!$A$3:$AB$1687,28,FALSE)=1,0,1))</f>
        <v>0</v>
      </c>
      <c r="Z405" s="81">
        <f>IF(B405="",1,0)</f>
        <v>1</v>
      </c>
      <c r="AA405" s="81">
        <f>IF(C405="",1,0)</f>
        <v>1</v>
      </c>
      <c r="AB405" s="81">
        <f>IF(D405="",1,0)</f>
        <v>1</v>
      </c>
      <c r="AC405" s="81">
        <f>IF(E405="",1,0)</f>
        <v>1</v>
      </c>
      <c r="AD405" s="81">
        <f>IF(E406="",1,0)</f>
        <v>1</v>
      </c>
      <c r="AE405" s="81">
        <f>SUM(Z405:AD405)</f>
        <v>5</v>
      </c>
      <c r="AF405" s="81">
        <f t="shared" ca="1" si="602"/>
        <v>0</v>
      </c>
      <c r="AG405" s="48" t="str">
        <f t="shared" ref="AG405" si="618">IF($B405="","",IF($B405&lt;1500,0,1))</f>
        <v/>
      </c>
      <c r="AH405" s="81">
        <f t="shared" si="604"/>
        <v>0</v>
      </c>
      <c r="AI405" s="81" t="str">
        <f>IF(G405="","0",VLOOKUP(G405,'登録データ（男）'!$Q$3:$S$23,2,FALSE))</f>
        <v>0</v>
      </c>
      <c r="AJ405" s="81" t="str">
        <f t="shared" si="605"/>
        <v>00</v>
      </c>
      <c r="AK405" s="81" t="str">
        <f t="shared" si="606"/>
        <v>0</v>
      </c>
      <c r="AL405" s="81" t="str">
        <f t="shared" si="607"/>
        <v>000000</v>
      </c>
      <c r="AM405" s="81" t="str">
        <f t="shared" ca="1" si="608"/>
        <v/>
      </c>
      <c r="AN405" s="81">
        <f t="shared" si="615"/>
        <v>0</v>
      </c>
      <c r="AO405" s="81" t="str">
        <f>IF(G405="","0",VALUE(VLOOKUP(G405,'登録データ（男）'!$Q$3:$S$23,3,FALSE)))</f>
        <v>0</v>
      </c>
      <c r="AP405" s="81">
        <f t="shared" si="609"/>
        <v>0</v>
      </c>
      <c r="AQ405" s="81">
        <f t="shared" si="610"/>
        <v>0</v>
      </c>
      <c r="AR405" s="81" t="str">
        <f ca="1">IF(OFFSET(B405,-MOD(ROW(B405),3),0)&lt;&gt;"",IF(RIGHT(G405,1)=")",VALUE(VLOOKUP(OFFSET(B405,-MOD(ROW(B405),3),0),'登録データ（男）'!#REF!,8,FALSE)),"0"),"0")</f>
        <v>0</v>
      </c>
      <c r="AS405" s="81">
        <f t="shared" ca="1" si="611"/>
        <v>0</v>
      </c>
      <c r="AT405" s="81" t="str">
        <f t="shared" ref="AT405" si="619">IF(AU405="","",RANK(AU405,$AU$18:$AU$467,1))</f>
        <v/>
      </c>
      <c r="AU405" s="81" t="str">
        <f>IF(S405="","",B405)</f>
        <v/>
      </c>
      <c r="AV405" s="81" t="str">
        <f t="shared" ref="AV405" si="620">IF(AW405="","",RANK(AW405,$AW$18:$AW$467,1))</f>
        <v/>
      </c>
      <c r="AW405" s="81" t="str">
        <f>IF(T405="","",B405)</f>
        <v/>
      </c>
      <c r="AX405" s="81" t="str">
        <f t="shared" ref="AX405" si="621">IF(AY405="","",RANK(AY405,$AY$18:$AY$467,1))</f>
        <v/>
      </c>
      <c r="AY405" s="81" t="str">
        <f>IF(OR(G405="十種競技",G406="十種競技",G407="十種競技"),B405,"")</f>
        <v/>
      </c>
      <c r="AZ405" s="81"/>
      <c r="BA405" s="77">
        <f>B405</f>
        <v>0</v>
      </c>
      <c r="BB405" s="77" t="str">
        <f t="shared" si="616"/>
        <v/>
      </c>
      <c r="BG405" s="81">
        <f t="shared" si="617"/>
        <v>0</v>
      </c>
    </row>
    <row r="406" spans="1:59" ht="18" customHeight="1">
      <c r="A406" s="261"/>
      <c r="B406" s="244"/>
      <c r="C406" s="506"/>
      <c r="D406" s="506"/>
      <c r="E406" s="504" t="str">
        <f>IF(B405="","",VLOOKUP(B405,'登録データ（男）'!$A$3:$AA$2000,4,FALSE))</f>
        <v/>
      </c>
      <c r="F406" s="16" t="s">
        <v>53</v>
      </c>
      <c r="G406" s="16"/>
      <c r="H406" s="16"/>
      <c r="I406" s="16" t="s">
        <v>56</v>
      </c>
      <c r="J406" s="76"/>
      <c r="K406" s="16" t="str">
        <f t="shared" si="600"/>
        <v/>
      </c>
      <c r="L406" s="76"/>
      <c r="M406" s="185" t="str">
        <f t="shared" si="601"/>
        <v/>
      </c>
      <c r="N406" s="76"/>
      <c r="O406" s="76"/>
      <c r="P406" s="204"/>
      <c r="Q406" s="204"/>
      <c r="R406" s="257"/>
      <c r="S406" s="255"/>
      <c r="T406" s="255"/>
      <c r="X406" s="46"/>
      <c r="Y406" s="81">
        <f>IF(B406="",0,IF(VLOOKUP(B406,'登録データ（男）'!$A$3:$AB$1687,28,FALSE)=1,0,1))</f>
        <v>0</v>
      </c>
      <c r="Z406" s="81"/>
      <c r="AA406" s="81"/>
      <c r="AB406" s="81"/>
      <c r="AC406" s="81"/>
      <c r="AD406" s="81"/>
      <c r="AE406" s="81"/>
      <c r="AF406" s="81">
        <f t="shared" ca="1" si="602"/>
        <v>0</v>
      </c>
      <c r="AG406" s="48" t="str">
        <f t="shared" si="596"/>
        <v/>
      </c>
      <c r="AH406" s="81">
        <f t="shared" si="604"/>
        <v>0</v>
      </c>
      <c r="AI406" s="81" t="str">
        <f>IF(G406="","0",VLOOKUP(G406,'登録データ（男）'!$Q$3:$S$23,2,FALSE))</f>
        <v>0</v>
      </c>
      <c r="AJ406" s="81" t="str">
        <f t="shared" si="605"/>
        <v>00</v>
      </c>
      <c r="AK406" s="81" t="str">
        <f t="shared" si="606"/>
        <v>0</v>
      </c>
      <c r="AL406" s="81" t="str">
        <f t="shared" si="607"/>
        <v>000000</v>
      </c>
      <c r="AM406" s="81" t="str">
        <f t="shared" ca="1" si="608"/>
        <v/>
      </c>
      <c r="AN406" s="81">
        <f t="shared" si="615"/>
        <v>0</v>
      </c>
      <c r="AO406" s="81" t="str">
        <f>IF(G406="","0",VALUE(VLOOKUP(G406,'登録データ（男）'!$Q$3:$S$23,3,FALSE)))</f>
        <v>0</v>
      </c>
      <c r="AP406" s="81">
        <f t="shared" si="609"/>
        <v>0</v>
      </c>
      <c r="AQ406" s="81">
        <f t="shared" si="610"/>
        <v>0</v>
      </c>
      <c r="AR406" s="81" t="str">
        <f ca="1">IF(OFFSET(B406,-MOD(ROW(B406),3),0)&lt;&gt;"",IF(RIGHT(G406,1)=")",VALUE(VLOOKUP(OFFSET(B406,-MOD(ROW(B406),3),0),'登録データ（男）'!#REF!,8,FALSE)),"0"),"0")</f>
        <v>0</v>
      </c>
      <c r="AS406" s="81">
        <f t="shared" ca="1" si="611"/>
        <v>0</v>
      </c>
      <c r="AT406" s="81"/>
      <c r="AU406" s="81"/>
      <c r="AV406" s="81"/>
      <c r="AW406" s="81"/>
      <c r="AX406" s="81"/>
      <c r="AY406" s="81"/>
      <c r="AZ406" s="81"/>
      <c r="BA406" s="77"/>
      <c r="BB406" s="77" t="str">
        <f t="shared" si="616"/>
        <v/>
      </c>
      <c r="BG406" s="81">
        <f t="shared" si="617"/>
        <v>0</v>
      </c>
    </row>
    <row r="407" spans="1:59" ht="18.75" customHeight="1" thickBot="1">
      <c r="A407" s="250"/>
      <c r="B407" s="245"/>
      <c r="C407" s="507"/>
      <c r="D407" s="507"/>
      <c r="E407" s="508" t="s">
        <v>258</v>
      </c>
      <c r="F407" s="79" t="s">
        <v>54</v>
      </c>
      <c r="G407" s="79"/>
      <c r="H407" s="152"/>
      <c r="I407" s="79" t="s">
        <v>36</v>
      </c>
      <c r="J407" s="18"/>
      <c r="K407" s="25" t="str">
        <f t="shared" si="600"/>
        <v/>
      </c>
      <c r="L407" s="18"/>
      <c r="M407" s="79" t="str">
        <f t="shared" si="601"/>
        <v/>
      </c>
      <c r="N407" s="18"/>
      <c r="O407" s="18"/>
      <c r="P407" s="258"/>
      <c r="Q407" s="258"/>
      <c r="R407" s="259"/>
      <c r="S407" s="256"/>
      <c r="T407" s="256"/>
      <c r="X407" s="46"/>
      <c r="Y407" s="81">
        <f>IF(B407="",0,IF(VLOOKUP(B407,'登録データ（男）'!$A$3:$AB$1687,28,FALSE)=1,0,1))</f>
        <v>0</v>
      </c>
      <c r="Z407" s="81"/>
      <c r="AA407" s="81"/>
      <c r="AB407" s="81"/>
      <c r="AC407" s="81"/>
      <c r="AD407" s="81"/>
      <c r="AE407" s="81"/>
      <c r="AF407" s="81">
        <f t="shared" ca="1" si="602"/>
        <v>0</v>
      </c>
      <c r="AG407" s="48"/>
      <c r="AH407" s="81">
        <f t="shared" si="604"/>
        <v>0</v>
      </c>
      <c r="AI407" s="81" t="str">
        <f>IF(G407="","0",VLOOKUP(G407,'登録データ（男）'!$Q$3:$S$23,2,FALSE))</f>
        <v>0</v>
      </c>
      <c r="AJ407" s="81" t="str">
        <f t="shared" si="605"/>
        <v>00</v>
      </c>
      <c r="AK407" s="81" t="str">
        <f t="shared" si="606"/>
        <v>0</v>
      </c>
      <c r="AL407" s="81" t="str">
        <f t="shared" si="607"/>
        <v>000000</v>
      </c>
      <c r="AM407" s="81" t="str">
        <f t="shared" ca="1" si="608"/>
        <v/>
      </c>
      <c r="AN407" s="81">
        <f t="shared" si="615"/>
        <v>0</v>
      </c>
      <c r="AO407" s="81" t="str">
        <f>IF(G407="","0",VALUE(VLOOKUP(G407,'登録データ（男）'!$Q$3:$S$23,3,FALSE)))</f>
        <v>0</v>
      </c>
      <c r="AP407" s="81">
        <f t="shared" si="609"/>
        <v>0</v>
      </c>
      <c r="AQ407" s="81">
        <f t="shared" si="610"/>
        <v>0</v>
      </c>
      <c r="AR407" s="81" t="str">
        <f ca="1">IF(OFFSET(B407,-MOD(ROW(B407),3),0)&lt;&gt;"",IF(RIGHT(G407,1)=")",VALUE(VLOOKUP(OFFSET(B407,-MOD(ROW(B407),3),0),'登録データ（男）'!#REF!,8,FALSE)),"0"),"0")</f>
        <v>0</v>
      </c>
      <c r="AS407" s="81">
        <f t="shared" ca="1" si="611"/>
        <v>0</v>
      </c>
      <c r="AT407" s="81"/>
      <c r="AU407" s="81"/>
      <c r="AV407" s="81"/>
      <c r="AW407" s="81"/>
      <c r="AX407" s="81"/>
      <c r="AY407" s="81"/>
      <c r="AZ407" s="81"/>
      <c r="BA407" s="77"/>
      <c r="BB407" s="77" t="str">
        <f t="shared" si="616"/>
        <v/>
      </c>
      <c r="BG407" s="81">
        <f t="shared" si="617"/>
        <v>0</v>
      </c>
    </row>
    <row r="408" spans="1:59" ht="18" customHeight="1" thickTop="1">
      <c r="A408" s="260">
        <v>131</v>
      </c>
      <c r="B408" s="243"/>
      <c r="C408" s="505" t="str">
        <f>IF(B408="","",VLOOKUP(B408,'登録データ（男）'!$A$3:$AA$2000,2,FALSE))</f>
        <v/>
      </c>
      <c r="D408" s="505" t="str">
        <f>IF(B408="","",VLOOKUP(B408,'登録データ（男）'!$A$3:$AA$2000,3,FALSE))</f>
        <v/>
      </c>
      <c r="E408" s="504" t="str">
        <f>IF(B408="","",VLOOKUP(B408,'登録データ（男）'!$A$3:$AA$2000,7,FALSE))</f>
        <v/>
      </c>
      <c r="F408" s="82" t="s">
        <v>52</v>
      </c>
      <c r="G408" s="82"/>
      <c r="H408" s="25"/>
      <c r="I408" s="82" t="s">
        <v>55</v>
      </c>
      <c r="J408" s="17"/>
      <c r="K408" s="184" t="str">
        <f t="shared" si="600"/>
        <v/>
      </c>
      <c r="L408" s="17"/>
      <c r="M408" s="82" t="str">
        <f t="shared" si="601"/>
        <v/>
      </c>
      <c r="N408" s="17"/>
      <c r="O408" s="17"/>
      <c r="P408" s="262"/>
      <c r="Q408" s="262"/>
      <c r="R408" s="241"/>
      <c r="S408" s="254"/>
      <c r="T408" s="254"/>
      <c r="X408" s="46"/>
      <c r="Y408" s="81">
        <f>IF(B408="",0,IF(VLOOKUP(B408,'登録データ（男）'!$A$3:$AB$1687,28,FALSE)=1,0,1))</f>
        <v>0</v>
      </c>
      <c r="Z408" s="81">
        <f>IF(B408="",1,0)</f>
        <v>1</v>
      </c>
      <c r="AA408" s="81">
        <f>IF(B408="",1,0)</f>
        <v>1</v>
      </c>
      <c r="AB408" s="81">
        <f>IF(D408="",1,0)</f>
        <v>1</v>
      </c>
      <c r="AC408" s="81">
        <f>IF(E408="",1,0)</f>
        <v>1</v>
      </c>
      <c r="AD408" s="81">
        <f>IF(E409="",1,0)</f>
        <v>1</v>
      </c>
      <c r="AE408" s="81">
        <f>SUM(Z408:AD408)</f>
        <v>5</v>
      </c>
      <c r="AF408" s="81">
        <f t="shared" ca="1" si="602"/>
        <v>0</v>
      </c>
      <c r="AG408" s="48" t="str">
        <f t="shared" ref="AG408" si="622">IF($B408="","",IF($B408&lt;1500,0,1))</f>
        <v/>
      </c>
      <c r="AH408" s="81">
        <f t="shared" si="604"/>
        <v>0</v>
      </c>
      <c r="AI408" s="81" t="str">
        <f>IF(G408="","0",VLOOKUP(G408,'登録データ（男）'!$Q$3:$S$23,2,FALSE))</f>
        <v>0</v>
      </c>
      <c r="AJ408" s="81" t="str">
        <f t="shared" si="605"/>
        <v>00</v>
      </c>
      <c r="AK408" s="81" t="str">
        <f t="shared" si="606"/>
        <v>0</v>
      </c>
      <c r="AL408" s="81" t="str">
        <f t="shared" si="607"/>
        <v>000000</v>
      </c>
      <c r="AM408" s="81" t="str">
        <f ca="1">IF(G408="","",IF(OFFSET(#REF!,-MOD(ROW(#REF!),3),0)="","0",CONCATENATE(AI408," ",IF(AK408=1,RIGHT(AL408+10000000,7),RIGHT(AL408+100000,5)))))</f>
        <v/>
      </c>
      <c r="AN408" s="81">
        <f t="shared" si="615"/>
        <v>0</v>
      </c>
      <c r="AO408" s="81" t="str">
        <f>IF(G408="","0",VALUE(VLOOKUP(G408,'登録データ（男）'!$Q$3:$S$23,3,FALSE)))</f>
        <v>0</v>
      </c>
      <c r="AP408" s="81">
        <f t="shared" si="609"/>
        <v>0</v>
      </c>
      <c r="AQ408" s="81">
        <f t="shared" si="610"/>
        <v>0</v>
      </c>
      <c r="AR408" s="81" t="str">
        <f ca="1">IF(OFFSET(B408,-MOD(ROW(B408),3),0)&lt;&gt;"",IF(RIGHT(G408,1)=")",VALUE(VLOOKUP(OFFSET(B408,-MOD(ROW(B408),3),0),'登録データ（男）'!#REF!,8,FALSE)),"0"),"0")</f>
        <v>0</v>
      </c>
      <c r="AS408" s="81">
        <f t="shared" ca="1" si="611"/>
        <v>0</v>
      </c>
      <c r="AT408" s="81" t="str">
        <f t="shared" ref="AT408" si="623">IF(AU408="","",RANK(AU408,$AU$18:$AU$467,1))</f>
        <v/>
      </c>
      <c r="AU408" s="81" t="str">
        <f>IF(S408="","",#REF!)</f>
        <v/>
      </c>
      <c r="AV408" s="81" t="str">
        <f t="shared" ref="AV408" si="624">IF(AW408="","",RANK(AW408,$AW$18:$AW$467,1))</f>
        <v/>
      </c>
      <c r="AW408" s="81" t="str">
        <f>IF(T408="","",#REF!)</f>
        <v/>
      </c>
      <c r="AX408" s="81" t="str">
        <f t="shared" ref="AX408" si="625">IF(AY408="","",RANK(AY408,$AY$18:$AY$467,1))</f>
        <v/>
      </c>
      <c r="AY408" s="81" t="str">
        <f>IF(OR(G408="十種競技",G409="十種競技",G410="十種競技"),#REF!,"")</f>
        <v/>
      </c>
      <c r="AZ408" s="81"/>
      <c r="BA408" s="63">
        <f>B408</f>
        <v>0</v>
      </c>
      <c r="BB408" s="77" t="str">
        <f t="shared" si="616"/>
        <v/>
      </c>
      <c r="BG408" s="81">
        <f t="shared" si="617"/>
        <v>0</v>
      </c>
    </row>
    <row r="409" spans="1:59" ht="18.75" customHeight="1">
      <c r="A409" s="261"/>
      <c r="B409" s="244"/>
      <c r="C409" s="506"/>
      <c r="D409" s="506"/>
      <c r="E409" s="504" t="str">
        <f>IF(B408="","",VLOOKUP(B408,'登録データ（男）'!$A$3:$AA$2000,4,FALSE))</f>
        <v/>
      </c>
      <c r="F409" s="16" t="s">
        <v>53</v>
      </c>
      <c r="G409" s="16"/>
      <c r="H409" s="16"/>
      <c r="I409" s="16" t="s">
        <v>56</v>
      </c>
      <c r="J409" s="76"/>
      <c r="K409" s="16" t="str">
        <f t="shared" si="600"/>
        <v/>
      </c>
      <c r="L409" s="76"/>
      <c r="M409" s="185" t="str">
        <f t="shared" si="601"/>
        <v/>
      </c>
      <c r="N409" s="76"/>
      <c r="O409" s="76"/>
      <c r="P409" s="204"/>
      <c r="Q409" s="204"/>
      <c r="R409" s="257"/>
      <c r="S409" s="255"/>
      <c r="T409" s="255"/>
      <c r="X409" s="46"/>
      <c r="Y409" s="81">
        <f>IF(B409="",0,IF(VLOOKUP(B409,'登録データ（男）'!$A$3:$AB$1687,28,FALSE)=1,0,1))</f>
        <v>0</v>
      </c>
      <c r="Z409" s="81"/>
      <c r="AA409" s="81"/>
      <c r="AB409" s="81"/>
      <c r="AC409" s="81"/>
      <c r="AD409" s="81"/>
      <c r="AE409" s="81"/>
      <c r="AF409" s="81">
        <f t="shared" ca="1" si="602"/>
        <v>0</v>
      </c>
      <c r="AG409" s="48" t="str">
        <f t="shared" si="596"/>
        <v/>
      </c>
      <c r="AH409" s="81">
        <f t="shared" si="604"/>
        <v>0</v>
      </c>
      <c r="AI409" s="81" t="str">
        <f>IF(G409="","0",VLOOKUP(G409,'登録データ（男）'!$Q$3:$S$23,2,FALSE))</f>
        <v>0</v>
      </c>
      <c r="AJ409" s="81" t="str">
        <f t="shared" si="605"/>
        <v>00</v>
      </c>
      <c r="AK409" s="81" t="str">
        <f t="shared" si="606"/>
        <v>0</v>
      </c>
      <c r="AL409" s="81" t="str">
        <f t="shared" si="607"/>
        <v>000000</v>
      </c>
      <c r="AM409" s="81" t="str">
        <f t="shared" ref="AM409:AM440" ca="1" si="626">IF(G409="","",IF(OFFSET(B409,-MOD(ROW(B409),3),0)="","0",CONCATENATE(AI409," ",IF(AK409=1,RIGHT(AL409+10000000,7),RIGHT(AL409+100000,5)))))</f>
        <v/>
      </c>
      <c r="AN409" s="81">
        <f t="shared" si="615"/>
        <v>0</v>
      </c>
      <c r="AO409" s="81" t="str">
        <f>IF(G409="","0",VALUE(VLOOKUP(G409,'登録データ（男）'!$Q$3:$S$23,3,FALSE)))</f>
        <v>0</v>
      </c>
      <c r="AP409" s="81">
        <f t="shared" si="609"/>
        <v>0</v>
      </c>
      <c r="AQ409" s="81">
        <f t="shared" si="610"/>
        <v>0</v>
      </c>
      <c r="AR409" s="81" t="str">
        <f ca="1">IF(OFFSET(B409,-MOD(ROW(B409),3),0)&lt;&gt;"",IF(RIGHT(G409,1)=")",VALUE(VLOOKUP(OFFSET(B409,-MOD(ROW(B409),3),0),'登録データ（男）'!#REF!,8,FALSE)),"0"),"0")</f>
        <v>0</v>
      </c>
      <c r="AS409" s="81">
        <f t="shared" ca="1" si="611"/>
        <v>0</v>
      </c>
      <c r="AT409" s="81"/>
      <c r="AU409" s="81"/>
      <c r="AV409" s="81"/>
      <c r="AW409" s="81"/>
      <c r="AX409" s="81"/>
      <c r="AY409" s="81"/>
      <c r="AZ409" s="81"/>
      <c r="BA409" s="77"/>
      <c r="BB409" s="77" t="str">
        <f t="shared" si="616"/>
        <v/>
      </c>
      <c r="BG409" s="81">
        <f t="shared" si="617"/>
        <v>0</v>
      </c>
    </row>
    <row r="410" spans="1:59" ht="18.75" customHeight="1" thickBot="1">
      <c r="A410" s="250"/>
      <c r="B410" s="245"/>
      <c r="C410" s="507"/>
      <c r="D410" s="507"/>
      <c r="E410" s="508" t="s">
        <v>258</v>
      </c>
      <c r="F410" s="79" t="s">
        <v>54</v>
      </c>
      <c r="G410" s="79"/>
      <c r="H410" s="152"/>
      <c r="I410" s="79" t="s">
        <v>36</v>
      </c>
      <c r="J410" s="18"/>
      <c r="K410" s="25" t="str">
        <f t="shared" si="600"/>
        <v/>
      </c>
      <c r="L410" s="18"/>
      <c r="M410" s="79" t="str">
        <f t="shared" si="601"/>
        <v/>
      </c>
      <c r="N410" s="18"/>
      <c r="O410" s="18"/>
      <c r="P410" s="258"/>
      <c r="Q410" s="258"/>
      <c r="R410" s="259"/>
      <c r="S410" s="256"/>
      <c r="T410" s="256"/>
      <c r="X410" s="46"/>
      <c r="Y410" s="81">
        <f>IF(B410="",0,IF(VLOOKUP(B410,'登録データ（男）'!$A$3:$AB$1687,28,FALSE)=1,0,1))</f>
        <v>0</v>
      </c>
      <c r="Z410" s="81"/>
      <c r="AA410" s="81"/>
      <c r="AB410" s="81"/>
      <c r="AC410" s="81"/>
      <c r="AD410" s="81"/>
      <c r="AE410" s="81"/>
      <c r="AF410" s="81">
        <f t="shared" ca="1" si="602"/>
        <v>0</v>
      </c>
      <c r="AG410" s="48"/>
      <c r="AH410" s="81">
        <f t="shared" si="604"/>
        <v>0</v>
      </c>
      <c r="AI410" s="81" t="str">
        <f>IF(G410="","0",VLOOKUP(G410,'登録データ（男）'!$Q$3:$S$23,2,FALSE))</f>
        <v>0</v>
      </c>
      <c r="AJ410" s="81" t="str">
        <f t="shared" si="605"/>
        <v>00</v>
      </c>
      <c r="AK410" s="81" t="str">
        <f t="shared" si="606"/>
        <v>0</v>
      </c>
      <c r="AL410" s="81" t="str">
        <f t="shared" si="607"/>
        <v>000000</v>
      </c>
      <c r="AM410" s="81" t="str">
        <f t="shared" ca="1" si="626"/>
        <v/>
      </c>
      <c r="AN410" s="81">
        <f t="shared" si="615"/>
        <v>0</v>
      </c>
      <c r="AO410" s="81" t="str">
        <f>IF(G410="","0",VALUE(VLOOKUP(G410,'登録データ（男）'!$Q$3:$S$23,3,FALSE)))</f>
        <v>0</v>
      </c>
      <c r="AP410" s="81">
        <f t="shared" si="609"/>
        <v>0</v>
      </c>
      <c r="AQ410" s="81">
        <f t="shared" si="610"/>
        <v>0</v>
      </c>
      <c r="AR410" s="81" t="str">
        <f ca="1">IF(OFFSET(B410,-MOD(ROW(B410),3),0)&lt;&gt;"",IF(RIGHT(G410,1)=")",VALUE(VLOOKUP(OFFSET(B410,-MOD(ROW(B410),3),0),'登録データ（男）'!#REF!,8,FALSE)),"0"),"0")</f>
        <v>0</v>
      </c>
      <c r="AS410" s="81">
        <f t="shared" ca="1" si="611"/>
        <v>0</v>
      </c>
      <c r="AT410" s="81"/>
      <c r="AU410" s="81"/>
      <c r="AV410" s="81"/>
      <c r="AW410" s="81"/>
      <c r="AX410" s="81"/>
      <c r="AY410" s="81"/>
      <c r="AZ410" s="81"/>
      <c r="BA410" s="77"/>
      <c r="BB410" s="77" t="str">
        <f t="shared" si="616"/>
        <v/>
      </c>
      <c r="BG410" s="81">
        <f t="shared" si="617"/>
        <v>0</v>
      </c>
    </row>
    <row r="411" spans="1:59" ht="18" customHeight="1" thickTop="1">
      <c r="A411" s="260">
        <v>132</v>
      </c>
      <c r="B411" s="243"/>
      <c r="C411" s="505" t="str">
        <f>IF(B411="","",VLOOKUP(B411,'登録データ（男）'!$A$3:$AA$2000,2,FALSE))</f>
        <v/>
      </c>
      <c r="D411" s="505" t="str">
        <f>IF(B411="","",VLOOKUP(B411,'登録データ（男）'!$A$3:$AA$2000,3,FALSE))</f>
        <v/>
      </c>
      <c r="E411" s="504" t="str">
        <f>IF(B411="","",VLOOKUP(B411,'登録データ（男）'!$A$3:$AA$2000,7,FALSE))</f>
        <v/>
      </c>
      <c r="F411" s="82" t="s">
        <v>52</v>
      </c>
      <c r="G411" s="82"/>
      <c r="H411" s="25"/>
      <c r="I411" s="82" t="s">
        <v>55</v>
      </c>
      <c r="J411" s="17"/>
      <c r="K411" s="184" t="str">
        <f t="shared" si="600"/>
        <v/>
      </c>
      <c r="L411" s="17"/>
      <c r="M411" s="82" t="str">
        <f t="shared" si="601"/>
        <v/>
      </c>
      <c r="N411" s="17"/>
      <c r="O411" s="17"/>
      <c r="P411" s="262"/>
      <c r="Q411" s="262"/>
      <c r="R411" s="241"/>
      <c r="S411" s="254"/>
      <c r="T411" s="254"/>
      <c r="X411" s="46"/>
      <c r="Y411" s="81">
        <f>IF(B411="",0,IF(VLOOKUP(B411,'登録データ（男）'!$A$3:$AB$1687,28,FALSE)=1,0,1))</f>
        <v>0</v>
      </c>
      <c r="Z411" s="81">
        <f>IF(B411="",1,0)</f>
        <v>1</v>
      </c>
      <c r="AA411" s="81">
        <f>IF(C411="",1,0)</f>
        <v>1</v>
      </c>
      <c r="AB411" s="81">
        <f>IF(D411="",1,0)</f>
        <v>1</v>
      </c>
      <c r="AC411" s="81">
        <f>IF(E411="",1,0)</f>
        <v>1</v>
      </c>
      <c r="AD411" s="81">
        <f>IF(E412="",1,0)</f>
        <v>1</v>
      </c>
      <c r="AE411" s="81">
        <f>SUM(Z411:AD411)</f>
        <v>5</v>
      </c>
      <c r="AF411" s="81">
        <f t="shared" ca="1" si="602"/>
        <v>0</v>
      </c>
      <c r="AG411" s="48" t="str">
        <f t="shared" ref="AG411" si="627">IF($B411="","",IF($B411&lt;1500,0,1))</f>
        <v/>
      </c>
      <c r="AH411" s="81">
        <f t="shared" si="604"/>
        <v>0</v>
      </c>
      <c r="AI411" s="81" t="str">
        <f>IF(G411="","0",VLOOKUP(G411,'登録データ（男）'!$Q$3:$S$23,2,FALSE))</f>
        <v>0</v>
      </c>
      <c r="AJ411" s="81" t="str">
        <f t="shared" si="605"/>
        <v>00</v>
      </c>
      <c r="AK411" s="81" t="str">
        <f t="shared" si="606"/>
        <v>0</v>
      </c>
      <c r="AL411" s="81" t="str">
        <f t="shared" si="607"/>
        <v>000000</v>
      </c>
      <c r="AM411" s="81" t="str">
        <f t="shared" ca="1" si="626"/>
        <v/>
      </c>
      <c r="AN411" s="81">
        <f t="shared" si="615"/>
        <v>0</v>
      </c>
      <c r="AO411" s="81" t="str">
        <f>IF(G411="","0",VALUE(VLOOKUP(G411,'登録データ（男）'!$Q$3:$S$23,3,FALSE)))</f>
        <v>0</v>
      </c>
      <c r="AP411" s="81">
        <f t="shared" si="609"/>
        <v>0</v>
      </c>
      <c r="AQ411" s="81">
        <f t="shared" si="610"/>
        <v>0</v>
      </c>
      <c r="AR411" s="81" t="str">
        <f ca="1">IF(OFFSET(B411,-MOD(ROW(B411),3),0)&lt;&gt;"",IF(RIGHT(G411,1)=")",VALUE(VLOOKUP(OFFSET(B411,-MOD(ROW(B411),3),0),'登録データ（男）'!#REF!,8,FALSE)),"0"),"0")</f>
        <v>0</v>
      </c>
      <c r="AS411" s="81">
        <f t="shared" ca="1" si="611"/>
        <v>0</v>
      </c>
      <c r="AT411" s="81" t="str">
        <f t="shared" ref="AT411" si="628">IF(AU411="","",RANK(AU411,$AU$18:$AU$467,1))</f>
        <v/>
      </c>
      <c r="AU411" s="81" t="str">
        <f>IF(S411="","",B411)</f>
        <v/>
      </c>
      <c r="AV411" s="81" t="str">
        <f t="shared" ref="AV411" si="629">IF(AW411="","",RANK(AW411,$AW$18:$AW$467,1))</f>
        <v/>
      </c>
      <c r="AW411" s="81" t="str">
        <f>IF(T411="","",B411)</f>
        <v/>
      </c>
      <c r="AX411" s="81" t="str">
        <f t="shared" ref="AX411" si="630">IF(AY411="","",RANK(AY411,$AY$18:$AY$467,1))</f>
        <v/>
      </c>
      <c r="AY411" s="81" t="str">
        <f>IF(OR(G411="十種競技",G412="十種競技",G413="十種競技"),B411,"")</f>
        <v/>
      </c>
      <c r="AZ411" s="81"/>
      <c r="BA411" s="77">
        <f>B411</f>
        <v>0</v>
      </c>
      <c r="BB411" s="77" t="str">
        <f t="shared" si="616"/>
        <v/>
      </c>
      <c r="BG411" s="81">
        <f t="shared" si="617"/>
        <v>0</v>
      </c>
    </row>
    <row r="412" spans="1:59" ht="18.75" customHeight="1">
      <c r="A412" s="261"/>
      <c r="B412" s="244"/>
      <c r="C412" s="506"/>
      <c r="D412" s="506"/>
      <c r="E412" s="504" t="str">
        <f>IF(B411="","",VLOOKUP(B411,'登録データ（男）'!$A$3:$AA$2000,4,FALSE))</f>
        <v/>
      </c>
      <c r="F412" s="16" t="s">
        <v>53</v>
      </c>
      <c r="G412" s="16"/>
      <c r="H412" s="16"/>
      <c r="I412" s="16" t="s">
        <v>56</v>
      </c>
      <c r="J412" s="76"/>
      <c r="K412" s="16" t="str">
        <f t="shared" si="600"/>
        <v/>
      </c>
      <c r="L412" s="76"/>
      <c r="M412" s="185" t="str">
        <f t="shared" si="601"/>
        <v/>
      </c>
      <c r="N412" s="76"/>
      <c r="O412" s="76"/>
      <c r="P412" s="204"/>
      <c r="Q412" s="204"/>
      <c r="R412" s="257"/>
      <c r="S412" s="255"/>
      <c r="T412" s="255"/>
      <c r="X412" s="46"/>
      <c r="Y412" s="81">
        <f>IF(B412="",0,IF(VLOOKUP(B412,'登録データ（男）'!$A$3:$AB$1687,28,FALSE)=1,0,1))</f>
        <v>0</v>
      </c>
      <c r="Z412" s="81"/>
      <c r="AA412" s="81"/>
      <c r="AB412" s="81"/>
      <c r="AC412" s="81"/>
      <c r="AD412" s="81"/>
      <c r="AE412" s="81"/>
      <c r="AF412" s="81">
        <f t="shared" ca="1" si="602"/>
        <v>0</v>
      </c>
      <c r="AG412" s="48" t="str">
        <f t="shared" si="596"/>
        <v/>
      </c>
      <c r="AH412" s="81">
        <f t="shared" si="604"/>
        <v>0</v>
      </c>
      <c r="AI412" s="81" t="str">
        <f>IF(G412="","0",VLOOKUP(G412,'登録データ（男）'!$Q$3:$S$23,2,FALSE))</f>
        <v>0</v>
      </c>
      <c r="AJ412" s="81" t="str">
        <f t="shared" si="605"/>
        <v>00</v>
      </c>
      <c r="AK412" s="81" t="str">
        <f t="shared" si="606"/>
        <v>0</v>
      </c>
      <c r="AL412" s="81" t="str">
        <f t="shared" si="607"/>
        <v>000000</v>
      </c>
      <c r="AM412" s="81" t="str">
        <f t="shared" ca="1" si="626"/>
        <v/>
      </c>
      <c r="AN412" s="81">
        <f t="shared" si="615"/>
        <v>0</v>
      </c>
      <c r="AO412" s="81" t="str">
        <f>IF(G412="","0",VALUE(VLOOKUP(G412,'登録データ（男）'!$Q$3:$S$23,3,FALSE)))</f>
        <v>0</v>
      </c>
      <c r="AP412" s="81">
        <f t="shared" si="609"/>
        <v>0</v>
      </c>
      <c r="AQ412" s="81">
        <f t="shared" si="610"/>
        <v>0</v>
      </c>
      <c r="AR412" s="81" t="str">
        <f ca="1">IF(OFFSET(B412,-MOD(ROW(B412),3),0)&lt;&gt;"",IF(RIGHT(G412,1)=")",VALUE(VLOOKUP(OFFSET(B412,-MOD(ROW(B412),3),0),'登録データ（男）'!#REF!,8,FALSE)),"0"),"0")</f>
        <v>0</v>
      </c>
      <c r="AS412" s="81">
        <f t="shared" ca="1" si="611"/>
        <v>0</v>
      </c>
      <c r="AT412" s="81"/>
      <c r="AU412" s="81"/>
      <c r="AV412" s="81"/>
      <c r="AW412" s="81"/>
      <c r="AX412" s="81"/>
      <c r="AY412" s="81"/>
      <c r="AZ412" s="81"/>
      <c r="BA412" s="77"/>
      <c r="BB412" s="77" t="str">
        <f t="shared" si="616"/>
        <v/>
      </c>
      <c r="BG412" s="81">
        <f t="shared" si="617"/>
        <v>0</v>
      </c>
    </row>
    <row r="413" spans="1:59" ht="18.75" customHeight="1" thickBot="1">
      <c r="A413" s="250"/>
      <c r="B413" s="245"/>
      <c r="C413" s="507"/>
      <c r="D413" s="507"/>
      <c r="E413" s="508" t="s">
        <v>258</v>
      </c>
      <c r="F413" s="79" t="s">
        <v>54</v>
      </c>
      <c r="G413" s="79"/>
      <c r="H413" s="152"/>
      <c r="I413" s="79" t="s">
        <v>36</v>
      </c>
      <c r="J413" s="18"/>
      <c r="K413" s="25" t="str">
        <f t="shared" si="600"/>
        <v/>
      </c>
      <c r="L413" s="18"/>
      <c r="M413" s="79" t="str">
        <f t="shared" si="601"/>
        <v/>
      </c>
      <c r="N413" s="18"/>
      <c r="O413" s="18"/>
      <c r="P413" s="258"/>
      <c r="Q413" s="258"/>
      <c r="R413" s="259"/>
      <c r="S413" s="256"/>
      <c r="T413" s="256"/>
      <c r="X413" s="46"/>
      <c r="Y413" s="81">
        <f>IF(B413="",0,IF(VLOOKUP(B413,'登録データ（男）'!$A$3:$AB$1687,28,FALSE)=1,0,1))</f>
        <v>0</v>
      </c>
      <c r="Z413" s="81"/>
      <c r="AA413" s="81"/>
      <c r="AB413" s="81"/>
      <c r="AC413" s="81"/>
      <c r="AD413" s="81"/>
      <c r="AE413" s="81"/>
      <c r="AF413" s="81">
        <f t="shared" ca="1" si="602"/>
        <v>0</v>
      </c>
      <c r="AG413" s="48"/>
      <c r="AH413" s="81">
        <f t="shared" si="604"/>
        <v>0</v>
      </c>
      <c r="AI413" s="81" t="str">
        <f>IF(G413="","0",VLOOKUP(G413,'登録データ（男）'!$Q$3:$S$23,2,FALSE))</f>
        <v>0</v>
      </c>
      <c r="AJ413" s="81" t="str">
        <f t="shared" si="605"/>
        <v>00</v>
      </c>
      <c r="AK413" s="81" t="str">
        <f t="shared" si="606"/>
        <v>0</v>
      </c>
      <c r="AL413" s="81" t="str">
        <f t="shared" si="607"/>
        <v>000000</v>
      </c>
      <c r="AM413" s="81" t="str">
        <f t="shared" ca="1" si="626"/>
        <v/>
      </c>
      <c r="AN413" s="81">
        <f t="shared" si="615"/>
        <v>0</v>
      </c>
      <c r="AO413" s="81" t="str">
        <f>IF(G413="","0",VALUE(VLOOKUP(G413,'登録データ（男）'!$Q$3:$S$23,3,FALSE)))</f>
        <v>0</v>
      </c>
      <c r="AP413" s="81">
        <f t="shared" si="609"/>
        <v>0</v>
      </c>
      <c r="AQ413" s="81">
        <f t="shared" si="610"/>
        <v>0</v>
      </c>
      <c r="AR413" s="81" t="str">
        <f ca="1">IF(OFFSET(B413,-MOD(ROW(B413),3),0)&lt;&gt;"",IF(RIGHT(G413,1)=")",VALUE(VLOOKUP(OFFSET(B413,-MOD(ROW(B413),3),0),'登録データ（男）'!#REF!,8,FALSE)),"0"),"0")</f>
        <v>0</v>
      </c>
      <c r="AS413" s="81">
        <f t="shared" ca="1" si="611"/>
        <v>0</v>
      </c>
      <c r="AT413" s="81"/>
      <c r="AU413" s="81"/>
      <c r="AV413" s="81"/>
      <c r="AW413" s="81"/>
      <c r="AX413" s="81"/>
      <c r="AY413" s="81"/>
      <c r="AZ413" s="81"/>
      <c r="BA413" s="77"/>
      <c r="BB413" s="77" t="str">
        <f t="shared" si="616"/>
        <v/>
      </c>
      <c r="BG413" s="81">
        <f t="shared" si="617"/>
        <v>0</v>
      </c>
    </row>
    <row r="414" spans="1:59" ht="18" customHeight="1" thickTop="1">
      <c r="A414" s="260">
        <v>133</v>
      </c>
      <c r="B414" s="243"/>
      <c r="C414" s="505" t="str">
        <f>IF(B414="","",VLOOKUP(B414,'登録データ（男）'!$A$3:$AA$2000,2,FALSE))</f>
        <v/>
      </c>
      <c r="D414" s="505" t="str">
        <f>IF(B414="","",VLOOKUP(B414,'登録データ（男）'!$A$3:$AA$2000,3,FALSE))</f>
        <v/>
      </c>
      <c r="E414" s="504" t="str">
        <f>IF(B414="","",VLOOKUP(B414,'登録データ（男）'!$A$3:$AA$2000,7,FALSE))</f>
        <v/>
      </c>
      <c r="F414" s="82" t="s">
        <v>52</v>
      </c>
      <c r="G414" s="82"/>
      <c r="H414" s="25"/>
      <c r="I414" s="82" t="s">
        <v>55</v>
      </c>
      <c r="J414" s="17"/>
      <c r="K414" s="184" t="str">
        <f t="shared" si="600"/>
        <v/>
      </c>
      <c r="L414" s="17"/>
      <c r="M414" s="82" t="str">
        <f t="shared" si="601"/>
        <v/>
      </c>
      <c r="N414" s="17"/>
      <c r="O414" s="17"/>
      <c r="P414" s="262"/>
      <c r="Q414" s="262"/>
      <c r="R414" s="241"/>
      <c r="S414" s="254"/>
      <c r="T414" s="254"/>
      <c r="X414" s="46"/>
      <c r="Y414" s="81">
        <f>IF(B414="",0,IF(VLOOKUP(B414,'登録データ（男）'!$A$3:$AB$1687,28,FALSE)=1,0,1))</f>
        <v>0</v>
      </c>
      <c r="Z414" s="81">
        <f>IF(B414="",1,0)</f>
        <v>1</v>
      </c>
      <c r="AA414" s="81">
        <f>IF(C414="",1,0)</f>
        <v>1</v>
      </c>
      <c r="AB414" s="81">
        <f>IF(D414="",1,0)</f>
        <v>1</v>
      </c>
      <c r="AC414" s="81">
        <f>IF(E414="",1,0)</f>
        <v>1</v>
      </c>
      <c r="AD414" s="81">
        <f>IF(E415="",1,0)</f>
        <v>1</v>
      </c>
      <c r="AE414" s="81">
        <f>SUM(Z414:AD414)</f>
        <v>5</v>
      </c>
      <c r="AF414" s="81">
        <f t="shared" ca="1" si="602"/>
        <v>0</v>
      </c>
      <c r="AG414" s="48" t="str">
        <f t="shared" ref="AG414" si="631">IF($B414="","",IF($B414&lt;1500,0,1))</f>
        <v/>
      </c>
      <c r="AH414" s="81">
        <f t="shared" si="604"/>
        <v>0</v>
      </c>
      <c r="AI414" s="81" t="str">
        <f>IF(G414="","0",VLOOKUP(G414,'登録データ（男）'!$Q$3:$S$23,2,FALSE))</f>
        <v>0</v>
      </c>
      <c r="AJ414" s="81" t="str">
        <f t="shared" si="605"/>
        <v>00</v>
      </c>
      <c r="AK414" s="81" t="str">
        <f t="shared" si="606"/>
        <v>0</v>
      </c>
      <c r="AL414" s="81" t="str">
        <f t="shared" si="607"/>
        <v>000000</v>
      </c>
      <c r="AM414" s="81" t="str">
        <f t="shared" ca="1" si="626"/>
        <v/>
      </c>
      <c r="AN414" s="81">
        <f t="shared" si="615"/>
        <v>0</v>
      </c>
      <c r="AO414" s="81" t="str">
        <f>IF(G414="","0",VALUE(VLOOKUP(G414,'登録データ（男）'!$Q$3:$S$23,3,FALSE)))</f>
        <v>0</v>
      </c>
      <c r="AP414" s="81">
        <f t="shared" si="609"/>
        <v>0</v>
      </c>
      <c r="AQ414" s="81">
        <f t="shared" si="610"/>
        <v>0</v>
      </c>
      <c r="AR414" s="81" t="str">
        <f ca="1">IF(OFFSET(B414,-MOD(ROW(B414),3),0)&lt;&gt;"",IF(RIGHT(G414,1)=")",VALUE(VLOOKUP(OFFSET(B414,-MOD(ROW(B414),3),0),'登録データ（男）'!#REF!,8,FALSE)),"0"),"0")</f>
        <v>0</v>
      </c>
      <c r="AS414" s="81">
        <f t="shared" ca="1" si="611"/>
        <v>0</v>
      </c>
      <c r="AT414" s="81" t="str">
        <f t="shared" ref="AT414" si="632">IF(AU414="","",RANK(AU414,$AU$18:$AU$467,1))</f>
        <v/>
      </c>
      <c r="AU414" s="81" t="str">
        <f>IF(S414="","",B414)</f>
        <v/>
      </c>
      <c r="AV414" s="81" t="str">
        <f t="shared" ref="AV414" si="633">IF(AW414="","",RANK(AW414,$AW$18:$AW$467,1))</f>
        <v/>
      </c>
      <c r="AW414" s="81" t="str">
        <f>IF(T414="","",B414)</f>
        <v/>
      </c>
      <c r="AX414" s="81" t="str">
        <f t="shared" ref="AX414" si="634">IF(AY414="","",RANK(AY414,$AY$18:$AY$467,1))</f>
        <v/>
      </c>
      <c r="AY414" s="81" t="str">
        <f>IF(OR(G414="十種競技",G415="十種競技",G416="十種競技"),B414,"")</f>
        <v/>
      </c>
      <c r="AZ414" s="81"/>
      <c r="BA414" s="77">
        <f>B414</f>
        <v>0</v>
      </c>
      <c r="BB414" s="77" t="str">
        <f t="shared" si="616"/>
        <v/>
      </c>
      <c r="BG414" s="81">
        <f t="shared" si="617"/>
        <v>0</v>
      </c>
    </row>
    <row r="415" spans="1:59" ht="18.75" customHeight="1">
      <c r="A415" s="261"/>
      <c r="B415" s="244"/>
      <c r="C415" s="506"/>
      <c r="D415" s="506"/>
      <c r="E415" s="504" t="str">
        <f>IF(B414="","",VLOOKUP(B414,'登録データ（男）'!$A$3:$AA$2000,4,FALSE))</f>
        <v/>
      </c>
      <c r="F415" s="16" t="s">
        <v>53</v>
      </c>
      <c r="G415" s="16"/>
      <c r="H415" s="16"/>
      <c r="I415" s="16" t="s">
        <v>56</v>
      </c>
      <c r="J415" s="76"/>
      <c r="K415" s="16" t="str">
        <f t="shared" si="600"/>
        <v/>
      </c>
      <c r="L415" s="76"/>
      <c r="M415" s="185" t="str">
        <f t="shared" si="601"/>
        <v/>
      </c>
      <c r="N415" s="76"/>
      <c r="O415" s="76"/>
      <c r="P415" s="204"/>
      <c r="Q415" s="204"/>
      <c r="R415" s="257"/>
      <c r="S415" s="255"/>
      <c r="T415" s="255"/>
      <c r="X415" s="46"/>
      <c r="Y415" s="81">
        <f>IF(B415="",0,IF(VLOOKUP(B415,'登録データ（男）'!$A$3:$AB$1687,28,FALSE)=1,0,1))</f>
        <v>0</v>
      </c>
      <c r="Z415" s="81"/>
      <c r="AA415" s="81"/>
      <c r="AB415" s="81"/>
      <c r="AC415" s="81"/>
      <c r="AD415" s="81"/>
      <c r="AE415" s="81"/>
      <c r="AF415" s="81">
        <f t="shared" ca="1" si="602"/>
        <v>0</v>
      </c>
      <c r="AG415" s="48" t="str">
        <f t="shared" si="596"/>
        <v/>
      </c>
      <c r="AH415" s="81">
        <f t="shared" si="604"/>
        <v>0</v>
      </c>
      <c r="AI415" s="81" t="str">
        <f>IF(G415="","0",VLOOKUP(G415,'登録データ（男）'!$Q$3:$S$23,2,FALSE))</f>
        <v>0</v>
      </c>
      <c r="AJ415" s="81" t="str">
        <f t="shared" si="605"/>
        <v>00</v>
      </c>
      <c r="AK415" s="81" t="str">
        <f t="shared" si="606"/>
        <v>0</v>
      </c>
      <c r="AL415" s="81" t="str">
        <f t="shared" si="607"/>
        <v>000000</v>
      </c>
      <c r="AM415" s="81" t="str">
        <f t="shared" ca="1" si="626"/>
        <v/>
      </c>
      <c r="AN415" s="81">
        <f t="shared" si="615"/>
        <v>0</v>
      </c>
      <c r="AO415" s="81" t="str">
        <f>IF(G415="","0",VALUE(VLOOKUP(G415,'登録データ（男）'!$Q$3:$S$23,3,FALSE)))</f>
        <v>0</v>
      </c>
      <c r="AP415" s="81">
        <f t="shared" si="609"/>
        <v>0</v>
      </c>
      <c r="AQ415" s="81">
        <f t="shared" si="610"/>
        <v>0</v>
      </c>
      <c r="AR415" s="81" t="str">
        <f ca="1">IF(OFFSET(B415,-MOD(ROW(B415),3),0)&lt;&gt;"",IF(RIGHT(G415,1)=")",VALUE(VLOOKUP(OFFSET(B415,-MOD(ROW(B415),3),0),'登録データ（男）'!#REF!,8,FALSE)),"0"),"0")</f>
        <v>0</v>
      </c>
      <c r="AS415" s="81">
        <f t="shared" ca="1" si="611"/>
        <v>0</v>
      </c>
      <c r="AT415" s="81"/>
      <c r="AU415" s="81"/>
      <c r="AV415" s="81"/>
      <c r="AW415" s="81"/>
      <c r="AX415" s="81"/>
      <c r="AY415" s="81"/>
      <c r="AZ415" s="81"/>
      <c r="BA415" s="77"/>
      <c r="BB415" s="77" t="str">
        <f t="shared" si="616"/>
        <v/>
      </c>
      <c r="BG415" s="81">
        <f t="shared" si="617"/>
        <v>0</v>
      </c>
    </row>
    <row r="416" spans="1:59" ht="18.75" customHeight="1" thickBot="1">
      <c r="A416" s="250"/>
      <c r="B416" s="245"/>
      <c r="C416" s="507"/>
      <c r="D416" s="507"/>
      <c r="E416" s="508" t="s">
        <v>258</v>
      </c>
      <c r="F416" s="79" t="s">
        <v>54</v>
      </c>
      <c r="G416" s="79"/>
      <c r="H416" s="152"/>
      <c r="I416" s="79" t="s">
        <v>36</v>
      </c>
      <c r="J416" s="18"/>
      <c r="K416" s="25" t="str">
        <f t="shared" si="600"/>
        <v/>
      </c>
      <c r="L416" s="18"/>
      <c r="M416" s="79" t="str">
        <f t="shared" si="601"/>
        <v/>
      </c>
      <c r="N416" s="18"/>
      <c r="O416" s="18"/>
      <c r="P416" s="258"/>
      <c r="Q416" s="258"/>
      <c r="R416" s="259"/>
      <c r="S416" s="256"/>
      <c r="T416" s="256"/>
      <c r="X416" s="46"/>
      <c r="Y416" s="81">
        <f>IF(B416="",0,IF(VLOOKUP(B416,'登録データ（男）'!$A$3:$AB$1687,28,FALSE)=1,0,1))</f>
        <v>0</v>
      </c>
      <c r="Z416" s="81"/>
      <c r="AA416" s="81"/>
      <c r="AB416" s="81"/>
      <c r="AC416" s="81"/>
      <c r="AD416" s="81"/>
      <c r="AE416" s="81"/>
      <c r="AF416" s="81">
        <f t="shared" ca="1" si="602"/>
        <v>0</v>
      </c>
      <c r="AG416" s="48"/>
      <c r="AH416" s="81">
        <f t="shared" si="604"/>
        <v>0</v>
      </c>
      <c r="AI416" s="81" t="str">
        <f>IF(G416="","0",VLOOKUP(G416,'登録データ（男）'!$Q$3:$S$23,2,FALSE))</f>
        <v>0</v>
      </c>
      <c r="AJ416" s="81" t="str">
        <f t="shared" si="605"/>
        <v>00</v>
      </c>
      <c r="AK416" s="81" t="str">
        <f t="shared" si="606"/>
        <v>0</v>
      </c>
      <c r="AL416" s="81" t="str">
        <f t="shared" si="607"/>
        <v>000000</v>
      </c>
      <c r="AM416" s="81" t="str">
        <f t="shared" ca="1" si="626"/>
        <v/>
      </c>
      <c r="AN416" s="81">
        <f t="shared" si="615"/>
        <v>0</v>
      </c>
      <c r="AO416" s="81" t="str">
        <f>IF(G416="","0",VALUE(VLOOKUP(G416,'登録データ（男）'!$Q$3:$S$23,3,FALSE)))</f>
        <v>0</v>
      </c>
      <c r="AP416" s="81">
        <f t="shared" si="609"/>
        <v>0</v>
      </c>
      <c r="AQ416" s="81">
        <f t="shared" si="610"/>
        <v>0</v>
      </c>
      <c r="AR416" s="81" t="str">
        <f ca="1">IF(OFFSET(B416,-MOD(ROW(B416),3),0)&lt;&gt;"",IF(RIGHT(G416,1)=")",VALUE(VLOOKUP(OFFSET(B416,-MOD(ROW(B416),3),0),'登録データ（男）'!#REF!,8,FALSE)),"0"),"0")</f>
        <v>0</v>
      </c>
      <c r="AS416" s="81">
        <f t="shared" ca="1" si="611"/>
        <v>0</v>
      </c>
      <c r="AT416" s="81"/>
      <c r="AU416" s="81"/>
      <c r="AV416" s="81"/>
      <c r="AW416" s="81"/>
      <c r="AX416" s="81"/>
      <c r="AY416" s="81"/>
      <c r="AZ416" s="81"/>
      <c r="BA416" s="77"/>
      <c r="BB416" s="77" t="str">
        <f t="shared" si="616"/>
        <v/>
      </c>
      <c r="BG416" s="81">
        <f t="shared" si="617"/>
        <v>0</v>
      </c>
    </row>
    <row r="417" spans="1:59" ht="18" customHeight="1" thickTop="1">
      <c r="A417" s="260">
        <v>134</v>
      </c>
      <c r="B417" s="243"/>
      <c r="C417" s="505" t="str">
        <f>IF(B417="","",VLOOKUP(B417,'登録データ（男）'!$A$3:$AA$2000,2,FALSE))</f>
        <v/>
      </c>
      <c r="D417" s="505" t="str">
        <f>IF(B417="","",VLOOKUP(B417,'登録データ（男）'!$A$3:$AA$2000,3,FALSE))</f>
        <v/>
      </c>
      <c r="E417" s="504" t="str">
        <f>IF(B417="","",VLOOKUP(B417,'登録データ（男）'!$A$3:$AA$2000,7,FALSE))</f>
        <v/>
      </c>
      <c r="F417" s="82" t="s">
        <v>52</v>
      </c>
      <c r="G417" s="82"/>
      <c r="H417" s="25"/>
      <c r="I417" s="82" t="s">
        <v>55</v>
      </c>
      <c r="J417" s="17"/>
      <c r="K417" s="184" t="str">
        <f t="shared" si="600"/>
        <v/>
      </c>
      <c r="L417" s="17"/>
      <c r="M417" s="82" t="str">
        <f t="shared" si="601"/>
        <v/>
      </c>
      <c r="N417" s="17"/>
      <c r="O417" s="17"/>
      <c r="P417" s="262"/>
      <c r="Q417" s="262"/>
      <c r="R417" s="241"/>
      <c r="S417" s="254"/>
      <c r="T417" s="254"/>
      <c r="X417" s="46"/>
      <c r="Y417" s="81">
        <f>IF(B417="",0,IF(VLOOKUP(B417,'登録データ（男）'!$A$3:$AB$1687,28,FALSE)=1,0,1))</f>
        <v>0</v>
      </c>
      <c r="Z417" s="81">
        <f>IF(B417="",1,0)</f>
        <v>1</v>
      </c>
      <c r="AA417" s="81">
        <f>IF(C417="",1,0)</f>
        <v>1</v>
      </c>
      <c r="AB417" s="81">
        <f>IF(D417="",1,0)</f>
        <v>1</v>
      </c>
      <c r="AC417" s="81">
        <f>IF(E417="",1,0)</f>
        <v>1</v>
      </c>
      <c r="AD417" s="81">
        <f>IF(E418="",1,0)</f>
        <v>1</v>
      </c>
      <c r="AE417" s="81">
        <f>SUM(Z417:AD417)</f>
        <v>5</v>
      </c>
      <c r="AF417" s="81">
        <f t="shared" ca="1" si="602"/>
        <v>0</v>
      </c>
      <c r="AG417" s="48" t="str">
        <f t="shared" ref="AG417" si="635">IF($B417="","",IF($B417&lt;1500,0,1))</f>
        <v/>
      </c>
      <c r="AH417" s="81">
        <f t="shared" si="604"/>
        <v>0</v>
      </c>
      <c r="AI417" s="81" t="str">
        <f>IF(G417="","0",VLOOKUP(G417,'登録データ（男）'!$Q$3:$S$23,2,FALSE))</f>
        <v>0</v>
      </c>
      <c r="AJ417" s="81" t="str">
        <f t="shared" si="605"/>
        <v>00</v>
      </c>
      <c r="AK417" s="81" t="str">
        <f t="shared" si="606"/>
        <v>0</v>
      </c>
      <c r="AL417" s="81" t="str">
        <f t="shared" si="607"/>
        <v>000000</v>
      </c>
      <c r="AM417" s="81" t="str">
        <f t="shared" ca="1" si="626"/>
        <v/>
      </c>
      <c r="AN417" s="81">
        <f t="shared" si="615"/>
        <v>0</v>
      </c>
      <c r="AO417" s="81" t="str">
        <f>IF(G417="","0",VALUE(VLOOKUP(G417,'登録データ（男）'!$Q$3:$S$23,3,FALSE)))</f>
        <v>0</v>
      </c>
      <c r="AP417" s="81">
        <f t="shared" si="609"/>
        <v>0</v>
      </c>
      <c r="AQ417" s="81">
        <f t="shared" si="610"/>
        <v>0</v>
      </c>
      <c r="AR417" s="81" t="str">
        <f ca="1">IF(OFFSET(B417,-MOD(ROW(B417),3),0)&lt;&gt;"",IF(RIGHT(G417,1)=")",VALUE(VLOOKUP(OFFSET(B417,-MOD(ROW(B417),3),0),'登録データ（男）'!#REF!,8,FALSE)),"0"),"0")</f>
        <v>0</v>
      </c>
      <c r="AS417" s="81">
        <f t="shared" ca="1" si="611"/>
        <v>0</v>
      </c>
      <c r="AT417" s="81" t="str">
        <f t="shared" ref="AT417" si="636">IF(AU417="","",RANK(AU417,$AU$18:$AU$467,1))</f>
        <v/>
      </c>
      <c r="AU417" s="81" t="str">
        <f>IF(S417="","",B417)</f>
        <v/>
      </c>
      <c r="AV417" s="81" t="str">
        <f t="shared" ref="AV417" si="637">IF(AW417="","",RANK(AW417,$AW$18:$AW$467,1))</f>
        <v/>
      </c>
      <c r="AW417" s="81" t="str">
        <f>IF(T417="","",B417)</f>
        <v/>
      </c>
      <c r="AX417" s="81" t="str">
        <f t="shared" ref="AX417" si="638">IF(AY417="","",RANK(AY417,$AY$18:$AY$467,1))</f>
        <v/>
      </c>
      <c r="AY417" s="81" t="str">
        <f>IF(OR(G417="十種競技",G418="十種競技",G419="十種競技"),B417,"")</f>
        <v/>
      </c>
      <c r="AZ417" s="81"/>
      <c r="BA417" s="77">
        <f>B417</f>
        <v>0</v>
      </c>
      <c r="BB417" s="77" t="str">
        <f t="shared" si="616"/>
        <v/>
      </c>
      <c r="BG417" s="81">
        <f t="shared" si="617"/>
        <v>0</v>
      </c>
    </row>
    <row r="418" spans="1:59" ht="18.75" customHeight="1">
      <c r="A418" s="261"/>
      <c r="B418" s="244"/>
      <c r="C418" s="506"/>
      <c r="D418" s="506"/>
      <c r="E418" s="504" t="str">
        <f>IF(B417="","",VLOOKUP(B417,'登録データ（男）'!$A$3:$AA$2000,4,FALSE))</f>
        <v/>
      </c>
      <c r="F418" s="16" t="s">
        <v>53</v>
      </c>
      <c r="G418" s="16"/>
      <c r="H418" s="16"/>
      <c r="I418" s="16" t="s">
        <v>56</v>
      </c>
      <c r="J418" s="76"/>
      <c r="K418" s="16" t="str">
        <f t="shared" si="600"/>
        <v/>
      </c>
      <c r="L418" s="76"/>
      <c r="M418" s="185" t="str">
        <f t="shared" si="601"/>
        <v/>
      </c>
      <c r="N418" s="76"/>
      <c r="O418" s="76"/>
      <c r="P418" s="204"/>
      <c r="Q418" s="204"/>
      <c r="R418" s="257"/>
      <c r="S418" s="255"/>
      <c r="T418" s="255"/>
      <c r="X418" s="46"/>
      <c r="Y418" s="81">
        <f>IF(B418="",0,IF(VLOOKUP(B418,'登録データ（男）'!$A$3:$AB$1687,28,FALSE)=1,0,1))</f>
        <v>0</v>
      </c>
      <c r="Z418" s="81"/>
      <c r="AA418" s="81"/>
      <c r="AB418" s="81"/>
      <c r="AC418" s="81"/>
      <c r="AD418" s="81"/>
      <c r="AE418" s="81"/>
      <c r="AF418" s="81">
        <f t="shared" ca="1" si="602"/>
        <v>0</v>
      </c>
      <c r="AG418" s="48" t="str">
        <f t="shared" si="596"/>
        <v/>
      </c>
      <c r="AH418" s="81">
        <f t="shared" si="604"/>
        <v>0</v>
      </c>
      <c r="AI418" s="81" t="str">
        <f>IF(G418="","0",VLOOKUP(G418,'登録データ（男）'!$Q$3:$S$23,2,FALSE))</f>
        <v>0</v>
      </c>
      <c r="AJ418" s="81" t="str">
        <f t="shared" si="605"/>
        <v>00</v>
      </c>
      <c r="AK418" s="81" t="str">
        <f t="shared" si="606"/>
        <v>0</v>
      </c>
      <c r="AL418" s="81" t="str">
        <f t="shared" si="607"/>
        <v>000000</v>
      </c>
      <c r="AM418" s="81" t="str">
        <f t="shared" ca="1" si="626"/>
        <v/>
      </c>
      <c r="AN418" s="81">
        <f t="shared" si="615"/>
        <v>0</v>
      </c>
      <c r="AO418" s="81" t="str">
        <f>IF(G418="","0",VALUE(VLOOKUP(G418,'登録データ（男）'!$Q$3:$S$23,3,FALSE)))</f>
        <v>0</v>
      </c>
      <c r="AP418" s="81">
        <f t="shared" si="609"/>
        <v>0</v>
      </c>
      <c r="AQ418" s="81">
        <f t="shared" si="610"/>
        <v>0</v>
      </c>
      <c r="AR418" s="81" t="str">
        <f ca="1">IF(OFFSET(B418,-MOD(ROW(B418),3),0)&lt;&gt;"",IF(RIGHT(G418,1)=")",VALUE(VLOOKUP(OFFSET(B418,-MOD(ROW(B418),3),0),'登録データ（男）'!#REF!,8,FALSE)),"0"),"0")</f>
        <v>0</v>
      </c>
      <c r="AS418" s="81">
        <f t="shared" ca="1" si="611"/>
        <v>0</v>
      </c>
      <c r="AT418" s="81"/>
      <c r="AU418" s="81"/>
      <c r="AV418" s="81"/>
      <c r="AW418" s="81"/>
      <c r="AX418" s="81"/>
      <c r="AY418" s="81"/>
      <c r="AZ418" s="81"/>
      <c r="BA418" s="77"/>
      <c r="BB418" s="77" t="str">
        <f t="shared" si="616"/>
        <v/>
      </c>
      <c r="BG418" s="81">
        <f t="shared" si="617"/>
        <v>0</v>
      </c>
    </row>
    <row r="419" spans="1:59" ht="18.75" customHeight="1" thickBot="1">
      <c r="A419" s="250"/>
      <c r="B419" s="245"/>
      <c r="C419" s="507"/>
      <c r="D419" s="507"/>
      <c r="E419" s="508" t="s">
        <v>258</v>
      </c>
      <c r="F419" s="79" t="s">
        <v>54</v>
      </c>
      <c r="G419" s="79"/>
      <c r="H419" s="152"/>
      <c r="I419" s="79" t="s">
        <v>36</v>
      </c>
      <c r="J419" s="18"/>
      <c r="K419" s="25" t="str">
        <f t="shared" si="600"/>
        <v/>
      </c>
      <c r="L419" s="18"/>
      <c r="M419" s="79" t="str">
        <f t="shared" si="601"/>
        <v/>
      </c>
      <c r="N419" s="18"/>
      <c r="O419" s="18"/>
      <c r="P419" s="258"/>
      <c r="Q419" s="258"/>
      <c r="R419" s="259"/>
      <c r="S419" s="256"/>
      <c r="T419" s="256"/>
      <c r="X419" s="46"/>
      <c r="Y419" s="81">
        <f>IF(B419="",0,IF(VLOOKUP(B419,'登録データ（男）'!$A$3:$AB$1687,28,FALSE)=1,0,1))</f>
        <v>0</v>
      </c>
      <c r="Z419" s="81"/>
      <c r="AA419" s="81"/>
      <c r="AB419" s="81"/>
      <c r="AC419" s="81"/>
      <c r="AD419" s="81"/>
      <c r="AE419" s="81"/>
      <c r="AF419" s="81">
        <f t="shared" ca="1" si="602"/>
        <v>0</v>
      </c>
      <c r="AG419" s="48"/>
      <c r="AH419" s="81">
        <f t="shared" si="604"/>
        <v>0</v>
      </c>
      <c r="AI419" s="81" t="str">
        <f>IF(G419="","0",VLOOKUP(G419,'登録データ（男）'!$Q$3:$S$23,2,FALSE))</f>
        <v>0</v>
      </c>
      <c r="AJ419" s="81" t="str">
        <f t="shared" si="605"/>
        <v>00</v>
      </c>
      <c r="AK419" s="81" t="str">
        <f t="shared" si="606"/>
        <v>0</v>
      </c>
      <c r="AL419" s="81" t="str">
        <f t="shared" si="607"/>
        <v>000000</v>
      </c>
      <c r="AM419" s="81" t="str">
        <f t="shared" ca="1" si="626"/>
        <v/>
      </c>
      <c r="AN419" s="81">
        <f t="shared" si="615"/>
        <v>0</v>
      </c>
      <c r="AO419" s="81" t="str">
        <f>IF(G419="","0",VALUE(VLOOKUP(G419,'登録データ（男）'!$Q$3:$S$23,3,FALSE)))</f>
        <v>0</v>
      </c>
      <c r="AP419" s="81">
        <f t="shared" si="609"/>
        <v>0</v>
      </c>
      <c r="AQ419" s="81">
        <f t="shared" si="610"/>
        <v>0</v>
      </c>
      <c r="AR419" s="81" t="str">
        <f ca="1">IF(OFFSET(B419,-MOD(ROW(B419),3),0)&lt;&gt;"",IF(RIGHT(G419,1)=")",VALUE(VLOOKUP(OFFSET(B419,-MOD(ROW(B419),3),0),'登録データ（男）'!#REF!,8,FALSE)),"0"),"0")</f>
        <v>0</v>
      </c>
      <c r="AS419" s="81">
        <f t="shared" ca="1" si="611"/>
        <v>0</v>
      </c>
      <c r="AT419" s="81"/>
      <c r="AU419" s="81"/>
      <c r="AV419" s="81"/>
      <c r="AW419" s="81"/>
      <c r="AX419" s="81"/>
      <c r="AY419" s="81"/>
      <c r="AZ419" s="81"/>
      <c r="BA419" s="77"/>
      <c r="BB419" s="77" t="str">
        <f t="shared" si="616"/>
        <v/>
      </c>
      <c r="BG419" s="81">
        <f t="shared" si="617"/>
        <v>0</v>
      </c>
    </row>
    <row r="420" spans="1:59" ht="18.75" customHeight="1" thickTop="1">
      <c r="A420" s="260">
        <v>135</v>
      </c>
      <c r="B420" s="243"/>
      <c r="C420" s="505" t="str">
        <f>IF(B420="","",VLOOKUP(B420,'登録データ（男）'!$A$3:$AA$2000,2,FALSE))</f>
        <v/>
      </c>
      <c r="D420" s="505" t="str">
        <f>IF(B420="","",VLOOKUP(B420,'登録データ（男）'!$A$3:$AA$2000,3,FALSE))</f>
        <v/>
      </c>
      <c r="E420" s="504" t="str">
        <f>IF(B420="","",VLOOKUP(B420,'登録データ（男）'!$A$3:$AA$2000,7,FALSE))</f>
        <v/>
      </c>
      <c r="F420" s="82" t="s">
        <v>52</v>
      </c>
      <c r="G420" s="82"/>
      <c r="H420" s="25"/>
      <c r="I420" s="82" t="s">
        <v>55</v>
      </c>
      <c r="J420" s="17"/>
      <c r="K420" s="184" t="str">
        <f t="shared" si="600"/>
        <v/>
      </c>
      <c r="L420" s="17"/>
      <c r="M420" s="82" t="str">
        <f t="shared" si="601"/>
        <v/>
      </c>
      <c r="N420" s="17"/>
      <c r="O420" s="17"/>
      <c r="P420" s="262"/>
      <c r="Q420" s="262"/>
      <c r="R420" s="241"/>
      <c r="S420" s="254"/>
      <c r="T420" s="254"/>
      <c r="X420" s="46"/>
      <c r="Y420" s="81">
        <f>IF(B420="",0,IF(VLOOKUP(B420,'登録データ（男）'!$A$3:$AB$1687,28,FALSE)=1,0,1))</f>
        <v>0</v>
      </c>
      <c r="Z420" s="81">
        <f>IF(B420="",1,0)</f>
        <v>1</v>
      </c>
      <c r="AA420" s="81">
        <f>IF(C420="",1,0)</f>
        <v>1</v>
      </c>
      <c r="AB420" s="81">
        <f>IF(D420="",1,0)</f>
        <v>1</v>
      </c>
      <c r="AC420" s="81">
        <f>IF(E420="",1,0)</f>
        <v>1</v>
      </c>
      <c r="AD420" s="81">
        <f>IF(E421="",1,0)</f>
        <v>1</v>
      </c>
      <c r="AE420" s="81">
        <f>SUM(Z420:AD420)</f>
        <v>5</v>
      </c>
      <c r="AF420" s="81">
        <f t="shared" ca="1" si="602"/>
        <v>0</v>
      </c>
      <c r="AG420" s="48" t="str">
        <f t="shared" ref="AG420" si="639">IF($B420="","",IF($B420&lt;1500,0,1))</f>
        <v/>
      </c>
      <c r="AH420" s="81">
        <f t="shared" si="604"/>
        <v>0</v>
      </c>
      <c r="AI420" s="81" t="str">
        <f>IF(G420="","0",VLOOKUP(G420,'登録データ（男）'!$Q$3:$S$23,2,FALSE))</f>
        <v>0</v>
      </c>
      <c r="AJ420" s="81" t="str">
        <f t="shared" si="605"/>
        <v>00</v>
      </c>
      <c r="AK420" s="81" t="str">
        <f t="shared" si="606"/>
        <v>0</v>
      </c>
      <c r="AL420" s="81" t="str">
        <f t="shared" si="607"/>
        <v>000000</v>
      </c>
      <c r="AM420" s="81" t="str">
        <f t="shared" ca="1" si="626"/>
        <v/>
      </c>
      <c r="AN420" s="81">
        <f t="shared" si="615"/>
        <v>0</v>
      </c>
      <c r="AO420" s="81" t="str">
        <f>IF(G420="","0",VALUE(VLOOKUP(G420,'登録データ（男）'!$Q$3:$S$23,3,FALSE)))</f>
        <v>0</v>
      </c>
      <c r="AP420" s="81">
        <f t="shared" si="609"/>
        <v>0</v>
      </c>
      <c r="AQ420" s="81">
        <f t="shared" si="610"/>
        <v>0</v>
      </c>
      <c r="AR420" s="81" t="str">
        <f ca="1">IF(OFFSET(B420,-MOD(ROW(B420),3),0)&lt;&gt;"",IF(RIGHT(G420,1)=")",VALUE(VLOOKUP(OFFSET(B420,-MOD(ROW(B420),3),0),'登録データ（男）'!#REF!,8,FALSE)),"0"),"0")</f>
        <v>0</v>
      </c>
      <c r="AS420" s="81">
        <f t="shared" ca="1" si="611"/>
        <v>0</v>
      </c>
      <c r="AT420" s="81" t="str">
        <f t="shared" ref="AT420" si="640">IF(AU420="","",RANK(AU420,$AU$18:$AU$467,1))</f>
        <v/>
      </c>
      <c r="AU420" s="81" t="str">
        <f>IF(S420="","",B420)</f>
        <v/>
      </c>
      <c r="AV420" s="81" t="str">
        <f t="shared" ref="AV420" si="641">IF(AW420="","",RANK(AW420,$AW$18:$AW$467,1))</f>
        <v/>
      </c>
      <c r="AW420" s="81" t="str">
        <f>IF(T420="","",B420)</f>
        <v/>
      </c>
      <c r="AX420" s="81" t="str">
        <f t="shared" ref="AX420" si="642">IF(AY420="","",RANK(AY420,$AY$18:$AY$467,1))</f>
        <v/>
      </c>
      <c r="AY420" s="81" t="str">
        <f>IF(OR(G420="十種競技",G421="十種競技",G422="十種競技"),B420,"")</f>
        <v/>
      </c>
      <c r="AZ420" s="81"/>
      <c r="BA420" s="77">
        <f>B420</f>
        <v>0</v>
      </c>
      <c r="BB420" s="77" t="str">
        <f t="shared" si="616"/>
        <v/>
      </c>
      <c r="BG420" s="81">
        <f t="shared" si="617"/>
        <v>0</v>
      </c>
    </row>
    <row r="421" spans="1:59" ht="18.75" customHeight="1">
      <c r="A421" s="261"/>
      <c r="B421" s="244"/>
      <c r="C421" s="506"/>
      <c r="D421" s="506"/>
      <c r="E421" s="504" t="str">
        <f>IF(B420="","",VLOOKUP(B420,'登録データ（男）'!$A$3:$AA$2000,4,FALSE))</f>
        <v/>
      </c>
      <c r="F421" s="16" t="s">
        <v>53</v>
      </c>
      <c r="G421" s="16"/>
      <c r="H421" s="16"/>
      <c r="I421" s="16" t="s">
        <v>56</v>
      </c>
      <c r="J421" s="76"/>
      <c r="K421" s="16" t="str">
        <f t="shared" si="600"/>
        <v/>
      </c>
      <c r="L421" s="76"/>
      <c r="M421" s="185" t="str">
        <f t="shared" si="601"/>
        <v/>
      </c>
      <c r="N421" s="76"/>
      <c r="O421" s="76"/>
      <c r="P421" s="204"/>
      <c r="Q421" s="204"/>
      <c r="R421" s="257"/>
      <c r="S421" s="255"/>
      <c r="T421" s="255"/>
      <c r="X421" s="46"/>
      <c r="Y421" s="81">
        <f>IF(B421="",0,IF(VLOOKUP(B421,'登録データ（男）'!$A$3:$AB$1687,28,FALSE)=1,0,1))</f>
        <v>0</v>
      </c>
      <c r="Z421" s="81"/>
      <c r="AA421" s="81"/>
      <c r="AB421" s="81"/>
      <c r="AC421" s="81"/>
      <c r="AD421" s="81"/>
      <c r="AE421" s="81"/>
      <c r="AF421" s="81">
        <f t="shared" ca="1" si="602"/>
        <v>0</v>
      </c>
      <c r="AG421" s="48" t="str">
        <f t="shared" si="596"/>
        <v/>
      </c>
      <c r="AH421" s="81">
        <f t="shared" si="604"/>
        <v>0</v>
      </c>
      <c r="AI421" s="81" t="str">
        <f>IF(G421="","0",VLOOKUP(G421,'登録データ（男）'!$Q$3:$S$23,2,FALSE))</f>
        <v>0</v>
      </c>
      <c r="AJ421" s="81" t="str">
        <f t="shared" si="605"/>
        <v>00</v>
      </c>
      <c r="AK421" s="81" t="str">
        <f t="shared" si="606"/>
        <v>0</v>
      </c>
      <c r="AL421" s="81" t="str">
        <f t="shared" si="607"/>
        <v>000000</v>
      </c>
      <c r="AM421" s="81" t="str">
        <f t="shared" ca="1" si="626"/>
        <v/>
      </c>
      <c r="AN421" s="81">
        <f t="shared" si="615"/>
        <v>0</v>
      </c>
      <c r="AO421" s="81" t="str">
        <f>IF(G421="","0",VALUE(VLOOKUP(G421,'登録データ（男）'!$Q$3:$S$23,3,FALSE)))</f>
        <v>0</v>
      </c>
      <c r="AP421" s="81">
        <f t="shared" si="609"/>
        <v>0</v>
      </c>
      <c r="AQ421" s="81">
        <f t="shared" si="610"/>
        <v>0</v>
      </c>
      <c r="AR421" s="81" t="str">
        <f ca="1">IF(OFFSET(B421,-MOD(ROW(B421),3),0)&lt;&gt;"",IF(RIGHT(G421,1)=")",VALUE(VLOOKUP(OFFSET(B421,-MOD(ROW(B421),3),0),'登録データ（男）'!#REF!,8,FALSE)),"0"),"0")</f>
        <v>0</v>
      </c>
      <c r="AS421" s="81">
        <f t="shared" ca="1" si="611"/>
        <v>0</v>
      </c>
      <c r="AT421" s="81"/>
      <c r="AU421" s="81"/>
      <c r="AV421" s="81"/>
      <c r="AW421" s="81"/>
      <c r="AX421" s="81"/>
      <c r="AY421" s="81"/>
      <c r="AZ421" s="81"/>
      <c r="BA421" s="77"/>
      <c r="BB421" s="77" t="str">
        <f t="shared" si="616"/>
        <v/>
      </c>
      <c r="BG421" s="81">
        <f t="shared" si="617"/>
        <v>0</v>
      </c>
    </row>
    <row r="422" spans="1:59" ht="18.75" customHeight="1" thickBot="1">
      <c r="A422" s="250"/>
      <c r="B422" s="245"/>
      <c r="C422" s="507"/>
      <c r="D422" s="507"/>
      <c r="E422" s="508" t="s">
        <v>258</v>
      </c>
      <c r="F422" s="79" t="s">
        <v>54</v>
      </c>
      <c r="G422" s="79"/>
      <c r="H422" s="152"/>
      <c r="I422" s="79" t="s">
        <v>36</v>
      </c>
      <c r="J422" s="18"/>
      <c r="K422" s="25" t="str">
        <f t="shared" si="600"/>
        <v/>
      </c>
      <c r="L422" s="18"/>
      <c r="M422" s="79" t="str">
        <f t="shared" si="601"/>
        <v/>
      </c>
      <c r="N422" s="18"/>
      <c r="O422" s="18"/>
      <c r="P422" s="258"/>
      <c r="Q422" s="258"/>
      <c r="R422" s="259"/>
      <c r="S422" s="256"/>
      <c r="T422" s="256"/>
      <c r="X422" s="46"/>
      <c r="Y422" s="81">
        <f>IF(B422="",0,IF(VLOOKUP(B422,'登録データ（男）'!$A$3:$AB$1687,28,FALSE)=1,0,1))</f>
        <v>0</v>
      </c>
      <c r="Z422" s="81"/>
      <c r="AA422" s="81"/>
      <c r="AB422" s="81"/>
      <c r="AC422" s="81"/>
      <c r="AD422" s="81"/>
      <c r="AE422" s="81"/>
      <c r="AF422" s="81">
        <f t="shared" ca="1" si="602"/>
        <v>0</v>
      </c>
      <c r="AG422" s="48"/>
      <c r="AH422" s="81">
        <f t="shared" si="604"/>
        <v>0</v>
      </c>
      <c r="AI422" s="81" t="str">
        <f>IF(G422="","0",VLOOKUP(G422,'登録データ（男）'!$Q$3:$S$23,2,FALSE))</f>
        <v>0</v>
      </c>
      <c r="AJ422" s="81" t="str">
        <f t="shared" si="605"/>
        <v>00</v>
      </c>
      <c r="AK422" s="81" t="str">
        <f t="shared" si="606"/>
        <v>0</v>
      </c>
      <c r="AL422" s="81" t="str">
        <f t="shared" si="607"/>
        <v>000000</v>
      </c>
      <c r="AM422" s="81" t="str">
        <f t="shared" ca="1" si="626"/>
        <v/>
      </c>
      <c r="AN422" s="81">
        <f t="shared" si="615"/>
        <v>0</v>
      </c>
      <c r="AO422" s="81" t="str">
        <f>IF(G422="","0",VALUE(VLOOKUP(G422,'登録データ（男）'!$Q$3:$S$23,3,FALSE)))</f>
        <v>0</v>
      </c>
      <c r="AP422" s="81">
        <f t="shared" si="609"/>
        <v>0</v>
      </c>
      <c r="AQ422" s="81">
        <f t="shared" si="610"/>
        <v>0</v>
      </c>
      <c r="AR422" s="81" t="str">
        <f ca="1">IF(OFFSET(B422,-MOD(ROW(B422),3),0)&lt;&gt;"",IF(RIGHT(G422,1)=")",VALUE(VLOOKUP(OFFSET(B422,-MOD(ROW(B422),3),0),'登録データ（男）'!#REF!,8,FALSE)),"0"),"0")</f>
        <v>0</v>
      </c>
      <c r="AS422" s="81">
        <f t="shared" ca="1" si="611"/>
        <v>0</v>
      </c>
      <c r="AT422" s="81"/>
      <c r="AU422" s="81"/>
      <c r="AV422" s="81"/>
      <c r="AW422" s="81"/>
      <c r="AX422" s="81"/>
      <c r="AY422" s="81"/>
      <c r="AZ422" s="81"/>
      <c r="BA422" s="77"/>
      <c r="BB422" s="77" t="str">
        <f t="shared" si="616"/>
        <v/>
      </c>
      <c r="BG422" s="81">
        <f t="shared" si="617"/>
        <v>0</v>
      </c>
    </row>
    <row r="423" spans="1:59" ht="18.75" customHeight="1" thickTop="1">
      <c r="A423" s="260">
        <v>136</v>
      </c>
      <c r="B423" s="243"/>
      <c r="C423" s="505" t="str">
        <f>IF(B423="","",VLOOKUP(B423,'登録データ（男）'!$A$3:$AA$2000,2,FALSE))</f>
        <v/>
      </c>
      <c r="D423" s="505" t="str">
        <f>IF(B423="","",VLOOKUP(B423,'登録データ（男）'!$A$3:$AA$2000,3,FALSE))</f>
        <v/>
      </c>
      <c r="E423" s="504" t="str">
        <f>IF(B423="","",VLOOKUP(B423,'登録データ（男）'!$A$3:$AA$2000,7,FALSE))</f>
        <v/>
      </c>
      <c r="F423" s="82" t="s">
        <v>52</v>
      </c>
      <c r="G423" s="82"/>
      <c r="H423" s="25"/>
      <c r="I423" s="82" t="s">
        <v>55</v>
      </c>
      <c r="J423" s="17"/>
      <c r="K423" s="184" t="str">
        <f t="shared" si="600"/>
        <v/>
      </c>
      <c r="L423" s="17"/>
      <c r="M423" s="82" t="str">
        <f t="shared" si="601"/>
        <v/>
      </c>
      <c r="N423" s="17"/>
      <c r="O423" s="17"/>
      <c r="P423" s="262"/>
      <c r="Q423" s="262"/>
      <c r="R423" s="241"/>
      <c r="S423" s="254"/>
      <c r="T423" s="254"/>
      <c r="X423" s="46"/>
      <c r="Y423" s="81">
        <f>IF(B423="",0,IF(VLOOKUP(B423,'登録データ（男）'!$A$3:$AB$1687,28,FALSE)=1,0,1))</f>
        <v>0</v>
      </c>
      <c r="Z423" s="81">
        <f>IF(B423="",1,0)</f>
        <v>1</v>
      </c>
      <c r="AA423" s="81">
        <f>IF(C423="",1,0)</f>
        <v>1</v>
      </c>
      <c r="AB423" s="81">
        <f>IF(D423="",1,0)</f>
        <v>1</v>
      </c>
      <c r="AC423" s="81">
        <f>IF(E423="",1,0)</f>
        <v>1</v>
      </c>
      <c r="AD423" s="81">
        <f>IF(E424="",1,0)</f>
        <v>1</v>
      </c>
      <c r="AE423" s="81">
        <f>SUM(Z423:AD423)</f>
        <v>5</v>
      </c>
      <c r="AF423" s="81">
        <f t="shared" ca="1" si="602"/>
        <v>0</v>
      </c>
      <c r="AG423" s="48" t="str">
        <f t="shared" ref="AG423" si="643">IF($B423="","",IF($B423&lt;1500,0,1))</f>
        <v/>
      </c>
      <c r="AH423" s="81">
        <f t="shared" si="604"/>
        <v>0</v>
      </c>
      <c r="AI423" s="81" t="str">
        <f>IF(G423="","0",VLOOKUP(G423,'登録データ（男）'!$Q$3:$S$23,2,FALSE))</f>
        <v>0</v>
      </c>
      <c r="AJ423" s="81" t="str">
        <f t="shared" si="605"/>
        <v>00</v>
      </c>
      <c r="AK423" s="81" t="str">
        <f t="shared" si="606"/>
        <v>0</v>
      </c>
      <c r="AL423" s="81" t="str">
        <f t="shared" si="607"/>
        <v>000000</v>
      </c>
      <c r="AM423" s="81" t="str">
        <f t="shared" ca="1" si="626"/>
        <v/>
      </c>
      <c r="AN423" s="81">
        <f t="shared" si="615"/>
        <v>0</v>
      </c>
      <c r="AO423" s="81" t="str">
        <f>IF(G423="","0",VALUE(VLOOKUP(G423,'登録データ（男）'!$Q$3:$S$23,3,FALSE)))</f>
        <v>0</v>
      </c>
      <c r="AP423" s="81">
        <f t="shared" si="609"/>
        <v>0</v>
      </c>
      <c r="AQ423" s="81">
        <f t="shared" si="610"/>
        <v>0</v>
      </c>
      <c r="AR423" s="81" t="str">
        <f ca="1">IF(OFFSET(B423,-MOD(ROW(B423),3),0)&lt;&gt;"",IF(RIGHT(G423,1)=")",VALUE(VLOOKUP(OFFSET(B423,-MOD(ROW(B423),3),0),'登録データ（男）'!#REF!,8,FALSE)),"0"),"0")</f>
        <v>0</v>
      </c>
      <c r="AS423" s="81">
        <f t="shared" ca="1" si="611"/>
        <v>0</v>
      </c>
      <c r="AT423" s="81" t="str">
        <f t="shared" ref="AT423" si="644">IF(AU423="","",RANK(AU423,$AU$18:$AU$467,1))</f>
        <v/>
      </c>
      <c r="AU423" s="81" t="str">
        <f>IF(S423="","",B423)</f>
        <v/>
      </c>
      <c r="AV423" s="81" t="str">
        <f t="shared" ref="AV423" si="645">IF(AW423="","",RANK(AW423,$AW$18:$AW$467,1))</f>
        <v/>
      </c>
      <c r="AW423" s="81" t="str">
        <f>IF(T423="","",B423)</f>
        <v/>
      </c>
      <c r="AX423" s="81" t="str">
        <f t="shared" ref="AX423" si="646">IF(AY423="","",RANK(AY423,$AY$18:$AY$467,1))</f>
        <v/>
      </c>
      <c r="AY423" s="81" t="str">
        <f>IF(OR(G423="十種競技",G424="十種競技",G425="十種競技"),B423,"")</f>
        <v/>
      </c>
      <c r="AZ423" s="81"/>
      <c r="BA423" s="77">
        <f>B423</f>
        <v>0</v>
      </c>
      <c r="BB423" s="77" t="str">
        <f t="shared" si="616"/>
        <v/>
      </c>
      <c r="BG423" s="81">
        <f t="shared" si="617"/>
        <v>0</v>
      </c>
    </row>
    <row r="424" spans="1:59" ht="18.75" customHeight="1">
      <c r="A424" s="261"/>
      <c r="B424" s="244"/>
      <c r="C424" s="506"/>
      <c r="D424" s="506"/>
      <c r="E424" s="504" t="str">
        <f>IF(B423="","",VLOOKUP(B423,'登録データ（男）'!$A$3:$AA$2000,4,FALSE))</f>
        <v/>
      </c>
      <c r="F424" s="16" t="s">
        <v>53</v>
      </c>
      <c r="G424" s="16"/>
      <c r="H424" s="16"/>
      <c r="I424" s="16" t="s">
        <v>56</v>
      </c>
      <c r="J424" s="76"/>
      <c r="K424" s="16" t="str">
        <f t="shared" si="600"/>
        <v/>
      </c>
      <c r="L424" s="76"/>
      <c r="M424" s="185" t="str">
        <f t="shared" si="601"/>
        <v/>
      </c>
      <c r="N424" s="76"/>
      <c r="O424" s="76"/>
      <c r="P424" s="204"/>
      <c r="Q424" s="204"/>
      <c r="R424" s="257"/>
      <c r="S424" s="255"/>
      <c r="T424" s="255"/>
      <c r="X424" s="46"/>
      <c r="Y424" s="81">
        <f>IF(B424="",0,IF(VLOOKUP(B424,'登録データ（男）'!$A$3:$AB$1687,28,FALSE)=1,0,1))</f>
        <v>0</v>
      </c>
      <c r="Z424" s="81"/>
      <c r="AA424" s="81"/>
      <c r="AB424" s="81"/>
      <c r="AC424" s="81"/>
      <c r="AD424" s="81"/>
      <c r="AE424" s="81"/>
      <c r="AF424" s="81">
        <f t="shared" ca="1" si="602"/>
        <v>0</v>
      </c>
      <c r="AG424" s="48" t="str">
        <f t="shared" si="596"/>
        <v/>
      </c>
      <c r="AH424" s="81">
        <f t="shared" si="604"/>
        <v>0</v>
      </c>
      <c r="AI424" s="81" t="str">
        <f>IF(G424="","0",VLOOKUP(G424,'登録データ（男）'!$Q$3:$S$23,2,FALSE))</f>
        <v>0</v>
      </c>
      <c r="AJ424" s="81" t="str">
        <f t="shared" si="605"/>
        <v>00</v>
      </c>
      <c r="AK424" s="81" t="str">
        <f t="shared" si="606"/>
        <v>0</v>
      </c>
      <c r="AL424" s="81" t="str">
        <f t="shared" si="607"/>
        <v>000000</v>
      </c>
      <c r="AM424" s="81" t="str">
        <f t="shared" ca="1" si="626"/>
        <v/>
      </c>
      <c r="AN424" s="81">
        <f t="shared" si="615"/>
        <v>0</v>
      </c>
      <c r="AO424" s="81" t="str">
        <f>IF(G424="","0",VALUE(VLOOKUP(G424,'登録データ（男）'!$Q$3:$S$23,3,FALSE)))</f>
        <v>0</v>
      </c>
      <c r="AP424" s="81">
        <f t="shared" si="609"/>
        <v>0</v>
      </c>
      <c r="AQ424" s="81">
        <f t="shared" si="610"/>
        <v>0</v>
      </c>
      <c r="AR424" s="81" t="str">
        <f ca="1">IF(OFFSET(B424,-MOD(ROW(B424),3),0)&lt;&gt;"",IF(RIGHT(G424,1)=")",VALUE(VLOOKUP(OFFSET(B424,-MOD(ROW(B424),3),0),'登録データ（男）'!#REF!,8,FALSE)),"0"),"0")</f>
        <v>0</v>
      </c>
      <c r="AS424" s="81">
        <f t="shared" ca="1" si="611"/>
        <v>0</v>
      </c>
      <c r="AT424" s="81"/>
      <c r="AU424" s="81"/>
      <c r="AV424" s="81"/>
      <c r="AW424" s="81"/>
      <c r="AX424" s="81"/>
      <c r="AY424" s="81"/>
      <c r="AZ424" s="81"/>
      <c r="BA424" s="77"/>
      <c r="BB424" s="77" t="str">
        <f t="shared" si="616"/>
        <v/>
      </c>
      <c r="BG424" s="81">
        <f t="shared" si="617"/>
        <v>0</v>
      </c>
    </row>
    <row r="425" spans="1:59" ht="18.75" customHeight="1" thickBot="1">
      <c r="A425" s="250"/>
      <c r="B425" s="245"/>
      <c r="C425" s="507"/>
      <c r="D425" s="507"/>
      <c r="E425" s="508" t="s">
        <v>258</v>
      </c>
      <c r="F425" s="79" t="s">
        <v>54</v>
      </c>
      <c r="G425" s="79"/>
      <c r="H425" s="152"/>
      <c r="I425" s="79" t="s">
        <v>36</v>
      </c>
      <c r="J425" s="18"/>
      <c r="K425" s="25" t="str">
        <f t="shared" si="600"/>
        <v/>
      </c>
      <c r="L425" s="18"/>
      <c r="M425" s="79" t="str">
        <f t="shared" si="601"/>
        <v/>
      </c>
      <c r="N425" s="18"/>
      <c r="O425" s="18"/>
      <c r="P425" s="258"/>
      <c r="Q425" s="258"/>
      <c r="R425" s="259"/>
      <c r="S425" s="256"/>
      <c r="T425" s="256"/>
      <c r="X425" s="46"/>
      <c r="Y425" s="81">
        <f>IF(B425="",0,IF(VLOOKUP(B425,'登録データ（男）'!$A$3:$AB$1687,28,FALSE)=1,0,1))</f>
        <v>0</v>
      </c>
      <c r="Z425" s="81"/>
      <c r="AA425" s="81"/>
      <c r="AB425" s="81"/>
      <c r="AC425" s="81"/>
      <c r="AD425" s="81"/>
      <c r="AE425" s="81"/>
      <c r="AF425" s="81">
        <f t="shared" ca="1" si="602"/>
        <v>0</v>
      </c>
      <c r="AG425" s="48"/>
      <c r="AH425" s="81">
        <f t="shared" si="604"/>
        <v>0</v>
      </c>
      <c r="AI425" s="81" t="str">
        <f>IF(G425="","0",VLOOKUP(G425,'登録データ（男）'!$Q$3:$S$23,2,FALSE))</f>
        <v>0</v>
      </c>
      <c r="AJ425" s="81" t="str">
        <f t="shared" si="605"/>
        <v>00</v>
      </c>
      <c r="AK425" s="81" t="str">
        <f t="shared" si="606"/>
        <v>0</v>
      </c>
      <c r="AL425" s="81" t="str">
        <f t="shared" si="607"/>
        <v>000000</v>
      </c>
      <c r="AM425" s="81" t="str">
        <f t="shared" ca="1" si="626"/>
        <v/>
      </c>
      <c r="AN425" s="81">
        <f t="shared" si="615"/>
        <v>0</v>
      </c>
      <c r="AO425" s="81" t="str">
        <f>IF(G425="","0",VALUE(VLOOKUP(G425,'登録データ（男）'!$Q$3:$S$23,3,FALSE)))</f>
        <v>0</v>
      </c>
      <c r="AP425" s="81">
        <f t="shared" si="609"/>
        <v>0</v>
      </c>
      <c r="AQ425" s="81">
        <f t="shared" si="610"/>
        <v>0</v>
      </c>
      <c r="AR425" s="81" t="str">
        <f ca="1">IF(OFFSET(B425,-MOD(ROW(B425),3),0)&lt;&gt;"",IF(RIGHT(G425,1)=")",VALUE(VLOOKUP(OFFSET(B425,-MOD(ROW(B425),3),0),'登録データ（男）'!#REF!,8,FALSE)),"0"),"0")</f>
        <v>0</v>
      </c>
      <c r="AS425" s="81">
        <f t="shared" ca="1" si="611"/>
        <v>0</v>
      </c>
      <c r="AT425" s="81"/>
      <c r="AU425" s="81"/>
      <c r="AV425" s="81"/>
      <c r="AW425" s="81"/>
      <c r="AX425" s="81"/>
      <c r="AY425" s="81"/>
      <c r="AZ425" s="81"/>
      <c r="BA425" s="77"/>
      <c r="BB425" s="77" t="str">
        <f t="shared" si="616"/>
        <v/>
      </c>
      <c r="BG425" s="81">
        <f t="shared" si="617"/>
        <v>0</v>
      </c>
    </row>
    <row r="426" spans="1:59" ht="18.75" customHeight="1" thickTop="1">
      <c r="A426" s="260">
        <v>137</v>
      </c>
      <c r="B426" s="243"/>
      <c r="C426" s="505" t="str">
        <f>IF(B426="","",VLOOKUP(B426,'登録データ（男）'!$A$3:$AA$2000,2,FALSE))</f>
        <v/>
      </c>
      <c r="D426" s="505" t="str">
        <f>IF(B426="","",VLOOKUP(B426,'登録データ（男）'!$A$3:$AA$2000,3,FALSE))</f>
        <v/>
      </c>
      <c r="E426" s="504" t="str">
        <f>IF(B426="","",VLOOKUP(B426,'登録データ（男）'!$A$3:$AA$2000,7,FALSE))</f>
        <v/>
      </c>
      <c r="F426" s="82" t="s">
        <v>52</v>
      </c>
      <c r="G426" s="82"/>
      <c r="H426" s="25"/>
      <c r="I426" s="82" t="s">
        <v>55</v>
      </c>
      <c r="J426" s="17"/>
      <c r="K426" s="184" t="str">
        <f t="shared" si="600"/>
        <v/>
      </c>
      <c r="L426" s="17"/>
      <c r="M426" s="82" t="str">
        <f t="shared" si="601"/>
        <v/>
      </c>
      <c r="N426" s="17"/>
      <c r="O426" s="17"/>
      <c r="P426" s="262"/>
      <c r="Q426" s="262"/>
      <c r="R426" s="241"/>
      <c r="S426" s="254"/>
      <c r="T426" s="254"/>
      <c r="X426" s="46"/>
      <c r="Y426" s="81">
        <f>IF(B426="",0,IF(VLOOKUP(B426,'登録データ（男）'!$A$3:$AB$1687,28,FALSE)=1,0,1))</f>
        <v>0</v>
      </c>
      <c r="Z426" s="81">
        <f>IF(B426="",1,0)</f>
        <v>1</v>
      </c>
      <c r="AA426" s="81">
        <f>IF(C426="",1,0)</f>
        <v>1</v>
      </c>
      <c r="AB426" s="81">
        <f>IF(D426="",1,0)</f>
        <v>1</v>
      </c>
      <c r="AC426" s="81">
        <f>IF(E426="",1,0)</f>
        <v>1</v>
      </c>
      <c r="AD426" s="81">
        <f>IF(E427="",1,0)</f>
        <v>1</v>
      </c>
      <c r="AE426" s="81">
        <f>SUM(Z426:AD426)</f>
        <v>5</v>
      </c>
      <c r="AF426" s="81">
        <f t="shared" ca="1" si="602"/>
        <v>0</v>
      </c>
      <c r="AG426" s="48" t="str">
        <f t="shared" ref="AG426" si="647">IF($B426="","",IF($B426&lt;1500,0,1))</f>
        <v/>
      </c>
      <c r="AH426" s="81">
        <f t="shared" si="604"/>
        <v>0</v>
      </c>
      <c r="AI426" s="81" t="str">
        <f>IF(G426="","0",VLOOKUP(G426,'登録データ（男）'!$Q$3:$S$23,2,FALSE))</f>
        <v>0</v>
      </c>
      <c r="AJ426" s="81" t="str">
        <f t="shared" si="605"/>
        <v>00</v>
      </c>
      <c r="AK426" s="81" t="str">
        <f t="shared" si="606"/>
        <v>0</v>
      </c>
      <c r="AL426" s="81" t="str">
        <f t="shared" si="607"/>
        <v>000000</v>
      </c>
      <c r="AM426" s="81" t="str">
        <f t="shared" ca="1" si="626"/>
        <v/>
      </c>
      <c r="AN426" s="81">
        <f t="shared" si="615"/>
        <v>0</v>
      </c>
      <c r="AO426" s="81" t="str">
        <f>IF(G426="","0",VALUE(VLOOKUP(G426,'登録データ（男）'!$Q$3:$S$23,3,FALSE)))</f>
        <v>0</v>
      </c>
      <c r="AP426" s="81">
        <f t="shared" si="609"/>
        <v>0</v>
      </c>
      <c r="AQ426" s="81">
        <f t="shared" si="610"/>
        <v>0</v>
      </c>
      <c r="AR426" s="81" t="str">
        <f ca="1">IF(OFFSET(B426,-MOD(ROW(B426),3),0)&lt;&gt;"",IF(RIGHT(G426,1)=")",VALUE(VLOOKUP(OFFSET(B426,-MOD(ROW(B426),3),0),'登録データ（男）'!#REF!,8,FALSE)),"0"),"0")</f>
        <v>0</v>
      </c>
      <c r="AS426" s="81">
        <f t="shared" ca="1" si="611"/>
        <v>0</v>
      </c>
      <c r="AT426" s="81" t="str">
        <f t="shared" ref="AT426" si="648">IF(AU426="","",RANK(AU426,$AU$18:$AU$467,1))</f>
        <v/>
      </c>
      <c r="AU426" s="81" t="str">
        <f>IF(S426="","",B426)</f>
        <v/>
      </c>
      <c r="AV426" s="81" t="str">
        <f t="shared" ref="AV426" si="649">IF(AW426="","",RANK(AW426,$AW$18:$AW$467,1))</f>
        <v/>
      </c>
      <c r="AW426" s="81" t="str">
        <f>IF(T426="","",B426)</f>
        <v/>
      </c>
      <c r="AX426" s="81" t="str">
        <f t="shared" ref="AX426" si="650">IF(AY426="","",RANK(AY426,$AY$18:$AY$467,1))</f>
        <v/>
      </c>
      <c r="AY426" s="81" t="str">
        <f>IF(OR(G426="十種競技",G427="十種競技",G428="十種競技"),B426,"")</f>
        <v/>
      </c>
      <c r="AZ426" s="81"/>
      <c r="BA426" s="77">
        <f>B426</f>
        <v>0</v>
      </c>
      <c r="BB426" s="77" t="str">
        <f t="shared" si="616"/>
        <v/>
      </c>
      <c r="BG426" s="81">
        <f t="shared" si="617"/>
        <v>0</v>
      </c>
    </row>
    <row r="427" spans="1:59" ht="18.75" customHeight="1">
      <c r="A427" s="261"/>
      <c r="B427" s="244"/>
      <c r="C427" s="506"/>
      <c r="D427" s="506"/>
      <c r="E427" s="504" t="str">
        <f>IF(B426="","",VLOOKUP(B426,'登録データ（男）'!$A$3:$AA$2000,4,FALSE))</f>
        <v/>
      </c>
      <c r="F427" s="16" t="s">
        <v>53</v>
      </c>
      <c r="G427" s="16"/>
      <c r="H427" s="16"/>
      <c r="I427" s="16" t="s">
        <v>56</v>
      </c>
      <c r="J427" s="76"/>
      <c r="K427" s="16" t="str">
        <f t="shared" si="600"/>
        <v/>
      </c>
      <c r="L427" s="76"/>
      <c r="M427" s="185" t="str">
        <f t="shared" si="601"/>
        <v/>
      </c>
      <c r="N427" s="76"/>
      <c r="O427" s="76"/>
      <c r="P427" s="204"/>
      <c r="Q427" s="204"/>
      <c r="R427" s="257"/>
      <c r="S427" s="255"/>
      <c r="T427" s="255"/>
      <c r="X427" s="46"/>
      <c r="Y427" s="81">
        <f>IF(B427="",0,IF(VLOOKUP(B427,'登録データ（男）'!$A$3:$AB$1687,28,FALSE)=1,0,1))</f>
        <v>0</v>
      </c>
      <c r="Z427" s="81"/>
      <c r="AA427" s="81"/>
      <c r="AB427" s="81"/>
      <c r="AC427" s="81"/>
      <c r="AD427" s="81"/>
      <c r="AE427" s="81"/>
      <c r="AF427" s="81">
        <f t="shared" ca="1" si="602"/>
        <v>0</v>
      </c>
      <c r="AG427" s="48" t="str">
        <f t="shared" si="596"/>
        <v/>
      </c>
      <c r="AH427" s="81">
        <f t="shared" si="604"/>
        <v>0</v>
      </c>
      <c r="AI427" s="81" t="str">
        <f>IF(G427="","0",VLOOKUP(G427,'登録データ（男）'!$Q$3:$S$23,2,FALSE))</f>
        <v>0</v>
      </c>
      <c r="AJ427" s="81" t="str">
        <f t="shared" si="605"/>
        <v>00</v>
      </c>
      <c r="AK427" s="81" t="str">
        <f t="shared" si="606"/>
        <v>0</v>
      </c>
      <c r="AL427" s="81" t="str">
        <f t="shared" si="607"/>
        <v>000000</v>
      </c>
      <c r="AM427" s="81" t="str">
        <f t="shared" ca="1" si="626"/>
        <v/>
      </c>
      <c r="AN427" s="81">
        <f t="shared" si="615"/>
        <v>0</v>
      </c>
      <c r="AO427" s="81" t="str">
        <f>IF(G427="","0",VALUE(VLOOKUP(G427,'登録データ（男）'!$Q$3:$S$23,3,FALSE)))</f>
        <v>0</v>
      </c>
      <c r="AP427" s="81">
        <f t="shared" si="609"/>
        <v>0</v>
      </c>
      <c r="AQ427" s="81">
        <f t="shared" si="610"/>
        <v>0</v>
      </c>
      <c r="AR427" s="81" t="str">
        <f ca="1">IF(OFFSET(B427,-MOD(ROW(B427),3),0)&lt;&gt;"",IF(RIGHT(G427,1)=")",VALUE(VLOOKUP(OFFSET(B427,-MOD(ROW(B427),3),0),'登録データ（男）'!#REF!,8,FALSE)),"0"),"0")</f>
        <v>0</v>
      </c>
      <c r="AS427" s="81">
        <f t="shared" ca="1" si="611"/>
        <v>0</v>
      </c>
      <c r="AT427" s="81"/>
      <c r="AU427" s="81"/>
      <c r="AV427" s="81"/>
      <c r="AW427" s="81"/>
      <c r="AX427" s="81"/>
      <c r="AY427" s="81"/>
      <c r="AZ427" s="81"/>
      <c r="BA427" s="77"/>
      <c r="BB427" s="77" t="str">
        <f t="shared" si="616"/>
        <v/>
      </c>
      <c r="BG427" s="81">
        <f t="shared" si="617"/>
        <v>0</v>
      </c>
    </row>
    <row r="428" spans="1:59" ht="18.75" customHeight="1" thickBot="1">
      <c r="A428" s="250"/>
      <c r="B428" s="245"/>
      <c r="C428" s="507"/>
      <c r="D428" s="507"/>
      <c r="E428" s="508" t="s">
        <v>258</v>
      </c>
      <c r="F428" s="79" t="s">
        <v>54</v>
      </c>
      <c r="G428" s="79"/>
      <c r="H428" s="152"/>
      <c r="I428" s="79" t="s">
        <v>36</v>
      </c>
      <c r="J428" s="18"/>
      <c r="K428" s="25" t="str">
        <f t="shared" si="600"/>
        <v/>
      </c>
      <c r="L428" s="18"/>
      <c r="M428" s="79" t="str">
        <f t="shared" si="601"/>
        <v/>
      </c>
      <c r="N428" s="18"/>
      <c r="O428" s="18"/>
      <c r="P428" s="258"/>
      <c r="Q428" s="258"/>
      <c r="R428" s="259"/>
      <c r="S428" s="256"/>
      <c r="T428" s="256"/>
      <c r="X428" s="46"/>
      <c r="Y428" s="81">
        <f>IF(B428="",0,IF(VLOOKUP(B428,'登録データ（男）'!$A$3:$AB$1687,28,FALSE)=1,0,1))</f>
        <v>0</v>
      </c>
      <c r="Z428" s="81"/>
      <c r="AA428" s="81"/>
      <c r="AB428" s="81"/>
      <c r="AC428" s="81"/>
      <c r="AD428" s="81"/>
      <c r="AE428" s="81"/>
      <c r="AF428" s="81">
        <f t="shared" ca="1" si="602"/>
        <v>0</v>
      </c>
      <c r="AG428" s="48"/>
      <c r="AH428" s="81">
        <f t="shared" si="604"/>
        <v>0</v>
      </c>
      <c r="AI428" s="81" t="str">
        <f>IF(G428="","0",VLOOKUP(G428,'登録データ（男）'!$Q$3:$S$23,2,FALSE))</f>
        <v>0</v>
      </c>
      <c r="AJ428" s="81" t="str">
        <f t="shared" si="605"/>
        <v>00</v>
      </c>
      <c r="AK428" s="81" t="str">
        <f t="shared" si="606"/>
        <v>0</v>
      </c>
      <c r="AL428" s="81" t="str">
        <f t="shared" si="607"/>
        <v>000000</v>
      </c>
      <c r="AM428" s="81" t="str">
        <f t="shared" ca="1" si="626"/>
        <v/>
      </c>
      <c r="AN428" s="81">
        <f t="shared" si="615"/>
        <v>0</v>
      </c>
      <c r="AO428" s="81" t="str">
        <f>IF(G428="","0",VALUE(VLOOKUP(G428,'登録データ（男）'!$Q$3:$S$23,3,FALSE)))</f>
        <v>0</v>
      </c>
      <c r="AP428" s="81">
        <f t="shared" si="609"/>
        <v>0</v>
      </c>
      <c r="AQ428" s="81">
        <f t="shared" si="610"/>
        <v>0</v>
      </c>
      <c r="AR428" s="81" t="str">
        <f ca="1">IF(OFFSET(B428,-MOD(ROW(B428),3),0)&lt;&gt;"",IF(RIGHT(G428,1)=")",VALUE(VLOOKUP(OFFSET(B428,-MOD(ROW(B428),3),0),'登録データ（男）'!#REF!,8,FALSE)),"0"),"0")</f>
        <v>0</v>
      </c>
      <c r="AS428" s="81">
        <f t="shared" ca="1" si="611"/>
        <v>0</v>
      </c>
      <c r="AT428" s="81"/>
      <c r="AU428" s="81"/>
      <c r="AV428" s="81"/>
      <c r="AW428" s="81"/>
      <c r="AX428" s="81"/>
      <c r="AY428" s="81"/>
      <c r="AZ428" s="81"/>
      <c r="BA428" s="77"/>
      <c r="BB428" s="77" t="str">
        <f t="shared" si="616"/>
        <v/>
      </c>
      <c r="BG428" s="81">
        <f t="shared" si="617"/>
        <v>0</v>
      </c>
    </row>
    <row r="429" spans="1:59" ht="18.75" customHeight="1" thickTop="1">
      <c r="A429" s="260">
        <v>138</v>
      </c>
      <c r="B429" s="243"/>
      <c r="C429" s="505" t="str">
        <f>IF(B429="","",VLOOKUP(B429,'登録データ（男）'!$A$3:$AA$2000,2,FALSE))</f>
        <v/>
      </c>
      <c r="D429" s="505" t="str">
        <f>IF(B429="","",VLOOKUP(B429,'登録データ（男）'!$A$3:$AA$2000,3,FALSE))</f>
        <v/>
      </c>
      <c r="E429" s="504" t="str">
        <f>IF(B429="","",VLOOKUP(B429,'登録データ（男）'!$A$3:$AA$2000,7,FALSE))</f>
        <v/>
      </c>
      <c r="F429" s="82" t="s">
        <v>52</v>
      </c>
      <c r="G429" s="82"/>
      <c r="H429" s="25"/>
      <c r="I429" s="82" t="s">
        <v>55</v>
      </c>
      <c r="J429" s="17"/>
      <c r="K429" s="184" t="str">
        <f t="shared" si="600"/>
        <v/>
      </c>
      <c r="L429" s="17"/>
      <c r="M429" s="82" t="str">
        <f t="shared" si="601"/>
        <v/>
      </c>
      <c r="N429" s="17"/>
      <c r="O429" s="17"/>
      <c r="P429" s="262"/>
      <c r="Q429" s="262"/>
      <c r="R429" s="241"/>
      <c r="S429" s="254"/>
      <c r="T429" s="254"/>
      <c r="X429" s="46"/>
      <c r="Y429" s="81">
        <f>IF(B429="",0,IF(VLOOKUP(B429,'登録データ（男）'!$A$3:$AB$1687,28,FALSE)=1,0,1))</f>
        <v>0</v>
      </c>
      <c r="Z429" s="81">
        <f>IF(B429="",1,0)</f>
        <v>1</v>
      </c>
      <c r="AA429" s="81">
        <f>IF(C429="",1,0)</f>
        <v>1</v>
      </c>
      <c r="AB429" s="81">
        <f>IF(D429="",1,0)</f>
        <v>1</v>
      </c>
      <c r="AC429" s="81">
        <f>IF(E429="",1,0)</f>
        <v>1</v>
      </c>
      <c r="AD429" s="81">
        <f>IF(E430="",1,0)</f>
        <v>1</v>
      </c>
      <c r="AE429" s="81">
        <f>SUM(Z429:AD429)</f>
        <v>5</v>
      </c>
      <c r="AF429" s="81">
        <f t="shared" ca="1" si="602"/>
        <v>0</v>
      </c>
      <c r="AG429" s="48" t="str">
        <f t="shared" ref="AG429" si="651">IF($B429="","",IF($B429&lt;1500,0,1))</f>
        <v/>
      </c>
      <c r="AH429" s="81">
        <f t="shared" si="604"/>
        <v>0</v>
      </c>
      <c r="AI429" s="81" t="str">
        <f>IF(G429="","0",VLOOKUP(G429,'登録データ（男）'!$Q$3:$S$23,2,FALSE))</f>
        <v>0</v>
      </c>
      <c r="AJ429" s="81" t="str">
        <f t="shared" si="605"/>
        <v>00</v>
      </c>
      <c r="AK429" s="81" t="str">
        <f t="shared" si="606"/>
        <v>0</v>
      </c>
      <c r="AL429" s="81" t="str">
        <f t="shared" si="607"/>
        <v>000000</v>
      </c>
      <c r="AM429" s="81" t="str">
        <f t="shared" ca="1" si="626"/>
        <v/>
      </c>
      <c r="AN429" s="81">
        <f t="shared" si="615"/>
        <v>0</v>
      </c>
      <c r="AO429" s="81" t="str">
        <f>IF(G429="","0",VALUE(VLOOKUP(G429,'登録データ（男）'!$Q$3:$S$23,3,FALSE)))</f>
        <v>0</v>
      </c>
      <c r="AP429" s="81">
        <f t="shared" si="609"/>
        <v>0</v>
      </c>
      <c r="AQ429" s="81">
        <f t="shared" si="610"/>
        <v>0</v>
      </c>
      <c r="AR429" s="81" t="str">
        <f ca="1">IF(OFFSET(B429,-MOD(ROW(B429),3),0)&lt;&gt;"",IF(RIGHT(G429,1)=")",VALUE(VLOOKUP(OFFSET(B429,-MOD(ROW(B429),3),0),'登録データ（男）'!#REF!,8,FALSE)),"0"),"0")</f>
        <v>0</v>
      </c>
      <c r="AS429" s="81">
        <f t="shared" ca="1" si="611"/>
        <v>0</v>
      </c>
      <c r="AT429" s="81" t="str">
        <f t="shared" ref="AT429" si="652">IF(AU429="","",RANK(AU429,$AU$18:$AU$467,1))</f>
        <v/>
      </c>
      <c r="AU429" s="81" t="str">
        <f>IF(S429="","",B429)</f>
        <v/>
      </c>
      <c r="AV429" s="81" t="str">
        <f t="shared" ref="AV429" si="653">IF(AW429="","",RANK(AW429,$AW$18:$AW$467,1))</f>
        <v/>
      </c>
      <c r="AW429" s="81" t="str">
        <f>IF(T429="","",B429)</f>
        <v/>
      </c>
      <c r="AX429" s="81" t="str">
        <f t="shared" ref="AX429" si="654">IF(AY429="","",RANK(AY429,$AY$18:$AY$467,1))</f>
        <v/>
      </c>
      <c r="AY429" s="81" t="str">
        <f>IF(OR(G429="十種競技",G430="十種競技",G431="十種競技"),B429,"")</f>
        <v/>
      </c>
      <c r="AZ429" s="81"/>
      <c r="BA429" s="77">
        <f>B429</f>
        <v>0</v>
      </c>
      <c r="BB429" s="77" t="str">
        <f t="shared" si="616"/>
        <v/>
      </c>
      <c r="BG429" s="81">
        <f t="shared" si="617"/>
        <v>0</v>
      </c>
    </row>
    <row r="430" spans="1:59" ht="18.75" customHeight="1">
      <c r="A430" s="261"/>
      <c r="B430" s="244"/>
      <c r="C430" s="506"/>
      <c r="D430" s="506"/>
      <c r="E430" s="504" t="str">
        <f>IF(B429="","",VLOOKUP(B429,'登録データ（男）'!$A$3:$AA$2000,4,FALSE))</f>
        <v/>
      </c>
      <c r="F430" s="16" t="s">
        <v>53</v>
      </c>
      <c r="G430" s="16"/>
      <c r="H430" s="16"/>
      <c r="I430" s="16" t="s">
        <v>56</v>
      </c>
      <c r="J430" s="76"/>
      <c r="K430" s="16" t="str">
        <f t="shared" si="600"/>
        <v/>
      </c>
      <c r="L430" s="76"/>
      <c r="M430" s="185" t="str">
        <f t="shared" si="601"/>
        <v/>
      </c>
      <c r="N430" s="76"/>
      <c r="O430" s="76"/>
      <c r="P430" s="204"/>
      <c r="Q430" s="204"/>
      <c r="R430" s="257"/>
      <c r="S430" s="255"/>
      <c r="T430" s="255"/>
      <c r="X430" s="46"/>
      <c r="Y430" s="81">
        <f>IF(B430="",0,IF(VLOOKUP(B430,'登録データ（男）'!$A$3:$AB$1687,28,FALSE)=1,0,1))</f>
        <v>0</v>
      </c>
      <c r="Z430" s="81"/>
      <c r="AA430" s="81"/>
      <c r="AB430" s="81"/>
      <c r="AC430" s="81"/>
      <c r="AD430" s="81"/>
      <c r="AE430" s="81"/>
      <c r="AF430" s="81">
        <f t="shared" ca="1" si="602"/>
        <v>0</v>
      </c>
      <c r="AG430" s="48" t="str">
        <f t="shared" si="596"/>
        <v/>
      </c>
      <c r="AH430" s="81">
        <f t="shared" si="604"/>
        <v>0</v>
      </c>
      <c r="AI430" s="81" t="str">
        <f>IF(G430="","0",VLOOKUP(G430,'登録データ（男）'!$Q$3:$S$23,2,FALSE))</f>
        <v>0</v>
      </c>
      <c r="AJ430" s="81" t="str">
        <f t="shared" si="605"/>
        <v>00</v>
      </c>
      <c r="AK430" s="81" t="str">
        <f t="shared" si="606"/>
        <v>0</v>
      </c>
      <c r="AL430" s="81" t="str">
        <f t="shared" si="607"/>
        <v>000000</v>
      </c>
      <c r="AM430" s="81" t="str">
        <f t="shared" ca="1" si="626"/>
        <v/>
      </c>
      <c r="AN430" s="81">
        <f t="shared" si="615"/>
        <v>0</v>
      </c>
      <c r="AO430" s="81" t="str">
        <f>IF(G430="","0",VALUE(VLOOKUP(G430,'登録データ（男）'!$Q$3:$S$23,3,FALSE)))</f>
        <v>0</v>
      </c>
      <c r="AP430" s="81">
        <f t="shared" si="609"/>
        <v>0</v>
      </c>
      <c r="AQ430" s="81">
        <f t="shared" si="610"/>
        <v>0</v>
      </c>
      <c r="AR430" s="81" t="str">
        <f ca="1">IF(OFFSET(B430,-MOD(ROW(B430),3),0)&lt;&gt;"",IF(RIGHT(G430,1)=")",VALUE(VLOOKUP(OFFSET(B430,-MOD(ROW(B430),3),0),'登録データ（男）'!#REF!,8,FALSE)),"0"),"0")</f>
        <v>0</v>
      </c>
      <c r="AS430" s="81">
        <f t="shared" ca="1" si="611"/>
        <v>0</v>
      </c>
      <c r="AT430" s="81"/>
      <c r="AU430" s="81"/>
      <c r="AV430" s="81"/>
      <c r="AW430" s="81"/>
      <c r="AX430" s="81"/>
      <c r="AY430" s="81"/>
      <c r="AZ430" s="81"/>
      <c r="BA430" s="77"/>
      <c r="BB430" s="77" t="str">
        <f t="shared" si="616"/>
        <v/>
      </c>
      <c r="BG430" s="81">
        <f t="shared" si="617"/>
        <v>0</v>
      </c>
    </row>
    <row r="431" spans="1:59" ht="18.75" customHeight="1" thickBot="1">
      <c r="A431" s="250"/>
      <c r="B431" s="245"/>
      <c r="C431" s="507"/>
      <c r="D431" s="507"/>
      <c r="E431" s="508" t="s">
        <v>258</v>
      </c>
      <c r="F431" s="79" t="s">
        <v>54</v>
      </c>
      <c r="G431" s="79"/>
      <c r="H431" s="152"/>
      <c r="I431" s="79" t="s">
        <v>36</v>
      </c>
      <c r="J431" s="18"/>
      <c r="K431" s="25" t="str">
        <f t="shared" si="600"/>
        <v/>
      </c>
      <c r="L431" s="18"/>
      <c r="M431" s="79" t="str">
        <f t="shared" si="601"/>
        <v/>
      </c>
      <c r="N431" s="18"/>
      <c r="O431" s="18"/>
      <c r="P431" s="258"/>
      <c r="Q431" s="258"/>
      <c r="R431" s="259"/>
      <c r="S431" s="256"/>
      <c r="T431" s="256"/>
      <c r="X431" s="46"/>
      <c r="Y431" s="81">
        <f>IF(B431="",0,IF(VLOOKUP(B431,'登録データ（男）'!$A$3:$AB$1687,28,FALSE)=1,0,1))</f>
        <v>0</v>
      </c>
      <c r="Z431" s="81"/>
      <c r="AA431" s="81"/>
      <c r="AB431" s="81"/>
      <c r="AC431" s="81"/>
      <c r="AD431" s="81"/>
      <c r="AE431" s="81"/>
      <c r="AF431" s="81">
        <f t="shared" ca="1" si="602"/>
        <v>0</v>
      </c>
      <c r="AG431" s="48"/>
      <c r="AH431" s="81">
        <f t="shared" si="604"/>
        <v>0</v>
      </c>
      <c r="AI431" s="81" t="str">
        <f>IF(G431="","0",VLOOKUP(G431,'登録データ（男）'!$Q$3:$S$23,2,FALSE))</f>
        <v>0</v>
      </c>
      <c r="AJ431" s="81" t="str">
        <f t="shared" si="605"/>
        <v>00</v>
      </c>
      <c r="AK431" s="81" t="str">
        <f t="shared" si="606"/>
        <v>0</v>
      </c>
      <c r="AL431" s="81" t="str">
        <f t="shared" si="607"/>
        <v>000000</v>
      </c>
      <c r="AM431" s="81" t="str">
        <f t="shared" ca="1" si="626"/>
        <v/>
      </c>
      <c r="AN431" s="81">
        <f t="shared" si="615"/>
        <v>0</v>
      </c>
      <c r="AO431" s="81" t="str">
        <f>IF(G431="","0",VALUE(VLOOKUP(G431,'登録データ（男）'!$Q$3:$S$23,3,FALSE)))</f>
        <v>0</v>
      </c>
      <c r="AP431" s="81">
        <f t="shared" si="609"/>
        <v>0</v>
      </c>
      <c r="AQ431" s="81">
        <f t="shared" si="610"/>
        <v>0</v>
      </c>
      <c r="AR431" s="81" t="str">
        <f ca="1">IF(OFFSET(B431,-MOD(ROW(B431),3),0)&lt;&gt;"",IF(RIGHT(G431,1)=")",VALUE(VLOOKUP(OFFSET(B431,-MOD(ROW(B431),3),0),'登録データ（男）'!#REF!,8,FALSE)),"0"),"0")</f>
        <v>0</v>
      </c>
      <c r="AS431" s="81">
        <f t="shared" ca="1" si="611"/>
        <v>0</v>
      </c>
      <c r="AT431" s="81"/>
      <c r="AU431" s="81"/>
      <c r="AV431" s="81"/>
      <c r="AW431" s="81"/>
      <c r="AX431" s="81"/>
      <c r="AY431" s="81"/>
      <c r="AZ431" s="81"/>
      <c r="BA431" s="77"/>
      <c r="BB431" s="77" t="str">
        <f t="shared" si="616"/>
        <v/>
      </c>
      <c r="BG431" s="81">
        <f t="shared" si="617"/>
        <v>0</v>
      </c>
    </row>
    <row r="432" spans="1:59" ht="18.75" customHeight="1" thickTop="1">
      <c r="A432" s="260">
        <v>139</v>
      </c>
      <c r="B432" s="243"/>
      <c r="C432" s="505" t="str">
        <f>IF(B432="","",VLOOKUP(B432,'登録データ（男）'!$A$3:$AA$2000,2,FALSE))</f>
        <v/>
      </c>
      <c r="D432" s="505" t="str">
        <f>IF(B432="","",VLOOKUP(B432,'登録データ（男）'!$A$3:$AA$2000,3,FALSE))</f>
        <v/>
      </c>
      <c r="E432" s="504" t="str">
        <f>IF(B432="","",VLOOKUP(B432,'登録データ（男）'!$A$3:$AA$2000,7,FALSE))</f>
        <v/>
      </c>
      <c r="F432" s="82" t="s">
        <v>52</v>
      </c>
      <c r="G432" s="82"/>
      <c r="H432" s="25"/>
      <c r="I432" s="82" t="s">
        <v>55</v>
      </c>
      <c r="J432" s="17"/>
      <c r="K432" s="184" t="str">
        <f t="shared" si="600"/>
        <v/>
      </c>
      <c r="L432" s="17"/>
      <c r="M432" s="82" t="str">
        <f t="shared" si="601"/>
        <v/>
      </c>
      <c r="N432" s="17"/>
      <c r="O432" s="17"/>
      <c r="P432" s="262"/>
      <c r="Q432" s="262"/>
      <c r="R432" s="241"/>
      <c r="S432" s="254"/>
      <c r="T432" s="254"/>
      <c r="X432" s="46"/>
      <c r="Y432" s="81">
        <f>IF(B432="",0,IF(VLOOKUP(B432,'登録データ（男）'!$A$3:$AB$1687,28,FALSE)=1,0,1))</f>
        <v>0</v>
      </c>
      <c r="Z432" s="81">
        <f>IF(B432="",1,0)</f>
        <v>1</v>
      </c>
      <c r="AA432" s="81">
        <f>IF(C432="",1,0)</f>
        <v>1</v>
      </c>
      <c r="AB432" s="81">
        <f>IF(D432="",1,0)</f>
        <v>1</v>
      </c>
      <c r="AC432" s="81">
        <f>IF(E432="",1,0)</f>
        <v>1</v>
      </c>
      <c r="AD432" s="81">
        <f>IF(E433="",1,0)</f>
        <v>1</v>
      </c>
      <c r="AE432" s="81">
        <f>SUM(Z432:AD432)</f>
        <v>5</v>
      </c>
      <c r="AF432" s="81">
        <f t="shared" ca="1" si="602"/>
        <v>0</v>
      </c>
      <c r="AG432" s="48" t="str">
        <f t="shared" ref="AG432" si="655">IF($B432="","",IF($B432&lt;1500,0,1))</f>
        <v/>
      </c>
      <c r="AH432" s="81">
        <f t="shared" si="604"/>
        <v>0</v>
      </c>
      <c r="AI432" s="81" t="str">
        <f>IF(G432="","0",VLOOKUP(G432,'登録データ（男）'!$Q$3:$S$23,2,FALSE))</f>
        <v>0</v>
      </c>
      <c r="AJ432" s="81" t="str">
        <f t="shared" si="605"/>
        <v>00</v>
      </c>
      <c r="AK432" s="81" t="str">
        <f t="shared" si="606"/>
        <v>0</v>
      </c>
      <c r="AL432" s="81" t="str">
        <f t="shared" si="607"/>
        <v>000000</v>
      </c>
      <c r="AM432" s="81" t="str">
        <f t="shared" ca="1" si="626"/>
        <v/>
      </c>
      <c r="AN432" s="81">
        <f t="shared" si="615"/>
        <v>0</v>
      </c>
      <c r="AO432" s="81" t="str">
        <f>IF(G432="","0",VALUE(VLOOKUP(G432,'登録データ（男）'!$Q$3:$S$23,3,FALSE)))</f>
        <v>0</v>
      </c>
      <c r="AP432" s="81">
        <f t="shared" si="609"/>
        <v>0</v>
      </c>
      <c r="AQ432" s="81">
        <f t="shared" si="610"/>
        <v>0</v>
      </c>
      <c r="AR432" s="81" t="str">
        <f ca="1">IF(OFFSET(B432,-MOD(ROW(B432),3),0)&lt;&gt;"",IF(RIGHT(G432,1)=")",VALUE(VLOOKUP(OFFSET(B432,-MOD(ROW(B432),3),0),'登録データ（男）'!#REF!,8,FALSE)),"0"),"0")</f>
        <v>0</v>
      </c>
      <c r="AS432" s="81">
        <f t="shared" ca="1" si="611"/>
        <v>0</v>
      </c>
      <c r="AT432" s="81" t="str">
        <f t="shared" ref="AT432" si="656">IF(AU432="","",RANK(AU432,$AU$18:$AU$467,1))</f>
        <v/>
      </c>
      <c r="AU432" s="81" t="str">
        <f>IF(S432="","",B432)</f>
        <v/>
      </c>
      <c r="AV432" s="81" t="str">
        <f t="shared" ref="AV432" si="657">IF(AW432="","",RANK(AW432,$AW$18:$AW$467,1))</f>
        <v/>
      </c>
      <c r="AW432" s="81" t="str">
        <f>IF(T432="","",B432)</f>
        <v/>
      </c>
      <c r="AX432" s="81" t="str">
        <f t="shared" ref="AX432" si="658">IF(AY432="","",RANK(AY432,$AY$18:$AY$467,1))</f>
        <v/>
      </c>
      <c r="AY432" s="81" t="str">
        <f>IF(OR(G432="十種競技",G433="十種競技",G434="十種競技"),B432,"")</f>
        <v/>
      </c>
      <c r="AZ432" s="81"/>
      <c r="BA432" s="77">
        <f>B432</f>
        <v>0</v>
      </c>
      <c r="BB432" s="77" t="str">
        <f t="shared" si="616"/>
        <v/>
      </c>
      <c r="BG432" s="81">
        <f t="shared" si="617"/>
        <v>0</v>
      </c>
    </row>
    <row r="433" spans="1:59" ht="18.75" customHeight="1">
      <c r="A433" s="261"/>
      <c r="B433" s="244"/>
      <c r="C433" s="506"/>
      <c r="D433" s="506"/>
      <c r="E433" s="504" t="str">
        <f>IF(B432="","",VLOOKUP(B432,'登録データ（男）'!$A$3:$AA$2000,4,FALSE))</f>
        <v/>
      </c>
      <c r="F433" s="16" t="s">
        <v>53</v>
      </c>
      <c r="G433" s="16"/>
      <c r="H433" s="16"/>
      <c r="I433" s="16" t="s">
        <v>56</v>
      </c>
      <c r="J433" s="76"/>
      <c r="K433" s="16" t="str">
        <f t="shared" si="600"/>
        <v/>
      </c>
      <c r="L433" s="76"/>
      <c r="M433" s="185" t="str">
        <f t="shared" si="601"/>
        <v/>
      </c>
      <c r="N433" s="76"/>
      <c r="O433" s="76"/>
      <c r="P433" s="204"/>
      <c r="Q433" s="204"/>
      <c r="R433" s="257"/>
      <c r="S433" s="255"/>
      <c r="T433" s="255"/>
      <c r="X433" s="46"/>
      <c r="Y433" s="81">
        <f>IF(B433="",0,IF(VLOOKUP(B433,'登録データ（男）'!$A$3:$AB$1687,28,FALSE)=1,0,1))</f>
        <v>0</v>
      </c>
      <c r="Z433" s="81"/>
      <c r="AA433" s="81"/>
      <c r="AB433" s="81"/>
      <c r="AC433" s="81"/>
      <c r="AD433" s="81"/>
      <c r="AE433" s="81"/>
      <c r="AF433" s="81">
        <f t="shared" ca="1" si="602"/>
        <v>0</v>
      </c>
      <c r="AG433" s="48" t="str">
        <f t="shared" si="596"/>
        <v/>
      </c>
      <c r="AH433" s="81">
        <f t="shared" si="604"/>
        <v>0</v>
      </c>
      <c r="AI433" s="81" t="str">
        <f>IF(G433="","0",VLOOKUP(G433,'登録データ（男）'!$Q$3:$S$23,2,FALSE))</f>
        <v>0</v>
      </c>
      <c r="AJ433" s="81" t="str">
        <f t="shared" si="605"/>
        <v>00</v>
      </c>
      <c r="AK433" s="81" t="str">
        <f t="shared" si="606"/>
        <v>0</v>
      </c>
      <c r="AL433" s="81" t="str">
        <f t="shared" si="607"/>
        <v>000000</v>
      </c>
      <c r="AM433" s="81" t="str">
        <f t="shared" ca="1" si="626"/>
        <v/>
      </c>
      <c r="AN433" s="81">
        <f t="shared" si="615"/>
        <v>0</v>
      </c>
      <c r="AO433" s="81" t="str">
        <f>IF(G433="","0",VALUE(VLOOKUP(G433,'登録データ（男）'!$Q$3:$S$23,3,FALSE)))</f>
        <v>0</v>
      </c>
      <c r="AP433" s="81">
        <f t="shared" si="609"/>
        <v>0</v>
      </c>
      <c r="AQ433" s="81">
        <f t="shared" si="610"/>
        <v>0</v>
      </c>
      <c r="AR433" s="81" t="str">
        <f ca="1">IF(OFFSET(B433,-MOD(ROW(B433),3),0)&lt;&gt;"",IF(RIGHT(G433,1)=")",VALUE(VLOOKUP(OFFSET(B433,-MOD(ROW(B433),3),0),'登録データ（男）'!#REF!,8,FALSE)),"0"),"0")</f>
        <v>0</v>
      </c>
      <c r="AS433" s="81">
        <f t="shared" ca="1" si="611"/>
        <v>0</v>
      </c>
      <c r="AT433" s="81"/>
      <c r="AU433" s="81"/>
      <c r="AV433" s="81"/>
      <c r="AW433" s="81"/>
      <c r="AX433" s="81"/>
      <c r="AY433" s="81"/>
      <c r="AZ433" s="81"/>
      <c r="BA433" s="77"/>
      <c r="BB433" s="77" t="str">
        <f t="shared" si="616"/>
        <v/>
      </c>
      <c r="BG433" s="81">
        <f t="shared" si="617"/>
        <v>0</v>
      </c>
    </row>
    <row r="434" spans="1:59" ht="18.75" customHeight="1" thickBot="1">
      <c r="A434" s="250"/>
      <c r="B434" s="245"/>
      <c r="C434" s="507"/>
      <c r="D434" s="507"/>
      <c r="E434" s="508" t="s">
        <v>258</v>
      </c>
      <c r="F434" s="79" t="s">
        <v>54</v>
      </c>
      <c r="G434" s="79"/>
      <c r="H434" s="152"/>
      <c r="I434" s="79" t="s">
        <v>36</v>
      </c>
      <c r="J434" s="18"/>
      <c r="K434" s="25" t="str">
        <f t="shared" si="600"/>
        <v/>
      </c>
      <c r="L434" s="18"/>
      <c r="M434" s="79" t="str">
        <f t="shared" si="601"/>
        <v/>
      </c>
      <c r="N434" s="18"/>
      <c r="O434" s="18"/>
      <c r="P434" s="258"/>
      <c r="Q434" s="258"/>
      <c r="R434" s="259"/>
      <c r="S434" s="256"/>
      <c r="T434" s="256"/>
      <c r="X434" s="46"/>
      <c r="Y434" s="81">
        <f>IF(B434="",0,IF(VLOOKUP(B434,'登録データ（男）'!$A$3:$AB$1687,28,FALSE)=1,0,1))</f>
        <v>0</v>
      </c>
      <c r="Z434" s="81"/>
      <c r="AA434" s="81"/>
      <c r="AB434" s="81"/>
      <c r="AC434" s="81"/>
      <c r="AD434" s="81"/>
      <c r="AE434" s="81"/>
      <c r="AF434" s="81">
        <f t="shared" ca="1" si="602"/>
        <v>0</v>
      </c>
      <c r="AG434" s="48"/>
      <c r="AH434" s="81">
        <f t="shared" si="604"/>
        <v>0</v>
      </c>
      <c r="AI434" s="81" t="str">
        <f>IF(G434="","0",VLOOKUP(G434,'登録データ（男）'!$Q$3:$S$23,2,FALSE))</f>
        <v>0</v>
      </c>
      <c r="AJ434" s="81" t="str">
        <f t="shared" si="605"/>
        <v>00</v>
      </c>
      <c r="AK434" s="81" t="str">
        <f t="shared" si="606"/>
        <v>0</v>
      </c>
      <c r="AL434" s="81" t="str">
        <f t="shared" si="607"/>
        <v>000000</v>
      </c>
      <c r="AM434" s="81" t="str">
        <f t="shared" ca="1" si="626"/>
        <v/>
      </c>
      <c r="AN434" s="81">
        <f t="shared" si="615"/>
        <v>0</v>
      </c>
      <c r="AO434" s="81" t="str">
        <f>IF(G434="","0",VALUE(VLOOKUP(G434,'登録データ（男）'!$Q$3:$S$23,3,FALSE)))</f>
        <v>0</v>
      </c>
      <c r="AP434" s="81">
        <f t="shared" si="609"/>
        <v>0</v>
      </c>
      <c r="AQ434" s="81">
        <f t="shared" si="610"/>
        <v>0</v>
      </c>
      <c r="AR434" s="81" t="str">
        <f ca="1">IF(OFFSET(B434,-MOD(ROW(B434),3),0)&lt;&gt;"",IF(RIGHT(G434,1)=")",VALUE(VLOOKUP(OFFSET(B434,-MOD(ROW(B434),3),0),'登録データ（男）'!#REF!,8,FALSE)),"0"),"0")</f>
        <v>0</v>
      </c>
      <c r="AS434" s="81">
        <f t="shared" ca="1" si="611"/>
        <v>0</v>
      </c>
      <c r="AT434" s="81"/>
      <c r="AU434" s="81"/>
      <c r="AV434" s="81"/>
      <c r="AW434" s="81"/>
      <c r="AX434" s="81"/>
      <c r="AY434" s="81"/>
      <c r="AZ434" s="81"/>
      <c r="BA434" s="77"/>
      <c r="BB434" s="77" t="str">
        <f t="shared" si="616"/>
        <v/>
      </c>
      <c r="BG434" s="81">
        <f t="shared" si="617"/>
        <v>0</v>
      </c>
    </row>
    <row r="435" spans="1:59" ht="18.75" customHeight="1" thickTop="1">
      <c r="A435" s="260">
        <v>140</v>
      </c>
      <c r="B435" s="243"/>
      <c r="C435" s="505" t="str">
        <f>IF(B435="","",VLOOKUP(B435,'登録データ（男）'!$A$3:$AA$2000,2,FALSE))</f>
        <v/>
      </c>
      <c r="D435" s="505" t="str">
        <f>IF(B435="","",VLOOKUP(B435,'登録データ（男）'!$A$3:$AA$2000,3,FALSE))</f>
        <v/>
      </c>
      <c r="E435" s="504" t="str">
        <f>IF(B435="","",VLOOKUP(B435,'登録データ（男）'!$A$3:$AA$2000,7,FALSE))</f>
        <v/>
      </c>
      <c r="F435" s="82" t="s">
        <v>52</v>
      </c>
      <c r="G435" s="82"/>
      <c r="H435" s="25"/>
      <c r="I435" s="82" t="s">
        <v>55</v>
      </c>
      <c r="J435" s="17"/>
      <c r="K435" s="184" t="str">
        <f t="shared" si="600"/>
        <v/>
      </c>
      <c r="L435" s="17"/>
      <c r="M435" s="82" t="str">
        <f t="shared" si="601"/>
        <v/>
      </c>
      <c r="N435" s="17"/>
      <c r="O435" s="17"/>
      <c r="P435" s="262"/>
      <c r="Q435" s="262"/>
      <c r="R435" s="241"/>
      <c r="S435" s="254"/>
      <c r="T435" s="254"/>
      <c r="X435" s="46"/>
      <c r="Y435" s="81">
        <f>IF(B435="",0,IF(VLOOKUP(B435,'登録データ（男）'!$A$3:$AB$1687,28,FALSE)=1,0,1))</f>
        <v>0</v>
      </c>
      <c r="Z435" s="81">
        <f>IF(B435="",1,0)</f>
        <v>1</v>
      </c>
      <c r="AA435" s="81">
        <f>IF(C435="",1,0)</f>
        <v>1</v>
      </c>
      <c r="AB435" s="81">
        <f>IF(D435="",1,0)</f>
        <v>1</v>
      </c>
      <c r="AC435" s="81">
        <f>IF(E435="",1,0)</f>
        <v>1</v>
      </c>
      <c r="AD435" s="81">
        <f>IF(E436="",1,0)</f>
        <v>1</v>
      </c>
      <c r="AE435" s="81">
        <f>SUM(Z435:AD435)</f>
        <v>5</v>
      </c>
      <c r="AF435" s="81">
        <f t="shared" ca="1" si="602"/>
        <v>0</v>
      </c>
      <c r="AG435" s="48" t="str">
        <f t="shared" ref="AG435" si="659">IF($B435="","",IF($B435&lt;1500,0,1))</f>
        <v/>
      </c>
      <c r="AH435" s="81">
        <f t="shared" si="604"/>
        <v>0</v>
      </c>
      <c r="AI435" s="81" t="str">
        <f>IF(G435="","0",VLOOKUP(G435,'登録データ（男）'!$Q$3:$S$23,2,FALSE))</f>
        <v>0</v>
      </c>
      <c r="AJ435" s="81" t="str">
        <f t="shared" si="605"/>
        <v>00</v>
      </c>
      <c r="AK435" s="81" t="str">
        <f t="shared" si="606"/>
        <v>0</v>
      </c>
      <c r="AL435" s="81" t="str">
        <f t="shared" si="607"/>
        <v>000000</v>
      </c>
      <c r="AM435" s="81" t="str">
        <f t="shared" ca="1" si="626"/>
        <v/>
      </c>
      <c r="AN435" s="81">
        <f t="shared" si="615"/>
        <v>0</v>
      </c>
      <c r="AO435" s="81" t="str">
        <f>IF(G435="","0",VALUE(VLOOKUP(G435,'登録データ（男）'!$Q$3:$S$23,3,FALSE)))</f>
        <v>0</v>
      </c>
      <c r="AP435" s="81">
        <f t="shared" si="609"/>
        <v>0</v>
      </c>
      <c r="AQ435" s="81">
        <f t="shared" si="610"/>
        <v>0</v>
      </c>
      <c r="AR435" s="81" t="str">
        <f ca="1">IF(OFFSET(B435,-MOD(ROW(B435),3),0)&lt;&gt;"",IF(RIGHT(G435,1)=")",VALUE(VLOOKUP(OFFSET(B435,-MOD(ROW(B435),3),0),'登録データ（男）'!#REF!,8,FALSE)),"0"),"0")</f>
        <v>0</v>
      </c>
      <c r="AS435" s="81">
        <f t="shared" ca="1" si="611"/>
        <v>0</v>
      </c>
      <c r="AT435" s="81" t="str">
        <f t="shared" ref="AT435" si="660">IF(AU435="","",RANK(AU435,$AU$18:$AU$467,1))</f>
        <v/>
      </c>
      <c r="AU435" s="81" t="str">
        <f>IF(S435="","",B435)</f>
        <v/>
      </c>
      <c r="AV435" s="81" t="str">
        <f t="shared" ref="AV435" si="661">IF(AW435="","",RANK(AW435,$AW$18:$AW$467,1))</f>
        <v/>
      </c>
      <c r="AW435" s="81" t="str">
        <f>IF(T435="","",B435)</f>
        <v/>
      </c>
      <c r="AX435" s="81" t="str">
        <f t="shared" ref="AX435" si="662">IF(AY435="","",RANK(AY435,$AY$18:$AY$467,1))</f>
        <v/>
      </c>
      <c r="AY435" s="81" t="str">
        <f>IF(OR(G435="十種競技",G436="十種競技",G437="十種競技"),B435,"")</f>
        <v/>
      </c>
      <c r="AZ435" s="81"/>
      <c r="BA435" s="77">
        <f>B435</f>
        <v>0</v>
      </c>
      <c r="BB435" s="77" t="str">
        <f t="shared" si="616"/>
        <v/>
      </c>
      <c r="BG435" s="81">
        <f t="shared" si="617"/>
        <v>0</v>
      </c>
    </row>
    <row r="436" spans="1:59" ht="18.75" customHeight="1">
      <c r="A436" s="261"/>
      <c r="B436" s="244"/>
      <c r="C436" s="506"/>
      <c r="D436" s="506"/>
      <c r="E436" s="504" t="str">
        <f>IF(B435="","",VLOOKUP(B435,'登録データ（男）'!$A$3:$AA$2000,4,FALSE))</f>
        <v/>
      </c>
      <c r="F436" s="16" t="s">
        <v>53</v>
      </c>
      <c r="G436" s="16"/>
      <c r="H436" s="16"/>
      <c r="I436" s="16" t="s">
        <v>56</v>
      </c>
      <c r="J436" s="76"/>
      <c r="K436" s="16" t="str">
        <f t="shared" si="600"/>
        <v/>
      </c>
      <c r="L436" s="76"/>
      <c r="M436" s="185" t="str">
        <f t="shared" si="601"/>
        <v/>
      </c>
      <c r="N436" s="76"/>
      <c r="O436" s="76"/>
      <c r="P436" s="204"/>
      <c r="Q436" s="204"/>
      <c r="R436" s="257"/>
      <c r="S436" s="255"/>
      <c r="T436" s="255"/>
      <c r="X436" s="46"/>
      <c r="Y436" s="81">
        <f>IF(B436="",0,IF(VLOOKUP(B436,'登録データ（男）'!$A$3:$AB$1687,28,FALSE)=1,0,1))</f>
        <v>0</v>
      </c>
      <c r="Z436" s="81"/>
      <c r="AA436" s="81"/>
      <c r="AB436" s="81"/>
      <c r="AC436" s="81"/>
      <c r="AD436" s="81"/>
      <c r="AE436" s="81"/>
      <c r="AF436" s="81">
        <f t="shared" ca="1" si="602"/>
        <v>0</v>
      </c>
      <c r="AG436" s="48" t="str">
        <f t="shared" si="596"/>
        <v/>
      </c>
      <c r="AH436" s="81">
        <f t="shared" si="604"/>
        <v>0</v>
      </c>
      <c r="AI436" s="81" t="str">
        <f>IF(G436="","0",VLOOKUP(G436,'登録データ（男）'!$Q$3:$S$23,2,FALSE))</f>
        <v>0</v>
      </c>
      <c r="AJ436" s="81" t="str">
        <f t="shared" si="605"/>
        <v>00</v>
      </c>
      <c r="AK436" s="81" t="str">
        <f t="shared" si="606"/>
        <v>0</v>
      </c>
      <c r="AL436" s="81" t="str">
        <f t="shared" si="607"/>
        <v>000000</v>
      </c>
      <c r="AM436" s="81" t="str">
        <f t="shared" ca="1" si="626"/>
        <v/>
      </c>
      <c r="AN436" s="81">
        <f t="shared" si="615"/>
        <v>0</v>
      </c>
      <c r="AO436" s="81" t="str">
        <f>IF(G436="","0",VALUE(VLOOKUP(G436,'登録データ（男）'!$Q$3:$S$23,3,FALSE)))</f>
        <v>0</v>
      </c>
      <c r="AP436" s="81">
        <f t="shared" si="609"/>
        <v>0</v>
      </c>
      <c r="AQ436" s="81">
        <f t="shared" si="610"/>
        <v>0</v>
      </c>
      <c r="AR436" s="81" t="str">
        <f ca="1">IF(OFFSET(B436,-MOD(ROW(B436),3),0)&lt;&gt;"",IF(RIGHT(G436,1)=")",VALUE(VLOOKUP(OFFSET(B436,-MOD(ROW(B436),3),0),'登録データ（男）'!#REF!,8,FALSE)),"0"),"0")</f>
        <v>0</v>
      </c>
      <c r="AS436" s="81">
        <f t="shared" ca="1" si="611"/>
        <v>0</v>
      </c>
      <c r="AT436" s="81"/>
      <c r="AU436" s="81"/>
      <c r="AV436" s="81"/>
      <c r="AW436" s="81"/>
      <c r="AX436" s="81"/>
      <c r="AY436" s="81"/>
      <c r="AZ436" s="81"/>
      <c r="BA436" s="77"/>
      <c r="BB436" s="77" t="str">
        <f t="shared" si="616"/>
        <v/>
      </c>
      <c r="BG436" s="81">
        <f t="shared" si="617"/>
        <v>0</v>
      </c>
    </row>
    <row r="437" spans="1:59" ht="18.75" customHeight="1" thickBot="1">
      <c r="A437" s="250"/>
      <c r="B437" s="245"/>
      <c r="C437" s="507"/>
      <c r="D437" s="507"/>
      <c r="E437" s="508" t="s">
        <v>258</v>
      </c>
      <c r="F437" s="79" t="s">
        <v>54</v>
      </c>
      <c r="G437" s="79"/>
      <c r="H437" s="152"/>
      <c r="I437" s="79" t="s">
        <v>36</v>
      </c>
      <c r="J437" s="18"/>
      <c r="K437" s="25" t="str">
        <f t="shared" si="600"/>
        <v/>
      </c>
      <c r="L437" s="18"/>
      <c r="M437" s="79" t="str">
        <f t="shared" si="601"/>
        <v/>
      </c>
      <c r="N437" s="18"/>
      <c r="O437" s="18"/>
      <c r="P437" s="258"/>
      <c r="Q437" s="258"/>
      <c r="R437" s="259"/>
      <c r="S437" s="256"/>
      <c r="T437" s="256"/>
      <c r="X437" s="46"/>
      <c r="Y437" s="81">
        <f>IF(B437="",0,IF(VLOOKUP(B437,'登録データ（男）'!$A$3:$AB$1687,28,FALSE)=1,0,1))</f>
        <v>0</v>
      </c>
      <c r="Z437" s="81"/>
      <c r="AA437" s="81"/>
      <c r="AB437" s="81"/>
      <c r="AC437" s="81"/>
      <c r="AD437" s="81"/>
      <c r="AE437" s="81"/>
      <c r="AF437" s="81">
        <f t="shared" ca="1" si="602"/>
        <v>0</v>
      </c>
      <c r="AG437" s="48"/>
      <c r="AH437" s="81">
        <f t="shared" si="604"/>
        <v>0</v>
      </c>
      <c r="AI437" s="81" t="str">
        <f>IF(G437="","0",VLOOKUP(G437,'登録データ（男）'!$Q$3:$S$23,2,FALSE))</f>
        <v>0</v>
      </c>
      <c r="AJ437" s="81" t="str">
        <f t="shared" si="605"/>
        <v>00</v>
      </c>
      <c r="AK437" s="81" t="str">
        <f t="shared" si="606"/>
        <v>0</v>
      </c>
      <c r="AL437" s="81" t="str">
        <f t="shared" si="607"/>
        <v>000000</v>
      </c>
      <c r="AM437" s="81" t="str">
        <f t="shared" ca="1" si="626"/>
        <v/>
      </c>
      <c r="AN437" s="81">
        <f t="shared" si="615"/>
        <v>0</v>
      </c>
      <c r="AO437" s="81" t="str">
        <f>IF(G437="","0",VALUE(VLOOKUP(G437,'登録データ（男）'!$Q$3:$S$23,3,FALSE)))</f>
        <v>0</v>
      </c>
      <c r="AP437" s="81">
        <f t="shared" si="609"/>
        <v>0</v>
      </c>
      <c r="AQ437" s="81">
        <f t="shared" si="610"/>
        <v>0</v>
      </c>
      <c r="AR437" s="81" t="str">
        <f ca="1">IF(OFFSET(B437,-MOD(ROW(B437),3),0)&lt;&gt;"",IF(RIGHT(G437,1)=")",VALUE(VLOOKUP(OFFSET(B437,-MOD(ROW(B437),3),0),'登録データ（男）'!#REF!,8,FALSE)),"0"),"0")</f>
        <v>0</v>
      </c>
      <c r="AS437" s="81">
        <f t="shared" ca="1" si="611"/>
        <v>0</v>
      </c>
      <c r="AT437" s="81"/>
      <c r="AU437" s="81"/>
      <c r="AV437" s="81"/>
      <c r="AW437" s="81"/>
      <c r="AX437" s="81"/>
      <c r="AY437" s="81"/>
      <c r="AZ437" s="81"/>
      <c r="BA437" s="77"/>
      <c r="BB437" s="77" t="str">
        <f t="shared" si="616"/>
        <v/>
      </c>
      <c r="BG437" s="81">
        <f t="shared" si="617"/>
        <v>0</v>
      </c>
    </row>
    <row r="438" spans="1:59" ht="18.75" customHeight="1" thickTop="1">
      <c r="A438" s="260">
        <v>141</v>
      </c>
      <c r="B438" s="243"/>
      <c r="C438" s="505" t="str">
        <f>IF(B438="","",VLOOKUP(B438,'登録データ（男）'!$A$3:$AA$2000,2,FALSE))</f>
        <v/>
      </c>
      <c r="D438" s="505" t="str">
        <f>IF(B438="","",VLOOKUP(B438,'登録データ（男）'!$A$3:$AA$2000,3,FALSE))</f>
        <v/>
      </c>
      <c r="E438" s="504" t="str">
        <f>IF(B438="","",VLOOKUP(B438,'登録データ（男）'!$A$3:$AA$2000,7,FALSE))</f>
        <v/>
      </c>
      <c r="F438" s="82" t="s">
        <v>52</v>
      </c>
      <c r="G438" s="82"/>
      <c r="H438" s="25"/>
      <c r="I438" s="82" t="s">
        <v>55</v>
      </c>
      <c r="J438" s="17"/>
      <c r="K438" s="184" t="str">
        <f t="shared" si="600"/>
        <v/>
      </c>
      <c r="L438" s="17"/>
      <c r="M438" s="82" t="str">
        <f t="shared" si="601"/>
        <v/>
      </c>
      <c r="N438" s="17"/>
      <c r="O438" s="17"/>
      <c r="P438" s="262"/>
      <c r="Q438" s="262"/>
      <c r="R438" s="241"/>
      <c r="S438" s="254"/>
      <c r="T438" s="254"/>
      <c r="X438" s="46"/>
      <c r="Y438" s="81">
        <f>IF(B438="",0,IF(VLOOKUP(B438,'登録データ（男）'!$A$3:$AB$1687,28,FALSE)=1,0,1))</f>
        <v>0</v>
      </c>
      <c r="Z438" s="81">
        <f>IF(B438="",1,0)</f>
        <v>1</v>
      </c>
      <c r="AA438" s="81">
        <f>IF(C438="",1,0)</f>
        <v>1</v>
      </c>
      <c r="AB438" s="81">
        <f>IF(D438="",1,0)</f>
        <v>1</v>
      </c>
      <c r="AC438" s="81">
        <f>IF(E438="",1,0)</f>
        <v>1</v>
      </c>
      <c r="AD438" s="81">
        <f>IF(E439="",1,0)</f>
        <v>1</v>
      </c>
      <c r="AE438" s="81">
        <f>SUM(Z438:AD438)</f>
        <v>5</v>
      </c>
      <c r="AF438" s="81">
        <f t="shared" ca="1" si="602"/>
        <v>0</v>
      </c>
      <c r="AG438" s="48" t="str">
        <f t="shared" ref="AG438" si="663">IF($B438="","",IF($B438&lt;1500,0,1))</f>
        <v/>
      </c>
      <c r="AH438" s="81">
        <f t="shared" si="604"/>
        <v>0</v>
      </c>
      <c r="AI438" s="81" t="str">
        <f>IF(G438="","0",VLOOKUP(G438,'登録データ（男）'!$Q$3:$S$23,2,FALSE))</f>
        <v>0</v>
      </c>
      <c r="AJ438" s="81" t="str">
        <f t="shared" si="605"/>
        <v>00</v>
      </c>
      <c r="AK438" s="81" t="str">
        <f t="shared" si="606"/>
        <v>0</v>
      </c>
      <c r="AL438" s="81" t="str">
        <f t="shared" si="607"/>
        <v>000000</v>
      </c>
      <c r="AM438" s="81" t="str">
        <f t="shared" ca="1" si="626"/>
        <v/>
      </c>
      <c r="AN438" s="81">
        <f t="shared" si="615"/>
        <v>0</v>
      </c>
      <c r="AO438" s="81" t="str">
        <f>IF(G438="","0",VALUE(VLOOKUP(G438,'登録データ（男）'!$Q$3:$S$23,3,FALSE)))</f>
        <v>0</v>
      </c>
      <c r="AP438" s="81">
        <f t="shared" si="609"/>
        <v>0</v>
      </c>
      <c r="AQ438" s="81">
        <f t="shared" si="610"/>
        <v>0</v>
      </c>
      <c r="AR438" s="81" t="str">
        <f ca="1">IF(OFFSET(B438,-MOD(ROW(B438),3),0)&lt;&gt;"",IF(RIGHT(G438,1)=")",VALUE(VLOOKUP(OFFSET(B438,-MOD(ROW(B438),3),0),'登録データ（男）'!#REF!,8,FALSE)),"0"),"0")</f>
        <v>0</v>
      </c>
      <c r="AS438" s="81">
        <f t="shared" ca="1" si="611"/>
        <v>0</v>
      </c>
      <c r="AT438" s="81" t="str">
        <f t="shared" ref="AT438" si="664">IF(AU438="","",RANK(AU438,$AU$18:$AU$467,1))</f>
        <v/>
      </c>
      <c r="AU438" s="81" t="str">
        <f>IF(S438="","",B438)</f>
        <v/>
      </c>
      <c r="AV438" s="81" t="str">
        <f t="shared" ref="AV438" si="665">IF(AW438="","",RANK(AW438,$AW$18:$AW$467,1))</f>
        <v/>
      </c>
      <c r="AW438" s="81" t="str">
        <f>IF(T438="","",B438)</f>
        <v/>
      </c>
      <c r="AX438" s="81" t="str">
        <f t="shared" ref="AX438" si="666">IF(AY438="","",RANK(AY438,$AY$18:$AY$467,1))</f>
        <v/>
      </c>
      <c r="AY438" s="81" t="str">
        <f>IF(OR(G438="十種競技",G439="十種競技",G440="十種競技"),B438,"")</f>
        <v/>
      </c>
      <c r="AZ438" s="81"/>
      <c r="BA438" s="77">
        <f>B438</f>
        <v>0</v>
      </c>
      <c r="BB438" s="77" t="str">
        <f t="shared" si="616"/>
        <v/>
      </c>
      <c r="BG438" s="81">
        <f t="shared" si="617"/>
        <v>0</v>
      </c>
    </row>
    <row r="439" spans="1:59" ht="18.75" customHeight="1">
      <c r="A439" s="261"/>
      <c r="B439" s="244"/>
      <c r="C439" s="506"/>
      <c r="D439" s="506"/>
      <c r="E439" s="504" t="str">
        <f>IF(B438="","",VLOOKUP(B438,'登録データ（男）'!$A$3:$AA$2000,4,FALSE))</f>
        <v/>
      </c>
      <c r="F439" s="16" t="s">
        <v>53</v>
      </c>
      <c r="G439" s="16"/>
      <c r="H439" s="16"/>
      <c r="I439" s="16" t="s">
        <v>56</v>
      </c>
      <c r="J439" s="76"/>
      <c r="K439" s="16" t="str">
        <f t="shared" si="600"/>
        <v/>
      </c>
      <c r="L439" s="76"/>
      <c r="M439" s="185" t="str">
        <f t="shared" si="601"/>
        <v/>
      </c>
      <c r="N439" s="76"/>
      <c r="O439" s="76"/>
      <c r="P439" s="204"/>
      <c r="Q439" s="204"/>
      <c r="R439" s="257"/>
      <c r="S439" s="255"/>
      <c r="T439" s="255"/>
      <c r="X439" s="46"/>
      <c r="Y439" s="81">
        <f>IF(B439="",0,IF(VLOOKUP(B439,'登録データ（男）'!$A$3:$AB$1687,28,FALSE)=1,0,1))</f>
        <v>0</v>
      </c>
      <c r="Z439" s="81"/>
      <c r="AA439" s="81"/>
      <c r="AB439" s="81"/>
      <c r="AC439" s="81"/>
      <c r="AD439" s="81"/>
      <c r="AE439" s="81"/>
      <c r="AF439" s="81">
        <f t="shared" ca="1" si="602"/>
        <v>0</v>
      </c>
      <c r="AG439" s="48" t="str">
        <f t="shared" si="596"/>
        <v/>
      </c>
      <c r="AH439" s="81">
        <f t="shared" si="604"/>
        <v>0</v>
      </c>
      <c r="AI439" s="81" t="str">
        <f>IF(G439="","0",VLOOKUP(G439,'登録データ（男）'!$Q$3:$S$23,2,FALSE))</f>
        <v>0</v>
      </c>
      <c r="AJ439" s="81" t="str">
        <f t="shared" si="605"/>
        <v>00</v>
      </c>
      <c r="AK439" s="81" t="str">
        <f t="shared" si="606"/>
        <v>0</v>
      </c>
      <c r="AL439" s="81" t="str">
        <f t="shared" si="607"/>
        <v>000000</v>
      </c>
      <c r="AM439" s="81" t="str">
        <f t="shared" ca="1" si="626"/>
        <v/>
      </c>
      <c r="AN439" s="81">
        <f t="shared" si="615"/>
        <v>0</v>
      </c>
      <c r="AO439" s="81" t="str">
        <f>IF(G439="","0",VALUE(VLOOKUP(G439,'登録データ（男）'!$Q$3:$S$23,3,FALSE)))</f>
        <v>0</v>
      </c>
      <c r="AP439" s="81">
        <f t="shared" si="609"/>
        <v>0</v>
      </c>
      <c r="AQ439" s="81">
        <f t="shared" si="610"/>
        <v>0</v>
      </c>
      <c r="AR439" s="81" t="str">
        <f ca="1">IF(OFFSET(B439,-MOD(ROW(B439),3),0)&lt;&gt;"",IF(RIGHT(G439,1)=")",VALUE(VLOOKUP(OFFSET(B439,-MOD(ROW(B439),3),0),'登録データ（男）'!#REF!,8,FALSE)),"0"),"0")</f>
        <v>0</v>
      </c>
      <c r="AS439" s="81">
        <f t="shared" ca="1" si="611"/>
        <v>0</v>
      </c>
      <c r="AT439" s="81"/>
      <c r="AU439" s="81"/>
      <c r="AV439" s="81"/>
      <c r="AW439" s="81"/>
      <c r="AX439" s="81"/>
      <c r="AY439" s="81"/>
      <c r="AZ439" s="81"/>
      <c r="BA439" s="77"/>
      <c r="BB439" s="77" t="str">
        <f t="shared" si="616"/>
        <v/>
      </c>
      <c r="BG439" s="81">
        <f t="shared" si="617"/>
        <v>0</v>
      </c>
    </row>
    <row r="440" spans="1:59" ht="18.75" customHeight="1" thickBot="1">
      <c r="A440" s="250"/>
      <c r="B440" s="245"/>
      <c r="C440" s="507"/>
      <c r="D440" s="507"/>
      <c r="E440" s="508" t="s">
        <v>258</v>
      </c>
      <c r="F440" s="79" t="s">
        <v>54</v>
      </c>
      <c r="G440" s="79"/>
      <c r="H440" s="152"/>
      <c r="I440" s="79" t="s">
        <v>36</v>
      </c>
      <c r="J440" s="18"/>
      <c r="K440" s="25" t="str">
        <f t="shared" si="600"/>
        <v/>
      </c>
      <c r="L440" s="18"/>
      <c r="M440" s="79" t="str">
        <f t="shared" si="601"/>
        <v/>
      </c>
      <c r="N440" s="18"/>
      <c r="O440" s="18"/>
      <c r="P440" s="258"/>
      <c r="Q440" s="258"/>
      <c r="R440" s="259"/>
      <c r="S440" s="256"/>
      <c r="T440" s="256"/>
      <c r="X440" s="46"/>
      <c r="Y440" s="81">
        <f>IF(B440="",0,IF(VLOOKUP(B440,'登録データ（男）'!$A$3:$AB$1687,28,FALSE)=1,0,1))</f>
        <v>0</v>
      </c>
      <c r="Z440" s="81"/>
      <c r="AA440" s="81"/>
      <c r="AB440" s="81"/>
      <c r="AC440" s="81"/>
      <c r="AD440" s="81"/>
      <c r="AE440" s="81"/>
      <c r="AF440" s="81">
        <f t="shared" ca="1" si="602"/>
        <v>0</v>
      </c>
      <c r="AG440" s="48"/>
      <c r="AH440" s="81">
        <f t="shared" si="604"/>
        <v>0</v>
      </c>
      <c r="AI440" s="81" t="str">
        <f>IF(G440="","0",VLOOKUP(G440,'登録データ（男）'!$Q$3:$S$23,2,FALSE))</f>
        <v>0</v>
      </c>
      <c r="AJ440" s="81" t="str">
        <f t="shared" si="605"/>
        <v>00</v>
      </c>
      <c r="AK440" s="81" t="str">
        <f t="shared" si="606"/>
        <v>0</v>
      </c>
      <c r="AL440" s="81" t="str">
        <f t="shared" si="607"/>
        <v>000000</v>
      </c>
      <c r="AM440" s="81" t="str">
        <f t="shared" ca="1" si="626"/>
        <v/>
      </c>
      <c r="AN440" s="81">
        <f t="shared" si="615"/>
        <v>0</v>
      </c>
      <c r="AO440" s="81" t="str">
        <f>IF(G440="","0",VALUE(VLOOKUP(G440,'登録データ（男）'!$Q$3:$S$23,3,FALSE)))</f>
        <v>0</v>
      </c>
      <c r="AP440" s="81">
        <f t="shared" si="609"/>
        <v>0</v>
      </c>
      <c r="AQ440" s="81">
        <f t="shared" si="610"/>
        <v>0</v>
      </c>
      <c r="AR440" s="81" t="str">
        <f ca="1">IF(OFFSET(B440,-MOD(ROW(B440),3),0)&lt;&gt;"",IF(RIGHT(G440,1)=")",VALUE(VLOOKUP(OFFSET(B440,-MOD(ROW(B440),3),0),'登録データ（男）'!#REF!,8,FALSE)),"0"),"0")</f>
        <v>0</v>
      </c>
      <c r="AS440" s="81">
        <f t="shared" ca="1" si="611"/>
        <v>0</v>
      </c>
      <c r="AT440" s="81"/>
      <c r="AU440" s="81"/>
      <c r="AV440" s="81"/>
      <c r="AW440" s="81"/>
      <c r="AX440" s="81"/>
      <c r="AY440" s="81"/>
      <c r="AZ440" s="81"/>
      <c r="BA440" s="77"/>
      <c r="BB440" s="77" t="str">
        <f t="shared" si="616"/>
        <v/>
      </c>
      <c r="BG440" s="81">
        <f t="shared" si="617"/>
        <v>0</v>
      </c>
    </row>
    <row r="441" spans="1:59" ht="18.75" customHeight="1" thickTop="1">
      <c r="A441" s="260">
        <v>142</v>
      </c>
      <c r="B441" s="243"/>
      <c r="C441" s="505" t="str">
        <f>IF(B441="","",VLOOKUP(B441,'登録データ（男）'!$A$3:$AA$2000,2,FALSE))</f>
        <v/>
      </c>
      <c r="D441" s="505" t="str">
        <f>IF(B441="","",VLOOKUP(B441,'登録データ（男）'!$A$3:$AA$2000,3,FALSE))</f>
        <v/>
      </c>
      <c r="E441" s="504" t="str">
        <f>IF(B441="","",VLOOKUP(B441,'登録データ（男）'!$A$3:$AA$2000,7,FALSE))</f>
        <v/>
      </c>
      <c r="F441" s="82" t="s">
        <v>52</v>
      </c>
      <c r="G441" s="82"/>
      <c r="H441" s="25"/>
      <c r="I441" s="82" t="s">
        <v>55</v>
      </c>
      <c r="J441" s="17"/>
      <c r="K441" s="184" t="str">
        <f t="shared" si="600"/>
        <v/>
      </c>
      <c r="L441" s="17"/>
      <c r="M441" s="82" t="str">
        <f t="shared" si="601"/>
        <v/>
      </c>
      <c r="N441" s="17"/>
      <c r="O441" s="17"/>
      <c r="P441" s="262"/>
      <c r="Q441" s="262"/>
      <c r="R441" s="241"/>
      <c r="S441" s="254"/>
      <c r="T441" s="254"/>
      <c r="X441" s="46"/>
      <c r="Y441" s="81">
        <f>IF(B441="",0,IF(VLOOKUP(B441,'登録データ（男）'!$A$3:$AB$1687,28,FALSE)=1,0,1))</f>
        <v>0</v>
      </c>
      <c r="Z441" s="81">
        <f>IF(B441="",1,0)</f>
        <v>1</v>
      </c>
      <c r="AA441" s="81">
        <f>IF(C441="",1,0)</f>
        <v>1</v>
      </c>
      <c r="AB441" s="81">
        <f>IF(D441="",1,0)</f>
        <v>1</v>
      </c>
      <c r="AC441" s="81">
        <f>IF(E441="",1,0)</f>
        <v>1</v>
      </c>
      <c r="AD441" s="81">
        <f>IF(E442="",1,0)</f>
        <v>1</v>
      </c>
      <c r="AE441" s="81">
        <f>SUM(Z441:AD441)</f>
        <v>5</v>
      </c>
      <c r="AF441" s="81">
        <f t="shared" ca="1" si="602"/>
        <v>0</v>
      </c>
      <c r="AG441" s="48" t="str">
        <f t="shared" ref="AG441" si="667">IF($B441="","",IF($B441&lt;1500,0,1))</f>
        <v/>
      </c>
      <c r="AH441" s="81">
        <f t="shared" si="604"/>
        <v>0</v>
      </c>
      <c r="AI441" s="81" t="str">
        <f>IF(G441="","0",VLOOKUP(G441,'登録データ（男）'!$Q$3:$S$23,2,FALSE))</f>
        <v>0</v>
      </c>
      <c r="AJ441" s="81" t="str">
        <f t="shared" si="605"/>
        <v>00</v>
      </c>
      <c r="AK441" s="81" t="str">
        <f t="shared" si="606"/>
        <v>0</v>
      </c>
      <c r="AL441" s="81" t="str">
        <f t="shared" si="607"/>
        <v>000000</v>
      </c>
      <c r="AM441" s="81" t="str">
        <f t="shared" ref="AM441:AM467" ca="1" si="668">IF(G441="","",IF(OFFSET(B441,-MOD(ROW(B441),3),0)="","0",CONCATENATE(AI441," ",IF(AK441=1,RIGHT(AL441+10000000,7),RIGHT(AL441+100000,5)))))</f>
        <v/>
      </c>
      <c r="AN441" s="81">
        <f t="shared" si="615"/>
        <v>0</v>
      </c>
      <c r="AO441" s="81" t="str">
        <f>IF(G441="","0",VALUE(VLOOKUP(G441,'登録データ（男）'!$Q$3:$S$23,3,FALSE)))</f>
        <v>0</v>
      </c>
      <c r="AP441" s="81">
        <f t="shared" si="609"/>
        <v>0</v>
      </c>
      <c r="AQ441" s="81">
        <f t="shared" si="610"/>
        <v>0</v>
      </c>
      <c r="AR441" s="81" t="str">
        <f ca="1">IF(OFFSET(B441,-MOD(ROW(B441),3),0)&lt;&gt;"",IF(RIGHT(G441,1)=")",VALUE(VLOOKUP(OFFSET(B441,-MOD(ROW(B441),3),0),'登録データ（男）'!#REF!,8,FALSE)),"0"),"0")</f>
        <v>0</v>
      </c>
      <c r="AS441" s="81">
        <f t="shared" ca="1" si="611"/>
        <v>0</v>
      </c>
      <c r="AT441" s="81" t="str">
        <f t="shared" ref="AT441" si="669">IF(AU441="","",RANK(AU441,$AU$18:$AU$467,1))</f>
        <v/>
      </c>
      <c r="AU441" s="81" t="str">
        <f>IF(S441="","",B441)</f>
        <v/>
      </c>
      <c r="AV441" s="81" t="str">
        <f t="shared" ref="AV441" si="670">IF(AW441="","",RANK(AW441,$AW$18:$AW$467,1))</f>
        <v/>
      </c>
      <c r="AW441" s="81" t="str">
        <f>IF(T441="","",B441)</f>
        <v/>
      </c>
      <c r="AX441" s="81" t="str">
        <f t="shared" ref="AX441" si="671">IF(AY441="","",RANK(AY441,$AY$18:$AY$467,1))</f>
        <v/>
      </c>
      <c r="AY441" s="81" t="str">
        <f>IF(OR(G441="十種競技",G442="十種競技",G443="十種競技"),B441,"")</f>
        <v/>
      </c>
      <c r="AZ441" s="81"/>
      <c r="BA441" s="77">
        <f>B441</f>
        <v>0</v>
      </c>
      <c r="BB441" s="77" t="str">
        <f t="shared" si="616"/>
        <v/>
      </c>
      <c r="BG441" s="81">
        <f t="shared" si="617"/>
        <v>0</v>
      </c>
    </row>
    <row r="442" spans="1:59" ht="18.75" customHeight="1">
      <c r="A442" s="261"/>
      <c r="B442" s="244"/>
      <c r="C442" s="506"/>
      <c r="D442" s="506"/>
      <c r="E442" s="504" t="str">
        <f>IF(B441="","",VLOOKUP(B441,'登録データ（男）'!$A$3:$AA$2000,4,FALSE))</f>
        <v/>
      </c>
      <c r="F442" s="16" t="s">
        <v>53</v>
      </c>
      <c r="G442" s="16"/>
      <c r="H442" s="16"/>
      <c r="I442" s="16" t="s">
        <v>56</v>
      </c>
      <c r="J442" s="76"/>
      <c r="K442" s="16" t="str">
        <f t="shared" si="600"/>
        <v/>
      </c>
      <c r="L442" s="76"/>
      <c r="M442" s="185" t="str">
        <f t="shared" si="601"/>
        <v/>
      </c>
      <c r="N442" s="76"/>
      <c r="O442" s="76"/>
      <c r="P442" s="204"/>
      <c r="Q442" s="204"/>
      <c r="R442" s="257"/>
      <c r="S442" s="255"/>
      <c r="T442" s="255"/>
      <c r="X442" s="46"/>
      <c r="Y442" s="81">
        <f>IF(B442="",0,IF(VLOOKUP(B442,'登録データ（男）'!$A$3:$AB$1687,28,FALSE)=1,0,1))</f>
        <v>0</v>
      </c>
      <c r="Z442" s="81"/>
      <c r="AA442" s="81"/>
      <c r="AB442" s="81"/>
      <c r="AC442" s="81"/>
      <c r="AD442" s="81"/>
      <c r="AE442" s="81"/>
      <c r="AF442" s="81">
        <f t="shared" ca="1" si="602"/>
        <v>0</v>
      </c>
      <c r="AG442" s="48" t="str">
        <f t="shared" si="596"/>
        <v/>
      </c>
      <c r="AH442" s="81">
        <f t="shared" si="604"/>
        <v>0</v>
      </c>
      <c r="AI442" s="81" t="str">
        <f>IF(G442="","0",VLOOKUP(G442,'登録データ（男）'!$Q$3:$S$23,2,FALSE))</f>
        <v>0</v>
      </c>
      <c r="AJ442" s="81" t="str">
        <f t="shared" si="605"/>
        <v>00</v>
      </c>
      <c r="AK442" s="81" t="str">
        <f t="shared" si="606"/>
        <v>0</v>
      </c>
      <c r="AL442" s="81" t="str">
        <f t="shared" si="607"/>
        <v>000000</v>
      </c>
      <c r="AM442" s="81" t="str">
        <f t="shared" ca="1" si="668"/>
        <v/>
      </c>
      <c r="AN442" s="81">
        <f t="shared" si="615"/>
        <v>0</v>
      </c>
      <c r="AO442" s="81" t="str">
        <f>IF(G442="","0",VALUE(VLOOKUP(G442,'登録データ（男）'!$Q$3:$S$23,3,FALSE)))</f>
        <v>0</v>
      </c>
      <c r="AP442" s="81">
        <f t="shared" si="609"/>
        <v>0</v>
      </c>
      <c r="AQ442" s="81">
        <f t="shared" si="610"/>
        <v>0</v>
      </c>
      <c r="AR442" s="81" t="str">
        <f ca="1">IF(OFFSET(B442,-MOD(ROW(B442),3),0)&lt;&gt;"",IF(RIGHT(G442,1)=")",VALUE(VLOOKUP(OFFSET(B442,-MOD(ROW(B442),3),0),'登録データ（男）'!#REF!,8,FALSE)),"0"),"0")</f>
        <v>0</v>
      </c>
      <c r="AS442" s="81">
        <f t="shared" ca="1" si="611"/>
        <v>0</v>
      </c>
      <c r="AT442" s="81"/>
      <c r="AU442" s="81"/>
      <c r="AV442" s="81"/>
      <c r="AW442" s="81"/>
      <c r="AX442" s="81"/>
      <c r="AY442" s="81"/>
      <c r="AZ442" s="81"/>
      <c r="BA442" s="77"/>
      <c r="BB442" s="77" t="str">
        <f t="shared" si="616"/>
        <v/>
      </c>
      <c r="BG442" s="81">
        <f t="shared" si="617"/>
        <v>0</v>
      </c>
    </row>
    <row r="443" spans="1:59" ht="18.75" customHeight="1" thickBot="1">
      <c r="A443" s="250"/>
      <c r="B443" s="245"/>
      <c r="C443" s="507"/>
      <c r="D443" s="507"/>
      <c r="E443" s="508" t="s">
        <v>258</v>
      </c>
      <c r="F443" s="79" t="s">
        <v>54</v>
      </c>
      <c r="G443" s="79"/>
      <c r="H443" s="152"/>
      <c r="I443" s="79" t="s">
        <v>36</v>
      </c>
      <c r="J443" s="18"/>
      <c r="K443" s="25" t="str">
        <f t="shared" si="600"/>
        <v/>
      </c>
      <c r="L443" s="18"/>
      <c r="M443" s="79" t="str">
        <f t="shared" si="601"/>
        <v/>
      </c>
      <c r="N443" s="18"/>
      <c r="O443" s="18"/>
      <c r="P443" s="258"/>
      <c r="Q443" s="258"/>
      <c r="R443" s="259"/>
      <c r="S443" s="256"/>
      <c r="T443" s="256"/>
      <c r="X443" s="46"/>
      <c r="Y443" s="81">
        <f>IF(B443="",0,IF(VLOOKUP(B443,'登録データ（男）'!$A$3:$AB$1687,28,FALSE)=1,0,1))</f>
        <v>0</v>
      </c>
      <c r="Z443" s="81"/>
      <c r="AA443" s="81"/>
      <c r="AB443" s="81"/>
      <c r="AC443" s="81"/>
      <c r="AD443" s="81"/>
      <c r="AE443" s="81"/>
      <c r="AF443" s="81">
        <f t="shared" ca="1" si="602"/>
        <v>0</v>
      </c>
      <c r="AG443" s="48"/>
      <c r="AH443" s="81">
        <f t="shared" si="604"/>
        <v>0</v>
      </c>
      <c r="AI443" s="81" t="str">
        <f>IF(G443="","0",VLOOKUP(G443,'登録データ（男）'!$Q$3:$S$23,2,FALSE))</f>
        <v>0</v>
      </c>
      <c r="AJ443" s="81" t="str">
        <f t="shared" si="605"/>
        <v>00</v>
      </c>
      <c r="AK443" s="81" t="str">
        <f t="shared" si="606"/>
        <v>0</v>
      </c>
      <c r="AL443" s="81" t="str">
        <f t="shared" si="607"/>
        <v>000000</v>
      </c>
      <c r="AM443" s="81" t="str">
        <f t="shared" ca="1" si="668"/>
        <v/>
      </c>
      <c r="AN443" s="81">
        <f t="shared" si="615"/>
        <v>0</v>
      </c>
      <c r="AO443" s="81" t="str">
        <f>IF(G443="","0",VALUE(VLOOKUP(G443,'登録データ（男）'!$Q$3:$S$23,3,FALSE)))</f>
        <v>0</v>
      </c>
      <c r="AP443" s="81">
        <f t="shared" si="609"/>
        <v>0</v>
      </c>
      <c r="AQ443" s="81">
        <f t="shared" si="610"/>
        <v>0</v>
      </c>
      <c r="AR443" s="81" t="str">
        <f ca="1">IF(OFFSET(B443,-MOD(ROW(B443),3),0)&lt;&gt;"",IF(RIGHT(G443,1)=")",VALUE(VLOOKUP(OFFSET(B443,-MOD(ROW(B443),3),0),'登録データ（男）'!#REF!,8,FALSE)),"0"),"0")</f>
        <v>0</v>
      </c>
      <c r="AS443" s="81">
        <f t="shared" ca="1" si="611"/>
        <v>0</v>
      </c>
      <c r="AT443" s="81"/>
      <c r="AU443" s="81"/>
      <c r="AV443" s="81"/>
      <c r="AW443" s="81"/>
      <c r="AX443" s="81"/>
      <c r="AY443" s="81"/>
      <c r="AZ443" s="81"/>
      <c r="BA443" s="77"/>
      <c r="BB443" s="77" t="str">
        <f t="shared" si="616"/>
        <v/>
      </c>
      <c r="BG443" s="81">
        <f t="shared" si="617"/>
        <v>0</v>
      </c>
    </row>
    <row r="444" spans="1:59" ht="18.75" customHeight="1" thickTop="1">
      <c r="A444" s="260">
        <v>143</v>
      </c>
      <c r="B444" s="243"/>
      <c r="C444" s="505" t="str">
        <f>IF(B444="","",VLOOKUP(B444,'登録データ（男）'!$A$3:$AA$2000,2,FALSE))</f>
        <v/>
      </c>
      <c r="D444" s="505" t="str">
        <f>IF(B444="","",VLOOKUP(B444,'登録データ（男）'!$A$3:$AA$2000,3,FALSE))</f>
        <v/>
      </c>
      <c r="E444" s="504" t="str">
        <f>IF(B444="","",VLOOKUP(B444,'登録データ（男）'!$A$3:$AA$2000,7,FALSE))</f>
        <v/>
      </c>
      <c r="F444" s="82" t="s">
        <v>52</v>
      </c>
      <c r="G444" s="82"/>
      <c r="H444" s="25"/>
      <c r="I444" s="82" t="s">
        <v>55</v>
      </c>
      <c r="J444" s="17"/>
      <c r="K444" s="184" t="str">
        <f t="shared" si="600"/>
        <v/>
      </c>
      <c r="L444" s="17"/>
      <c r="M444" s="82" t="str">
        <f t="shared" si="601"/>
        <v/>
      </c>
      <c r="N444" s="17"/>
      <c r="O444" s="17"/>
      <c r="P444" s="262"/>
      <c r="Q444" s="262"/>
      <c r="R444" s="241"/>
      <c r="S444" s="254"/>
      <c r="T444" s="254"/>
      <c r="X444" s="46"/>
      <c r="Y444" s="81">
        <f>IF(B444="",0,IF(VLOOKUP(B444,'登録データ（男）'!$A$3:$AB$1687,28,FALSE)=1,0,1))</f>
        <v>0</v>
      </c>
      <c r="Z444" s="81">
        <f>IF(B444="",1,0)</f>
        <v>1</v>
      </c>
      <c r="AA444" s="81">
        <f>IF(C444="",1,0)</f>
        <v>1</v>
      </c>
      <c r="AB444" s="81">
        <f>IF(D444="",1,0)</f>
        <v>1</v>
      </c>
      <c r="AC444" s="81">
        <f>IF(E444="",1,0)</f>
        <v>1</v>
      </c>
      <c r="AD444" s="81">
        <f>IF(E445="",1,0)</f>
        <v>1</v>
      </c>
      <c r="AE444" s="81">
        <f>SUM(Z444:AD444)</f>
        <v>5</v>
      </c>
      <c r="AF444" s="81">
        <f t="shared" ca="1" si="602"/>
        <v>0</v>
      </c>
      <c r="AG444" s="48" t="str">
        <f t="shared" ref="AG444" si="672">IF($B444="","",IF($B444&lt;1500,0,1))</f>
        <v/>
      </c>
      <c r="AH444" s="81">
        <f t="shared" si="604"/>
        <v>0</v>
      </c>
      <c r="AI444" s="81" t="str">
        <f>IF(G444="","0",VLOOKUP(G444,'登録データ（男）'!$Q$3:$S$23,2,FALSE))</f>
        <v>0</v>
      </c>
      <c r="AJ444" s="81" t="str">
        <f t="shared" si="605"/>
        <v>00</v>
      </c>
      <c r="AK444" s="81" t="str">
        <f t="shared" si="606"/>
        <v>0</v>
      </c>
      <c r="AL444" s="81" t="str">
        <f t="shared" si="607"/>
        <v>000000</v>
      </c>
      <c r="AM444" s="81" t="str">
        <f t="shared" ca="1" si="668"/>
        <v/>
      </c>
      <c r="AN444" s="81">
        <f t="shared" si="615"/>
        <v>0</v>
      </c>
      <c r="AO444" s="81" t="str">
        <f>IF(G444="","0",VALUE(VLOOKUP(G444,'登録データ（男）'!$Q$3:$S$23,3,FALSE)))</f>
        <v>0</v>
      </c>
      <c r="AP444" s="81">
        <f t="shared" si="609"/>
        <v>0</v>
      </c>
      <c r="AQ444" s="81">
        <f t="shared" si="610"/>
        <v>0</v>
      </c>
      <c r="AR444" s="81" t="str">
        <f ca="1">IF(OFFSET(B444,-MOD(ROW(B444),3),0)&lt;&gt;"",IF(RIGHT(G444,1)=")",VALUE(VLOOKUP(OFFSET(B444,-MOD(ROW(B444),3),0),'登録データ（男）'!#REF!,8,FALSE)),"0"),"0")</f>
        <v>0</v>
      </c>
      <c r="AS444" s="81">
        <f t="shared" ca="1" si="611"/>
        <v>0</v>
      </c>
      <c r="AT444" s="81" t="str">
        <f t="shared" ref="AT444" si="673">IF(AU444="","",RANK(AU444,$AU$18:$AU$467,1))</f>
        <v/>
      </c>
      <c r="AU444" s="81" t="str">
        <f>IF(S444="","",B444)</f>
        <v/>
      </c>
      <c r="AV444" s="81" t="str">
        <f t="shared" ref="AV444" si="674">IF(AW444="","",RANK(AW444,$AW$18:$AW$467,1))</f>
        <v/>
      </c>
      <c r="AW444" s="81" t="str">
        <f>IF(T444="","",B444)</f>
        <v/>
      </c>
      <c r="AX444" s="81" t="str">
        <f t="shared" ref="AX444" si="675">IF(AY444="","",RANK(AY444,$AY$18:$AY$467,1))</f>
        <v/>
      </c>
      <c r="AY444" s="81" t="str">
        <f>IF(OR(G444="十種競技",G445="十種競技",G446="十種競技"),B444,"")</f>
        <v/>
      </c>
      <c r="AZ444" s="81"/>
      <c r="BA444" s="77">
        <f>B444</f>
        <v>0</v>
      </c>
      <c r="BB444" s="77" t="str">
        <f t="shared" si="616"/>
        <v/>
      </c>
      <c r="BG444" s="81">
        <f t="shared" si="617"/>
        <v>0</v>
      </c>
    </row>
    <row r="445" spans="1:59" ht="18.75" customHeight="1">
      <c r="A445" s="261"/>
      <c r="B445" s="244"/>
      <c r="C445" s="506"/>
      <c r="D445" s="506"/>
      <c r="E445" s="504" t="str">
        <f>IF(B444="","",VLOOKUP(B444,'登録データ（男）'!$A$3:$AA$2000,4,FALSE))</f>
        <v/>
      </c>
      <c r="F445" s="16" t="s">
        <v>53</v>
      </c>
      <c r="G445" s="16"/>
      <c r="H445" s="16"/>
      <c r="I445" s="16" t="s">
        <v>56</v>
      </c>
      <c r="J445" s="76"/>
      <c r="K445" s="16" t="str">
        <f t="shared" si="600"/>
        <v/>
      </c>
      <c r="L445" s="76"/>
      <c r="M445" s="185" t="str">
        <f t="shared" si="601"/>
        <v/>
      </c>
      <c r="N445" s="76"/>
      <c r="O445" s="76"/>
      <c r="P445" s="204"/>
      <c r="Q445" s="204"/>
      <c r="R445" s="257"/>
      <c r="S445" s="255"/>
      <c r="T445" s="255"/>
      <c r="X445" s="46"/>
      <c r="Y445" s="81">
        <f>IF(B445="",0,IF(VLOOKUP(B445,'登録データ（男）'!$A$3:$AB$1687,28,FALSE)=1,0,1))</f>
        <v>0</v>
      </c>
      <c r="Z445" s="81"/>
      <c r="AA445" s="81"/>
      <c r="AB445" s="81"/>
      <c r="AC445" s="81"/>
      <c r="AD445" s="81"/>
      <c r="AE445" s="81"/>
      <c r="AF445" s="81">
        <f t="shared" ca="1" si="602"/>
        <v>0</v>
      </c>
      <c r="AG445" s="48" t="str">
        <f t="shared" si="596"/>
        <v/>
      </c>
      <c r="AH445" s="81">
        <f t="shared" si="604"/>
        <v>0</v>
      </c>
      <c r="AI445" s="81" t="str">
        <f>IF(G445="","0",VLOOKUP(G445,'登録データ（男）'!$Q$3:$S$23,2,FALSE))</f>
        <v>0</v>
      </c>
      <c r="AJ445" s="81" t="str">
        <f t="shared" si="605"/>
        <v>00</v>
      </c>
      <c r="AK445" s="81" t="str">
        <f t="shared" si="606"/>
        <v>0</v>
      </c>
      <c r="AL445" s="81" t="str">
        <f t="shared" si="607"/>
        <v>000000</v>
      </c>
      <c r="AM445" s="81" t="str">
        <f t="shared" ca="1" si="668"/>
        <v/>
      </c>
      <c r="AN445" s="81">
        <f t="shared" si="615"/>
        <v>0</v>
      </c>
      <c r="AO445" s="81" t="str">
        <f>IF(G445="","0",VALUE(VLOOKUP(G445,'登録データ（男）'!$Q$3:$S$23,3,FALSE)))</f>
        <v>0</v>
      </c>
      <c r="AP445" s="81">
        <f t="shared" si="609"/>
        <v>0</v>
      </c>
      <c r="AQ445" s="81">
        <f t="shared" si="610"/>
        <v>0</v>
      </c>
      <c r="AR445" s="81" t="str">
        <f ca="1">IF(OFFSET(B445,-MOD(ROW(B445),3),0)&lt;&gt;"",IF(RIGHT(G445,1)=")",VALUE(VLOOKUP(OFFSET(B445,-MOD(ROW(B445),3),0),'登録データ（男）'!#REF!,8,FALSE)),"0"),"0")</f>
        <v>0</v>
      </c>
      <c r="AS445" s="81">
        <f t="shared" ca="1" si="611"/>
        <v>0</v>
      </c>
      <c r="AT445" s="81"/>
      <c r="AU445" s="81"/>
      <c r="AV445" s="81"/>
      <c r="AW445" s="81"/>
      <c r="AX445" s="81"/>
      <c r="AY445" s="81"/>
      <c r="AZ445" s="81"/>
      <c r="BA445" s="77"/>
      <c r="BB445" s="77" t="str">
        <f t="shared" si="616"/>
        <v/>
      </c>
      <c r="BG445" s="81">
        <f t="shared" si="617"/>
        <v>0</v>
      </c>
    </row>
    <row r="446" spans="1:59" ht="18.75" customHeight="1" thickBot="1">
      <c r="A446" s="250"/>
      <c r="B446" s="245"/>
      <c r="C446" s="507"/>
      <c r="D446" s="507"/>
      <c r="E446" s="508" t="s">
        <v>258</v>
      </c>
      <c r="F446" s="79" t="s">
        <v>54</v>
      </c>
      <c r="G446" s="79"/>
      <c r="H446" s="152"/>
      <c r="I446" s="79" t="s">
        <v>36</v>
      </c>
      <c r="J446" s="18"/>
      <c r="K446" s="25" t="str">
        <f t="shared" si="600"/>
        <v/>
      </c>
      <c r="L446" s="18"/>
      <c r="M446" s="79" t="str">
        <f t="shared" si="601"/>
        <v/>
      </c>
      <c r="N446" s="18"/>
      <c r="O446" s="18"/>
      <c r="P446" s="258"/>
      <c r="Q446" s="258"/>
      <c r="R446" s="259"/>
      <c r="S446" s="256"/>
      <c r="T446" s="256"/>
      <c r="X446" s="46"/>
      <c r="Y446" s="81">
        <f>IF(B446="",0,IF(VLOOKUP(B446,'登録データ（男）'!$A$3:$AB$1687,28,FALSE)=1,0,1))</f>
        <v>0</v>
      </c>
      <c r="Z446" s="81"/>
      <c r="AA446" s="81"/>
      <c r="AB446" s="81"/>
      <c r="AC446" s="81"/>
      <c r="AD446" s="81"/>
      <c r="AE446" s="81"/>
      <c r="AF446" s="81">
        <f t="shared" ca="1" si="602"/>
        <v>0</v>
      </c>
      <c r="AG446" s="48"/>
      <c r="AH446" s="81">
        <f t="shared" si="604"/>
        <v>0</v>
      </c>
      <c r="AI446" s="81" t="str">
        <f>IF(G446="","0",VLOOKUP(G446,'登録データ（男）'!$Q$3:$S$23,2,FALSE))</f>
        <v>0</v>
      </c>
      <c r="AJ446" s="81" t="str">
        <f t="shared" si="605"/>
        <v>00</v>
      </c>
      <c r="AK446" s="81" t="str">
        <f t="shared" si="606"/>
        <v>0</v>
      </c>
      <c r="AL446" s="81" t="str">
        <f t="shared" si="607"/>
        <v>000000</v>
      </c>
      <c r="AM446" s="81" t="str">
        <f t="shared" ca="1" si="668"/>
        <v/>
      </c>
      <c r="AN446" s="81">
        <f t="shared" si="615"/>
        <v>0</v>
      </c>
      <c r="AO446" s="81" t="str">
        <f>IF(G446="","0",VALUE(VLOOKUP(G446,'登録データ（男）'!$Q$3:$S$23,3,FALSE)))</f>
        <v>0</v>
      </c>
      <c r="AP446" s="81">
        <f t="shared" si="609"/>
        <v>0</v>
      </c>
      <c r="AQ446" s="81">
        <f t="shared" si="610"/>
        <v>0</v>
      </c>
      <c r="AR446" s="81" t="str">
        <f ca="1">IF(OFFSET(B446,-MOD(ROW(B446),3),0)&lt;&gt;"",IF(RIGHT(G446,1)=")",VALUE(VLOOKUP(OFFSET(B446,-MOD(ROW(B446),3),0),'登録データ（男）'!#REF!,8,FALSE)),"0"),"0")</f>
        <v>0</v>
      </c>
      <c r="AS446" s="81">
        <f t="shared" ca="1" si="611"/>
        <v>0</v>
      </c>
      <c r="AT446" s="81"/>
      <c r="AU446" s="81"/>
      <c r="AV446" s="81"/>
      <c r="AW446" s="81"/>
      <c r="AX446" s="81"/>
      <c r="AY446" s="81"/>
      <c r="AZ446" s="81"/>
      <c r="BA446" s="77"/>
      <c r="BB446" s="77" t="str">
        <f t="shared" si="616"/>
        <v/>
      </c>
      <c r="BG446" s="81">
        <f t="shared" si="617"/>
        <v>0</v>
      </c>
    </row>
    <row r="447" spans="1:59" ht="18.75" customHeight="1" thickTop="1">
      <c r="A447" s="260">
        <v>144</v>
      </c>
      <c r="B447" s="243"/>
      <c r="C447" s="505" t="str">
        <f>IF(B447="","",VLOOKUP(B447,'登録データ（男）'!$A$3:$AA$2000,2,FALSE))</f>
        <v/>
      </c>
      <c r="D447" s="505" t="str">
        <f>IF(B447="","",VLOOKUP(B447,'登録データ（男）'!$A$3:$AA$2000,3,FALSE))</f>
        <v/>
      </c>
      <c r="E447" s="504" t="str">
        <f>IF(B447="","",VLOOKUP(B447,'登録データ（男）'!$A$3:$AA$2000,7,FALSE))</f>
        <v/>
      </c>
      <c r="F447" s="82" t="s">
        <v>52</v>
      </c>
      <c r="G447" s="82"/>
      <c r="H447" s="25"/>
      <c r="I447" s="82" t="s">
        <v>55</v>
      </c>
      <c r="J447" s="17"/>
      <c r="K447" s="184" t="str">
        <f t="shared" si="600"/>
        <v/>
      </c>
      <c r="L447" s="17"/>
      <c r="M447" s="82" t="str">
        <f t="shared" si="601"/>
        <v/>
      </c>
      <c r="N447" s="17"/>
      <c r="O447" s="17"/>
      <c r="P447" s="262"/>
      <c r="Q447" s="262"/>
      <c r="R447" s="241"/>
      <c r="S447" s="254"/>
      <c r="T447" s="254"/>
      <c r="X447" s="46"/>
      <c r="Y447" s="81">
        <f>IF(B447="",0,IF(VLOOKUP(B447,'登録データ（男）'!$A$3:$AB$1687,28,FALSE)=1,0,1))</f>
        <v>0</v>
      </c>
      <c r="Z447" s="81">
        <f>IF(B447="",1,0)</f>
        <v>1</v>
      </c>
      <c r="AA447" s="81">
        <f>IF(C447="",1,0)</f>
        <v>1</v>
      </c>
      <c r="AB447" s="81">
        <f>IF(D447="",1,0)</f>
        <v>1</v>
      </c>
      <c r="AC447" s="81">
        <f>IF(E447="",1,0)</f>
        <v>1</v>
      </c>
      <c r="AD447" s="81">
        <f>IF(E448="",1,0)</f>
        <v>1</v>
      </c>
      <c r="AE447" s="81">
        <f>SUM(Z447:AD447)</f>
        <v>5</v>
      </c>
      <c r="AF447" s="81">
        <f t="shared" ca="1" si="602"/>
        <v>0</v>
      </c>
      <c r="AG447" s="48" t="str">
        <f t="shared" ref="AG447" si="676">IF($B447="","",IF($B447&lt;1500,0,1))</f>
        <v/>
      </c>
      <c r="AH447" s="81">
        <f t="shared" si="604"/>
        <v>0</v>
      </c>
      <c r="AI447" s="81" t="str">
        <f>IF(G447="","0",VLOOKUP(G447,'登録データ（男）'!$Q$3:$S$23,2,FALSE))</f>
        <v>0</v>
      </c>
      <c r="AJ447" s="81" t="str">
        <f t="shared" si="605"/>
        <v>00</v>
      </c>
      <c r="AK447" s="81" t="str">
        <f t="shared" si="606"/>
        <v>0</v>
      </c>
      <c r="AL447" s="81" t="str">
        <f t="shared" si="607"/>
        <v>000000</v>
      </c>
      <c r="AM447" s="81" t="str">
        <f t="shared" ca="1" si="668"/>
        <v/>
      </c>
      <c r="AN447" s="81">
        <f t="shared" si="615"/>
        <v>0</v>
      </c>
      <c r="AO447" s="81" t="str">
        <f>IF(G447="","0",VALUE(VLOOKUP(G447,'登録データ（男）'!$Q$3:$S$23,3,FALSE)))</f>
        <v>0</v>
      </c>
      <c r="AP447" s="81">
        <f t="shared" si="609"/>
        <v>0</v>
      </c>
      <c r="AQ447" s="81">
        <f t="shared" si="610"/>
        <v>0</v>
      </c>
      <c r="AR447" s="81" t="str">
        <f ca="1">IF(OFFSET(B447,-MOD(ROW(B447),3),0)&lt;&gt;"",IF(RIGHT(G447,1)=")",VALUE(VLOOKUP(OFFSET(B447,-MOD(ROW(B447),3),0),'登録データ（男）'!#REF!,8,FALSE)),"0"),"0")</f>
        <v>0</v>
      </c>
      <c r="AS447" s="81">
        <f t="shared" ca="1" si="611"/>
        <v>0</v>
      </c>
      <c r="AT447" s="81" t="str">
        <f t="shared" ref="AT447" si="677">IF(AU447="","",RANK(AU447,$AU$18:$AU$467,1))</f>
        <v/>
      </c>
      <c r="AU447" s="81" t="str">
        <f>IF(S447="","",B447)</f>
        <v/>
      </c>
      <c r="AV447" s="81" t="str">
        <f t="shared" ref="AV447" si="678">IF(AW447="","",RANK(AW447,$AW$18:$AW$467,1))</f>
        <v/>
      </c>
      <c r="AW447" s="81" t="str">
        <f>IF(T447="","",B447)</f>
        <v/>
      </c>
      <c r="AX447" s="81" t="str">
        <f t="shared" ref="AX447" si="679">IF(AY447="","",RANK(AY447,$AY$18:$AY$467,1))</f>
        <v/>
      </c>
      <c r="AY447" s="81" t="str">
        <f>IF(OR(G447="十種競技",G448="十種競技",G449="十種競技"),B447,"")</f>
        <v/>
      </c>
      <c r="AZ447" s="81"/>
      <c r="BA447" s="77">
        <f>B447</f>
        <v>0</v>
      </c>
      <c r="BB447" s="77" t="str">
        <f t="shared" si="616"/>
        <v/>
      </c>
      <c r="BG447" s="81">
        <f t="shared" si="617"/>
        <v>0</v>
      </c>
    </row>
    <row r="448" spans="1:59" ht="18.75" customHeight="1">
      <c r="A448" s="261"/>
      <c r="B448" s="244"/>
      <c r="C448" s="506"/>
      <c r="D448" s="506"/>
      <c r="E448" s="504" t="str">
        <f>IF(B447="","",VLOOKUP(B447,'登録データ（男）'!$A$3:$AA$2000,4,FALSE))</f>
        <v/>
      </c>
      <c r="F448" s="16" t="s">
        <v>53</v>
      </c>
      <c r="G448" s="16"/>
      <c r="H448" s="16"/>
      <c r="I448" s="16" t="s">
        <v>56</v>
      </c>
      <c r="J448" s="76"/>
      <c r="K448" s="16" t="str">
        <f t="shared" si="600"/>
        <v/>
      </c>
      <c r="L448" s="76"/>
      <c r="M448" s="185" t="str">
        <f t="shared" si="601"/>
        <v/>
      </c>
      <c r="N448" s="76"/>
      <c r="O448" s="76"/>
      <c r="P448" s="204"/>
      <c r="Q448" s="204"/>
      <c r="R448" s="257"/>
      <c r="S448" s="255"/>
      <c r="T448" s="255"/>
      <c r="X448" s="46"/>
      <c r="Y448" s="81">
        <f>IF(B448="",0,IF(VLOOKUP(B448,'登録データ（男）'!$A$3:$AB$1687,28,FALSE)=1,0,1))</f>
        <v>0</v>
      </c>
      <c r="Z448" s="81"/>
      <c r="AA448" s="81"/>
      <c r="AB448" s="81"/>
      <c r="AC448" s="81"/>
      <c r="AD448" s="81"/>
      <c r="AE448" s="81"/>
      <c r="AF448" s="81">
        <f t="shared" ca="1" si="602"/>
        <v>0</v>
      </c>
      <c r="AG448" s="48" t="str">
        <f t="shared" si="596"/>
        <v/>
      </c>
      <c r="AH448" s="81">
        <f t="shared" si="604"/>
        <v>0</v>
      </c>
      <c r="AI448" s="81" t="str">
        <f>IF(G448="","0",VLOOKUP(G448,'登録データ（男）'!$Q$3:$S$23,2,FALSE))</f>
        <v>0</v>
      </c>
      <c r="AJ448" s="81" t="str">
        <f t="shared" si="605"/>
        <v>00</v>
      </c>
      <c r="AK448" s="81" t="str">
        <f t="shared" si="606"/>
        <v>0</v>
      </c>
      <c r="AL448" s="81" t="str">
        <f t="shared" si="607"/>
        <v>000000</v>
      </c>
      <c r="AM448" s="81" t="str">
        <f t="shared" ca="1" si="668"/>
        <v/>
      </c>
      <c r="AN448" s="81">
        <f t="shared" si="615"/>
        <v>0</v>
      </c>
      <c r="AO448" s="81" t="str">
        <f>IF(G448="","0",VALUE(VLOOKUP(G448,'登録データ（男）'!$Q$3:$S$23,3,FALSE)))</f>
        <v>0</v>
      </c>
      <c r="AP448" s="81">
        <f t="shared" si="609"/>
        <v>0</v>
      </c>
      <c r="AQ448" s="81">
        <f t="shared" si="610"/>
        <v>0</v>
      </c>
      <c r="AR448" s="81" t="str">
        <f ca="1">IF(OFFSET(B448,-MOD(ROW(B448),3),0)&lt;&gt;"",IF(RIGHT(G448,1)=")",VALUE(VLOOKUP(OFFSET(B448,-MOD(ROW(B448),3),0),'登録データ（男）'!#REF!,8,FALSE)),"0"),"0")</f>
        <v>0</v>
      </c>
      <c r="AS448" s="81">
        <f t="shared" ca="1" si="611"/>
        <v>0</v>
      </c>
      <c r="AT448" s="81"/>
      <c r="AU448" s="81"/>
      <c r="AV448" s="81"/>
      <c r="AW448" s="81"/>
      <c r="AX448" s="81"/>
      <c r="AY448" s="81"/>
      <c r="AZ448" s="81"/>
      <c r="BA448" s="77"/>
      <c r="BB448" s="77" t="str">
        <f t="shared" si="616"/>
        <v/>
      </c>
      <c r="BG448" s="81">
        <f t="shared" si="617"/>
        <v>0</v>
      </c>
    </row>
    <row r="449" spans="1:59" ht="18.75" customHeight="1" thickBot="1">
      <c r="A449" s="250"/>
      <c r="B449" s="245"/>
      <c r="C449" s="507"/>
      <c r="D449" s="507"/>
      <c r="E449" s="508" t="s">
        <v>258</v>
      </c>
      <c r="F449" s="79" t="s">
        <v>54</v>
      </c>
      <c r="G449" s="79"/>
      <c r="H449" s="152"/>
      <c r="I449" s="79" t="s">
        <v>36</v>
      </c>
      <c r="J449" s="18"/>
      <c r="K449" s="25" t="str">
        <f t="shared" si="600"/>
        <v/>
      </c>
      <c r="L449" s="18"/>
      <c r="M449" s="79" t="str">
        <f t="shared" si="601"/>
        <v/>
      </c>
      <c r="N449" s="18"/>
      <c r="O449" s="18"/>
      <c r="P449" s="258"/>
      <c r="Q449" s="258"/>
      <c r="R449" s="259"/>
      <c r="S449" s="256"/>
      <c r="T449" s="256"/>
      <c r="X449" s="46"/>
      <c r="Y449" s="81">
        <f>IF(B449="",0,IF(VLOOKUP(B449,'登録データ（男）'!$A$3:$AB$1687,28,FALSE)=1,0,1))</f>
        <v>0</v>
      </c>
      <c r="Z449" s="81"/>
      <c r="AA449" s="81"/>
      <c r="AB449" s="81"/>
      <c r="AC449" s="81"/>
      <c r="AD449" s="81"/>
      <c r="AE449" s="81"/>
      <c r="AF449" s="81">
        <f t="shared" ca="1" si="602"/>
        <v>0</v>
      </c>
      <c r="AG449" s="48"/>
      <c r="AH449" s="81">
        <f t="shared" si="604"/>
        <v>0</v>
      </c>
      <c r="AI449" s="81" t="str">
        <f>IF(G449="","0",VLOOKUP(G449,'登録データ（男）'!$Q$3:$S$23,2,FALSE))</f>
        <v>0</v>
      </c>
      <c r="AJ449" s="81" t="str">
        <f t="shared" si="605"/>
        <v>00</v>
      </c>
      <c r="AK449" s="81" t="str">
        <f t="shared" si="606"/>
        <v>0</v>
      </c>
      <c r="AL449" s="81" t="str">
        <f t="shared" si="607"/>
        <v>000000</v>
      </c>
      <c r="AM449" s="81" t="str">
        <f t="shared" ca="1" si="668"/>
        <v/>
      </c>
      <c r="AN449" s="81">
        <f t="shared" si="615"/>
        <v>0</v>
      </c>
      <c r="AO449" s="81" t="str">
        <f>IF(G449="","0",VALUE(VLOOKUP(G449,'登録データ（男）'!$Q$3:$S$23,3,FALSE)))</f>
        <v>0</v>
      </c>
      <c r="AP449" s="81">
        <f t="shared" si="609"/>
        <v>0</v>
      </c>
      <c r="AQ449" s="81">
        <f t="shared" si="610"/>
        <v>0</v>
      </c>
      <c r="AR449" s="81" t="str">
        <f ca="1">IF(OFFSET(B449,-MOD(ROW(B449),3),0)&lt;&gt;"",IF(RIGHT(G449,1)=")",VALUE(VLOOKUP(OFFSET(B449,-MOD(ROW(B449),3),0),'登録データ（男）'!#REF!,8,FALSE)),"0"),"0")</f>
        <v>0</v>
      </c>
      <c r="AS449" s="81">
        <f t="shared" ca="1" si="611"/>
        <v>0</v>
      </c>
      <c r="AT449" s="81"/>
      <c r="AU449" s="81"/>
      <c r="AV449" s="81"/>
      <c r="AW449" s="81"/>
      <c r="AX449" s="81"/>
      <c r="AY449" s="81"/>
      <c r="AZ449" s="81"/>
      <c r="BA449" s="77"/>
      <c r="BB449" s="77" t="str">
        <f t="shared" si="616"/>
        <v/>
      </c>
      <c r="BG449" s="81">
        <f t="shared" si="617"/>
        <v>0</v>
      </c>
    </row>
    <row r="450" spans="1:59" ht="18.75" customHeight="1" thickTop="1">
      <c r="A450" s="260">
        <v>145</v>
      </c>
      <c r="B450" s="243"/>
      <c r="C450" s="505" t="str">
        <f>IF(B450="","",VLOOKUP(B450,'登録データ（男）'!$A$3:$AA$2000,2,FALSE))</f>
        <v/>
      </c>
      <c r="D450" s="505" t="str">
        <f>IF(B450="","",VLOOKUP(B450,'登録データ（男）'!$A$3:$AA$2000,3,FALSE))</f>
        <v/>
      </c>
      <c r="E450" s="504" t="str">
        <f>IF(B450="","",VLOOKUP(B450,'登録データ（男）'!$A$3:$AA$2000,7,FALSE))</f>
        <v/>
      </c>
      <c r="F450" s="82" t="s">
        <v>52</v>
      </c>
      <c r="G450" s="82"/>
      <c r="H450" s="25"/>
      <c r="I450" s="82" t="s">
        <v>55</v>
      </c>
      <c r="J450" s="17"/>
      <c r="K450" s="184" t="str">
        <f t="shared" si="600"/>
        <v/>
      </c>
      <c r="L450" s="17"/>
      <c r="M450" s="82" t="str">
        <f t="shared" si="601"/>
        <v/>
      </c>
      <c r="N450" s="17"/>
      <c r="O450" s="17"/>
      <c r="P450" s="262"/>
      <c r="Q450" s="262"/>
      <c r="R450" s="241"/>
      <c r="S450" s="254"/>
      <c r="T450" s="254"/>
      <c r="X450" s="46"/>
      <c r="Y450" s="81">
        <f>IF(B450="",0,IF(VLOOKUP(B450,'登録データ（男）'!$A$3:$AB$1687,28,FALSE)=1,0,1))</f>
        <v>0</v>
      </c>
      <c r="Z450" s="81">
        <f>IF(B450="",1,0)</f>
        <v>1</v>
      </c>
      <c r="AA450" s="81">
        <f>IF(C450="",1,0)</f>
        <v>1</v>
      </c>
      <c r="AB450" s="81">
        <f>IF(D450="",1,0)</f>
        <v>1</v>
      </c>
      <c r="AC450" s="81">
        <f>IF(E450="",1,0)</f>
        <v>1</v>
      </c>
      <c r="AD450" s="81">
        <f>IF(E451="",1,0)</f>
        <v>1</v>
      </c>
      <c r="AE450" s="81">
        <f>SUM(Z450:AD450)</f>
        <v>5</v>
      </c>
      <c r="AF450" s="81">
        <f t="shared" ca="1" si="602"/>
        <v>0</v>
      </c>
      <c r="AG450" s="48" t="str">
        <f t="shared" ref="AG450" si="680">IF($B450="","",IF($B450&lt;1500,0,1))</f>
        <v/>
      </c>
      <c r="AH450" s="81">
        <f t="shared" si="604"/>
        <v>0</v>
      </c>
      <c r="AI450" s="81" t="str">
        <f>IF(G450="","0",VLOOKUP(G450,'登録データ（男）'!$Q$3:$S$23,2,FALSE))</f>
        <v>0</v>
      </c>
      <c r="AJ450" s="81" t="str">
        <f t="shared" si="605"/>
        <v>00</v>
      </c>
      <c r="AK450" s="81" t="str">
        <f t="shared" si="606"/>
        <v>0</v>
      </c>
      <c r="AL450" s="81" t="str">
        <f t="shared" si="607"/>
        <v>000000</v>
      </c>
      <c r="AM450" s="81" t="str">
        <f t="shared" ca="1" si="668"/>
        <v/>
      </c>
      <c r="AN450" s="81">
        <f t="shared" si="615"/>
        <v>0</v>
      </c>
      <c r="AO450" s="81" t="str">
        <f>IF(G450="","0",VALUE(VLOOKUP(G450,'登録データ（男）'!$Q$3:$S$23,3,FALSE)))</f>
        <v>0</v>
      </c>
      <c r="AP450" s="81">
        <f t="shared" si="609"/>
        <v>0</v>
      </c>
      <c r="AQ450" s="81">
        <f t="shared" si="610"/>
        <v>0</v>
      </c>
      <c r="AR450" s="81" t="str">
        <f ca="1">IF(OFFSET(B450,-MOD(ROW(B450),3),0)&lt;&gt;"",IF(RIGHT(G450,1)=")",VALUE(VLOOKUP(OFFSET(B450,-MOD(ROW(B450),3),0),'登録データ（男）'!#REF!,8,FALSE)),"0"),"0")</f>
        <v>0</v>
      </c>
      <c r="AS450" s="81">
        <f t="shared" ca="1" si="611"/>
        <v>0</v>
      </c>
      <c r="AT450" s="81" t="str">
        <f t="shared" ref="AT450" si="681">IF(AU450="","",RANK(AU450,$AU$18:$AU$467,1))</f>
        <v/>
      </c>
      <c r="AU450" s="81" t="str">
        <f>IF(S450="","",B450)</f>
        <v/>
      </c>
      <c r="AV450" s="81" t="str">
        <f t="shared" ref="AV450" si="682">IF(AW450="","",RANK(AW450,$AW$18:$AW$467,1))</f>
        <v/>
      </c>
      <c r="AW450" s="81" t="str">
        <f>IF(T450="","",B450)</f>
        <v/>
      </c>
      <c r="AX450" s="81" t="str">
        <f t="shared" ref="AX450" si="683">IF(AY450="","",RANK(AY450,$AY$18:$AY$467,1))</f>
        <v/>
      </c>
      <c r="AY450" s="81" t="str">
        <f>IF(OR(G450="十種競技",G451="十種競技",G452="十種競技"),B450,"")</f>
        <v/>
      </c>
      <c r="AZ450" s="81"/>
      <c r="BA450" s="77">
        <f>B450</f>
        <v>0</v>
      </c>
      <c r="BB450" s="77" t="str">
        <f t="shared" si="616"/>
        <v/>
      </c>
      <c r="BG450" s="81">
        <f t="shared" si="617"/>
        <v>0</v>
      </c>
    </row>
    <row r="451" spans="1:59" ht="18.75" customHeight="1">
      <c r="A451" s="261"/>
      <c r="B451" s="244"/>
      <c r="C451" s="506"/>
      <c r="D451" s="506"/>
      <c r="E451" s="504" t="str">
        <f>IF(B450="","",VLOOKUP(B450,'登録データ（男）'!$A$3:$AA$2000,4,FALSE))</f>
        <v/>
      </c>
      <c r="F451" s="16" t="s">
        <v>53</v>
      </c>
      <c r="G451" s="16"/>
      <c r="H451" s="16"/>
      <c r="I451" s="16" t="s">
        <v>56</v>
      </c>
      <c r="J451" s="76"/>
      <c r="K451" s="16" t="str">
        <f t="shared" si="600"/>
        <v/>
      </c>
      <c r="L451" s="76"/>
      <c r="M451" s="185" t="str">
        <f t="shared" si="601"/>
        <v/>
      </c>
      <c r="N451" s="76"/>
      <c r="O451" s="76"/>
      <c r="P451" s="204"/>
      <c r="Q451" s="204"/>
      <c r="R451" s="257"/>
      <c r="S451" s="255"/>
      <c r="T451" s="255"/>
      <c r="X451" s="46"/>
      <c r="Y451" s="81">
        <f>IF(B451="",0,IF(VLOOKUP(B451,'登録データ（男）'!$A$3:$AB$1687,28,FALSE)=1,0,1))</f>
        <v>0</v>
      </c>
      <c r="Z451" s="81"/>
      <c r="AA451" s="81"/>
      <c r="AB451" s="81"/>
      <c r="AC451" s="81"/>
      <c r="AD451" s="81"/>
      <c r="AE451" s="81"/>
      <c r="AF451" s="81">
        <f t="shared" ca="1" si="602"/>
        <v>0</v>
      </c>
      <c r="AG451" s="48" t="str">
        <f t="shared" si="596"/>
        <v/>
      </c>
      <c r="AH451" s="81">
        <f t="shared" si="604"/>
        <v>0</v>
      </c>
      <c r="AI451" s="81" t="str">
        <f>IF(G451="","0",VLOOKUP(G451,'登録データ（男）'!$Q$3:$S$23,2,FALSE))</f>
        <v>0</v>
      </c>
      <c r="AJ451" s="81" t="str">
        <f t="shared" si="605"/>
        <v>00</v>
      </c>
      <c r="AK451" s="81" t="str">
        <f t="shared" si="606"/>
        <v>0</v>
      </c>
      <c r="AL451" s="81" t="str">
        <f t="shared" si="607"/>
        <v>000000</v>
      </c>
      <c r="AM451" s="81" t="str">
        <f t="shared" ca="1" si="668"/>
        <v/>
      </c>
      <c r="AN451" s="81">
        <f t="shared" si="615"/>
        <v>0</v>
      </c>
      <c r="AO451" s="81" t="str">
        <f>IF(G451="","0",VALUE(VLOOKUP(G451,'登録データ（男）'!$Q$3:$S$23,3,FALSE)))</f>
        <v>0</v>
      </c>
      <c r="AP451" s="81">
        <f t="shared" si="609"/>
        <v>0</v>
      </c>
      <c r="AQ451" s="81">
        <f t="shared" si="610"/>
        <v>0</v>
      </c>
      <c r="AR451" s="81" t="str">
        <f ca="1">IF(OFFSET(B451,-MOD(ROW(B451),3),0)&lt;&gt;"",IF(RIGHT(G451,1)=")",VALUE(VLOOKUP(OFFSET(B451,-MOD(ROW(B451),3),0),'登録データ（男）'!#REF!,8,FALSE)),"0"),"0")</f>
        <v>0</v>
      </c>
      <c r="AS451" s="81">
        <f t="shared" ca="1" si="611"/>
        <v>0</v>
      </c>
      <c r="AT451" s="81"/>
      <c r="AU451" s="81"/>
      <c r="AV451" s="81"/>
      <c r="AW451" s="81"/>
      <c r="AX451" s="81"/>
      <c r="AY451" s="81"/>
      <c r="AZ451" s="81"/>
      <c r="BA451" s="77"/>
      <c r="BB451" s="77" t="str">
        <f t="shared" si="616"/>
        <v/>
      </c>
      <c r="BG451" s="81">
        <f t="shared" si="617"/>
        <v>0</v>
      </c>
    </row>
    <row r="452" spans="1:59" ht="18.75" customHeight="1" thickBot="1">
      <c r="A452" s="250"/>
      <c r="B452" s="245"/>
      <c r="C452" s="507"/>
      <c r="D452" s="507"/>
      <c r="E452" s="508" t="s">
        <v>258</v>
      </c>
      <c r="F452" s="79" t="s">
        <v>54</v>
      </c>
      <c r="G452" s="79"/>
      <c r="H452" s="152"/>
      <c r="I452" s="79" t="s">
        <v>36</v>
      </c>
      <c r="J452" s="18"/>
      <c r="K452" s="25" t="str">
        <f t="shared" si="600"/>
        <v/>
      </c>
      <c r="L452" s="18"/>
      <c r="M452" s="79" t="str">
        <f t="shared" si="601"/>
        <v/>
      </c>
      <c r="N452" s="18"/>
      <c r="O452" s="18"/>
      <c r="P452" s="258"/>
      <c r="Q452" s="258"/>
      <c r="R452" s="259"/>
      <c r="S452" s="256"/>
      <c r="T452" s="256"/>
      <c r="X452" s="46"/>
      <c r="Y452" s="81">
        <f>IF(B452="",0,IF(VLOOKUP(B452,'登録データ（男）'!$A$3:$AB$1687,28,FALSE)=1,0,1))</f>
        <v>0</v>
      </c>
      <c r="Z452" s="81"/>
      <c r="AA452" s="81"/>
      <c r="AB452" s="81"/>
      <c r="AC452" s="81"/>
      <c r="AD452" s="81"/>
      <c r="AE452" s="81"/>
      <c r="AF452" s="81">
        <f t="shared" ca="1" si="602"/>
        <v>0</v>
      </c>
      <c r="AG452" s="48"/>
      <c r="AH452" s="81">
        <f t="shared" si="604"/>
        <v>0</v>
      </c>
      <c r="AI452" s="81" t="str">
        <f>IF(G452="","0",VLOOKUP(G452,'登録データ（男）'!$Q$3:$S$23,2,FALSE))</f>
        <v>0</v>
      </c>
      <c r="AJ452" s="81" t="str">
        <f t="shared" si="605"/>
        <v>00</v>
      </c>
      <c r="AK452" s="81" t="str">
        <f t="shared" si="606"/>
        <v>0</v>
      </c>
      <c r="AL452" s="81" t="str">
        <f t="shared" si="607"/>
        <v>000000</v>
      </c>
      <c r="AM452" s="81" t="str">
        <f t="shared" ca="1" si="668"/>
        <v/>
      </c>
      <c r="AN452" s="81">
        <f t="shared" si="615"/>
        <v>0</v>
      </c>
      <c r="AO452" s="81" t="str">
        <f>IF(G452="","0",VALUE(VLOOKUP(G452,'登録データ（男）'!$Q$3:$S$23,3,FALSE)))</f>
        <v>0</v>
      </c>
      <c r="AP452" s="81">
        <f t="shared" si="609"/>
        <v>0</v>
      </c>
      <c r="AQ452" s="81">
        <f t="shared" si="610"/>
        <v>0</v>
      </c>
      <c r="AR452" s="81" t="str">
        <f ca="1">IF(OFFSET(B452,-MOD(ROW(B452),3),0)&lt;&gt;"",IF(RIGHT(G452,1)=")",VALUE(VLOOKUP(OFFSET(B452,-MOD(ROW(B452),3),0),'登録データ（男）'!#REF!,8,FALSE)),"0"),"0")</f>
        <v>0</v>
      </c>
      <c r="AS452" s="81">
        <f t="shared" ca="1" si="611"/>
        <v>0</v>
      </c>
      <c r="AT452" s="81"/>
      <c r="AU452" s="81"/>
      <c r="AV452" s="81"/>
      <c r="AW452" s="81"/>
      <c r="AX452" s="81"/>
      <c r="AY452" s="81"/>
      <c r="AZ452" s="81"/>
      <c r="BA452" s="77"/>
      <c r="BB452" s="77" t="str">
        <f t="shared" si="616"/>
        <v/>
      </c>
      <c r="BG452" s="81">
        <f t="shared" si="617"/>
        <v>0</v>
      </c>
    </row>
    <row r="453" spans="1:59" ht="18.75" customHeight="1" thickTop="1">
      <c r="A453" s="260">
        <v>146</v>
      </c>
      <c r="B453" s="243"/>
      <c r="C453" s="505" t="str">
        <f>IF(B453="","",VLOOKUP(B453,'登録データ（男）'!$A$3:$AA$2000,2,FALSE))</f>
        <v/>
      </c>
      <c r="D453" s="505" t="str">
        <f>IF(B453="","",VLOOKUP(B453,'登録データ（男）'!$A$3:$AA$2000,3,FALSE))</f>
        <v/>
      </c>
      <c r="E453" s="504" t="str">
        <f>IF(B453="","",VLOOKUP(B453,'登録データ（男）'!$A$3:$AA$2000,7,FALSE))</f>
        <v/>
      </c>
      <c r="F453" s="82" t="s">
        <v>52</v>
      </c>
      <c r="G453" s="82"/>
      <c r="H453" s="25"/>
      <c r="I453" s="82" t="s">
        <v>55</v>
      </c>
      <c r="J453" s="17"/>
      <c r="K453" s="184" t="str">
        <f t="shared" si="600"/>
        <v/>
      </c>
      <c r="L453" s="17"/>
      <c r="M453" s="82" t="str">
        <f t="shared" si="601"/>
        <v/>
      </c>
      <c r="N453" s="17"/>
      <c r="O453" s="17"/>
      <c r="P453" s="262"/>
      <c r="Q453" s="262"/>
      <c r="R453" s="241"/>
      <c r="S453" s="254"/>
      <c r="T453" s="254"/>
      <c r="X453" s="46"/>
      <c r="Y453" s="81">
        <f>IF(B453="",0,IF(VLOOKUP(B453,'登録データ（男）'!$A$3:$AB$1687,28,FALSE)=1,0,1))</f>
        <v>0</v>
      </c>
      <c r="Z453" s="81">
        <f>IF(B453="",1,0)</f>
        <v>1</v>
      </c>
      <c r="AA453" s="81">
        <f>IF(C453="",1,0)</f>
        <v>1</v>
      </c>
      <c r="AB453" s="81">
        <f>IF(D453="",1,0)</f>
        <v>1</v>
      </c>
      <c r="AC453" s="81">
        <f>IF(E453="",1,0)</f>
        <v>1</v>
      </c>
      <c r="AD453" s="81">
        <f>IF(E454="",1,0)</f>
        <v>1</v>
      </c>
      <c r="AE453" s="81">
        <f>SUM(Z453:AD453)</f>
        <v>5</v>
      </c>
      <c r="AF453" s="81">
        <f t="shared" ca="1" si="602"/>
        <v>0</v>
      </c>
      <c r="AG453" s="48" t="str">
        <f t="shared" ref="AG453" si="684">IF($B453="","",IF($B453&lt;1500,0,1))</f>
        <v/>
      </c>
      <c r="AH453" s="81">
        <f t="shared" si="604"/>
        <v>0</v>
      </c>
      <c r="AI453" s="81" t="str">
        <f>IF(G453="","0",VLOOKUP(G453,'登録データ（男）'!$Q$3:$S$23,2,FALSE))</f>
        <v>0</v>
      </c>
      <c r="AJ453" s="81" t="str">
        <f t="shared" si="605"/>
        <v>00</v>
      </c>
      <c r="AK453" s="81" t="str">
        <f t="shared" si="606"/>
        <v>0</v>
      </c>
      <c r="AL453" s="81" t="str">
        <f t="shared" si="607"/>
        <v>000000</v>
      </c>
      <c r="AM453" s="81" t="str">
        <f t="shared" ca="1" si="668"/>
        <v/>
      </c>
      <c r="AN453" s="81">
        <f t="shared" si="615"/>
        <v>0</v>
      </c>
      <c r="AO453" s="81" t="str">
        <f>IF(G453="","0",VALUE(VLOOKUP(G453,'登録データ（男）'!$Q$3:$S$23,3,FALSE)))</f>
        <v>0</v>
      </c>
      <c r="AP453" s="81">
        <f t="shared" si="609"/>
        <v>0</v>
      </c>
      <c r="AQ453" s="81">
        <f t="shared" si="610"/>
        <v>0</v>
      </c>
      <c r="AR453" s="81" t="str">
        <f ca="1">IF(OFFSET(B453,-MOD(ROW(B453),3),0)&lt;&gt;"",IF(RIGHT(G453,1)=")",VALUE(VLOOKUP(OFFSET(B453,-MOD(ROW(B453),3),0),'登録データ（男）'!#REF!,8,FALSE)),"0"),"0")</f>
        <v>0</v>
      </c>
      <c r="AS453" s="81">
        <f t="shared" ca="1" si="611"/>
        <v>0</v>
      </c>
      <c r="AT453" s="81" t="str">
        <f t="shared" ref="AT453" si="685">IF(AU453="","",RANK(AU453,$AU$18:$AU$467,1))</f>
        <v/>
      </c>
      <c r="AU453" s="81" t="str">
        <f>IF(S453="","",B453)</f>
        <v/>
      </c>
      <c r="AV453" s="81" t="str">
        <f t="shared" ref="AV453" si="686">IF(AW453="","",RANK(AW453,$AW$18:$AW$467,1))</f>
        <v/>
      </c>
      <c r="AW453" s="81" t="str">
        <f>IF(T453="","",B453)</f>
        <v/>
      </c>
      <c r="AX453" s="81" t="str">
        <f t="shared" ref="AX453" si="687">IF(AY453="","",RANK(AY453,$AY$18:$AY$467,1))</f>
        <v/>
      </c>
      <c r="AY453" s="81" t="str">
        <f>IF(OR(G453="十種競技",G454="十種競技",G455="十種競技"),B453,"")</f>
        <v/>
      </c>
      <c r="AZ453" s="81"/>
      <c r="BA453" s="77">
        <f>B453</f>
        <v>0</v>
      </c>
      <c r="BB453" s="77" t="str">
        <f t="shared" si="616"/>
        <v/>
      </c>
      <c r="BG453" s="81">
        <f t="shared" si="617"/>
        <v>0</v>
      </c>
    </row>
    <row r="454" spans="1:59" ht="18.75" customHeight="1">
      <c r="A454" s="261"/>
      <c r="B454" s="244"/>
      <c r="C454" s="506"/>
      <c r="D454" s="506"/>
      <c r="E454" s="504" t="str">
        <f>IF(B453="","",VLOOKUP(B453,'登録データ（男）'!$A$3:$AA$2000,4,FALSE))</f>
        <v/>
      </c>
      <c r="F454" s="16" t="s">
        <v>53</v>
      </c>
      <c r="G454" s="16"/>
      <c r="H454" s="16"/>
      <c r="I454" s="16" t="s">
        <v>56</v>
      </c>
      <c r="J454" s="76"/>
      <c r="K454" s="16" t="str">
        <f t="shared" si="600"/>
        <v/>
      </c>
      <c r="L454" s="76"/>
      <c r="M454" s="185" t="str">
        <f t="shared" si="601"/>
        <v/>
      </c>
      <c r="N454" s="76"/>
      <c r="O454" s="76"/>
      <c r="P454" s="204"/>
      <c r="Q454" s="204"/>
      <c r="R454" s="257"/>
      <c r="S454" s="255"/>
      <c r="T454" s="255"/>
      <c r="X454" s="46"/>
      <c r="Y454" s="81">
        <f>IF(B454="",0,IF(VLOOKUP(B454,'登録データ（男）'!$A$3:$AB$1687,28,FALSE)=1,0,1))</f>
        <v>0</v>
      </c>
      <c r="Z454" s="81"/>
      <c r="AA454" s="81"/>
      <c r="AB454" s="81"/>
      <c r="AC454" s="81"/>
      <c r="AD454" s="81"/>
      <c r="AE454" s="81"/>
      <c r="AF454" s="81">
        <f t="shared" ca="1" si="602"/>
        <v>0</v>
      </c>
      <c r="AG454" s="48" t="str">
        <f t="shared" si="596"/>
        <v/>
      </c>
      <c r="AH454" s="81">
        <f t="shared" si="604"/>
        <v>0</v>
      </c>
      <c r="AI454" s="81" t="str">
        <f>IF(G454="","0",VLOOKUP(G454,'登録データ（男）'!$Q$3:$S$23,2,FALSE))</f>
        <v>0</v>
      </c>
      <c r="AJ454" s="81" t="str">
        <f t="shared" si="605"/>
        <v>00</v>
      </c>
      <c r="AK454" s="81" t="str">
        <f t="shared" si="606"/>
        <v>0</v>
      </c>
      <c r="AL454" s="81" t="str">
        <f t="shared" si="607"/>
        <v>000000</v>
      </c>
      <c r="AM454" s="81" t="str">
        <f t="shared" ca="1" si="668"/>
        <v/>
      </c>
      <c r="AN454" s="81">
        <f t="shared" si="615"/>
        <v>0</v>
      </c>
      <c r="AO454" s="81" t="str">
        <f>IF(G454="","0",VALUE(VLOOKUP(G454,'登録データ（男）'!$Q$3:$S$23,3,FALSE)))</f>
        <v>0</v>
      </c>
      <c r="AP454" s="81">
        <f t="shared" si="609"/>
        <v>0</v>
      </c>
      <c r="AQ454" s="81">
        <f t="shared" si="610"/>
        <v>0</v>
      </c>
      <c r="AR454" s="81" t="str">
        <f ca="1">IF(OFFSET(B454,-MOD(ROW(B454),3),0)&lt;&gt;"",IF(RIGHT(G454,1)=")",VALUE(VLOOKUP(OFFSET(B454,-MOD(ROW(B454),3),0),'登録データ（男）'!#REF!,8,FALSE)),"0"),"0")</f>
        <v>0</v>
      </c>
      <c r="AS454" s="81">
        <f t="shared" ca="1" si="611"/>
        <v>0</v>
      </c>
      <c r="AT454" s="81"/>
      <c r="AU454" s="81"/>
      <c r="AV454" s="81"/>
      <c r="AW454" s="81"/>
      <c r="AX454" s="81"/>
      <c r="AY454" s="81"/>
      <c r="AZ454" s="81"/>
      <c r="BA454" s="77"/>
      <c r="BB454" s="77" t="str">
        <f t="shared" si="616"/>
        <v/>
      </c>
      <c r="BG454" s="81">
        <f t="shared" si="617"/>
        <v>0</v>
      </c>
    </row>
    <row r="455" spans="1:59" ht="18.75" customHeight="1" thickBot="1">
      <c r="A455" s="250"/>
      <c r="B455" s="245"/>
      <c r="C455" s="507"/>
      <c r="D455" s="507"/>
      <c r="E455" s="508" t="s">
        <v>258</v>
      </c>
      <c r="F455" s="79" t="s">
        <v>54</v>
      </c>
      <c r="G455" s="79"/>
      <c r="H455" s="152"/>
      <c r="I455" s="79" t="s">
        <v>36</v>
      </c>
      <c r="J455" s="18"/>
      <c r="K455" s="25" t="str">
        <f t="shared" si="600"/>
        <v/>
      </c>
      <c r="L455" s="18"/>
      <c r="M455" s="79" t="str">
        <f t="shared" si="601"/>
        <v/>
      </c>
      <c r="N455" s="18"/>
      <c r="O455" s="18"/>
      <c r="P455" s="258"/>
      <c r="Q455" s="258"/>
      <c r="R455" s="259"/>
      <c r="S455" s="256"/>
      <c r="T455" s="256"/>
      <c r="X455" s="46"/>
      <c r="Y455" s="81">
        <f>IF(B455="",0,IF(VLOOKUP(B455,'登録データ（男）'!$A$3:$AB$1687,28,FALSE)=1,0,1))</f>
        <v>0</v>
      </c>
      <c r="Z455" s="81"/>
      <c r="AA455" s="81"/>
      <c r="AB455" s="81"/>
      <c r="AC455" s="81"/>
      <c r="AD455" s="81"/>
      <c r="AE455" s="81"/>
      <c r="AF455" s="81">
        <f t="shared" ca="1" si="602"/>
        <v>0</v>
      </c>
      <c r="AG455" s="48"/>
      <c r="AH455" s="81">
        <f t="shared" si="604"/>
        <v>0</v>
      </c>
      <c r="AI455" s="81" t="str">
        <f>IF(G455="","0",VLOOKUP(G455,'登録データ（男）'!$Q$3:$S$23,2,FALSE))</f>
        <v>0</v>
      </c>
      <c r="AJ455" s="81" t="str">
        <f t="shared" si="605"/>
        <v>00</v>
      </c>
      <c r="AK455" s="81" t="str">
        <f t="shared" si="606"/>
        <v>0</v>
      </c>
      <c r="AL455" s="81" t="str">
        <f t="shared" si="607"/>
        <v>000000</v>
      </c>
      <c r="AM455" s="81" t="str">
        <f t="shared" ca="1" si="668"/>
        <v/>
      </c>
      <c r="AN455" s="81">
        <f t="shared" si="615"/>
        <v>0</v>
      </c>
      <c r="AO455" s="81" t="str">
        <f>IF(G455="","0",VALUE(VLOOKUP(G455,'登録データ（男）'!$Q$3:$S$23,3,FALSE)))</f>
        <v>0</v>
      </c>
      <c r="AP455" s="81">
        <f t="shared" si="609"/>
        <v>0</v>
      </c>
      <c r="AQ455" s="81">
        <f t="shared" si="610"/>
        <v>0</v>
      </c>
      <c r="AR455" s="81" t="str">
        <f ca="1">IF(OFFSET(B455,-MOD(ROW(B455),3),0)&lt;&gt;"",IF(RIGHT(G455,1)=")",VALUE(VLOOKUP(OFFSET(B455,-MOD(ROW(B455),3),0),'登録データ（男）'!#REF!,8,FALSE)),"0"),"0")</f>
        <v>0</v>
      </c>
      <c r="AS455" s="81">
        <f t="shared" ca="1" si="611"/>
        <v>0</v>
      </c>
      <c r="AT455" s="81"/>
      <c r="AU455" s="81"/>
      <c r="AV455" s="81"/>
      <c r="AW455" s="81"/>
      <c r="AX455" s="81"/>
      <c r="AY455" s="81"/>
      <c r="AZ455" s="81"/>
      <c r="BA455" s="77"/>
      <c r="BB455" s="77" t="str">
        <f t="shared" si="616"/>
        <v/>
      </c>
      <c r="BG455" s="81">
        <f t="shared" si="617"/>
        <v>0</v>
      </c>
    </row>
    <row r="456" spans="1:59" ht="18.75" customHeight="1" thickTop="1">
      <c r="A456" s="260">
        <v>147</v>
      </c>
      <c r="B456" s="243"/>
      <c r="C456" s="505" t="str">
        <f>IF(B456="","",VLOOKUP(B456,'登録データ（男）'!$A$3:$AA$2000,2,FALSE))</f>
        <v/>
      </c>
      <c r="D456" s="505" t="str">
        <f>IF(B456="","",VLOOKUP(B456,'登録データ（男）'!$A$3:$AA$2000,3,FALSE))</f>
        <v/>
      </c>
      <c r="E456" s="504" t="str">
        <f>IF(B456="","",VLOOKUP(B456,'登録データ（男）'!$A$3:$AA$2000,7,FALSE))</f>
        <v/>
      </c>
      <c r="F456" s="82" t="s">
        <v>52</v>
      </c>
      <c r="G456" s="82"/>
      <c r="H456" s="25"/>
      <c r="I456" s="82" t="s">
        <v>55</v>
      </c>
      <c r="J456" s="17"/>
      <c r="K456" s="184" t="str">
        <f t="shared" si="600"/>
        <v/>
      </c>
      <c r="L456" s="17"/>
      <c r="M456" s="82" t="str">
        <f t="shared" si="601"/>
        <v/>
      </c>
      <c r="N456" s="17"/>
      <c r="O456" s="17"/>
      <c r="P456" s="262"/>
      <c r="Q456" s="262"/>
      <c r="R456" s="241"/>
      <c r="S456" s="254"/>
      <c r="T456" s="254"/>
      <c r="X456" s="46"/>
      <c r="Y456" s="81">
        <f>IF(B456="",0,IF(VLOOKUP(B456,'登録データ（男）'!$A$3:$AB$1687,28,FALSE)=1,0,1))</f>
        <v>0</v>
      </c>
      <c r="Z456" s="81">
        <f>IF(B456="",1,0)</f>
        <v>1</v>
      </c>
      <c r="AA456" s="81">
        <f>IF(C456="",1,0)</f>
        <v>1</v>
      </c>
      <c r="AB456" s="81">
        <f>IF(D456="",1,0)</f>
        <v>1</v>
      </c>
      <c r="AC456" s="81">
        <f>IF(E456="",1,0)</f>
        <v>1</v>
      </c>
      <c r="AD456" s="81">
        <f>IF(E457="",1,0)</f>
        <v>1</v>
      </c>
      <c r="AE456" s="81">
        <f>SUM(Z456:AD456)</f>
        <v>5</v>
      </c>
      <c r="AF456" s="81">
        <f t="shared" ca="1" si="602"/>
        <v>0</v>
      </c>
      <c r="AG456" s="48" t="str">
        <f t="shared" ref="AG456" si="688">IF($B456="","",IF($B456&lt;1500,0,1))</f>
        <v/>
      </c>
      <c r="AH456" s="81">
        <f t="shared" si="604"/>
        <v>0</v>
      </c>
      <c r="AI456" s="81" t="str">
        <f>IF(G456="","0",VLOOKUP(G456,'登録データ（男）'!$Q$3:$S$23,2,FALSE))</f>
        <v>0</v>
      </c>
      <c r="AJ456" s="81" t="str">
        <f t="shared" si="605"/>
        <v>00</v>
      </c>
      <c r="AK456" s="81" t="str">
        <f t="shared" si="606"/>
        <v>0</v>
      </c>
      <c r="AL456" s="81" t="str">
        <f t="shared" si="607"/>
        <v>000000</v>
      </c>
      <c r="AM456" s="81" t="str">
        <f t="shared" ca="1" si="668"/>
        <v/>
      </c>
      <c r="AN456" s="81">
        <f t="shared" si="615"/>
        <v>0</v>
      </c>
      <c r="AO456" s="81" t="str">
        <f>IF(G456="","0",VALUE(VLOOKUP(G456,'登録データ（男）'!$Q$3:$S$23,3,FALSE)))</f>
        <v>0</v>
      </c>
      <c r="AP456" s="81">
        <f t="shared" si="609"/>
        <v>0</v>
      </c>
      <c r="AQ456" s="81">
        <f t="shared" si="610"/>
        <v>0</v>
      </c>
      <c r="AR456" s="81" t="str">
        <f ca="1">IF(OFFSET(B456,-MOD(ROW(B456),3),0)&lt;&gt;"",IF(RIGHT(G456,1)=")",VALUE(VLOOKUP(OFFSET(B456,-MOD(ROW(B456),3),0),'登録データ（男）'!#REF!,8,FALSE)),"0"),"0")</f>
        <v>0</v>
      </c>
      <c r="AS456" s="81">
        <f t="shared" ca="1" si="611"/>
        <v>0</v>
      </c>
      <c r="AT456" s="81" t="str">
        <f t="shared" ref="AT456" si="689">IF(AU456="","",RANK(AU456,$AU$18:$AU$467,1))</f>
        <v/>
      </c>
      <c r="AU456" s="81" t="str">
        <f>IF(S456="","",B456)</f>
        <v/>
      </c>
      <c r="AV456" s="81" t="str">
        <f t="shared" ref="AV456" si="690">IF(AW456="","",RANK(AW456,$AW$18:$AW$467,1))</f>
        <v/>
      </c>
      <c r="AW456" s="81" t="str">
        <f>IF(T456="","",B456)</f>
        <v/>
      </c>
      <c r="AX456" s="81" t="str">
        <f t="shared" ref="AX456" si="691">IF(AY456="","",RANK(AY456,$AY$18:$AY$467,1))</f>
        <v/>
      </c>
      <c r="AY456" s="81" t="str">
        <f>IF(OR(G456="十種競技",G457="十種競技",G458="十種競技"),B456,"")</f>
        <v/>
      </c>
      <c r="AZ456" s="81"/>
      <c r="BA456" s="77">
        <f>B456</f>
        <v>0</v>
      </c>
      <c r="BB456" s="77" t="str">
        <f t="shared" si="616"/>
        <v/>
      </c>
      <c r="BG456" s="81">
        <f t="shared" si="617"/>
        <v>0</v>
      </c>
    </row>
    <row r="457" spans="1:59" ht="18.75" customHeight="1">
      <c r="A457" s="261"/>
      <c r="B457" s="244"/>
      <c r="C457" s="506"/>
      <c r="D457" s="506"/>
      <c r="E457" s="504" t="str">
        <f>IF(B456="","",VLOOKUP(B456,'登録データ（男）'!$A$3:$AA$2000,4,FALSE))</f>
        <v/>
      </c>
      <c r="F457" s="16" t="s">
        <v>53</v>
      </c>
      <c r="G457" s="16"/>
      <c r="H457" s="16"/>
      <c r="I457" s="16" t="s">
        <v>56</v>
      </c>
      <c r="J457" s="76"/>
      <c r="K457" s="16" t="str">
        <f t="shared" si="600"/>
        <v/>
      </c>
      <c r="L457" s="76"/>
      <c r="M457" s="185" t="str">
        <f t="shared" si="601"/>
        <v/>
      </c>
      <c r="N457" s="76"/>
      <c r="O457" s="76"/>
      <c r="P457" s="204"/>
      <c r="Q457" s="204"/>
      <c r="R457" s="257"/>
      <c r="S457" s="255"/>
      <c r="T457" s="255"/>
      <c r="X457" s="46"/>
      <c r="Y457" s="81">
        <f>IF(B457="",0,IF(VLOOKUP(B457,'登録データ（男）'!$A$3:$AB$1687,28,FALSE)=1,0,1))</f>
        <v>0</v>
      </c>
      <c r="Z457" s="81"/>
      <c r="AA457" s="81"/>
      <c r="AB457" s="81"/>
      <c r="AC457" s="81"/>
      <c r="AD457" s="81"/>
      <c r="AE457" s="81"/>
      <c r="AF457" s="81">
        <f t="shared" ca="1" si="602"/>
        <v>0</v>
      </c>
      <c r="AG457" s="48" t="str">
        <f t="shared" si="596"/>
        <v/>
      </c>
      <c r="AH457" s="81">
        <f t="shared" si="604"/>
        <v>0</v>
      </c>
      <c r="AI457" s="81" t="str">
        <f>IF(G457="","0",VLOOKUP(G457,'登録データ（男）'!$Q$3:$S$23,2,FALSE))</f>
        <v>0</v>
      </c>
      <c r="AJ457" s="81" t="str">
        <f t="shared" si="605"/>
        <v>00</v>
      </c>
      <c r="AK457" s="81" t="str">
        <f t="shared" si="606"/>
        <v>0</v>
      </c>
      <c r="AL457" s="81" t="str">
        <f t="shared" si="607"/>
        <v>000000</v>
      </c>
      <c r="AM457" s="81" t="str">
        <f t="shared" ca="1" si="668"/>
        <v/>
      </c>
      <c r="AN457" s="81">
        <f t="shared" si="615"/>
        <v>0</v>
      </c>
      <c r="AO457" s="81" t="str">
        <f>IF(G457="","0",VALUE(VLOOKUP(G457,'登録データ（男）'!$Q$3:$S$23,3,FALSE)))</f>
        <v>0</v>
      </c>
      <c r="AP457" s="81">
        <f t="shared" si="609"/>
        <v>0</v>
      </c>
      <c r="AQ457" s="81">
        <f t="shared" si="610"/>
        <v>0</v>
      </c>
      <c r="AR457" s="81" t="str">
        <f ca="1">IF(OFFSET(B457,-MOD(ROW(B457),3),0)&lt;&gt;"",IF(RIGHT(G457,1)=")",VALUE(VLOOKUP(OFFSET(B457,-MOD(ROW(B457),3),0),'登録データ（男）'!#REF!,8,FALSE)),"0"),"0")</f>
        <v>0</v>
      </c>
      <c r="AS457" s="81">
        <f t="shared" ca="1" si="611"/>
        <v>0</v>
      </c>
      <c r="AT457" s="81"/>
      <c r="AU457" s="81"/>
      <c r="AV457" s="81"/>
      <c r="AW457" s="81"/>
      <c r="AX457" s="81"/>
      <c r="AY457" s="81"/>
      <c r="AZ457" s="81"/>
      <c r="BA457" s="77"/>
      <c r="BB457" s="77" t="str">
        <f t="shared" si="616"/>
        <v/>
      </c>
      <c r="BG457" s="81">
        <f t="shared" si="617"/>
        <v>0</v>
      </c>
    </row>
    <row r="458" spans="1:59" ht="18.75" customHeight="1" thickBot="1">
      <c r="A458" s="250"/>
      <c r="B458" s="245"/>
      <c r="C458" s="507"/>
      <c r="D458" s="507"/>
      <c r="E458" s="508" t="s">
        <v>258</v>
      </c>
      <c r="F458" s="79" t="s">
        <v>54</v>
      </c>
      <c r="G458" s="79"/>
      <c r="H458" s="152"/>
      <c r="I458" s="79" t="s">
        <v>36</v>
      </c>
      <c r="J458" s="18"/>
      <c r="K458" s="25" t="str">
        <f t="shared" si="600"/>
        <v/>
      </c>
      <c r="L458" s="18"/>
      <c r="M458" s="79" t="str">
        <f t="shared" si="601"/>
        <v/>
      </c>
      <c r="N458" s="18"/>
      <c r="O458" s="18"/>
      <c r="P458" s="258"/>
      <c r="Q458" s="258"/>
      <c r="R458" s="259"/>
      <c r="S458" s="256"/>
      <c r="T458" s="256"/>
      <c r="X458" s="46"/>
      <c r="Y458" s="81">
        <f>IF(B458="",0,IF(VLOOKUP(B458,'登録データ（男）'!$A$3:$AB$1687,28,FALSE)=1,0,1))</f>
        <v>0</v>
      </c>
      <c r="Z458" s="81"/>
      <c r="AA458" s="81"/>
      <c r="AB458" s="81"/>
      <c r="AC458" s="81"/>
      <c r="AD458" s="81"/>
      <c r="AE458" s="81"/>
      <c r="AF458" s="81">
        <f t="shared" ca="1" si="602"/>
        <v>0</v>
      </c>
      <c r="AG458" s="48"/>
      <c r="AH458" s="81">
        <f t="shared" si="604"/>
        <v>0</v>
      </c>
      <c r="AI458" s="81" t="str">
        <f>IF(G458="","0",VLOOKUP(G458,'登録データ（男）'!$Q$3:$S$23,2,FALSE))</f>
        <v>0</v>
      </c>
      <c r="AJ458" s="81" t="str">
        <f t="shared" si="605"/>
        <v>00</v>
      </c>
      <c r="AK458" s="81" t="str">
        <f t="shared" si="606"/>
        <v>0</v>
      </c>
      <c r="AL458" s="81" t="str">
        <f t="shared" si="607"/>
        <v>000000</v>
      </c>
      <c r="AM458" s="81" t="str">
        <f t="shared" ca="1" si="668"/>
        <v/>
      </c>
      <c r="AN458" s="81">
        <f t="shared" si="615"/>
        <v>0</v>
      </c>
      <c r="AO458" s="81" t="str">
        <f>IF(G458="","0",VALUE(VLOOKUP(G458,'登録データ（男）'!$Q$3:$S$23,3,FALSE)))</f>
        <v>0</v>
      </c>
      <c r="AP458" s="81">
        <f t="shared" si="609"/>
        <v>0</v>
      </c>
      <c r="AQ458" s="81">
        <f t="shared" si="610"/>
        <v>0</v>
      </c>
      <c r="AR458" s="81" t="str">
        <f ca="1">IF(OFFSET(B458,-MOD(ROW(B458),3),0)&lt;&gt;"",IF(RIGHT(G458,1)=")",VALUE(VLOOKUP(OFFSET(B458,-MOD(ROW(B458),3),0),'登録データ（男）'!#REF!,8,FALSE)),"0"),"0")</f>
        <v>0</v>
      </c>
      <c r="AS458" s="81">
        <f t="shared" ca="1" si="611"/>
        <v>0</v>
      </c>
      <c r="AT458" s="81"/>
      <c r="AU458" s="81"/>
      <c r="AV458" s="81"/>
      <c r="AW458" s="81"/>
      <c r="AX458" s="81"/>
      <c r="AY458" s="81"/>
      <c r="AZ458" s="81"/>
      <c r="BA458" s="77"/>
      <c r="BB458" s="77" t="str">
        <f t="shared" si="616"/>
        <v/>
      </c>
      <c r="BG458" s="81">
        <f t="shared" si="617"/>
        <v>0</v>
      </c>
    </row>
    <row r="459" spans="1:59" ht="18.75" customHeight="1" thickTop="1">
      <c r="A459" s="260">
        <v>148</v>
      </c>
      <c r="B459" s="243"/>
      <c r="C459" s="505" t="str">
        <f>IF(B459="","",VLOOKUP(B459,'登録データ（男）'!$A$3:$AA$2000,2,FALSE))</f>
        <v/>
      </c>
      <c r="D459" s="505" t="str">
        <f>IF(B459="","",VLOOKUP(B459,'登録データ（男）'!$A$3:$AA$2000,3,FALSE))</f>
        <v/>
      </c>
      <c r="E459" s="504" t="str">
        <f>IF(B459="","",VLOOKUP(B459,'登録データ（男）'!$A$3:$AA$2000,7,FALSE))</f>
        <v/>
      </c>
      <c r="F459" s="82" t="s">
        <v>52</v>
      </c>
      <c r="G459" s="82"/>
      <c r="H459" s="25"/>
      <c r="I459" s="82" t="s">
        <v>55</v>
      </c>
      <c r="J459" s="17"/>
      <c r="K459" s="184" t="str">
        <f t="shared" si="600"/>
        <v/>
      </c>
      <c r="L459" s="17"/>
      <c r="M459" s="82" t="str">
        <f t="shared" si="601"/>
        <v/>
      </c>
      <c r="N459" s="17"/>
      <c r="O459" s="17"/>
      <c r="P459" s="262"/>
      <c r="Q459" s="262"/>
      <c r="R459" s="241"/>
      <c r="S459" s="254"/>
      <c r="T459" s="254"/>
      <c r="X459" s="46"/>
      <c r="Y459" s="81">
        <f>IF(B459="",0,IF(VLOOKUP(B459,'登録データ（男）'!$A$3:$AB$1687,28,FALSE)=1,0,1))</f>
        <v>0</v>
      </c>
      <c r="Z459" s="81">
        <f>IF(B459="",1,0)</f>
        <v>1</v>
      </c>
      <c r="AA459" s="81">
        <f>IF(C459="",1,0)</f>
        <v>1</v>
      </c>
      <c r="AB459" s="81">
        <f>IF(D459="",1,0)</f>
        <v>1</v>
      </c>
      <c r="AC459" s="81">
        <f>IF(E459="",1,0)</f>
        <v>1</v>
      </c>
      <c r="AD459" s="81">
        <f>IF(E460="",1,0)</f>
        <v>1</v>
      </c>
      <c r="AE459" s="81">
        <f>SUM(Z459:AD459)</f>
        <v>5</v>
      </c>
      <c r="AF459" s="81">
        <f t="shared" ca="1" si="602"/>
        <v>0</v>
      </c>
      <c r="AG459" s="48" t="str">
        <f t="shared" ref="AG459" si="692">IF($B459="","",IF($B459&lt;1500,0,1))</f>
        <v/>
      </c>
      <c r="AH459" s="81">
        <f t="shared" si="604"/>
        <v>0</v>
      </c>
      <c r="AI459" s="81" t="str">
        <f>IF(G459="","0",VLOOKUP(G459,'登録データ（男）'!$Q$3:$S$23,2,FALSE))</f>
        <v>0</v>
      </c>
      <c r="AJ459" s="81" t="str">
        <f t="shared" si="605"/>
        <v>00</v>
      </c>
      <c r="AK459" s="81" t="str">
        <f t="shared" si="606"/>
        <v>0</v>
      </c>
      <c r="AL459" s="81" t="str">
        <f t="shared" si="607"/>
        <v>000000</v>
      </c>
      <c r="AM459" s="81" t="str">
        <f t="shared" ca="1" si="668"/>
        <v/>
      </c>
      <c r="AN459" s="81">
        <f t="shared" si="615"/>
        <v>0</v>
      </c>
      <c r="AO459" s="81" t="str">
        <f>IF(G459="","0",VALUE(VLOOKUP(G459,'登録データ（男）'!$Q$3:$S$23,3,FALSE)))</f>
        <v>0</v>
      </c>
      <c r="AP459" s="81">
        <f t="shared" si="609"/>
        <v>0</v>
      </c>
      <c r="AQ459" s="81">
        <f t="shared" si="610"/>
        <v>0</v>
      </c>
      <c r="AR459" s="81" t="str">
        <f ca="1">IF(OFFSET(B459,-MOD(ROW(B459),3),0)&lt;&gt;"",IF(RIGHT(G459,1)=")",VALUE(VLOOKUP(OFFSET(B459,-MOD(ROW(B459),3),0),'登録データ（男）'!#REF!,8,FALSE)),"0"),"0")</f>
        <v>0</v>
      </c>
      <c r="AS459" s="81">
        <f t="shared" ca="1" si="611"/>
        <v>0</v>
      </c>
      <c r="AT459" s="81" t="str">
        <f t="shared" ref="AT459" si="693">IF(AU459="","",RANK(AU459,$AU$18:$AU$467,1))</f>
        <v/>
      </c>
      <c r="AU459" s="81" t="str">
        <f>IF(S459="","",B459)</f>
        <v/>
      </c>
      <c r="AV459" s="81" t="str">
        <f t="shared" ref="AV459" si="694">IF(AW459="","",RANK(AW459,$AW$18:$AW$467,1))</f>
        <v/>
      </c>
      <c r="AW459" s="81" t="str">
        <f>IF(T459="","",B459)</f>
        <v/>
      </c>
      <c r="AX459" s="81" t="str">
        <f t="shared" ref="AX459" si="695">IF(AY459="","",RANK(AY459,$AY$18:$AY$467,1))</f>
        <v/>
      </c>
      <c r="AY459" s="81" t="str">
        <f>IF(OR(G459="十種競技",G460="十種競技",G461="十種競技"),B459,"")</f>
        <v/>
      </c>
      <c r="AZ459" s="81"/>
      <c r="BA459" s="77">
        <f>B459</f>
        <v>0</v>
      </c>
      <c r="BB459" s="77" t="str">
        <f t="shared" si="616"/>
        <v/>
      </c>
      <c r="BG459" s="81">
        <f t="shared" si="617"/>
        <v>0</v>
      </c>
    </row>
    <row r="460" spans="1:59" ht="18.75" customHeight="1">
      <c r="A460" s="261"/>
      <c r="B460" s="244"/>
      <c r="C460" s="506"/>
      <c r="D460" s="506"/>
      <c r="E460" s="504" t="str">
        <f>IF(B459="","",VLOOKUP(B459,'登録データ（男）'!$A$3:$AA$2000,4,FALSE))</f>
        <v/>
      </c>
      <c r="F460" s="16" t="s">
        <v>53</v>
      </c>
      <c r="G460" s="16"/>
      <c r="H460" s="16"/>
      <c r="I460" s="16" t="s">
        <v>56</v>
      </c>
      <c r="J460" s="76"/>
      <c r="K460" s="16" t="str">
        <f t="shared" si="600"/>
        <v/>
      </c>
      <c r="L460" s="76"/>
      <c r="M460" s="185" t="str">
        <f t="shared" si="601"/>
        <v/>
      </c>
      <c r="N460" s="76"/>
      <c r="O460" s="76"/>
      <c r="P460" s="204"/>
      <c r="Q460" s="204"/>
      <c r="R460" s="257"/>
      <c r="S460" s="255"/>
      <c r="T460" s="255"/>
      <c r="X460" s="46"/>
      <c r="Y460" s="81">
        <f>IF(B460="",0,IF(VLOOKUP(B460,'登録データ（男）'!$A$3:$AB$1687,28,FALSE)=1,0,1))</f>
        <v>0</v>
      </c>
      <c r="Z460" s="81"/>
      <c r="AA460" s="81"/>
      <c r="AB460" s="81"/>
      <c r="AC460" s="81"/>
      <c r="AD460" s="81"/>
      <c r="AE460" s="81"/>
      <c r="AF460" s="81">
        <f t="shared" ca="1" si="602"/>
        <v>0</v>
      </c>
      <c r="AG460" s="48" t="str">
        <f t="shared" si="596"/>
        <v/>
      </c>
      <c r="AH460" s="81">
        <f t="shared" si="604"/>
        <v>0</v>
      </c>
      <c r="AI460" s="81" t="str">
        <f>IF(G460="","0",VLOOKUP(G460,'登録データ（男）'!$Q$3:$S$23,2,FALSE))</f>
        <v>0</v>
      </c>
      <c r="AJ460" s="81" t="str">
        <f t="shared" si="605"/>
        <v>00</v>
      </c>
      <c r="AK460" s="81" t="str">
        <f t="shared" si="606"/>
        <v>0</v>
      </c>
      <c r="AL460" s="81" t="str">
        <f t="shared" si="607"/>
        <v>000000</v>
      </c>
      <c r="AM460" s="81" t="str">
        <f t="shared" ca="1" si="668"/>
        <v/>
      </c>
      <c r="AN460" s="81">
        <f t="shared" si="615"/>
        <v>0</v>
      </c>
      <c r="AO460" s="81" t="str">
        <f>IF(G460="","0",VALUE(VLOOKUP(G460,'登録データ（男）'!$Q$3:$S$23,3,FALSE)))</f>
        <v>0</v>
      </c>
      <c r="AP460" s="81">
        <f t="shared" si="609"/>
        <v>0</v>
      </c>
      <c r="AQ460" s="81">
        <f t="shared" si="610"/>
        <v>0</v>
      </c>
      <c r="AR460" s="81" t="str">
        <f ca="1">IF(OFFSET(B460,-MOD(ROW(B460),3),0)&lt;&gt;"",IF(RIGHT(G460,1)=")",VALUE(VLOOKUP(OFFSET(B460,-MOD(ROW(B460),3),0),'登録データ（男）'!#REF!,8,FALSE)),"0"),"0")</f>
        <v>0</v>
      </c>
      <c r="AS460" s="81">
        <f t="shared" ca="1" si="611"/>
        <v>0</v>
      </c>
      <c r="AT460" s="81"/>
      <c r="AU460" s="81"/>
      <c r="AV460" s="81"/>
      <c r="AW460" s="81"/>
      <c r="AX460" s="81"/>
      <c r="AY460" s="81"/>
      <c r="AZ460" s="81"/>
      <c r="BA460" s="77"/>
      <c r="BB460" s="77" t="str">
        <f t="shared" si="616"/>
        <v/>
      </c>
      <c r="BG460" s="81">
        <f t="shared" si="617"/>
        <v>0</v>
      </c>
    </row>
    <row r="461" spans="1:59" ht="18.75" customHeight="1" thickBot="1">
      <c r="A461" s="250"/>
      <c r="B461" s="245"/>
      <c r="C461" s="507"/>
      <c r="D461" s="507"/>
      <c r="E461" s="508" t="s">
        <v>258</v>
      </c>
      <c r="F461" s="79" t="s">
        <v>54</v>
      </c>
      <c r="G461" s="79"/>
      <c r="H461" s="152"/>
      <c r="I461" s="79" t="s">
        <v>36</v>
      </c>
      <c r="J461" s="18"/>
      <c r="K461" s="25" t="str">
        <f t="shared" si="600"/>
        <v/>
      </c>
      <c r="L461" s="18"/>
      <c r="M461" s="79" t="str">
        <f t="shared" si="601"/>
        <v/>
      </c>
      <c r="N461" s="18"/>
      <c r="O461" s="18"/>
      <c r="P461" s="258"/>
      <c r="Q461" s="258"/>
      <c r="R461" s="259"/>
      <c r="S461" s="256"/>
      <c r="T461" s="256"/>
      <c r="X461" s="46"/>
      <c r="Y461" s="81">
        <f>IF(B461="",0,IF(VLOOKUP(B461,'登録データ（男）'!$A$3:$AB$1687,28,FALSE)=1,0,1))</f>
        <v>0</v>
      </c>
      <c r="Z461" s="81"/>
      <c r="AA461" s="81"/>
      <c r="AB461" s="81"/>
      <c r="AC461" s="81"/>
      <c r="AD461" s="81"/>
      <c r="AE461" s="81"/>
      <c r="AF461" s="81">
        <f t="shared" ca="1" si="602"/>
        <v>0</v>
      </c>
      <c r="AG461" s="48"/>
      <c r="AH461" s="81">
        <f t="shared" si="604"/>
        <v>0</v>
      </c>
      <c r="AI461" s="81" t="str">
        <f>IF(G461="","0",VLOOKUP(G461,'登録データ（男）'!$Q$3:$S$23,2,FALSE))</f>
        <v>0</v>
      </c>
      <c r="AJ461" s="81" t="str">
        <f t="shared" si="605"/>
        <v>00</v>
      </c>
      <c r="AK461" s="81" t="str">
        <f t="shared" si="606"/>
        <v>0</v>
      </c>
      <c r="AL461" s="81" t="str">
        <f t="shared" si="607"/>
        <v>000000</v>
      </c>
      <c r="AM461" s="81" t="str">
        <f t="shared" ca="1" si="668"/>
        <v/>
      </c>
      <c r="AN461" s="81">
        <f t="shared" si="615"/>
        <v>0</v>
      </c>
      <c r="AO461" s="81" t="str">
        <f>IF(G461="","0",VALUE(VLOOKUP(G461,'登録データ（男）'!$Q$3:$S$23,3,FALSE)))</f>
        <v>0</v>
      </c>
      <c r="AP461" s="81">
        <f t="shared" si="609"/>
        <v>0</v>
      </c>
      <c r="AQ461" s="81">
        <f t="shared" si="610"/>
        <v>0</v>
      </c>
      <c r="AR461" s="81" t="str">
        <f ca="1">IF(OFFSET(B461,-MOD(ROW(B461),3),0)&lt;&gt;"",IF(RIGHT(G461,1)=")",VALUE(VLOOKUP(OFFSET(B461,-MOD(ROW(B461),3),0),'登録データ（男）'!#REF!,8,FALSE)),"0"),"0")</f>
        <v>0</v>
      </c>
      <c r="AS461" s="81">
        <f t="shared" ca="1" si="611"/>
        <v>0</v>
      </c>
      <c r="AT461" s="81"/>
      <c r="AU461" s="81"/>
      <c r="AV461" s="81"/>
      <c r="AW461" s="81"/>
      <c r="AX461" s="81"/>
      <c r="AY461" s="81"/>
      <c r="AZ461" s="81"/>
      <c r="BA461" s="77"/>
      <c r="BB461" s="77" t="str">
        <f t="shared" si="616"/>
        <v/>
      </c>
      <c r="BG461" s="81">
        <f t="shared" si="617"/>
        <v>0</v>
      </c>
    </row>
    <row r="462" spans="1:59" ht="18.75" customHeight="1" thickTop="1">
      <c r="A462" s="260">
        <v>149</v>
      </c>
      <c r="B462" s="243"/>
      <c r="C462" s="505" t="str">
        <f>IF(B462="","",VLOOKUP(B462,'登録データ（男）'!$A$3:$AA$2000,2,FALSE))</f>
        <v/>
      </c>
      <c r="D462" s="505" t="str">
        <f>IF(B462="","",VLOOKUP(B462,'登録データ（男）'!$A$3:$AA$2000,3,FALSE))</f>
        <v/>
      </c>
      <c r="E462" s="504" t="str">
        <f>IF(B462="","",VLOOKUP(B462,'登録データ（男）'!$A$3:$AA$2000,7,FALSE))</f>
        <v/>
      </c>
      <c r="F462" s="82" t="s">
        <v>52</v>
      </c>
      <c r="G462" s="82"/>
      <c r="H462" s="25"/>
      <c r="I462" s="82" t="s">
        <v>55</v>
      </c>
      <c r="J462" s="17"/>
      <c r="K462" s="184" t="str">
        <f t="shared" si="600"/>
        <v/>
      </c>
      <c r="L462" s="17"/>
      <c r="M462" s="82" t="str">
        <f t="shared" si="601"/>
        <v/>
      </c>
      <c r="N462" s="17"/>
      <c r="O462" s="17"/>
      <c r="P462" s="262"/>
      <c r="Q462" s="262"/>
      <c r="R462" s="241"/>
      <c r="S462" s="254"/>
      <c r="T462" s="254"/>
      <c r="X462" s="46"/>
      <c r="Y462" s="81">
        <f>IF(B462="",0,IF(VLOOKUP(B462,'登録データ（男）'!$A$3:$AB$1687,28,FALSE)=1,0,1))</f>
        <v>0</v>
      </c>
      <c r="Z462" s="81">
        <f>IF(B462="",1,0)</f>
        <v>1</v>
      </c>
      <c r="AA462" s="81">
        <f>IF(C462="",1,0)</f>
        <v>1</v>
      </c>
      <c r="AB462" s="81">
        <f>IF(D462="",1,0)</f>
        <v>1</v>
      </c>
      <c r="AC462" s="81">
        <f>IF(E462="",1,0)</f>
        <v>1</v>
      </c>
      <c r="AD462" s="81">
        <f>IF(E463="",1,0)</f>
        <v>1</v>
      </c>
      <c r="AE462" s="81">
        <f>SUM(Z462:AD462)</f>
        <v>5</v>
      </c>
      <c r="AF462" s="81">
        <f t="shared" ca="1" si="602"/>
        <v>0</v>
      </c>
      <c r="AG462" s="48" t="str">
        <f t="shared" ref="AG462:AG466" si="696">IF($B462="","",IF($B462&lt;1500,0,1))</f>
        <v/>
      </c>
      <c r="AH462" s="81">
        <f t="shared" si="604"/>
        <v>0</v>
      </c>
      <c r="AI462" s="81" t="str">
        <f>IF(G462="","0",VLOOKUP(G462,'登録データ（男）'!$Q$3:$S$23,2,FALSE))</f>
        <v>0</v>
      </c>
      <c r="AJ462" s="81" t="str">
        <f t="shared" si="605"/>
        <v>00</v>
      </c>
      <c r="AK462" s="81" t="str">
        <f t="shared" si="606"/>
        <v>0</v>
      </c>
      <c r="AL462" s="81" t="str">
        <f t="shared" si="607"/>
        <v>000000</v>
      </c>
      <c r="AM462" s="81" t="str">
        <f t="shared" ca="1" si="668"/>
        <v/>
      </c>
      <c r="AN462" s="81">
        <f t="shared" si="615"/>
        <v>0</v>
      </c>
      <c r="AO462" s="81" t="str">
        <f>IF(G462="","0",VALUE(VLOOKUP(G462,'登録データ（男）'!$Q$3:$S$23,3,FALSE)))</f>
        <v>0</v>
      </c>
      <c r="AP462" s="81">
        <f t="shared" si="609"/>
        <v>0</v>
      </c>
      <c r="AQ462" s="81">
        <f t="shared" si="610"/>
        <v>0</v>
      </c>
      <c r="AR462" s="81" t="str">
        <f ca="1">IF(OFFSET(B462,-MOD(ROW(B462),3),0)&lt;&gt;"",IF(RIGHT(G462,1)=")",VALUE(VLOOKUP(OFFSET(B462,-MOD(ROW(B462),3),0),'登録データ（男）'!#REF!,8,FALSE)),"0"),"0")</f>
        <v>0</v>
      </c>
      <c r="AS462" s="81">
        <f t="shared" ca="1" si="611"/>
        <v>0</v>
      </c>
      <c r="AT462" s="81" t="str">
        <f t="shared" ref="AT462" si="697">IF(AU462="","",RANK(AU462,$AU$18:$AU$467,1))</f>
        <v/>
      </c>
      <c r="AU462" s="81" t="str">
        <f>IF(S462="","",B462)</f>
        <v/>
      </c>
      <c r="AV462" s="81" t="str">
        <f t="shared" ref="AV462" si="698">IF(AW462="","",RANK(AW462,$AW$18:$AW$467,1))</f>
        <v/>
      </c>
      <c r="AW462" s="81" t="str">
        <f>IF(T462="","",B462)</f>
        <v/>
      </c>
      <c r="AX462" s="81" t="str">
        <f t="shared" ref="AX462" si="699">IF(AY462="","",RANK(AY462,$AY$18:$AY$467,1))</f>
        <v/>
      </c>
      <c r="AY462" s="81" t="str">
        <f>IF(OR(G462="十種競技",G463="十種競技",G464="十種競技"),B462,"")</f>
        <v/>
      </c>
      <c r="AZ462" s="81"/>
      <c r="BA462" s="77">
        <f>B462</f>
        <v>0</v>
      </c>
      <c r="BB462" s="77" t="str">
        <f t="shared" si="616"/>
        <v/>
      </c>
      <c r="BG462" s="81">
        <f t="shared" si="617"/>
        <v>0</v>
      </c>
    </row>
    <row r="463" spans="1:59" ht="18.75" customHeight="1">
      <c r="A463" s="261"/>
      <c r="B463" s="244"/>
      <c r="C463" s="506"/>
      <c r="D463" s="506"/>
      <c r="E463" s="504" t="str">
        <f>IF(B462="","",VLOOKUP(B462,'登録データ（男）'!$A$3:$AA$2000,4,FALSE))</f>
        <v/>
      </c>
      <c r="F463" s="16" t="s">
        <v>53</v>
      </c>
      <c r="G463" s="16"/>
      <c r="H463" s="16"/>
      <c r="I463" s="16" t="s">
        <v>56</v>
      </c>
      <c r="J463" s="76"/>
      <c r="K463" s="16" t="str">
        <f t="shared" si="600"/>
        <v/>
      </c>
      <c r="L463" s="76"/>
      <c r="M463" s="185" t="str">
        <f t="shared" si="601"/>
        <v/>
      </c>
      <c r="N463" s="76"/>
      <c r="O463" s="76"/>
      <c r="P463" s="204"/>
      <c r="Q463" s="204"/>
      <c r="R463" s="257"/>
      <c r="S463" s="255"/>
      <c r="T463" s="255"/>
      <c r="X463" s="46"/>
      <c r="Y463" s="81">
        <f>IF(B463="",0,IF(VLOOKUP(B463,'登録データ（男）'!$A$3:$AB$1687,28,FALSE)=1,0,1))</f>
        <v>0</v>
      </c>
      <c r="Z463" s="81"/>
      <c r="AA463" s="81"/>
      <c r="AB463" s="81"/>
      <c r="AC463" s="81"/>
      <c r="AD463" s="81"/>
      <c r="AE463" s="81"/>
      <c r="AF463" s="81">
        <f t="shared" ca="1" si="602"/>
        <v>0</v>
      </c>
      <c r="AG463" s="48" t="str">
        <f t="shared" si="696"/>
        <v/>
      </c>
      <c r="AH463" s="81">
        <f t="shared" si="604"/>
        <v>0</v>
      </c>
      <c r="AI463" s="81" t="str">
        <f>IF(G463="","0",VLOOKUP(G463,'登録データ（男）'!$Q$3:$S$23,2,FALSE))</f>
        <v>0</v>
      </c>
      <c r="AJ463" s="81" t="str">
        <f t="shared" si="605"/>
        <v>00</v>
      </c>
      <c r="AK463" s="81" t="str">
        <f t="shared" si="606"/>
        <v>0</v>
      </c>
      <c r="AL463" s="81" t="str">
        <f t="shared" si="607"/>
        <v>000000</v>
      </c>
      <c r="AM463" s="81" t="str">
        <f t="shared" ca="1" si="668"/>
        <v/>
      </c>
      <c r="AN463" s="81">
        <f t="shared" si="615"/>
        <v>0</v>
      </c>
      <c r="AO463" s="81" t="str">
        <f>IF(G463="","0",VALUE(VLOOKUP(G463,'登録データ（男）'!$Q$3:$S$23,3,FALSE)))</f>
        <v>0</v>
      </c>
      <c r="AP463" s="81">
        <f t="shared" si="609"/>
        <v>0</v>
      </c>
      <c r="AQ463" s="81">
        <f t="shared" si="610"/>
        <v>0</v>
      </c>
      <c r="AR463" s="81" t="str">
        <f ca="1">IF(OFFSET(B463,-MOD(ROW(B463),3),0)&lt;&gt;"",IF(RIGHT(G463,1)=")",VALUE(VLOOKUP(OFFSET(B463,-MOD(ROW(B463),3),0),'登録データ（男）'!#REF!,8,FALSE)),"0"),"0")</f>
        <v>0</v>
      </c>
      <c r="AS463" s="81">
        <f t="shared" ca="1" si="611"/>
        <v>0</v>
      </c>
      <c r="AT463" s="81"/>
      <c r="AU463" s="81"/>
      <c r="AV463" s="81"/>
      <c r="AW463" s="81"/>
      <c r="AX463" s="81"/>
      <c r="AY463" s="81"/>
      <c r="AZ463" s="81"/>
      <c r="BA463" s="77"/>
      <c r="BB463" s="77" t="str">
        <f t="shared" si="616"/>
        <v/>
      </c>
      <c r="BG463" s="81">
        <f t="shared" si="617"/>
        <v>0</v>
      </c>
    </row>
    <row r="464" spans="1:59" ht="18.75" customHeight="1" thickBot="1">
      <c r="A464" s="250"/>
      <c r="B464" s="245"/>
      <c r="C464" s="507"/>
      <c r="D464" s="507"/>
      <c r="E464" s="508" t="s">
        <v>258</v>
      </c>
      <c r="F464" s="79" t="s">
        <v>54</v>
      </c>
      <c r="G464" s="79"/>
      <c r="H464" s="152"/>
      <c r="I464" s="79" t="s">
        <v>36</v>
      </c>
      <c r="J464" s="18"/>
      <c r="K464" s="25" t="str">
        <f t="shared" si="600"/>
        <v/>
      </c>
      <c r="L464" s="18"/>
      <c r="M464" s="79" t="str">
        <f t="shared" si="601"/>
        <v/>
      </c>
      <c r="N464" s="18"/>
      <c r="O464" s="18"/>
      <c r="P464" s="258"/>
      <c r="Q464" s="258"/>
      <c r="R464" s="259"/>
      <c r="S464" s="256"/>
      <c r="T464" s="256"/>
      <c r="X464" s="46"/>
      <c r="Y464" s="81">
        <f>IF(B464="",0,IF(VLOOKUP(B464,'登録データ（男）'!$A$3:$AB$1687,28,FALSE)=1,0,1))</f>
        <v>0</v>
      </c>
      <c r="Z464" s="81"/>
      <c r="AA464" s="81"/>
      <c r="AB464" s="81"/>
      <c r="AC464" s="81"/>
      <c r="AD464" s="81"/>
      <c r="AE464" s="81"/>
      <c r="AF464" s="81">
        <f t="shared" ca="1" si="602"/>
        <v>0</v>
      </c>
      <c r="AG464" s="48"/>
      <c r="AH464" s="81">
        <f t="shared" si="604"/>
        <v>0</v>
      </c>
      <c r="AI464" s="81" t="str">
        <f>IF(G464="","0",VLOOKUP(G464,'登録データ（男）'!$Q$3:$S$23,2,FALSE))</f>
        <v>0</v>
      </c>
      <c r="AJ464" s="81" t="str">
        <f t="shared" si="605"/>
        <v>00</v>
      </c>
      <c r="AK464" s="81" t="str">
        <f t="shared" si="606"/>
        <v>0</v>
      </c>
      <c r="AL464" s="81" t="str">
        <f t="shared" si="607"/>
        <v>000000</v>
      </c>
      <c r="AM464" s="81" t="str">
        <f t="shared" ca="1" si="668"/>
        <v/>
      </c>
      <c r="AN464" s="81">
        <f t="shared" si="615"/>
        <v>0</v>
      </c>
      <c r="AO464" s="81" t="str">
        <f>IF(G464="","0",VALUE(VLOOKUP(G464,'登録データ（男）'!$Q$3:$S$23,3,FALSE)))</f>
        <v>0</v>
      </c>
      <c r="AP464" s="81">
        <f t="shared" si="609"/>
        <v>0</v>
      </c>
      <c r="AQ464" s="81">
        <f t="shared" si="610"/>
        <v>0</v>
      </c>
      <c r="AR464" s="81" t="str">
        <f ca="1">IF(OFFSET(B464,-MOD(ROW(B464),3),0)&lt;&gt;"",IF(RIGHT(G464,1)=")",VALUE(VLOOKUP(OFFSET(B464,-MOD(ROW(B464),3),0),'登録データ（男）'!#REF!,8,FALSE)),"0"),"0")</f>
        <v>0</v>
      </c>
      <c r="AS464" s="81">
        <f t="shared" ca="1" si="611"/>
        <v>0</v>
      </c>
      <c r="AT464" s="81"/>
      <c r="AU464" s="81"/>
      <c r="AV464" s="81"/>
      <c r="AW464" s="81"/>
      <c r="AX464" s="81"/>
      <c r="AY464" s="81"/>
      <c r="AZ464" s="81"/>
      <c r="BA464" s="77"/>
      <c r="BB464" s="77" t="str">
        <f t="shared" si="616"/>
        <v/>
      </c>
      <c r="BG464" s="81">
        <f t="shared" si="617"/>
        <v>0</v>
      </c>
    </row>
    <row r="465" spans="1:59" ht="18.75" customHeight="1" thickTop="1">
      <c r="A465" s="260">
        <v>150</v>
      </c>
      <c r="B465" s="243"/>
      <c r="C465" s="505" t="str">
        <f>IF(B465="","",VLOOKUP(B465,'登録データ（男）'!$A$3:$AA$2000,2,FALSE))</f>
        <v/>
      </c>
      <c r="D465" s="505" t="str">
        <f>IF(B465="","",VLOOKUP(B465,'登録データ（男）'!$A$3:$AA$2000,3,FALSE))</f>
        <v/>
      </c>
      <c r="E465" s="504" t="str">
        <f>IF(B465="","",VLOOKUP(B465,'登録データ（男）'!$A$3:$AA$2000,7,FALSE))</f>
        <v/>
      </c>
      <c r="F465" s="82" t="s">
        <v>52</v>
      </c>
      <c r="G465" s="82"/>
      <c r="H465" s="25"/>
      <c r="I465" s="82" t="s">
        <v>55</v>
      </c>
      <c r="J465" s="17"/>
      <c r="K465" s="184" t="str">
        <f t="shared" si="600"/>
        <v/>
      </c>
      <c r="L465" s="17"/>
      <c r="M465" s="82" t="str">
        <f t="shared" si="601"/>
        <v/>
      </c>
      <c r="N465" s="17"/>
      <c r="O465" s="17"/>
      <c r="P465" s="262"/>
      <c r="Q465" s="262"/>
      <c r="R465" s="241"/>
      <c r="S465" s="254"/>
      <c r="T465" s="254"/>
      <c r="X465" s="46"/>
      <c r="Y465" s="81">
        <f>IF(B465="",0,IF(VLOOKUP(B465,'登録データ（男）'!$A$3:$AB$1687,28,FALSE)=1,0,1))</f>
        <v>0</v>
      </c>
      <c r="Z465" s="81">
        <f>IF(B465="",1,0)</f>
        <v>1</v>
      </c>
      <c r="AA465" s="81">
        <f>IF(C465="",1,0)</f>
        <v>1</v>
      </c>
      <c r="AB465" s="81">
        <f>IF(D465="",1,0)</f>
        <v>1</v>
      </c>
      <c r="AC465" s="81">
        <f>IF(E465="",1,0)</f>
        <v>1</v>
      </c>
      <c r="AD465" s="81">
        <f>IF(E466="",1,0)</f>
        <v>1</v>
      </c>
      <c r="AE465" s="81">
        <f>SUM(Z465:AD465)</f>
        <v>5</v>
      </c>
      <c r="AF465" s="81">
        <f t="shared" ca="1" si="602"/>
        <v>0</v>
      </c>
      <c r="AG465" s="48" t="str">
        <f t="shared" ref="AG465" si="700">IF($B465="","",IF($B465&lt;1500,0,1))</f>
        <v/>
      </c>
      <c r="AH465" s="81">
        <f t="shared" si="604"/>
        <v>0</v>
      </c>
      <c r="AI465" s="81" t="str">
        <f>IF(G465="","0",VLOOKUP(G465,'登録データ（男）'!$Q$3:$S$23,2,FALSE))</f>
        <v>0</v>
      </c>
      <c r="AJ465" s="81" t="str">
        <f t="shared" si="605"/>
        <v>00</v>
      </c>
      <c r="AK465" s="81" t="str">
        <f t="shared" si="606"/>
        <v>0</v>
      </c>
      <c r="AL465" s="81" t="str">
        <f t="shared" si="607"/>
        <v>000000</v>
      </c>
      <c r="AM465" s="81" t="str">
        <f t="shared" ca="1" si="668"/>
        <v/>
      </c>
      <c r="AN465" s="81">
        <f t="shared" si="615"/>
        <v>0</v>
      </c>
      <c r="AO465" s="81" t="str">
        <f>IF(G465="","0",VALUE(VLOOKUP(G465,'登録データ（男）'!$Q$3:$S$23,3,FALSE)))</f>
        <v>0</v>
      </c>
      <c r="AP465" s="81">
        <f t="shared" si="609"/>
        <v>0</v>
      </c>
      <c r="AQ465" s="81">
        <f t="shared" si="610"/>
        <v>0</v>
      </c>
      <c r="AR465" s="81" t="str">
        <f ca="1">IF(OFFSET(B465,-MOD(ROW(B465),3),0)&lt;&gt;"",IF(RIGHT(G465,1)=")",VALUE(VLOOKUP(OFFSET(B465,-MOD(ROW(B465),3),0),'登録データ（男）'!#REF!,8,FALSE)),"0"),"0")</f>
        <v>0</v>
      </c>
      <c r="AS465" s="81">
        <f t="shared" ca="1" si="611"/>
        <v>0</v>
      </c>
      <c r="AT465" s="81" t="str">
        <f t="shared" ref="AT465" si="701">IF(AU465="","",RANK(AU465,$AU$18:$AU$467,1))</f>
        <v/>
      </c>
      <c r="AU465" s="81" t="str">
        <f>IF(S465="","",B465)</f>
        <v/>
      </c>
      <c r="AV465" s="81" t="str">
        <f t="shared" ref="AV465" si="702">IF(AW465="","",RANK(AW465,$AW$18:$AW$467,1))</f>
        <v/>
      </c>
      <c r="AW465" s="81" t="str">
        <f>IF(T465="","",B465)</f>
        <v/>
      </c>
      <c r="AX465" s="81" t="str">
        <f t="shared" ref="AX465" si="703">IF(AY465="","",RANK(AY465,$AY$18:$AY$467,1))</f>
        <v/>
      </c>
      <c r="AY465" s="81" t="str">
        <f>IF(OR(G465="十種競技",G466="十種競技",G467="十種競技"),B465,"")</f>
        <v/>
      </c>
      <c r="AZ465" s="81"/>
      <c r="BA465" s="77">
        <f>B465</f>
        <v>0</v>
      </c>
      <c r="BB465" s="77" t="str">
        <f t="shared" si="616"/>
        <v/>
      </c>
      <c r="BG465" s="81">
        <f t="shared" si="617"/>
        <v>0</v>
      </c>
    </row>
    <row r="466" spans="1:59" ht="18.75" customHeight="1">
      <c r="A466" s="261"/>
      <c r="B466" s="244"/>
      <c r="C466" s="506"/>
      <c r="D466" s="506"/>
      <c r="E466" s="504" t="str">
        <f>IF(B465="","",VLOOKUP(B465,'登録データ（男）'!$A$3:$AA$2000,4,FALSE))</f>
        <v/>
      </c>
      <c r="F466" s="16" t="s">
        <v>53</v>
      </c>
      <c r="G466" s="16"/>
      <c r="H466" s="16"/>
      <c r="I466" s="16" t="s">
        <v>56</v>
      </c>
      <c r="J466" s="76"/>
      <c r="K466" s="16" t="str">
        <f t="shared" si="600"/>
        <v/>
      </c>
      <c r="L466" s="76"/>
      <c r="M466" s="185" t="str">
        <f t="shared" si="601"/>
        <v/>
      </c>
      <c r="N466" s="76"/>
      <c r="O466" s="76"/>
      <c r="P466" s="204"/>
      <c r="Q466" s="204"/>
      <c r="R466" s="257"/>
      <c r="S466" s="255"/>
      <c r="T466" s="255"/>
      <c r="X466" s="46"/>
      <c r="Y466" s="81">
        <f>IF(B466="",0,IF(VLOOKUP(B466,'登録データ（男）'!$A$3:$AB$1687,28,FALSE)=1,0,1))</f>
        <v>0</v>
      </c>
      <c r="Z466" s="81"/>
      <c r="AA466" s="81"/>
      <c r="AB466" s="81"/>
      <c r="AC466" s="81"/>
      <c r="AD466" s="81"/>
      <c r="AE466" s="81"/>
      <c r="AF466" s="81">
        <f t="shared" ca="1" si="602"/>
        <v>0</v>
      </c>
      <c r="AG466" s="48" t="str">
        <f t="shared" si="696"/>
        <v/>
      </c>
      <c r="AH466" s="81">
        <f t="shared" si="604"/>
        <v>0</v>
      </c>
      <c r="AI466" s="81" t="str">
        <f>IF(G466="","0",VLOOKUP(G466,'登録データ（男）'!$Q$3:$S$23,2,FALSE))</f>
        <v>0</v>
      </c>
      <c r="AJ466" s="81" t="str">
        <f t="shared" si="605"/>
        <v>00</v>
      </c>
      <c r="AK466" s="81" t="str">
        <f t="shared" si="606"/>
        <v>0</v>
      </c>
      <c r="AL466" s="81" t="str">
        <f t="shared" ref="AL466:AL467" si="704">IF(AK466=2,IF(L466="","0000",CONCATENATE(RIGHT(L466+100,2),RIGHT(AJ466+100,2))),IF(L466="","000000",CONCATENATE(RIGHT(J466+100,2),RIGHT(L466+100,2),RIGHT(AJ466+100,2))))</f>
        <v>000000</v>
      </c>
      <c r="AM466" s="81" t="str">
        <f t="shared" ca="1" si="668"/>
        <v/>
      </c>
      <c r="AN466" s="81">
        <f t="shared" si="615"/>
        <v>0</v>
      </c>
      <c r="AO466" s="81" t="str">
        <f>IF(G466="","0",VALUE(VLOOKUP(G466,'登録データ（男）'!$Q$3:$S$23,3,FALSE)))</f>
        <v>0</v>
      </c>
      <c r="AP466" s="81">
        <f t="shared" si="609"/>
        <v>0</v>
      </c>
      <c r="AQ466" s="81">
        <f t="shared" si="610"/>
        <v>0</v>
      </c>
      <c r="AR466" s="81" t="str">
        <f ca="1">IF(OFFSET(B466,-MOD(ROW(B466),3),0)&lt;&gt;"",IF(RIGHT(G466,1)=")",VALUE(VLOOKUP(OFFSET(B466,-MOD(ROW(B466),3),0),'登録データ（男）'!#REF!,8,FALSE)),"0"),"0")</f>
        <v>0</v>
      </c>
      <c r="AS466" s="81">
        <f t="shared" ref="AS466:AS467" ca="1" si="705">IF(AR466=0,0,IF(RIGHT(G466,1)&lt;&gt;")",0,IF(VALUE(LEFT(AR466,2))&gt;96,0,1)))</f>
        <v>0</v>
      </c>
      <c r="AT466" s="81"/>
      <c r="AU466" s="81"/>
      <c r="AV466" s="81"/>
      <c r="AW466" s="81"/>
      <c r="AX466" s="81"/>
      <c r="AY466" s="81"/>
      <c r="AZ466" s="81"/>
      <c r="BA466" s="77"/>
      <c r="BB466" s="77" t="str">
        <f t="shared" si="616"/>
        <v/>
      </c>
      <c r="BG466" s="81">
        <f t="shared" si="617"/>
        <v>0</v>
      </c>
    </row>
    <row r="467" spans="1:59" ht="18.75" customHeight="1" thickBot="1">
      <c r="A467" s="250"/>
      <c r="B467" s="245"/>
      <c r="C467" s="507"/>
      <c r="D467" s="507"/>
      <c r="E467" s="508" t="s">
        <v>258</v>
      </c>
      <c r="F467" s="79" t="s">
        <v>54</v>
      </c>
      <c r="G467" s="79"/>
      <c r="H467" s="79"/>
      <c r="I467" s="79" t="s">
        <v>36</v>
      </c>
      <c r="J467" s="18"/>
      <c r="K467" s="79" t="str">
        <f t="shared" si="600"/>
        <v/>
      </c>
      <c r="L467" s="18"/>
      <c r="M467" s="79" t="str">
        <f t="shared" si="601"/>
        <v/>
      </c>
      <c r="N467" s="18"/>
      <c r="O467" s="18"/>
      <c r="P467" s="258"/>
      <c r="Q467" s="258"/>
      <c r="R467" s="259"/>
      <c r="S467" s="256"/>
      <c r="T467" s="256"/>
      <c r="X467" s="46"/>
      <c r="Y467" s="81">
        <f>IF(B467="",0,IF(VLOOKUP(B467,'登録データ（男）'!$A$3:$AB$1687,28,FALSE)=1,0,1))</f>
        <v>0</v>
      </c>
      <c r="Z467" s="81"/>
      <c r="AA467" s="81"/>
      <c r="AB467" s="81"/>
      <c r="AC467" s="81"/>
      <c r="AD467" s="81"/>
      <c r="AE467" s="81"/>
      <c r="AF467" s="81">
        <f t="shared" ca="1" si="602"/>
        <v>0</v>
      </c>
      <c r="AG467" s="48"/>
      <c r="AH467" s="81">
        <f t="shared" si="604"/>
        <v>0</v>
      </c>
      <c r="AI467" s="81" t="str">
        <f>IF(G467="","0",VLOOKUP(G467,'登録データ（男）'!$Q$3:$S$23,2,FALSE))</f>
        <v>0</v>
      </c>
      <c r="AJ467" s="81" t="str">
        <f t="shared" si="605"/>
        <v>00</v>
      </c>
      <c r="AK467" s="81" t="str">
        <f t="shared" si="606"/>
        <v>0</v>
      </c>
      <c r="AL467" s="81" t="str">
        <f t="shared" si="704"/>
        <v>000000</v>
      </c>
      <c r="AM467" s="81" t="str">
        <f t="shared" ca="1" si="668"/>
        <v/>
      </c>
      <c r="AN467" s="81">
        <f t="shared" ref="AN467" si="706">VALUE(AL467)</f>
        <v>0</v>
      </c>
      <c r="AO467" s="81" t="str">
        <f>IF(G467="","0",VALUE(VLOOKUP(G467,'登録データ（男）'!$Q$3:$S$23,3,FALSE)))</f>
        <v>0</v>
      </c>
      <c r="AP467" s="81">
        <f t="shared" si="609"/>
        <v>0</v>
      </c>
      <c r="AQ467" s="81">
        <f t="shared" si="610"/>
        <v>0</v>
      </c>
      <c r="AR467" s="81" t="str">
        <f ca="1">IF(OFFSET(B467,-MOD(ROW(B467),3),0)&lt;&gt;"",IF(RIGHT(G467,1)=")",VALUE(VLOOKUP(OFFSET(B467,-MOD(ROW(B467),3),0),'登録データ（男）'!#REF!,8,FALSE)),"0"),"0")</f>
        <v>0</v>
      </c>
      <c r="AS467" s="81">
        <f t="shared" ca="1" si="705"/>
        <v>0</v>
      </c>
      <c r="AT467" s="81"/>
      <c r="AU467" s="81"/>
      <c r="AV467" s="81"/>
      <c r="AW467" s="81"/>
      <c r="AX467" s="81"/>
      <c r="AY467" s="81"/>
      <c r="AZ467" s="81"/>
      <c r="BA467" s="77"/>
      <c r="BB467" s="77" t="str">
        <f t="shared" ref="BB467:BB468" si="707">CONCATENATE(G467,H467)</f>
        <v/>
      </c>
      <c r="BG467" s="81">
        <f t="shared" si="617"/>
        <v>0</v>
      </c>
    </row>
    <row r="468" spans="1:59" ht="18" thickTop="1">
      <c r="D468" s="6"/>
      <c r="X468" s="5"/>
      <c r="BB468" s="77" t="str">
        <f t="shared" si="707"/>
        <v/>
      </c>
      <c r="BG468" s="81">
        <f t="shared" ref="BG468" si="708">IF(H468="",0,1)</f>
        <v>0</v>
      </c>
    </row>
    <row r="469" spans="1:59">
      <c r="D469" s="6"/>
      <c r="X469" s="5"/>
    </row>
    <row r="470" spans="1:59">
      <c r="D470" s="6"/>
      <c r="X470" s="5"/>
    </row>
  </sheetData>
  <sheetProtection algorithmName="SHA-512" hashValue="J8FmJ3F8b/voT9a63Nh4L+wYFUY9P3pz2c3CoJ2MUMgepypBvDTzVp9o/uoCP5asP3SGB7MhP5OWUG0aU4B0Cw==" saltValue="4WZz6MNyCDscvJADJhA24w==" spinCount="100000" sheet="1" objects="1" scenarios="1"/>
  <mergeCells count="1389">
    <mergeCell ref="BK16:BM16"/>
    <mergeCell ref="BH17:BJ17"/>
    <mergeCell ref="BG16:BJ16"/>
    <mergeCell ref="A1:T1"/>
    <mergeCell ref="S13:T13"/>
    <mergeCell ref="T18:T20"/>
    <mergeCell ref="A21:A23"/>
    <mergeCell ref="P21:R21"/>
    <mergeCell ref="S21:S23"/>
    <mergeCell ref="T21:T23"/>
    <mergeCell ref="P22:R22"/>
    <mergeCell ref="P23:R23"/>
    <mergeCell ref="P18:R18"/>
    <mergeCell ref="P19:R19"/>
    <mergeCell ref="S18:S20"/>
    <mergeCell ref="P20:R20"/>
    <mergeCell ref="A18:A20"/>
    <mergeCell ref="J3:N3"/>
    <mergeCell ref="J5:N5"/>
    <mergeCell ref="J7:N7"/>
    <mergeCell ref="C9:S10"/>
    <mergeCell ref="B9:B10"/>
    <mergeCell ref="C3:D3"/>
    <mergeCell ref="C5:D5"/>
    <mergeCell ref="C7:D7"/>
    <mergeCell ref="AR13:AS13"/>
    <mergeCell ref="Z13:AE13"/>
    <mergeCell ref="Z10:AE10"/>
    <mergeCell ref="P17:R17"/>
    <mergeCell ref="BC17:BD17"/>
    <mergeCell ref="BB16:BF16"/>
    <mergeCell ref="A13:A14"/>
    <mergeCell ref="B13:B14"/>
    <mergeCell ref="S27:S29"/>
    <mergeCell ref="T27:T29"/>
    <mergeCell ref="P28:R28"/>
    <mergeCell ref="P29:R29"/>
    <mergeCell ref="A27:A29"/>
    <mergeCell ref="P27:R27"/>
    <mergeCell ref="S24:S26"/>
    <mergeCell ref="T24:T26"/>
    <mergeCell ref="P25:R25"/>
    <mergeCell ref="A15:A17"/>
    <mergeCell ref="B15:B16"/>
    <mergeCell ref="C15:C16"/>
    <mergeCell ref="D15:D16"/>
    <mergeCell ref="P15:R15"/>
    <mergeCell ref="S15:S17"/>
    <mergeCell ref="T15:T17"/>
    <mergeCell ref="P16:R16"/>
    <mergeCell ref="B17:E17"/>
    <mergeCell ref="A24:A26"/>
    <mergeCell ref="P24:R24"/>
    <mergeCell ref="C13:C14"/>
    <mergeCell ref="D13:D14"/>
    <mergeCell ref="E13:E14"/>
    <mergeCell ref="D27:D29"/>
    <mergeCell ref="P26:R26"/>
    <mergeCell ref="I14:N14"/>
    <mergeCell ref="B21:B23"/>
    <mergeCell ref="C21:C23"/>
    <mergeCell ref="D21:D23"/>
    <mergeCell ref="S36:S38"/>
    <mergeCell ref="T36:T38"/>
    <mergeCell ref="P37:R37"/>
    <mergeCell ref="P38:R38"/>
    <mergeCell ref="A36:A38"/>
    <mergeCell ref="P36:R36"/>
    <mergeCell ref="S33:S35"/>
    <mergeCell ref="T33:T35"/>
    <mergeCell ref="P34:R34"/>
    <mergeCell ref="P35:R35"/>
    <mergeCell ref="A33:A35"/>
    <mergeCell ref="P33:R33"/>
    <mergeCell ref="S30:S32"/>
    <mergeCell ref="T30:T32"/>
    <mergeCell ref="P31:R31"/>
    <mergeCell ref="P32:R32"/>
    <mergeCell ref="A30:A32"/>
    <mergeCell ref="P30:R30"/>
    <mergeCell ref="B30:B32"/>
    <mergeCell ref="C30:C32"/>
    <mergeCell ref="D30:D32"/>
    <mergeCell ref="B33:B35"/>
    <mergeCell ref="C33:C35"/>
    <mergeCell ref="D33:D35"/>
    <mergeCell ref="S48:S50"/>
    <mergeCell ref="T48:T50"/>
    <mergeCell ref="P49:R49"/>
    <mergeCell ref="P50:R50"/>
    <mergeCell ref="A48:A50"/>
    <mergeCell ref="P48:R48"/>
    <mergeCell ref="D48:D50"/>
    <mergeCell ref="P47:R47"/>
    <mergeCell ref="A45:A47"/>
    <mergeCell ref="P45:R45"/>
    <mergeCell ref="S42:S44"/>
    <mergeCell ref="T42:T44"/>
    <mergeCell ref="P43:R43"/>
    <mergeCell ref="P44:R44"/>
    <mergeCell ref="A42:A44"/>
    <mergeCell ref="P42:R42"/>
    <mergeCell ref="S39:S41"/>
    <mergeCell ref="T39:T41"/>
    <mergeCell ref="P40:R40"/>
    <mergeCell ref="P41:R41"/>
    <mergeCell ref="A39:A41"/>
    <mergeCell ref="P39:R39"/>
    <mergeCell ref="S45:S47"/>
    <mergeCell ref="T45:T47"/>
    <mergeCell ref="P46:R46"/>
    <mergeCell ref="S54:S56"/>
    <mergeCell ref="T54:T56"/>
    <mergeCell ref="P55:R55"/>
    <mergeCell ref="P56:R56"/>
    <mergeCell ref="A54:A56"/>
    <mergeCell ref="P54:R54"/>
    <mergeCell ref="S51:S53"/>
    <mergeCell ref="T51:T53"/>
    <mergeCell ref="P52:R52"/>
    <mergeCell ref="P53:R53"/>
    <mergeCell ref="A51:A53"/>
    <mergeCell ref="P51:R51"/>
    <mergeCell ref="B51:B53"/>
    <mergeCell ref="C51:C53"/>
    <mergeCell ref="D51:D53"/>
    <mergeCell ref="B54:B56"/>
    <mergeCell ref="C54:C56"/>
    <mergeCell ref="D54:D56"/>
    <mergeCell ref="S60:S62"/>
    <mergeCell ref="T60:T62"/>
    <mergeCell ref="P61:R61"/>
    <mergeCell ref="P62:R62"/>
    <mergeCell ref="A60:A62"/>
    <mergeCell ref="P60:R60"/>
    <mergeCell ref="S57:S59"/>
    <mergeCell ref="T57:T59"/>
    <mergeCell ref="P58:R58"/>
    <mergeCell ref="P59:R59"/>
    <mergeCell ref="A57:A59"/>
    <mergeCell ref="P57:R57"/>
    <mergeCell ref="B57:B59"/>
    <mergeCell ref="C57:C59"/>
    <mergeCell ref="D57:D59"/>
    <mergeCell ref="B60:B62"/>
    <mergeCell ref="C60:C62"/>
    <mergeCell ref="D60:D62"/>
    <mergeCell ref="S66:S68"/>
    <mergeCell ref="T66:T68"/>
    <mergeCell ref="P67:R67"/>
    <mergeCell ref="P68:R68"/>
    <mergeCell ref="A66:A68"/>
    <mergeCell ref="P66:R66"/>
    <mergeCell ref="S63:S65"/>
    <mergeCell ref="T63:T65"/>
    <mergeCell ref="P64:R64"/>
    <mergeCell ref="P65:R65"/>
    <mergeCell ref="A63:A65"/>
    <mergeCell ref="P63:R63"/>
    <mergeCell ref="B63:B65"/>
    <mergeCell ref="C63:C65"/>
    <mergeCell ref="D63:D65"/>
    <mergeCell ref="B66:B68"/>
    <mergeCell ref="C66:C68"/>
    <mergeCell ref="D66:D68"/>
    <mergeCell ref="S72:S74"/>
    <mergeCell ref="T72:T74"/>
    <mergeCell ref="P73:R73"/>
    <mergeCell ref="P74:R74"/>
    <mergeCell ref="A72:A74"/>
    <mergeCell ref="P72:R72"/>
    <mergeCell ref="S69:S71"/>
    <mergeCell ref="T69:T71"/>
    <mergeCell ref="P70:R70"/>
    <mergeCell ref="P71:R71"/>
    <mergeCell ref="A69:A71"/>
    <mergeCell ref="P69:R69"/>
    <mergeCell ref="B69:B71"/>
    <mergeCell ref="C69:C71"/>
    <mergeCell ref="D69:D71"/>
    <mergeCell ref="B72:B74"/>
    <mergeCell ref="C72:C74"/>
    <mergeCell ref="D72:D74"/>
    <mergeCell ref="S78:S80"/>
    <mergeCell ref="T78:T80"/>
    <mergeCell ref="P79:R79"/>
    <mergeCell ref="P80:R80"/>
    <mergeCell ref="A78:A80"/>
    <mergeCell ref="P78:R78"/>
    <mergeCell ref="S75:S77"/>
    <mergeCell ref="T75:T77"/>
    <mergeCell ref="P76:R76"/>
    <mergeCell ref="P77:R77"/>
    <mergeCell ref="A75:A77"/>
    <mergeCell ref="P75:R75"/>
    <mergeCell ref="B75:B77"/>
    <mergeCell ref="C75:C77"/>
    <mergeCell ref="D75:D77"/>
    <mergeCell ref="B78:B80"/>
    <mergeCell ref="C78:C80"/>
    <mergeCell ref="D78:D80"/>
    <mergeCell ref="S84:S86"/>
    <mergeCell ref="T84:T86"/>
    <mergeCell ref="P85:R85"/>
    <mergeCell ref="P86:R86"/>
    <mergeCell ref="A84:A86"/>
    <mergeCell ref="P84:R84"/>
    <mergeCell ref="S81:S83"/>
    <mergeCell ref="T81:T83"/>
    <mergeCell ref="P82:R82"/>
    <mergeCell ref="P83:R83"/>
    <mergeCell ref="A81:A83"/>
    <mergeCell ref="P81:R81"/>
    <mergeCell ref="B81:B83"/>
    <mergeCell ref="C81:C83"/>
    <mergeCell ref="D81:D83"/>
    <mergeCell ref="B84:B86"/>
    <mergeCell ref="C84:C86"/>
    <mergeCell ref="D84:D86"/>
    <mergeCell ref="S90:S92"/>
    <mergeCell ref="T90:T92"/>
    <mergeCell ref="P91:R91"/>
    <mergeCell ref="P92:R92"/>
    <mergeCell ref="A90:A92"/>
    <mergeCell ref="P90:R90"/>
    <mergeCell ref="S87:S89"/>
    <mergeCell ref="T87:T89"/>
    <mergeCell ref="P88:R88"/>
    <mergeCell ref="P89:R89"/>
    <mergeCell ref="A87:A89"/>
    <mergeCell ref="P87:R87"/>
    <mergeCell ref="B87:B89"/>
    <mergeCell ref="C87:C89"/>
    <mergeCell ref="D87:D89"/>
    <mergeCell ref="B90:B92"/>
    <mergeCell ref="C90:C92"/>
    <mergeCell ref="D90:D92"/>
    <mergeCell ref="S96:S98"/>
    <mergeCell ref="T96:T98"/>
    <mergeCell ref="P97:R97"/>
    <mergeCell ref="P98:R98"/>
    <mergeCell ref="A96:A98"/>
    <mergeCell ref="P96:R96"/>
    <mergeCell ref="S93:S95"/>
    <mergeCell ref="T93:T95"/>
    <mergeCell ref="P94:R94"/>
    <mergeCell ref="P95:R95"/>
    <mergeCell ref="A93:A95"/>
    <mergeCell ref="P93:R93"/>
    <mergeCell ref="B93:B95"/>
    <mergeCell ref="C93:C95"/>
    <mergeCell ref="D93:D95"/>
    <mergeCell ref="B96:B98"/>
    <mergeCell ref="C96:C98"/>
    <mergeCell ref="D96:D98"/>
    <mergeCell ref="S102:S104"/>
    <mergeCell ref="T102:T104"/>
    <mergeCell ref="P103:R103"/>
    <mergeCell ref="P104:R104"/>
    <mergeCell ref="A102:A104"/>
    <mergeCell ref="P102:R102"/>
    <mergeCell ref="S99:S101"/>
    <mergeCell ref="T99:T101"/>
    <mergeCell ref="P100:R100"/>
    <mergeCell ref="P101:R101"/>
    <mergeCell ref="A99:A101"/>
    <mergeCell ref="P99:R99"/>
    <mergeCell ref="B99:B101"/>
    <mergeCell ref="C99:C101"/>
    <mergeCell ref="D99:D101"/>
    <mergeCell ref="B102:B104"/>
    <mergeCell ref="C102:C104"/>
    <mergeCell ref="D102:D104"/>
    <mergeCell ref="S108:S110"/>
    <mergeCell ref="T108:T110"/>
    <mergeCell ref="P109:R109"/>
    <mergeCell ref="P110:R110"/>
    <mergeCell ref="A108:A110"/>
    <mergeCell ref="P108:R108"/>
    <mergeCell ref="S105:S107"/>
    <mergeCell ref="T105:T107"/>
    <mergeCell ref="P106:R106"/>
    <mergeCell ref="P107:R107"/>
    <mergeCell ref="A105:A107"/>
    <mergeCell ref="P105:R105"/>
    <mergeCell ref="B105:B107"/>
    <mergeCell ref="C105:C107"/>
    <mergeCell ref="D105:D107"/>
    <mergeCell ref="B108:B110"/>
    <mergeCell ref="C108:C110"/>
    <mergeCell ref="D108:D110"/>
    <mergeCell ref="S114:S116"/>
    <mergeCell ref="T114:T116"/>
    <mergeCell ref="P115:R115"/>
    <mergeCell ref="P116:R116"/>
    <mergeCell ref="A114:A116"/>
    <mergeCell ref="P114:R114"/>
    <mergeCell ref="S111:S113"/>
    <mergeCell ref="T111:T113"/>
    <mergeCell ref="P112:R112"/>
    <mergeCell ref="P113:R113"/>
    <mergeCell ref="A111:A113"/>
    <mergeCell ref="P111:R111"/>
    <mergeCell ref="B111:B113"/>
    <mergeCell ref="C111:C113"/>
    <mergeCell ref="D111:D113"/>
    <mergeCell ref="B114:B116"/>
    <mergeCell ref="C114:C116"/>
    <mergeCell ref="D114:D116"/>
    <mergeCell ref="S120:S122"/>
    <mergeCell ref="T120:T122"/>
    <mergeCell ref="P121:R121"/>
    <mergeCell ref="P122:R122"/>
    <mergeCell ref="A120:A122"/>
    <mergeCell ref="P120:R120"/>
    <mergeCell ref="S117:S119"/>
    <mergeCell ref="T117:T119"/>
    <mergeCell ref="P118:R118"/>
    <mergeCell ref="P119:R119"/>
    <mergeCell ref="A117:A119"/>
    <mergeCell ref="P117:R117"/>
    <mergeCell ref="B117:B119"/>
    <mergeCell ref="C117:C119"/>
    <mergeCell ref="D117:D119"/>
    <mergeCell ref="B120:B122"/>
    <mergeCell ref="C120:C122"/>
    <mergeCell ref="D120:D122"/>
    <mergeCell ref="S126:S128"/>
    <mergeCell ref="T126:T128"/>
    <mergeCell ref="P127:R127"/>
    <mergeCell ref="P128:R128"/>
    <mergeCell ref="A126:A128"/>
    <mergeCell ref="P126:R126"/>
    <mergeCell ref="S123:S125"/>
    <mergeCell ref="T123:T125"/>
    <mergeCell ref="P124:R124"/>
    <mergeCell ref="P125:R125"/>
    <mergeCell ref="A123:A125"/>
    <mergeCell ref="P123:R123"/>
    <mergeCell ref="B123:B125"/>
    <mergeCell ref="C123:C125"/>
    <mergeCell ref="D123:D125"/>
    <mergeCell ref="B126:B128"/>
    <mergeCell ref="C126:C128"/>
    <mergeCell ref="D126:D128"/>
    <mergeCell ref="S132:S134"/>
    <mergeCell ref="T132:T134"/>
    <mergeCell ref="P133:R133"/>
    <mergeCell ref="P134:R134"/>
    <mergeCell ref="A132:A134"/>
    <mergeCell ref="P132:R132"/>
    <mergeCell ref="S129:S131"/>
    <mergeCell ref="T129:T131"/>
    <mergeCell ref="P130:R130"/>
    <mergeCell ref="P131:R131"/>
    <mergeCell ref="A129:A131"/>
    <mergeCell ref="P129:R129"/>
    <mergeCell ref="B129:B131"/>
    <mergeCell ref="C129:C131"/>
    <mergeCell ref="D129:D131"/>
    <mergeCell ref="B132:B134"/>
    <mergeCell ref="C132:C134"/>
    <mergeCell ref="D132:D134"/>
    <mergeCell ref="S138:S140"/>
    <mergeCell ref="T138:T140"/>
    <mergeCell ref="P139:R139"/>
    <mergeCell ref="P140:R140"/>
    <mergeCell ref="A138:A140"/>
    <mergeCell ref="P138:R138"/>
    <mergeCell ref="S135:S137"/>
    <mergeCell ref="T135:T137"/>
    <mergeCell ref="P136:R136"/>
    <mergeCell ref="P137:R137"/>
    <mergeCell ref="A135:A137"/>
    <mergeCell ref="P135:R135"/>
    <mergeCell ref="B135:B137"/>
    <mergeCell ref="C135:C137"/>
    <mergeCell ref="D135:D137"/>
    <mergeCell ref="B138:B140"/>
    <mergeCell ref="C138:C140"/>
    <mergeCell ref="D138:D140"/>
    <mergeCell ref="S144:S146"/>
    <mergeCell ref="T144:T146"/>
    <mergeCell ref="P145:R145"/>
    <mergeCell ref="P146:R146"/>
    <mergeCell ref="A144:A146"/>
    <mergeCell ref="P144:R144"/>
    <mergeCell ref="S141:S143"/>
    <mergeCell ref="T141:T143"/>
    <mergeCell ref="P142:R142"/>
    <mergeCell ref="P143:R143"/>
    <mergeCell ref="A141:A143"/>
    <mergeCell ref="P141:R141"/>
    <mergeCell ref="B141:B143"/>
    <mergeCell ref="C141:C143"/>
    <mergeCell ref="D141:D143"/>
    <mergeCell ref="B144:B146"/>
    <mergeCell ref="C144:C146"/>
    <mergeCell ref="D144:D146"/>
    <mergeCell ref="S150:S152"/>
    <mergeCell ref="T150:T152"/>
    <mergeCell ref="P151:R151"/>
    <mergeCell ref="P152:R152"/>
    <mergeCell ref="A150:A152"/>
    <mergeCell ref="P150:R150"/>
    <mergeCell ref="S147:S149"/>
    <mergeCell ref="T147:T149"/>
    <mergeCell ref="P148:R148"/>
    <mergeCell ref="P149:R149"/>
    <mergeCell ref="A147:A149"/>
    <mergeCell ref="P147:R147"/>
    <mergeCell ref="B147:B149"/>
    <mergeCell ref="C147:C149"/>
    <mergeCell ref="D147:D149"/>
    <mergeCell ref="B150:B152"/>
    <mergeCell ref="C150:C152"/>
    <mergeCell ref="D150:D152"/>
    <mergeCell ref="S156:S158"/>
    <mergeCell ref="T156:T158"/>
    <mergeCell ref="P157:R157"/>
    <mergeCell ref="P158:R158"/>
    <mergeCell ref="A156:A158"/>
    <mergeCell ref="P156:R156"/>
    <mergeCell ref="S153:S155"/>
    <mergeCell ref="T153:T155"/>
    <mergeCell ref="P154:R154"/>
    <mergeCell ref="P155:R155"/>
    <mergeCell ref="A153:A155"/>
    <mergeCell ref="P153:R153"/>
    <mergeCell ref="B153:B155"/>
    <mergeCell ref="C153:C155"/>
    <mergeCell ref="D153:D155"/>
    <mergeCell ref="B156:B158"/>
    <mergeCell ref="C156:C158"/>
    <mergeCell ref="D156:D158"/>
    <mergeCell ref="S162:S164"/>
    <mergeCell ref="T162:T164"/>
    <mergeCell ref="P163:R163"/>
    <mergeCell ref="P164:R164"/>
    <mergeCell ref="A162:A164"/>
    <mergeCell ref="P162:R162"/>
    <mergeCell ref="S159:S161"/>
    <mergeCell ref="T159:T161"/>
    <mergeCell ref="P160:R160"/>
    <mergeCell ref="P161:R161"/>
    <mergeCell ref="A159:A161"/>
    <mergeCell ref="P159:R159"/>
    <mergeCell ref="B159:B161"/>
    <mergeCell ref="C159:C161"/>
    <mergeCell ref="D159:D161"/>
    <mergeCell ref="B162:B164"/>
    <mergeCell ref="C162:C164"/>
    <mergeCell ref="D162:D164"/>
    <mergeCell ref="S168:S170"/>
    <mergeCell ref="T168:T170"/>
    <mergeCell ref="P169:R169"/>
    <mergeCell ref="P170:R170"/>
    <mergeCell ref="A168:A170"/>
    <mergeCell ref="P168:R168"/>
    <mergeCell ref="S165:S167"/>
    <mergeCell ref="T165:T167"/>
    <mergeCell ref="P166:R166"/>
    <mergeCell ref="P167:R167"/>
    <mergeCell ref="A165:A167"/>
    <mergeCell ref="P165:R165"/>
    <mergeCell ref="B165:B167"/>
    <mergeCell ref="C165:C167"/>
    <mergeCell ref="D165:D167"/>
    <mergeCell ref="B168:B170"/>
    <mergeCell ref="C168:C170"/>
    <mergeCell ref="D168:D170"/>
    <mergeCell ref="S174:S176"/>
    <mergeCell ref="T174:T176"/>
    <mergeCell ref="P175:R175"/>
    <mergeCell ref="P176:R176"/>
    <mergeCell ref="A174:A176"/>
    <mergeCell ref="P174:R174"/>
    <mergeCell ref="S171:S173"/>
    <mergeCell ref="T171:T173"/>
    <mergeCell ref="P172:R172"/>
    <mergeCell ref="P173:R173"/>
    <mergeCell ref="A171:A173"/>
    <mergeCell ref="P171:R171"/>
    <mergeCell ref="B171:B173"/>
    <mergeCell ref="C171:C173"/>
    <mergeCell ref="D171:D173"/>
    <mergeCell ref="B174:B176"/>
    <mergeCell ref="C174:C176"/>
    <mergeCell ref="D174:D176"/>
    <mergeCell ref="S180:S182"/>
    <mergeCell ref="T180:T182"/>
    <mergeCell ref="P181:R181"/>
    <mergeCell ref="P182:R182"/>
    <mergeCell ref="A180:A182"/>
    <mergeCell ref="P180:R180"/>
    <mergeCell ref="S177:S179"/>
    <mergeCell ref="T177:T179"/>
    <mergeCell ref="P178:R178"/>
    <mergeCell ref="P179:R179"/>
    <mergeCell ref="A177:A179"/>
    <mergeCell ref="P177:R177"/>
    <mergeCell ref="B177:B179"/>
    <mergeCell ref="C177:C179"/>
    <mergeCell ref="D177:D179"/>
    <mergeCell ref="B180:B182"/>
    <mergeCell ref="C180:C182"/>
    <mergeCell ref="D180:D182"/>
    <mergeCell ref="S186:S188"/>
    <mergeCell ref="T186:T188"/>
    <mergeCell ref="P187:R187"/>
    <mergeCell ref="P188:R188"/>
    <mergeCell ref="A186:A188"/>
    <mergeCell ref="P186:R186"/>
    <mergeCell ref="S183:S185"/>
    <mergeCell ref="T183:T185"/>
    <mergeCell ref="P184:R184"/>
    <mergeCell ref="P185:R185"/>
    <mergeCell ref="A183:A185"/>
    <mergeCell ref="P183:R183"/>
    <mergeCell ref="B183:B185"/>
    <mergeCell ref="C183:C185"/>
    <mergeCell ref="D183:D185"/>
    <mergeCell ref="B186:B188"/>
    <mergeCell ref="C186:C188"/>
    <mergeCell ref="D186:D188"/>
    <mergeCell ref="S192:S194"/>
    <mergeCell ref="T192:T194"/>
    <mergeCell ref="P193:R193"/>
    <mergeCell ref="P194:R194"/>
    <mergeCell ref="A192:A194"/>
    <mergeCell ref="P192:R192"/>
    <mergeCell ref="S189:S191"/>
    <mergeCell ref="T189:T191"/>
    <mergeCell ref="P190:R190"/>
    <mergeCell ref="P191:R191"/>
    <mergeCell ref="A189:A191"/>
    <mergeCell ref="P189:R189"/>
    <mergeCell ref="B189:B191"/>
    <mergeCell ref="C189:C191"/>
    <mergeCell ref="D189:D191"/>
    <mergeCell ref="B192:B194"/>
    <mergeCell ref="C192:C194"/>
    <mergeCell ref="D192:D194"/>
    <mergeCell ref="S198:S200"/>
    <mergeCell ref="T198:T200"/>
    <mergeCell ref="P199:R199"/>
    <mergeCell ref="P200:R200"/>
    <mergeCell ref="A198:A200"/>
    <mergeCell ref="P198:R198"/>
    <mergeCell ref="S195:S197"/>
    <mergeCell ref="T195:T197"/>
    <mergeCell ref="P196:R196"/>
    <mergeCell ref="P197:R197"/>
    <mergeCell ref="A195:A197"/>
    <mergeCell ref="P195:R195"/>
    <mergeCell ref="B195:B197"/>
    <mergeCell ref="C195:C197"/>
    <mergeCell ref="D195:D197"/>
    <mergeCell ref="B198:B200"/>
    <mergeCell ref="C198:C200"/>
    <mergeCell ref="D198:D200"/>
    <mergeCell ref="S204:S206"/>
    <mergeCell ref="T204:T206"/>
    <mergeCell ref="P205:R205"/>
    <mergeCell ref="P206:R206"/>
    <mergeCell ref="A204:A206"/>
    <mergeCell ref="P204:R204"/>
    <mergeCell ref="S201:S203"/>
    <mergeCell ref="T201:T203"/>
    <mergeCell ref="P202:R202"/>
    <mergeCell ref="P203:R203"/>
    <mergeCell ref="A201:A203"/>
    <mergeCell ref="P201:R201"/>
    <mergeCell ref="B201:B203"/>
    <mergeCell ref="C201:C203"/>
    <mergeCell ref="D201:D203"/>
    <mergeCell ref="B204:B206"/>
    <mergeCell ref="C204:C206"/>
    <mergeCell ref="D204:D206"/>
    <mergeCell ref="S210:S212"/>
    <mergeCell ref="T210:T212"/>
    <mergeCell ref="P211:R211"/>
    <mergeCell ref="P212:R212"/>
    <mergeCell ref="A210:A212"/>
    <mergeCell ref="P210:R210"/>
    <mergeCell ref="S207:S209"/>
    <mergeCell ref="T207:T209"/>
    <mergeCell ref="P208:R208"/>
    <mergeCell ref="P209:R209"/>
    <mergeCell ref="A207:A209"/>
    <mergeCell ref="P207:R207"/>
    <mergeCell ref="B207:B209"/>
    <mergeCell ref="C207:C209"/>
    <mergeCell ref="D207:D209"/>
    <mergeCell ref="B210:B212"/>
    <mergeCell ref="C210:C212"/>
    <mergeCell ref="D210:D212"/>
    <mergeCell ref="S216:S218"/>
    <mergeCell ref="T216:T218"/>
    <mergeCell ref="P217:R217"/>
    <mergeCell ref="P218:R218"/>
    <mergeCell ref="A216:A218"/>
    <mergeCell ref="P216:R216"/>
    <mergeCell ref="S213:S215"/>
    <mergeCell ref="T213:T215"/>
    <mergeCell ref="P214:R214"/>
    <mergeCell ref="P215:R215"/>
    <mergeCell ref="A213:A215"/>
    <mergeCell ref="P213:R213"/>
    <mergeCell ref="B213:B215"/>
    <mergeCell ref="C213:C215"/>
    <mergeCell ref="D213:D215"/>
    <mergeCell ref="B216:B218"/>
    <mergeCell ref="C216:C218"/>
    <mergeCell ref="D216:D218"/>
    <mergeCell ref="S222:S224"/>
    <mergeCell ref="T222:T224"/>
    <mergeCell ref="P223:R223"/>
    <mergeCell ref="P224:R224"/>
    <mergeCell ref="A222:A224"/>
    <mergeCell ref="P222:R222"/>
    <mergeCell ref="S219:S221"/>
    <mergeCell ref="T219:T221"/>
    <mergeCell ref="P220:R220"/>
    <mergeCell ref="P221:R221"/>
    <mergeCell ref="A219:A221"/>
    <mergeCell ref="P219:R219"/>
    <mergeCell ref="B219:B221"/>
    <mergeCell ref="C219:C221"/>
    <mergeCell ref="D219:D221"/>
    <mergeCell ref="B222:B224"/>
    <mergeCell ref="C222:C224"/>
    <mergeCell ref="D222:D224"/>
    <mergeCell ref="S228:S230"/>
    <mergeCell ref="T228:T230"/>
    <mergeCell ref="P229:R229"/>
    <mergeCell ref="P230:R230"/>
    <mergeCell ref="A228:A230"/>
    <mergeCell ref="P228:R228"/>
    <mergeCell ref="S225:S227"/>
    <mergeCell ref="T225:T227"/>
    <mergeCell ref="P226:R226"/>
    <mergeCell ref="P227:R227"/>
    <mergeCell ref="A225:A227"/>
    <mergeCell ref="P225:R225"/>
    <mergeCell ref="B225:B227"/>
    <mergeCell ref="C225:C227"/>
    <mergeCell ref="D225:D227"/>
    <mergeCell ref="B228:B230"/>
    <mergeCell ref="C228:C230"/>
    <mergeCell ref="D228:D230"/>
    <mergeCell ref="S234:S236"/>
    <mergeCell ref="T234:T236"/>
    <mergeCell ref="P235:R235"/>
    <mergeCell ref="P236:R236"/>
    <mergeCell ref="A234:A236"/>
    <mergeCell ref="P234:R234"/>
    <mergeCell ref="S231:S233"/>
    <mergeCell ref="T231:T233"/>
    <mergeCell ref="P232:R232"/>
    <mergeCell ref="P233:R233"/>
    <mergeCell ref="A231:A233"/>
    <mergeCell ref="P231:R231"/>
    <mergeCell ref="B231:B233"/>
    <mergeCell ref="C231:C233"/>
    <mergeCell ref="D231:D233"/>
    <mergeCell ref="B234:B236"/>
    <mergeCell ref="C234:C236"/>
    <mergeCell ref="D234:D236"/>
    <mergeCell ref="S240:S242"/>
    <mergeCell ref="T240:T242"/>
    <mergeCell ref="P241:R241"/>
    <mergeCell ref="P242:R242"/>
    <mergeCell ref="A240:A242"/>
    <mergeCell ref="P240:R240"/>
    <mergeCell ref="S237:S239"/>
    <mergeCell ref="T237:T239"/>
    <mergeCell ref="P238:R238"/>
    <mergeCell ref="P239:R239"/>
    <mergeCell ref="A237:A239"/>
    <mergeCell ref="P237:R237"/>
    <mergeCell ref="B237:B239"/>
    <mergeCell ref="C237:C239"/>
    <mergeCell ref="D237:D239"/>
    <mergeCell ref="B240:B242"/>
    <mergeCell ref="C240:C242"/>
    <mergeCell ref="D240:D242"/>
    <mergeCell ref="S246:S248"/>
    <mergeCell ref="T246:T248"/>
    <mergeCell ref="P247:R247"/>
    <mergeCell ref="P248:R248"/>
    <mergeCell ref="A246:A248"/>
    <mergeCell ref="P246:R246"/>
    <mergeCell ref="S243:S245"/>
    <mergeCell ref="T243:T245"/>
    <mergeCell ref="P244:R244"/>
    <mergeCell ref="P245:R245"/>
    <mergeCell ref="A243:A245"/>
    <mergeCell ref="P243:R243"/>
    <mergeCell ref="B243:B245"/>
    <mergeCell ref="C243:C245"/>
    <mergeCell ref="D243:D245"/>
    <mergeCell ref="B246:B248"/>
    <mergeCell ref="C246:C248"/>
    <mergeCell ref="D246:D248"/>
    <mergeCell ref="S252:S254"/>
    <mergeCell ref="T252:T254"/>
    <mergeCell ref="P253:R253"/>
    <mergeCell ref="P254:R254"/>
    <mergeCell ref="A252:A254"/>
    <mergeCell ref="P252:R252"/>
    <mergeCell ref="S249:S251"/>
    <mergeCell ref="T249:T251"/>
    <mergeCell ref="P250:R250"/>
    <mergeCell ref="P251:R251"/>
    <mergeCell ref="A249:A251"/>
    <mergeCell ref="P249:R249"/>
    <mergeCell ref="B249:B251"/>
    <mergeCell ref="C249:C251"/>
    <mergeCell ref="D249:D251"/>
    <mergeCell ref="B252:B254"/>
    <mergeCell ref="C252:C254"/>
    <mergeCell ref="D252:D254"/>
    <mergeCell ref="S258:S260"/>
    <mergeCell ref="T258:T260"/>
    <mergeCell ref="P259:R259"/>
    <mergeCell ref="P260:R260"/>
    <mergeCell ref="A258:A260"/>
    <mergeCell ref="P258:R258"/>
    <mergeCell ref="S255:S257"/>
    <mergeCell ref="T255:T257"/>
    <mergeCell ref="P256:R256"/>
    <mergeCell ref="P257:R257"/>
    <mergeCell ref="A255:A257"/>
    <mergeCell ref="P255:R255"/>
    <mergeCell ref="B255:B257"/>
    <mergeCell ref="C255:C257"/>
    <mergeCell ref="D255:D257"/>
    <mergeCell ref="B258:B260"/>
    <mergeCell ref="C258:C260"/>
    <mergeCell ref="D258:D260"/>
    <mergeCell ref="S264:S266"/>
    <mergeCell ref="T264:T266"/>
    <mergeCell ref="P265:R265"/>
    <mergeCell ref="P266:R266"/>
    <mergeCell ref="A264:A266"/>
    <mergeCell ref="P264:R264"/>
    <mergeCell ref="S261:S263"/>
    <mergeCell ref="T261:T263"/>
    <mergeCell ref="P262:R262"/>
    <mergeCell ref="P263:R263"/>
    <mergeCell ref="A261:A263"/>
    <mergeCell ref="P261:R261"/>
    <mergeCell ref="B261:B263"/>
    <mergeCell ref="C261:C263"/>
    <mergeCell ref="D261:D263"/>
    <mergeCell ref="B264:B266"/>
    <mergeCell ref="C264:C266"/>
    <mergeCell ref="D264:D266"/>
    <mergeCell ref="S270:S272"/>
    <mergeCell ref="T270:T272"/>
    <mergeCell ref="P271:R271"/>
    <mergeCell ref="P272:R272"/>
    <mergeCell ref="A270:A272"/>
    <mergeCell ref="P270:R270"/>
    <mergeCell ref="S267:S269"/>
    <mergeCell ref="T267:T269"/>
    <mergeCell ref="P268:R268"/>
    <mergeCell ref="P269:R269"/>
    <mergeCell ref="A267:A269"/>
    <mergeCell ref="P267:R267"/>
    <mergeCell ref="B267:B269"/>
    <mergeCell ref="C267:C269"/>
    <mergeCell ref="D267:D269"/>
    <mergeCell ref="B270:B272"/>
    <mergeCell ref="C270:C272"/>
    <mergeCell ref="D270:D272"/>
    <mergeCell ref="S276:S278"/>
    <mergeCell ref="T276:T278"/>
    <mergeCell ref="P277:R277"/>
    <mergeCell ref="P278:R278"/>
    <mergeCell ref="A276:A278"/>
    <mergeCell ref="P276:R276"/>
    <mergeCell ref="S273:S275"/>
    <mergeCell ref="T273:T275"/>
    <mergeCell ref="P274:R274"/>
    <mergeCell ref="P275:R275"/>
    <mergeCell ref="A273:A275"/>
    <mergeCell ref="P273:R273"/>
    <mergeCell ref="B273:B275"/>
    <mergeCell ref="C273:C275"/>
    <mergeCell ref="D273:D275"/>
    <mergeCell ref="B276:B278"/>
    <mergeCell ref="C276:C278"/>
    <mergeCell ref="D276:D278"/>
    <mergeCell ref="S282:S284"/>
    <mergeCell ref="T282:T284"/>
    <mergeCell ref="P283:R283"/>
    <mergeCell ref="P284:R284"/>
    <mergeCell ref="A282:A284"/>
    <mergeCell ref="P282:R282"/>
    <mergeCell ref="S279:S281"/>
    <mergeCell ref="T279:T281"/>
    <mergeCell ref="P280:R280"/>
    <mergeCell ref="P281:R281"/>
    <mergeCell ref="A279:A281"/>
    <mergeCell ref="P279:R279"/>
    <mergeCell ref="B279:B281"/>
    <mergeCell ref="C279:C281"/>
    <mergeCell ref="D279:D281"/>
    <mergeCell ref="B282:B284"/>
    <mergeCell ref="C282:C284"/>
    <mergeCell ref="D282:D284"/>
    <mergeCell ref="S288:S290"/>
    <mergeCell ref="T288:T290"/>
    <mergeCell ref="P289:R289"/>
    <mergeCell ref="P290:R290"/>
    <mergeCell ref="A288:A290"/>
    <mergeCell ref="P288:R288"/>
    <mergeCell ref="S285:S287"/>
    <mergeCell ref="T285:T287"/>
    <mergeCell ref="P286:R286"/>
    <mergeCell ref="P287:R287"/>
    <mergeCell ref="A285:A287"/>
    <mergeCell ref="P285:R285"/>
    <mergeCell ref="B285:B287"/>
    <mergeCell ref="C285:C287"/>
    <mergeCell ref="D285:D287"/>
    <mergeCell ref="B288:B290"/>
    <mergeCell ref="C288:C290"/>
    <mergeCell ref="D288:D290"/>
    <mergeCell ref="S294:S296"/>
    <mergeCell ref="T294:T296"/>
    <mergeCell ref="P295:R295"/>
    <mergeCell ref="P296:R296"/>
    <mergeCell ref="A294:A296"/>
    <mergeCell ref="P294:R294"/>
    <mergeCell ref="S291:S293"/>
    <mergeCell ref="T291:T293"/>
    <mergeCell ref="P292:R292"/>
    <mergeCell ref="P293:R293"/>
    <mergeCell ref="A291:A293"/>
    <mergeCell ref="P291:R291"/>
    <mergeCell ref="B291:B293"/>
    <mergeCell ref="C291:C293"/>
    <mergeCell ref="D291:D293"/>
    <mergeCell ref="B294:B296"/>
    <mergeCell ref="C294:C296"/>
    <mergeCell ref="D294:D296"/>
    <mergeCell ref="S300:S302"/>
    <mergeCell ref="T300:T302"/>
    <mergeCell ref="P301:R301"/>
    <mergeCell ref="P302:R302"/>
    <mergeCell ref="A300:A302"/>
    <mergeCell ref="P300:R300"/>
    <mergeCell ref="S297:S299"/>
    <mergeCell ref="T297:T299"/>
    <mergeCell ref="P298:R298"/>
    <mergeCell ref="P299:R299"/>
    <mergeCell ref="A297:A299"/>
    <mergeCell ref="P297:R297"/>
    <mergeCell ref="B297:B299"/>
    <mergeCell ref="C297:C299"/>
    <mergeCell ref="D297:D299"/>
    <mergeCell ref="B300:B302"/>
    <mergeCell ref="C300:C302"/>
    <mergeCell ref="D300:D302"/>
    <mergeCell ref="S306:S308"/>
    <mergeCell ref="T306:T308"/>
    <mergeCell ref="P307:R307"/>
    <mergeCell ref="P308:R308"/>
    <mergeCell ref="A306:A308"/>
    <mergeCell ref="P306:R306"/>
    <mergeCell ref="S303:S305"/>
    <mergeCell ref="T303:T305"/>
    <mergeCell ref="P304:R304"/>
    <mergeCell ref="P305:R305"/>
    <mergeCell ref="A303:A305"/>
    <mergeCell ref="P303:R303"/>
    <mergeCell ref="B303:B305"/>
    <mergeCell ref="C303:C305"/>
    <mergeCell ref="D303:D305"/>
    <mergeCell ref="B306:B308"/>
    <mergeCell ref="C306:C308"/>
    <mergeCell ref="D306:D308"/>
    <mergeCell ref="S312:S314"/>
    <mergeCell ref="T312:T314"/>
    <mergeCell ref="P313:R313"/>
    <mergeCell ref="P314:R314"/>
    <mergeCell ref="A312:A314"/>
    <mergeCell ref="P312:R312"/>
    <mergeCell ref="S309:S311"/>
    <mergeCell ref="T309:T311"/>
    <mergeCell ref="P310:R310"/>
    <mergeCell ref="P311:R311"/>
    <mergeCell ref="A309:A311"/>
    <mergeCell ref="P309:R309"/>
    <mergeCell ref="B309:B311"/>
    <mergeCell ref="C309:C311"/>
    <mergeCell ref="D309:D311"/>
    <mergeCell ref="B312:B314"/>
    <mergeCell ref="C312:C314"/>
    <mergeCell ref="D312:D314"/>
    <mergeCell ref="S318:S320"/>
    <mergeCell ref="T318:T320"/>
    <mergeCell ref="P319:R319"/>
    <mergeCell ref="P320:R320"/>
    <mergeCell ref="A318:A320"/>
    <mergeCell ref="P318:R318"/>
    <mergeCell ref="S315:S317"/>
    <mergeCell ref="T315:T317"/>
    <mergeCell ref="P316:R316"/>
    <mergeCell ref="P317:R317"/>
    <mergeCell ref="A315:A317"/>
    <mergeCell ref="P315:R315"/>
    <mergeCell ref="B315:B317"/>
    <mergeCell ref="C315:C317"/>
    <mergeCell ref="D315:D317"/>
    <mergeCell ref="B318:B320"/>
    <mergeCell ref="C318:C320"/>
    <mergeCell ref="D318:D320"/>
    <mergeCell ref="S324:S326"/>
    <mergeCell ref="T324:T326"/>
    <mergeCell ref="P325:R325"/>
    <mergeCell ref="P326:R326"/>
    <mergeCell ref="A324:A326"/>
    <mergeCell ref="P324:R324"/>
    <mergeCell ref="S321:S323"/>
    <mergeCell ref="T321:T323"/>
    <mergeCell ref="P322:R322"/>
    <mergeCell ref="P323:R323"/>
    <mergeCell ref="A321:A323"/>
    <mergeCell ref="P321:R321"/>
    <mergeCell ref="B321:B323"/>
    <mergeCell ref="C321:C323"/>
    <mergeCell ref="D321:D323"/>
    <mergeCell ref="B324:B326"/>
    <mergeCell ref="C324:C326"/>
    <mergeCell ref="D324:D326"/>
    <mergeCell ref="S330:S332"/>
    <mergeCell ref="T330:T332"/>
    <mergeCell ref="P331:R331"/>
    <mergeCell ref="P332:R332"/>
    <mergeCell ref="A330:A332"/>
    <mergeCell ref="P330:R330"/>
    <mergeCell ref="S327:S329"/>
    <mergeCell ref="T327:T329"/>
    <mergeCell ref="P328:R328"/>
    <mergeCell ref="P329:R329"/>
    <mergeCell ref="A327:A329"/>
    <mergeCell ref="P327:R327"/>
    <mergeCell ref="B327:B329"/>
    <mergeCell ref="C327:C329"/>
    <mergeCell ref="D327:D329"/>
    <mergeCell ref="B330:B332"/>
    <mergeCell ref="C330:C332"/>
    <mergeCell ref="D330:D332"/>
    <mergeCell ref="S336:S338"/>
    <mergeCell ref="T336:T338"/>
    <mergeCell ref="P337:R337"/>
    <mergeCell ref="P338:R338"/>
    <mergeCell ref="A336:A338"/>
    <mergeCell ref="P336:R336"/>
    <mergeCell ref="S333:S335"/>
    <mergeCell ref="T333:T335"/>
    <mergeCell ref="P334:R334"/>
    <mergeCell ref="P335:R335"/>
    <mergeCell ref="A333:A335"/>
    <mergeCell ref="P333:R333"/>
    <mergeCell ref="B333:B335"/>
    <mergeCell ref="C333:C335"/>
    <mergeCell ref="D333:D335"/>
    <mergeCell ref="B336:B338"/>
    <mergeCell ref="C336:C338"/>
    <mergeCell ref="D336:D338"/>
    <mergeCell ref="S342:S344"/>
    <mergeCell ref="T342:T344"/>
    <mergeCell ref="P343:R343"/>
    <mergeCell ref="P344:R344"/>
    <mergeCell ref="A342:A344"/>
    <mergeCell ref="P342:R342"/>
    <mergeCell ref="S339:S341"/>
    <mergeCell ref="T339:T341"/>
    <mergeCell ref="P340:R340"/>
    <mergeCell ref="P341:R341"/>
    <mergeCell ref="A339:A341"/>
    <mergeCell ref="P339:R339"/>
    <mergeCell ref="B339:B341"/>
    <mergeCell ref="C339:C341"/>
    <mergeCell ref="D339:D341"/>
    <mergeCell ref="B342:B344"/>
    <mergeCell ref="C342:C344"/>
    <mergeCell ref="D342:D344"/>
    <mergeCell ref="S348:S350"/>
    <mergeCell ref="T348:T350"/>
    <mergeCell ref="P349:R349"/>
    <mergeCell ref="P350:R350"/>
    <mergeCell ref="A348:A350"/>
    <mergeCell ref="P348:R348"/>
    <mergeCell ref="S345:S347"/>
    <mergeCell ref="T345:T347"/>
    <mergeCell ref="P346:R346"/>
    <mergeCell ref="P347:R347"/>
    <mergeCell ref="A345:A347"/>
    <mergeCell ref="P345:R345"/>
    <mergeCell ref="B345:B347"/>
    <mergeCell ref="C345:C347"/>
    <mergeCell ref="D345:D347"/>
    <mergeCell ref="B348:B350"/>
    <mergeCell ref="C348:C350"/>
    <mergeCell ref="D348:D350"/>
    <mergeCell ref="S354:S356"/>
    <mergeCell ref="T354:T356"/>
    <mergeCell ref="P355:R355"/>
    <mergeCell ref="P356:R356"/>
    <mergeCell ref="A354:A356"/>
    <mergeCell ref="P354:R354"/>
    <mergeCell ref="S351:S353"/>
    <mergeCell ref="T351:T353"/>
    <mergeCell ref="P352:R352"/>
    <mergeCell ref="P353:R353"/>
    <mergeCell ref="A351:A353"/>
    <mergeCell ref="P351:R351"/>
    <mergeCell ref="B351:B353"/>
    <mergeCell ref="C351:C353"/>
    <mergeCell ref="D351:D353"/>
    <mergeCell ref="B354:B356"/>
    <mergeCell ref="C354:C356"/>
    <mergeCell ref="D354:D356"/>
    <mergeCell ref="S360:S362"/>
    <mergeCell ref="T360:T362"/>
    <mergeCell ref="P361:R361"/>
    <mergeCell ref="P362:R362"/>
    <mergeCell ref="A360:A362"/>
    <mergeCell ref="P360:R360"/>
    <mergeCell ref="S357:S359"/>
    <mergeCell ref="T357:T359"/>
    <mergeCell ref="P358:R358"/>
    <mergeCell ref="P359:R359"/>
    <mergeCell ref="A357:A359"/>
    <mergeCell ref="P357:R357"/>
    <mergeCell ref="B357:B359"/>
    <mergeCell ref="C357:C359"/>
    <mergeCell ref="D357:D359"/>
    <mergeCell ref="B360:B362"/>
    <mergeCell ref="C360:C362"/>
    <mergeCell ref="D360:D362"/>
    <mergeCell ref="S366:S368"/>
    <mergeCell ref="T366:T368"/>
    <mergeCell ref="P367:R367"/>
    <mergeCell ref="P368:R368"/>
    <mergeCell ref="A366:A368"/>
    <mergeCell ref="P366:R366"/>
    <mergeCell ref="S363:S365"/>
    <mergeCell ref="T363:T365"/>
    <mergeCell ref="P364:R364"/>
    <mergeCell ref="P365:R365"/>
    <mergeCell ref="A363:A365"/>
    <mergeCell ref="P363:R363"/>
    <mergeCell ref="B363:B365"/>
    <mergeCell ref="C363:C365"/>
    <mergeCell ref="D363:D365"/>
    <mergeCell ref="B366:B368"/>
    <mergeCell ref="C366:C368"/>
    <mergeCell ref="D366:D368"/>
    <mergeCell ref="S372:S374"/>
    <mergeCell ref="T372:T374"/>
    <mergeCell ref="P373:R373"/>
    <mergeCell ref="P374:R374"/>
    <mergeCell ref="A372:A374"/>
    <mergeCell ref="P372:R372"/>
    <mergeCell ref="S369:S371"/>
    <mergeCell ref="T369:T371"/>
    <mergeCell ref="P370:R370"/>
    <mergeCell ref="P371:R371"/>
    <mergeCell ref="A369:A371"/>
    <mergeCell ref="P369:R369"/>
    <mergeCell ref="B369:B371"/>
    <mergeCell ref="C369:C371"/>
    <mergeCell ref="D369:D371"/>
    <mergeCell ref="B372:B374"/>
    <mergeCell ref="C372:C374"/>
    <mergeCell ref="D372:D374"/>
    <mergeCell ref="S378:S380"/>
    <mergeCell ref="T378:T380"/>
    <mergeCell ref="P379:R379"/>
    <mergeCell ref="P380:R380"/>
    <mergeCell ref="A378:A380"/>
    <mergeCell ref="P378:R378"/>
    <mergeCell ref="S375:S377"/>
    <mergeCell ref="T375:T377"/>
    <mergeCell ref="P376:R376"/>
    <mergeCell ref="P377:R377"/>
    <mergeCell ref="A375:A377"/>
    <mergeCell ref="P375:R375"/>
    <mergeCell ref="B375:B377"/>
    <mergeCell ref="C375:C377"/>
    <mergeCell ref="D375:D377"/>
    <mergeCell ref="B378:B380"/>
    <mergeCell ref="C378:C380"/>
    <mergeCell ref="D378:D380"/>
    <mergeCell ref="S384:S386"/>
    <mergeCell ref="T384:T386"/>
    <mergeCell ref="P385:R385"/>
    <mergeCell ref="P386:R386"/>
    <mergeCell ref="A384:A386"/>
    <mergeCell ref="P384:R384"/>
    <mergeCell ref="S381:S383"/>
    <mergeCell ref="T381:T383"/>
    <mergeCell ref="P382:R382"/>
    <mergeCell ref="P383:R383"/>
    <mergeCell ref="A381:A383"/>
    <mergeCell ref="P381:R381"/>
    <mergeCell ref="B381:B383"/>
    <mergeCell ref="C381:C383"/>
    <mergeCell ref="D381:D383"/>
    <mergeCell ref="B384:B386"/>
    <mergeCell ref="C384:C386"/>
    <mergeCell ref="D384:D386"/>
    <mergeCell ref="S390:S392"/>
    <mergeCell ref="T390:T392"/>
    <mergeCell ref="P391:R391"/>
    <mergeCell ref="P392:R392"/>
    <mergeCell ref="A390:A392"/>
    <mergeCell ref="P390:R390"/>
    <mergeCell ref="S387:S389"/>
    <mergeCell ref="T387:T389"/>
    <mergeCell ref="P388:R388"/>
    <mergeCell ref="P389:R389"/>
    <mergeCell ref="A387:A389"/>
    <mergeCell ref="P387:R387"/>
    <mergeCell ref="B387:B389"/>
    <mergeCell ref="C387:C389"/>
    <mergeCell ref="D387:D389"/>
    <mergeCell ref="B390:B392"/>
    <mergeCell ref="C390:C392"/>
    <mergeCell ref="D390:D392"/>
    <mergeCell ref="S399:S401"/>
    <mergeCell ref="T399:T401"/>
    <mergeCell ref="P400:R400"/>
    <mergeCell ref="P401:R401"/>
    <mergeCell ref="A399:A401"/>
    <mergeCell ref="P399:R399"/>
    <mergeCell ref="B399:B401"/>
    <mergeCell ref="C399:C401"/>
    <mergeCell ref="D399:D401"/>
    <mergeCell ref="S396:S398"/>
    <mergeCell ref="T396:T398"/>
    <mergeCell ref="P397:R397"/>
    <mergeCell ref="P398:R398"/>
    <mergeCell ref="A396:A398"/>
    <mergeCell ref="P396:R396"/>
    <mergeCell ref="S393:S395"/>
    <mergeCell ref="T393:T395"/>
    <mergeCell ref="P394:R394"/>
    <mergeCell ref="P395:R395"/>
    <mergeCell ref="A393:A395"/>
    <mergeCell ref="P393:R393"/>
    <mergeCell ref="B393:B395"/>
    <mergeCell ref="C393:C395"/>
    <mergeCell ref="D393:D395"/>
    <mergeCell ref="B396:B398"/>
    <mergeCell ref="C396:C398"/>
    <mergeCell ref="D396:D398"/>
    <mergeCell ref="S408:S410"/>
    <mergeCell ref="T408:T410"/>
    <mergeCell ref="P409:R409"/>
    <mergeCell ref="P410:R410"/>
    <mergeCell ref="A408:A410"/>
    <mergeCell ref="P408:R408"/>
    <mergeCell ref="S405:S407"/>
    <mergeCell ref="T405:T407"/>
    <mergeCell ref="P406:R406"/>
    <mergeCell ref="P407:R407"/>
    <mergeCell ref="A405:A407"/>
    <mergeCell ref="P405:R405"/>
    <mergeCell ref="B405:B407"/>
    <mergeCell ref="C405:C407"/>
    <mergeCell ref="D405:D407"/>
    <mergeCell ref="S402:S404"/>
    <mergeCell ref="T402:T404"/>
    <mergeCell ref="P403:R403"/>
    <mergeCell ref="P404:R404"/>
    <mergeCell ref="A402:A404"/>
    <mergeCell ref="P402:R402"/>
    <mergeCell ref="P418:R418"/>
    <mergeCell ref="P419:R419"/>
    <mergeCell ref="A417:A419"/>
    <mergeCell ref="P417:R417"/>
    <mergeCell ref="D417:D419"/>
    <mergeCell ref="B420:B422"/>
    <mergeCell ref="C420:C422"/>
    <mergeCell ref="D420:D422"/>
    <mergeCell ref="S414:S416"/>
    <mergeCell ref="T414:T416"/>
    <mergeCell ref="P415:R415"/>
    <mergeCell ref="P416:R416"/>
    <mergeCell ref="A414:A416"/>
    <mergeCell ref="P414:R414"/>
    <mergeCell ref="S411:S413"/>
    <mergeCell ref="T411:T413"/>
    <mergeCell ref="P412:R412"/>
    <mergeCell ref="P413:R413"/>
    <mergeCell ref="A411:A413"/>
    <mergeCell ref="P411:R411"/>
    <mergeCell ref="S417:S419"/>
    <mergeCell ref="T417:T419"/>
    <mergeCell ref="A426:A428"/>
    <mergeCell ref="P426:R426"/>
    <mergeCell ref="S423:S425"/>
    <mergeCell ref="T423:T425"/>
    <mergeCell ref="P424:R424"/>
    <mergeCell ref="P425:R425"/>
    <mergeCell ref="A423:A425"/>
    <mergeCell ref="P423:R423"/>
    <mergeCell ref="B423:B425"/>
    <mergeCell ref="C423:C425"/>
    <mergeCell ref="D423:D425"/>
    <mergeCell ref="B426:B428"/>
    <mergeCell ref="C426:C428"/>
    <mergeCell ref="D426:D428"/>
    <mergeCell ref="S420:S422"/>
    <mergeCell ref="T420:T422"/>
    <mergeCell ref="P421:R421"/>
    <mergeCell ref="P422:R422"/>
    <mergeCell ref="A420:A422"/>
    <mergeCell ref="P420:R420"/>
    <mergeCell ref="S426:S428"/>
    <mergeCell ref="T426:T428"/>
    <mergeCell ref="P427:R427"/>
    <mergeCell ref="P428:R428"/>
    <mergeCell ref="A435:A437"/>
    <mergeCell ref="P435:R435"/>
    <mergeCell ref="B435:B437"/>
    <mergeCell ref="C435:C437"/>
    <mergeCell ref="D435:D437"/>
    <mergeCell ref="B438:B440"/>
    <mergeCell ref="C438:C440"/>
    <mergeCell ref="D438:D440"/>
    <mergeCell ref="S432:S434"/>
    <mergeCell ref="T432:T434"/>
    <mergeCell ref="P433:R433"/>
    <mergeCell ref="P434:R434"/>
    <mergeCell ref="A432:A434"/>
    <mergeCell ref="P432:R432"/>
    <mergeCell ref="S429:S431"/>
    <mergeCell ref="T429:T431"/>
    <mergeCell ref="P430:R430"/>
    <mergeCell ref="P431:R431"/>
    <mergeCell ref="A429:A431"/>
    <mergeCell ref="P429:R429"/>
    <mergeCell ref="B429:B431"/>
    <mergeCell ref="C429:C431"/>
    <mergeCell ref="D429:D431"/>
    <mergeCell ref="B432:B434"/>
    <mergeCell ref="C432:C434"/>
    <mergeCell ref="D432:D434"/>
    <mergeCell ref="S435:S437"/>
    <mergeCell ref="T435:T437"/>
    <mergeCell ref="P436:R436"/>
    <mergeCell ref="P437:R437"/>
    <mergeCell ref="A444:A446"/>
    <mergeCell ref="P444:R444"/>
    <mergeCell ref="S441:S443"/>
    <mergeCell ref="T441:T443"/>
    <mergeCell ref="P442:R442"/>
    <mergeCell ref="P443:R443"/>
    <mergeCell ref="A441:A443"/>
    <mergeCell ref="P441:R441"/>
    <mergeCell ref="B441:B443"/>
    <mergeCell ref="C441:C443"/>
    <mergeCell ref="D441:D443"/>
    <mergeCell ref="B444:B446"/>
    <mergeCell ref="C444:C446"/>
    <mergeCell ref="D444:D446"/>
    <mergeCell ref="S438:S440"/>
    <mergeCell ref="T438:T440"/>
    <mergeCell ref="P439:R439"/>
    <mergeCell ref="P440:R440"/>
    <mergeCell ref="A438:A440"/>
    <mergeCell ref="P438:R438"/>
    <mergeCell ref="T444:T446"/>
    <mergeCell ref="P445:R445"/>
    <mergeCell ref="P446:R446"/>
    <mergeCell ref="S465:S467"/>
    <mergeCell ref="T465:T467"/>
    <mergeCell ref="P466:R466"/>
    <mergeCell ref="P467:R467"/>
    <mergeCell ref="A465:A467"/>
    <mergeCell ref="P465:R465"/>
    <mergeCell ref="S462:S464"/>
    <mergeCell ref="T462:T464"/>
    <mergeCell ref="P463:R463"/>
    <mergeCell ref="P464:R464"/>
    <mergeCell ref="A462:A464"/>
    <mergeCell ref="P462:R462"/>
    <mergeCell ref="B408:B410"/>
    <mergeCell ref="C408:C410"/>
    <mergeCell ref="D408:D410"/>
    <mergeCell ref="B411:B413"/>
    <mergeCell ref="C411:C413"/>
    <mergeCell ref="D411:D413"/>
    <mergeCell ref="B414:B416"/>
    <mergeCell ref="C414:C416"/>
    <mergeCell ref="D414:D416"/>
    <mergeCell ref="B417:B419"/>
    <mergeCell ref="C417:C419"/>
    <mergeCell ref="P455:R455"/>
    <mergeCell ref="A453:A455"/>
    <mergeCell ref="P453:R453"/>
    <mergeCell ref="S450:S452"/>
    <mergeCell ref="T450:T452"/>
    <mergeCell ref="P451:R451"/>
    <mergeCell ref="P452:R452"/>
    <mergeCell ref="A450:A452"/>
    <mergeCell ref="P450:R450"/>
    <mergeCell ref="S459:S461"/>
    <mergeCell ref="T459:T461"/>
    <mergeCell ref="P460:R460"/>
    <mergeCell ref="P461:R461"/>
    <mergeCell ref="A459:A461"/>
    <mergeCell ref="P459:R459"/>
    <mergeCell ref="S456:S458"/>
    <mergeCell ref="T456:T458"/>
    <mergeCell ref="P457:R457"/>
    <mergeCell ref="P458:R458"/>
    <mergeCell ref="A456:A458"/>
    <mergeCell ref="P456:R456"/>
    <mergeCell ref="S453:S455"/>
    <mergeCell ref="T453:T455"/>
    <mergeCell ref="P454:R454"/>
    <mergeCell ref="S447:S449"/>
    <mergeCell ref="T447:T449"/>
    <mergeCell ref="P448:R448"/>
    <mergeCell ref="P449:R449"/>
    <mergeCell ref="A447:A449"/>
    <mergeCell ref="P447:R447"/>
    <mergeCell ref="B459:B461"/>
    <mergeCell ref="C459:C461"/>
    <mergeCell ref="D459:D461"/>
    <mergeCell ref="AN13:AQ13"/>
    <mergeCell ref="AI13:AM13"/>
    <mergeCell ref="F13:G14"/>
    <mergeCell ref="P14:R14"/>
    <mergeCell ref="B18:B20"/>
    <mergeCell ref="C18:C20"/>
    <mergeCell ref="D18:D20"/>
    <mergeCell ref="I13:R13"/>
    <mergeCell ref="B453:B455"/>
    <mergeCell ref="C453:C455"/>
    <mergeCell ref="D453:D455"/>
    <mergeCell ref="D450:D452"/>
    <mergeCell ref="B36:B38"/>
    <mergeCell ref="C36:C38"/>
    <mergeCell ref="D36:D38"/>
    <mergeCell ref="B39:B41"/>
    <mergeCell ref="C39:C41"/>
    <mergeCell ref="D39:D41"/>
    <mergeCell ref="B42:B44"/>
    <mergeCell ref="C42:C44"/>
    <mergeCell ref="D42:D44"/>
    <mergeCell ref="B45:B47"/>
    <mergeCell ref="C45:C47"/>
    <mergeCell ref="D45:D47"/>
    <mergeCell ref="B48:B50"/>
    <mergeCell ref="C48:C50"/>
    <mergeCell ref="S444:S446"/>
    <mergeCell ref="B24:B26"/>
    <mergeCell ref="C24:C26"/>
    <mergeCell ref="D24:D26"/>
    <mergeCell ref="B27:B29"/>
    <mergeCell ref="C27:C29"/>
    <mergeCell ref="B462:B464"/>
    <mergeCell ref="C462:C464"/>
    <mergeCell ref="D462:D464"/>
    <mergeCell ref="B465:B467"/>
    <mergeCell ref="C465:C467"/>
    <mergeCell ref="D465:D467"/>
    <mergeCell ref="B402:B404"/>
    <mergeCell ref="C402:C404"/>
    <mergeCell ref="D402:D404"/>
    <mergeCell ref="B447:B449"/>
    <mergeCell ref="C447:C449"/>
    <mergeCell ref="D447:D449"/>
    <mergeCell ref="B450:B452"/>
    <mergeCell ref="C450:C452"/>
    <mergeCell ref="B456:B458"/>
    <mergeCell ref="C456:C458"/>
    <mergeCell ref="D456:D458"/>
  </mergeCells>
  <phoneticPr fontId="1"/>
  <pageMargins left="0.70866141732283472" right="0.70866141732283472" top="0.74803149606299213" bottom="0.74803149606299213" header="0.31496062992125984" footer="0.31496062992125984"/>
  <pageSetup paperSize="9" scale="10" orientation="portrait" r:id="rId1"/>
  <rowBreaks count="5" manualBreakCount="5">
    <brk id="77" max="18" man="1"/>
    <brk id="155" max="18" man="1"/>
    <brk id="233" max="18" man="1"/>
    <brk id="317" max="18" man="1"/>
    <brk id="404" max="1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'登録データ（男）'!#REF!</xm:f>
          </x14:formula1>
          <xm:sqref>G15:H17 S15:S17</xm:sqref>
        </x14:dataValidation>
        <x14:dataValidation type="list" allowBlank="1" showInputMessage="1" showErrorMessage="1" xr:uid="{00000000-0002-0000-0100-000002000000}">
          <x14:formula1>
            <xm:f>'登録データ（男）'!$Z$3:$Z$4</xm:f>
          </x14:formula1>
          <xm:sqref>S18:S467 T15:T467</xm:sqref>
        </x14:dataValidation>
        <x14:dataValidation type="list" allowBlank="1" showInputMessage="1" showErrorMessage="1" xr:uid="{45ED6F86-4B27-44CC-A3A4-F5DF790F9AA9}">
          <x14:formula1>
            <xm:f>'登録データ（男）'!$Z$7:$Z$8</xm:f>
          </x14:formula1>
          <xm:sqref>H18:H466</xm:sqref>
        </x14:dataValidation>
        <x14:dataValidation type="list" allowBlank="1" showInputMessage="1" showErrorMessage="1" xr:uid="{00000000-0002-0000-0100-000001000000}">
          <x14:formula1>
            <xm:f>'登録データ（男）'!$Q$3:$Q$23</xm:f>
          </x14:formula1>
          <xm:sqref>H467 G18:G467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  <pageSetUpPr fitToPage="1"/>
  </sheetPr>
  <dimension ref="A1:J125"/>
  <sheetViews>
    <sheetView view="pageBreakPreview" topLeftCell="A13" zoomScale="70" zoomScaleSheetLayoutView="70" workbookViewId="0">
      <selection activeCell="D10" sqref="D10:I10"/>
    </sheetView>
  </sheetViews>
  <sheetFormatPr defaultColWidth="9" defaultRowHeight="17.649999999999999"/>
  <cols>
    <col min="1" max="2" width="9" style="5"/>
    <col min="3" max="3" width="14.5" style="5" customWidth="1"/>
    <col min="4" max="7" width="13.8125" style="5" customWidth="1"/>
    <col min="8" max="9" width="11.3125" style="5" customWidth="1"/>
    <col min="10" max="11" width="9" style="5"/>
    <col min="12" max="13" width="11.3125" style="5" customWidth="1"/>
    <col min="14" max="28" width="11.8125" style="5" customWidth="1"/>
    <col min="29" max="16384" width="9" style="5"/>
  </cols>
  <sheetData>
    <row r="1" spans="1:10" ht="13.5" customHeight="1">
      <c r="A1" s="324" t="str">
        <f>基本情報登録!B3&amp;"　"&amp;"男子リレー様式Ⅰ"</f>
        <v>第73回 東北地区大学体育大会陸上競技　男子リレー様式Ⅰ</v>
      </c>
      <c r="B1" s="324"/>
      <c r="C1" s="324"/>
      <c r="D1" s="324"/>
      <c r="E1" s="324"/>
      <c r="F1" s="324"/>
      <c r="G1" s="324"/>
      <c r="H1" s="324"/>
      <c r="I1" s="324"/>
      <c r="J1" s="324"/>
    </row>
    <row r="2" spans="1:10" ht="13.5" customHeight="1">
      <c r="A2" s="324"/>
      <c r="B2" s="324"/>
      <c r="C2" s="324"/>
      <c r="D2" s="324"/>
      <c r="E2" s="324"/>
      <c r="F2" s="324"/>
      <c r="G2" s="324"/>
      <c r="H2" s="324"/>
      <c r="I2" s="324"/>
      <c r="J2" s="324"/>
    </row>
    <row r="3" spans="1:10" ht="13.5" customHeight="1">
      <c r="A3" s="324"/>
      <c r="B3" s="324"/>
      <c r="C3" s="324"/>
      <c r="D3" s="324"/>
      <c r="E3" s="324"/>
      <c r="F3" s="324"/>
      <c r="G3" s="324"/>
      <c r="H3" s="324"/>
      <c r="I3" s="324"/>
      <c r="J3" s="324"/>
    </row>
    <row r="5" spans="1:10" ht="18" thickBot="1"/>
    <row r="6" spans="1:10" ht="13.5" customHeight="1">
      <c r="B6" s="306" t="str">
        <f>基本情報登録!B3&amp;"　"&amp;"男子4×100mR"</f>
        <v>第73回 東北地区大学体育大会陸上競技　男子4×100mR</v>
      </c>
      <c r="C6" s="307"/>
      <c r="D6" s="307"/>
      <c r="E6" s="307"/>
      <c r="F6" s="307"/>
      <c r="G6" s="307"/>
      <c r="H6" s="307"/>
      <c r="I6" s="308"/>
    </row>
    <row r="7" spans="1:10" ht="13.5" customHeight="1" thickBot="1">
      <c r="B7" s="309"/>
      <c r="C7" s="310"/>
      <c r="D7" s="310"/>
      <c r="E7" s="310"/>
      <c r="F7" s="310"/>
      <c r="G7" s="310"/>
      <c r="H7" s="310"/>
      <c r="I7" s="311"/>
    </row>
    <row r="8" spans="1:10" ht="19.149999999999999">
      <c r="B8" s="312" t="s">
        <v>59</v>
      </c>
      <c r="C8" s="287"/>
      <c r="D8" s="313" t="str">
        <f>IF(基本情報登録!D8="","",IF(OR(C35&lt;&gt;"",B41&lt;&gt;"※備考："),基本情報登録!D8&amp;"ｴｰ",基本情報登録!D8))</f>
        <v/>
      </c>
      <c r="E8" s="313"/>
      <c r="F8" s="313"/>
      <c r="G8" s="313"/>
      <c r="H8" s="313"/>
      <c r="I8" s="314"/>
    </row>
    <row r="9" spans="1:10" ht="35.25" customHeight="1" thickBot="1">
      <c r="B9" s="304" t="s">
        <v>0</v>
      </c>
      <c r="C9" s="305"/>
      <c r="D9" s="315" t="str">
        <f>IF(基本情報登録!D10="","",IF(OR(C35&lt;&gt;"",B41&lt;&gt;"※備考："),基本情報登録!D10&amp;"A",基本情報登録!D10))</f>
        <v/>
      </c>
      <c r="E9" s="315"/>
      <c r="F9" s="315"/>
      <c r="G9" s="315"/>
      <c r="H9" s="315"/>
      <c r="I9" s="316"/>
    </row>
    <row r="10" spans="1:10" ht="36.75" customHeight="1">
      <c r="B10" s="285" t="s">
        <v>21</v>
      </c>
      <c r="C10" s="249"/>
      <c r="D10" s="301"/>
      <c r="E10" s="301"/>
      <c r="F10" s="301"/>
      <c r="G10" s="301"/>
      <c r="H10" s="301"/>
      <c r="I10" s="302"/>
    </row>
    <row r="11" spans="1:10" ht="36.75" customHeight="1">
      <c r="B11" s="303" t="s">
        <v>23</v>
      </c>
      <c r="C11" s="261"/>
      <c r="D11" s="204"/>
      <c r="E11" s="204"/>
      <c r="F11" s="204"/>
      <c r="G11" s="204"/>
      <c r="H11" s="204"/>
      <c r="I11" s="205"/>
    </row>
    <row r="12" spans="1:10" ht="21.75" customHeight="1" thickBot="1">
      <c r="B12" s="304" t="s">
        <v>66</v>
      </c>
      <c r="C12" s="305"/>
      <c r="D12" s="317"/>
      <c r="E12" s="206"/>
      <c r="F12" s="206"/>
      <c r="G12" s="206"/>
      <c r="H12" s="206"/>
      <c r="I12" s="207"/>
    </row>
    <row r="13" spans="1:10">
      <c r="B13" s="297" t="s">
        <v>60</v>
      </c>
      <c r="C13" s="298"/>
      <c r="D13" s="298"/>
      <c r="E13" s="298"/>
      <c r="F13" s="298"/>
      <c r="G13" s="298"/>
      <c r="H13" s="298"/>
      <c r="I13" s="299"/>
    </row>
    <row r="14" spans="1:10" ht="18" thickBot="1">
      <c r="B14" s="19" t="s">
        <v>61</v>
      </c>
      <c r="C14" s="20" t="s">
        <v>16</v>
      </c>
      <c r="D14" s="300" t="s">
        <v>62</v>
      </c>
      <c r="E14" s="300"/>
      <c r="F14" s="300" t="s">
        <v>63</v>
      </c>
      <c r="G14" s="300"/>
      <c r="H14" s="20" t="s">
        <v>34</v>
      </c>
      <c r="I14" s="21" t="s">
        <v>64</v>
      </c>
    </row>
    <row r="15" spans="1:10" ht="35.25" customHeight="1" thickTop="1">
      <c r="B15" s="22">
        <v>1</v>
      </c>
      <c r="C15" s="25"/>
      <c r="D15" s="261" t="str">
        <f>IF(C15="","",VLOOKUP(C15,'登録データ（男）'!$A$3:$AA$2000,2,FALSE))</f>
        <v/>
      </c>
      <c r="E15" s="261"/>
      <c r="F15" s="287" t="str">
        <f>IF(C15="","",VLOOKUP(C15,'登録データ（男）'!$A$3:$AA$2000,3,FALSE))</f>
        <v/>
      </c>
      <c r="G15" s="287"/>
      <c r="H15" s="14" t="str">
        <f>IF(C15="","",VLOOKUP(C15,'登録データ（男）'!$A$3:$AA$2000,7,FALSE))</f>
        <v/>
      </c>
      <c r="I15" s="23" t="str">
        <f>IF(C15="","",VLOOKUP(C15,'登録データ（男）'!$A$3:$AA$2000,4,FALSE))</f>
        <v/>
      </c>
    </row>
    <row r="16" spans="1:10" ht="35.25" customHeight="1">
      <c r="B16" s="24">
        <v>2</v>
      </c>
      <c r="C16" s="16"/>
      <c r="D16" s="261" t="str">
        <f>IF(C16="","",VLOOKUP(C16,'登録データ（男）'!$A$3:$AA$2000,2,FALSE))</f>
        <v/>
      </c>
      <c r="E16" s="261"/>
      <c r="F16" s="287" t="str">
        <f>IF(C16="","",VLOOKUP(C16,'登録データ（男）'!$A$3:$AA$2000,3,FALSE))</f>
        <v/>
      </c>
      <c r="G16" s="287"/>
      <c r="H16" s="14" t="str">
        <f>IF(C16="","",VLOOKUP(C16,'登録データ（男）'!$A$3:$AA$2000,7,FALSE))</f>
        <v/>
      </c>
      <c r="I16" s="23" t="str">
        <f>IF(C16="","",VLOOKUP(C16,'登録データ（男）'!$A$3:$AA$2000,4,FALSE))</f>
        <v/>
      </c>
    </row>
    <row r="17" spans="2:9" ht="35.25" customHeight="1">
      <c r="B17" s="24">
        <v>3</v>
      </c>
      <c r="C17" s="16"/>
      <c r="D17" s="261" t="str">
        <f>IF(C17="","",VLOOKUP(C17,'登録データ（男）'!$A$3:$AA$2000,2,FALSE))</f>
        <v/>
      </c>
      <c r="E17" s="261"/>
      <c r="F17" s="287" t="str">
        <f>IF(C17="","",VLOOKUP(C17,'登録データ（男）'!$A$3:$AA$2000,3,FALSE))</f>
        <v/>
      </c>
      <c r="G17" s="287"/>
      <c r="H17" s="14" t="str">
        <f>IF(C17="","",VLOOKUP(C17,'登録データ（男）'!$A$3:$AA$2000,7,FALSE))</f>
        <v/>
      </c>
      <c r="I17" s="23" t="str">
        <f>IF(C17="","",VLOOKUP(C17,'登録データ（男）'!$A$3:$AA$2000,4,FALSE))</f>
        <v/>
      </c>
    </row>
    <row r="18" spans="2:9" ht="35.25" customHeight="1">
      <c r="B18" s="24">
        <v>4</v>
      </c>
      <c r="C18" s="16"/>
      <c r="D18" s="261" t="str">
        <f>IF(C18="","",VLOOKUP(C18,'登録データ（男）'!$A$3:$AA$2000,2,FALSE))</f>
        <v/>
      </c>
      <c r="E18" s="261"/>
      <c r="F18" s="287" t="str">
        <f>IF(C18="","",VLOOKUP(C18,'登録データ（男）'!$A$3:$AA$2000,3,FALSE))</f>
        <v/>
      </c>
      <c r="G18" s="287"/>
      <c r="H18" s="14" t="str">
        <f>IF(C18="","",VLOOKUP(C18,'登録データ（男）'!$A$3:$AA$2000,7,FALSE))</f>
        <v/>
      </c>
      <c r="I18" s="23" t="str">
        <f>IF(C18="","",VLOOKUP(C18,'登録データ（男）'!$A$3:$AA$2000,4,FALSE))</f>
        <v/>
      </c>
    </row>
    <row r="19" spans="2:9" ht="35.25" customHeight="1">
      <c r="B19" s="24">
        <v>5</v>
      </c>
      <c r="C19" s="16"/>
      <c r="D19" s="261" t="str">
        <f>IF(C19="","",VLOOKUP(C19,'登録データ（男）'!$A$3:$AA$2000,2,FALSE))</f>
        <v/>
      </c>
      <c r="E19" s="261"/>
      <c r="F19" s="287" t="str">
        <f>IF(C19="","",VLOOKUP(C19,'登録データ（男）'!$A$3:$AA$2000,3,FALSE))</f>
        <v/>
      </c>
      <c r="G19" s="287"/>
      <c r="H19" s="14" t="str">
        <f>IF(C19="","",VLOOKUP(C19,'登録データ（男）'!$A$3:$AA$2000,7,FALSE))</f>
        <v/>
      </c>
      <c r="I19" s="23" t="str">
        <f>IF(C19="","",VLOOKUP(C19,'登録データ（男）'!$A$3:$AA$2000,4,FALSE))</f>
        <v/>
      </c>
    </row>
    <row r="20" spans="2:9" ht="35.25" customHeight="1">
      <c r="B20" s="24">
        <v>6</v>
      </c>
      <c r="C20" s="16"/>
      <c r="D20" s="261" t="str">
        <f>IF(C20="","",VLOOKUP(C20,'登録データ（男）'!$A$3:$AA$2000,2,FALSE))</f>
        <v/>
      </c>
      <c r="E20" s="261"/>
      <c r="F20" s="287" t="str">
        <f>IF(C20="","",VLOOKUP(C20,'登録データ（男）'!$A$3:$AA$2000,3,FALSE))</f>
        <v/>
      </c>
      <c r="G20" s="287"/>
      <c r="H20" s="14" t="str">
        <f>IF(C20="","",VLOOKUP(C20,'登録データ（男）'!$A$3:$AA$2000,7,FALSE))</f>
        <v/>
      </c>
      <c r="I20" s="23" t="str">
        <f>IF(C20="","",VLOOKUP(C20,'登録データ（男）'!$A$3:$AA$2000,4,FALSE))</f>
        <v/>
      </c>
    </row>
    <row r="21" spans="2:9">
      <c r="B21" s="318" t="s">
        <v>65</v>
      </c>
      <c r="C21" s="319"/>
      <c r="D21" s="319"/>
      <c r="E21" s="319"/>
      <c r="F21" s="319"/>
      <c r="G21" s="319"/>
      <c r="H21" s="319"/>
      <c r="I21" s="320"/>
    </row>
    <row r="22" spans="2:9">
      <c r="B22" s="318"/>
      <c r="C22" s="319"/>
      <c r="D22" s="319"/>
      <c r="E22" s="319"/>
      <c r="F22" s="319"/>
      <c r="G22" s="319"/>
      <c r="H22" s="319"/>
      <c r="I22" s="320"/>
    </row>
    <row r="23" spans="2:9" ht="60" customHeight="1" thickBot="1">
      <c r="B23" s="321"/>
      <c r="C23" s="322"/>
      <c r="D23" s="322"/>
      <c r="E23" s="322"/>
      <c r="F23" s="322"/>
      <c r="G23" s="322"/>
      <c r="H23" s="322"/>
      <c r="I23" s="323"/>
    </row>
    <row r="24" spans="2:9" ht="60" customHeight="1">
      <c r="B24" s="45"/>
      <c r="C24" s="45"/>
      <c r="D24" s="45"/>
      <c r="E24" s="45"/>
      <c r="F24" s="45"/>
      <c r="G24" s="45"/>
      <c r="H24" s="45"/>
      <c r="I24" s="45"/>
    </row>
    <row r="25" spans="2:9" ht="60" hidden="1" customHeight="1" thickBot="1"/>
    <row r="26" spans="2:9" ht="60" hidden="1" customHeight="1">
      <c r="B26" s="306" t="s">
        <v>268</v>
      </c>
      <c r="C26" s="307"/>
      <c r="D26" s="307"/>
      <c r="E26" s="307"/>
      <c r="F26" s="307"/>
      <c r="G26" s="307"/>
      <c r="H26" s="307"/>
      <c r="I26" s="308"/>
    </row>
    <row r="27" spans="2:9" ht="60" hidden="1" customHeight="1" thickBot="1">
      <c r="B27" s="309"/>
      <c r="C27" s="310"/>
      <c r="D27" s="310"/>
      <c r="E27" s="310"/>
      <c r="F27" s="310"/>
      <c r="G27" s="310"/>
      <c r="H27" s="310"/>
      <c r="I27" s="311"/>
    </row>
    <row r="28" spans="2:9" ht="60" hidden="1" customHeight="1">
      <c r="B28" s="312" t="s">
        <v>18</v>
      </c>
      <c r="C28" s="287"/>
      <c r="D28" s="313" t="str">
        <f>IF(基本情報登録!D8="","",基本情報登録!D8&amp;"ﾋﾞｰ")</f>
        <v/>
      </c>
      <c r="E28" s="313"/>
      <c r="F28" s="313"/>
      <c r="G28" s="313"/>
      <c r="H28" s="313"/>
      <c r="I28" s="314"/>
    </row>
    <row r="29" spans="2:9" ht="60" hidden="1" customHeight="1" thickBot="1">
      <c r="B29" s="304" t="s">
        <v>0</v>
      </c>
      <c r="C29" s="305"/>
      <c r="D29" s="315" t="str">
        <f>IF(基本情報登録!D10="","",基本情報登録!D10&amp;"B")</f>
        <v/>
      </c>
      <c r="E29" s="315"/>
      <c r="F29" s="315"/>
      <c r="G29" s="315"/>
      <c r="H29" s="315"/>
      <c r="I29" s="316"/>
    </row>
    <row r="30" spans="2:9" ht="60" hidden="1" customHeight="1">
      <c r="B30" s="285" t="s">
        <v>21</v>
      </c>
      <c r="C30" s="249"/>
      <c r="D30" s="301"/>
      <c r="E30" s="301"/>
      <c r="F30" s="301"/>
      <c r="G30" s="301"/>
      <c r="H30" s="301"/>
      <c r="I30" s="302"/>
    </row>
    <row r="31" spans="2:9" ht="60" hidden="1" customHeight="1">
      <c r="B31" s="303" t="s">
        <v>23</v>
      </c>
      <c r="C31" s="261"/>
      <c r="D31" s="204"/>
      <c r="E31" s="204"/>
      <c r="F31" s="204"/>
      <c r="G31" s="204"/>
      <c r="H31" s="204"/>
      <c r="I31" s="205"/>
    </row>
    <row r="32" spans="2:9" ht="60" hidden="1" customHeight="1" thickBot="1">
      <c r="B32" s="304" t="s">
        <v>66</v>
      </c>
      <c r="C32" s="305"/>
      <c r="D32" s="206"/>
      <c r="E32" s="206"/>
      <c r="F32" s="206"/>
      <c r="G32" s="206"/>
      <c r="H32" s="206"/>
      <c r="I32" s="207"/>
    </row>
    <row r="33" spans="2:9" ht="60" hidden="1" customHeight="1">
      <c r="B33" s="297" t="s">
        <v>60</v>
      </c>
      <c r="C33" s="298"/>
      <c r="D33" s="298"/>
      <c r="E33" s="298"/>
      <c r="F33" s="298"/>
      <c r="G33" s="298"/>
      <c r="H33" s="298"/>
      <c r="I33" s="299"/>
    </row>
    <row r="34" spans="2:9" ht="60" hidden="1" customHeight="1" thickBot="1">
      <c r="B34" s="19" t="s">
        <v>15</v>
      </c>
      <c r="C34" s="20" t="s">
        <v>16</v>
      </c>
      <c r="D34" s="300" t="s">
        <v>62</v>
      </c>
      <c r="E34" s="300"/>
      <c r="F34" s="300" t="s">
        <v>18</v>
      </c>
      <c r="G34" s="300"/>
      <c r="H34" s="20" t="s">
        <v>34</v>
      </c>
      <c r="I34" s="21" t="s">
        <v>64</v>
      </c>
    </row>
    <row r="35" spans="2:9" ht="60" hidden="1" customHeight="1" thickTop="1">
      <c r="B35" s="22">
        <v>1</v>
      </c>
      <c r="C35" s="25"/>
      <c r="D35" s="261" t="str">
        <f>IF(C35="","",VLOOKUP(C35,'登録データ（男）'!$A$3:$AA$2000,2,FALSE))</f>
        <v/>
      </c>
      <c r="E35" s="261"/>
      <c r="F35" s="287" t="str">
        <f>IF(C35="","",VLOOKUP(C35,'登録データ（男）'!$A$3:$AA$2000,3,FALSE))</f>
        <v/>
      </c>
      <c r="G35" s="287"/>
      <c r="H35" s="14" t="str">
        <f>IF(C35="","",VLOOKUP(C35,'登録データ（男）'!$A$3:$AA$2000,7,FALSE))</f>
        <v/>
      </c>
      <c r="I35" s="23" t="str">
        <f>IF(C35="","",VLOOKUP(C35,'登録データ（男）'!$A$3:$AA$2000,4,FALSE))</f>
        <v/>
      </c>
    </row>
    <row r="36" spans="2:9" ht="60" hidden="1" customHeight="1">
      <c r="B36" s="24">
        <v>2</v>
      </c>
      <c r="C36" s="16"/>
      <c r="D36" s="261" t="str">
        <f>IF(C36="","",VLOOKUP(C36,'登録データ（男）'!$A$3:$AA$2000,2,FALSE))</f>
        <v/>
      </c>
      <c r="E36" s="261"/>
      <c r="F36" s="287" t="str">
        <f>IF(C36="","",VLOOKUP(C36,'登録データ（男）'!$A$3:$AA$2000,3,FALSE))</f>
        <v/>
      </c>
      <c r="G36" s="287"/>
      <c r="H36" s="14" t="str">
        <f>IF(C36="","",VLOOKUP(C36,'登録データ（男）'!$A$3:$AA$2000,7,FALSE))</f>
        <v/>
      </c>
      <c r="I36" s="23" t="str">
        <f>IF(C36="","",VLOOKUP(C36,'登録データ（男）'!$A$3:$AA$2000,4,FALSE))</f>
        <v/>
      </c>
    </row>
    <row r="37" spans="2:9" ht="60" hidden="1" customHeight="1">
      <c r="B37" s="24">
        <v>3</v>
      </c>
      <c r="C37" s="16"/>
      <c r="D37" s="261" t="str">
        <f>IF(C37="","",VLOOKUP(C37,'登録データ（男）'!$A$3:$AA$2000,2,FALSE))</f>
        <v/>
      </c>
      <c r="E37" s="261"/>
      <c r="F37" s="287" t="str">
        <f>IF(C37="","",VLOOKUP(C37,'登録データ（男）'!$A$3:$AA$2000,3,FALSE))</f>
        <v/>
      </c>
      <c r="G37" s="287"/>
      <c r="H37" s="14" t="str">
        <f>IF(C37="","",VLOOKUP(C37,'登録データ（男）'!$A$3:$AA$2000,7,FALSE))</f>
        <v/>
      </c>
      <c r="I37" s="23" t="str">
        <f>IF(C37="","",VLOOKUP(C37,'登録データ（男）'!$A$3:$AA$2000,4,FALSE))</f>
        <v/>
      </c>
    </row>
    <row r="38" spans="2:9" ht="60" hidden="1" customHeight="1">
      <c r="B38" s="24">
        <v>4</v>
      </c>
      <c r="C38" s="16"/>
      <c r="D38" s="261" t="str">
        <f>IF(C38="","",VLOOKUP(C38,'登録データ（男）'!$A$3:$AA$2000,2,FALSE))</f>
        <v/>
      </c>
      <c r="E38" s="261"/>
      <c r="F38" s="287" t="str">
        <f>IF(C38="","",VLOOKUP(C38,'登録データ（男）'!$A$3:$AA$2000,3,FALSE))</f>
        <v/>
      </c>
      <c r="G38" s="287"/>
      <c r="H38" s="14" t="str">
        <f>IF(C38="","",VLOOKUP(C38,'登録データ（男）'!$A$3:$AA$2000,7,FALSE))</f>
        <v/>
      </c>
      <c r="I38" s="23" t="str">
        <f>IF(C38="","",VLOOKUP(C38,'登録データ（男）'!$A$3:$AA$2000,4,FALSE))</f>
        <v/>
      </c>
    </row>
    <row r="39" spans="2:9" ht="60" hidden="1" customHeight="1">
      <c r="B39" s="24">
        <v>5</v>
      </c>
      <c r="C39" s="16"/>
      <c r="D39" s="261" t="str">
        <f>IF(C39="","",VLOOKUP(C39,'登録データ（男）'!$A$3:$AA$2000,2,FALSE))</f>
        <v/>
      </c>
      <c r="E39" s="261"/>
      <c r="F39" s="287" t="str">
        <f>IF(C39="","",VLOOKUP(C39,'登録データ（男）'!$A$3:$AA$2000,3,FALSE))</f>
        <v/>
      </c>
      <c r="G39" s="287"/>
      <c r="H39" s="14" t="str">
        <f>IF(C39="","",VLOOKUP(C39,'登録データ（男）'!$A$3:$AA$2000,7,FALSE))</f>
        <v/>
      </c>
      <c r="I39" s="23" t="str">
        <f>IF(C39="","",VLOOKUP(C39,'登録データ（男）'!$A$3:$AA$2000,4,FALSE))</f>
        <v/>
      </c>
    </row>
    <row r="40" spans="2:9" ht="60" hidden="1" customHeight="1">
      <c r="B40" s="24">
        <v>6</v>
      </c>
      <c r="C40" s="16"/>
      <c r="D40" s="261" t="str">
        <f>IF(C40="","",VLOOKUP(C40,'登録データ（男）'!$A$3:$AA$2000,2,FALSE))</f>
        <v/>
      </c>
      <c r="E40" s="261"/>
      <c r="F40" s="287" t="str">
        <f>IF(C40="","",VLOOKUP(C40,'登録データ（男）'!$A$3:$AA$2000,3,FALSE))</f>
        <v/>
      </c>
      <c r="G40" s="287"/>
      <c r="H40" s="14" t="str">
        <f>IF(C40="","",VLOOKUP(C40,'登録データ（男）'!$A$3:$AA$2000,7,FALSE))</f>
        <v/>
      </c>
      <c r="I40" s="23" t="str">
        <f>IF(C40="","",VLOOKUP(C40,'登録データ（男）'!$A$3:$AA$2000,4,FALSE))</f>
        <v/>
      </c>
    </row>
    <row r="41" spans="2:9" ht="60" hidden="1" customHeight="1">
      <c r="B41" s="288" t="s">
        <v>65</v>
      </c>
      <c r="C41" s="289"/>
      <c r="D41" s="289"/>
      <c r="E41" s="289"/>
      <c r="F41" s="289"/>
      <c r="G41" s="289"/>
      <c r="H41" s="289"/>
      <c r="I41" s="290"/>
    </row>
    <row r="42" spans="2:9" ht="60" hidden="1" customHeight="1">
      <c r="B42" s="291"/>
      <c r="C42" s="292"/>
      <c r="D42" s="292"/>
      <c r="E42" s="292"/>
      <c r="F42" s="292"/>
      <c r="G42" s="292"/>
      <c r="H42" s="292"/>
      <c r="I42" s="293"/>
    </row>
    <row r="43" spans="2:9" ht="60" hidden="1" customHeight="1" thickBot="1">
      <c r="B43" s="294"/>
      <c r="C43" s="295"/>
      <c r="D43" s="295"/>
      <c r="E43" s="295"/>
      <c r="F43" s="295"/>
      <c r="G43" s="295"/>
      <c r="H43" s="295"/>
      <c r="I43" s="296"/>
    </row>
    <row r="44" spans="2:9" ht="60" hidden="1" customHeight="1"/>
    <row r="45" spans="2:9" ht="60" hidden="1" customHeight="1" thickBot="1"/>
    <row r="46" spans="2:9" ht="60" hidden="1" customHeight="1">
      <c r="B46" s="306" t="s">
        <v>269</v>
      </c>
      <c r="C46" s="307"/>
      <c r="D46" s="307"/>
      <c r="E46" s="307"/>
      <c r="F46" s="307"/>
      <c r="G46" s="307"/>
      <c r="H46" s="307"/>
      <c r="I46" s="308"/>
    </row>
    <row r="47" spans="2:9" ht="60" hidden="1" customHeight="1" thickBot="1">
      <c r="B47" s="309"/>
      <c r="C47" s="310"/>
      <c r="D47" s="310"/>
      <c r="E47" s="310"/>
      <c r="F47" s="310"/>
      <c r="G47" s="310"/>
      <c r="H47" s="310"/>
      <c r="I47" s="311"/>
    </row>
    <row r="48" spans="2:9" ht="60" hidden="1" customHeight="1">
      <c r="B48" s="312" t="s">
        <v>18</v>
      </c>
      <c r="C48" s="287"/>
      <c r="D48" s="313" t="str">
        <f>IF(基本情報登録!D8="","",基本情報登録!D8&amp;"ｼｰ")</f>
        <v/>
      </c>
      <c r="E48" s="313"/>
      <c r="F48" s="313"/>
      <c r="G48" s="313"/>
      <c r="H48" s="313"/>
      <c r="I48" s="314"/>
    </row>
    <row r="49" spans="2:9" ht="60" hidden="1" customHeight="1" thickBot="1">
      <c r="B49" s="304" t="s">
        <v>0</v>
      </c>
      <c r="C49" s="305"/>
      <c r="D49" s="315" t="str">
        <f>IF(基本情報登録!D10="","",基本情報登録!D10&amp;"C")</f>
        <v/>
      </c>
      <c r="E49" s="315"/>
      <c r="F49" s="315"/>
      <c r="G49" s="315"/>
      <c r="H49" s="315"/>
      <c r="I49" s="316"/>
    </row>
    <row r="50" spans="2:9" ht="60" hidden="1" customHeight="1">
      <c r="B50" s="285" t="s">
        <v>21</v>
      </c>
      <c r="C50" s="249"/>
      <c r="D50" s="301"/>
      <c r="E50" s="301"/>
      <c r="F50" s="301"/>
      <c r="G50" s="301"/>
      <c r="H50" s="301"/>
      <c r="I50" s="302"/>
    </row>
    <row r="51" spans="2:9" ht="60" hidden="1" customHeight="1">
      <c r="B51" s="303" t="s">
        <v>23</v>
      </c>
      <c r="C51" s="261"/>
      <c r="D51" s="204"/>
      <c r="E51" s="204"/>
      <c r="F51" s="204"/>
      <c r="G51" s="204"/>
      <c r="H51" s="204"/>
      <c r="I51" s="205"/>
    </row>
    <row r="52" spans="2:9" ht="60" hidden="1" customHeight="1" thickBot="1">
      <c r="B52" s="304" t="s">
        <v>66</v>
      </c>
      <c r="C52" s="305"/>
      <c r="D52" s="206"/>
      <c r="E52" s="206"/>
      <c r="F52" s="206"/>
      <c r="G52" s="206"/>
      <c r="H52" s="206"/>
      <c r="I52" s="207"/>
    </row>
    <row r="53" spans="2:9" ht="60" hidden="1" customHeight="1">
      <c r="B53" s="297" t="s">
        <v>60</v>
      </c>
      <c r="C53" s="298"/>
      <c r="D53" s="298"/>
      <c r="E53" s="298"/>
      <c r="F53" s="298"/>
      <c r="G53" s="298"/>
      <c r="H53" s="298"/>
      <c r="I53" s="299"/>
    </row>
    <row r="54" spans="2:9" ht="60" hidden="1" customHeight="1" thickBot="1">
      <c r="B54" s="19" t="s">
        <v>15</v>
      </c>
      <c r="C54" s="20" t="s">
        <v>16</v>
      </c>
      <c r="D54" s="300" t="s">
        <v>62</v>
      </c>
      <c r="E54" s="300"/>
      <c r="F54" s="300" t="s">
        <v>18</v>
      </c>
      <c r="G54" s="300"/>
      <c r="H54" s="20" t="s">
        <v>34</v>
      </c>
      <c r="I54" s="21" t="s">
        <v>64</v>
      </c>
    </row>
    <row r="55" spans="2:9" ht="60" hidden="1" customHeight="1" thickTop="1">
      <c r="B55" s="22">
        <v>1</v>
      </c>
      <c r="C55" s="25"/>
      <c r="D55" s="261" t="str">
        <f>IF(C55="","",VLOOKUP(C55,'登録データ（男）'!$A$3:$AA$2000,2,FALSE))</f>
        <v/>
      </c>
      <c r="E55" s="261"/>
      <c r="F55" s="287" t="str">
        <f>IF(C55="","",VLOOKUP(C55,'登録データ（男）'!$A$3:$AA$2000,3,FALSE))</f>
        <v/>
      </c>
      <c r="G55" s="287"/>
      <c r="H55" s="14" t="str">
        <f>IF(C55="","",VLOOKUP(C55,'登録データ（男）'!$A$3:$AA$2000,7,FALSE))</f>
        <v/>
      </c>
      <c r="I55" s="23" t="str">
        <f>IF(C55="","",VLOOKUP(C55,'登録データ（男）'!$A$3:$AA$2000,4,FALSE))</f>
        <v/>
      </c>
    </row>
    <row r="56" spans="2:9" ht="60" hidden="1" customHeight="1">
      <c r="B56" s="24">
        <v>2</v>
      </c>
      <c r="C56" s="16"/>
      <c r="D56" s="261" t="str">
        <f>IF(C56="","",VLOOKUP(C56,'登録データ（男）'!$A$3:$AA$2000,2,FALSE))</f>
        <v/>
      </c>
      <c r="E56" s="261"/>
      <c r="F56" s="287" t="str">
        <f>IF(C56="","",VLOOKUP(C56,'登録データ（男）'!$A$3:$AA$2000,3,FALSE))</f>
        <v/>
      </c>
      <c r="G56" s="287"/>
      <c r="H56" s="14" t="str">
        <f>IF(C56="","",VLOOKUP(C56,'登録データ（男）'!$A$3:$AA$2000,7,FALSE))</f>
        <v/>
      </c>
      <c r="I56" s="23" t="str">
        <f>IF(C56="","",VLOOKUP(C56,'登録データ（男）'!$A$3:$AA$2000,4,FALSE))</f>
        <v/>
      </c>
    </row>
    <row r="57" spans="2:9" ht="60" hidden="1" customHeight="1">
      <c r="B57" s="24">
        <v>3</v>
      </c>
      <c r="C57" s="16"/>
      <c r="D57" s="261" t="str">
        <f>IF(C57="","",VLOOKUP(C57,'登録データ（男）'!$A$3:$AA$2000,2,FALSE))</f>
        <v/>
      </c>
      <c r="E57" s="261"/>
      <c r="F57" s="287" t="str">
        <f>IF(C57="","",VLOOKUP(C57,'登録データ（男）'!$A$3:$AA$2000,3,FALSE))</f>
        <v/>
      </c>
      <c r="G57" s="287"/>
      <c r="H57" s="14" t="str">
        <f>IF(C57="","",VLOOKUP(C57,'登録データ（男）'!$A$3:$AA$2000,7,FALSE))</f>
        <v/>
      </c>
      <c r="I57" s="23" t="str">
        <f>IF(C57="","",VLOOKUP(C57,'登録データ（男）'!$A$3:$AA$2000,4,FALSE))</f>
        <v/>
      </c>
    </row>
    <row r="58" spans="2:9" ht="60" hidden="1" customHeight="1">
      <c r="B58" s="24">
        <v>4</v>
      </c>
      <c r="C58" s="16"/>
      <c r="D58" s="261" t="str">
        <f>IF(C58="","",VLOOKUP(C58,'登録データ（男）'!$A$3:$AA$2000,2,FALSE))</f>
        <v/>
      </c>
      <c r="E58" s="261"/>
      <c r="F58" s="287" t="str">
        <f>IF(C58="","",VLOOKUP(C58,'登録データ（男）'!$A$3:$AA$2000,3,FALSE))</f>
        <v/>
      </c>
      <c r="G58" s="287"/>
      <c r="H58" s="14" t="str">
        <f>IF(C58="","",VLOOKUP(C58,'登録データ（男）'!$A$3:$AA$2000,7,FALSE))</f>
        <v/>
      </c>
      <c r="I58" s="23" t="str">
        <f>IF(C58="","",VLOOKUP(C58,'登録データ（男）'!$A$3:$AA$2000,4,FALSE))</f>
        <v/>
      </c>
    </row>
    <row r="59" spans="2:9" ht="60" hidden="1" customHeight="1">
      <c r="B59" s="24">
        <v>5</v>
      </c>
      <c r="C59" s="16"/>
      <c r="D59" s="261" t="str">
        <f>IF(C59="","",VLOOKUP(C59,'登録データ（男）'!$A$3:$AA$2000,2,FALSE))</f>
        <v/>
      </c>
      <c r="E59" s="261"/>
      <c r="F59" s="287" t="str">
        <f>IF(C59="","",VLOOKUP(C59,'登録データ（男）'!$A$3:$AA$2000,3,FALSE))</f>
        <v/>
      </c>
      <c r="G59" s="287"/>
      <c r="H59" s="14" t="str">
        <f>IF(C59="","",VLOOKUP(C59,'登録データ（男）'!$A$3:$AA$2000,7,FALSE))</f>
        <v/>
      </c>
      <c r="I59" s="23" t="str">
        <f>IF(C59="","",VLOOKUP(C59,'登録データ（男）'!$A$3:$AA$2000,4,FALSE))</f>
        <v/>
      </c>
    </row>
    <row r="60" spans="2:9" ht="60" hidden="1" customHeight="1">
      <c r="B60" s="24">
        <v>6</v>
      </c>
      <c r="C60" s="16"/>
      <c r="D60" s="261" t="str">
        <f>IF(C60="","",VLOOKUP(C60,'登録データ（男）'!$A$3:$AA$2000,2,FALSE))</f>
        <v/>
      </c>
      <c r="E60" s="261"/>
      <c r="F60" s="287" t="str">
        <f>IF(C60="","",VLOOKUP(C60,'登録データ（男）'!$A$3:$AA$2000,3,FALSE))</f>
        <v/>
      </c>
      <c r="G60" s="287"/>
      <c r="H60" s="14" t="str">
        <f>IF(C60="","",VLOOKUP(C60,'登録データ（男）'!$A$3:$AA$2000,7,FALSE))</f>
        <v/>
      </c>
      <c r="I60" s="23" t="str">
        <f>IF(C60="","",VLOOKUP(C60,'登録データ（男）'!$A$3:$AA$2000,4,FALSE))</f>
        <v/>
      </c>
    </row>
    <row r="61" spans="2:9" ht="60" hidden="1" customHeight="1">
      <c r="B61" s="288" t="s">
        <v>65</v>
      </c>
      <c r="C61" s="289"/>
      <c r="D61" s="289"/>
      <c r="E61" s="289"/>
      <c r="F61" s="289"/>
      <c r="G61" s="289"/>
      <c r="H61" s="289"/>
      <c r="I61" s="290"/>
    </row>
    <row r="62" spans="2:9" ht="60" hidden="1" customHeight="1">
      <c r="B62" s="291"/>
      <c r="C62" s="292"/>
      <c r="D62" s="292"/>
      <c r="E62" s="292"/>
      <c r="F62" s="292"/>
      <c r="G62" s="292"/>
      <c r="H62" s="292"/>
      <c r="I62" s="293"/>
    </row>
    <row r="63" spans="2:9" ht="60" hidden="1" customHeight="1" thickBot="1">
      <c r="B63" s="294"/>
      <c r="C63" s="295"/>
      <c r="D63" s="295"/>
      <c r="E63" s="295"/>
      <c r="F63" s="295"/>
      <c r="G63" s="295"/>
      <c r="H63" s="295"/>
      <c r="I63" s="296"/>
    </row>
    <row r="64" spans="2:9" ht="60" hidden="1" customHeight="1"/>
    <row r="65" spans="2:9" ht="37.5" customHeight="1" thickBot="1"/>
    <row r="66" spans="2:9" ht="13.5" customHeight="1">
      <c r="B66" s="306" t="str">
        <f>基本情報登録!B3&amp;"　"&amp;"男子4×400mR"</f>
        <v>第73回 東北地区大学体育大会陸上競技　男子4×400mR</v>
      </c>
      <c r="C66" s="307"/>
      <c r="D66" s="307"/>
      <c r="E66" s="307"/>
      <c r="F66" s="307"/>
      <c r="G66" s="307"/>
      <c r="H66" s="307"/>
      <c r="I66" s="308"/>
    </row>
    <row r="67" spans="2:9" ht="13.5" customHeight="1" thickBot="1">
      <c r="B67" s="309"/>
      <c r="C67" s="310"/>
      <c r="D67" s="310"/>
      <c r="E67" s="310"/>
      <c r="F67" s="310"/>
      <c r="G67" s="310"/>
      <c r="H67" s="310"/>
      <c r="I67" s="311"/>
    </row>
    <row r="68" spans="2:9" ht="19.149999999999999">
      <c r="B68" s="312" t="s">
        <v>18</v>
      </c>
      <c r="C68" s="287"/>
      <c r="D68" s="313" t="str">
        <f>IF(基本情報登録!D8="","",基本情報登録!D8)</f>
        <v/>
      </c>
      <c r="E68" s="313"/>
      <c r="F68" s="313"/>
      <c r="G68" s="313"/>
      <c r="H68" s="313"/>
      <c r="I68" s="314"/>
    </row>
    <row r="69" spans="2:9" ht="35.25" customHeight="1" thickBot="1">
      <c r="B69" s="304" t="s">
        <v>0</v>
      </c>
      <c r="C69" s="305"/>
      <c r="D69" s="315" t="str">
        <f>IF(基本情報登録!D10="","",IF(OR(C95&lt;&gt;"",B101&lt;&gt;"※備考："),基本情報登録!D10&amp;"A",基本情報登録!D10))</f>
        <v/>
      </c>
      <c r="E69" s="315"/>
      <c r="F69" s="315"/>
      <c r="G69" s="315"/>
      <c r="H69" s="315"/>
      <c r="I69" s="316"/>
    </row>
    <row r="70" spans="2:9" ht="36.75" customHeight="1">
      <c r="B70" s="285" t="s">
        <v>21</v>
      </c>
      <c r="C70" s="249"/>
      <c r="D70" s="301"/>
      <c r="E70" s="301"/>
      <c r="F70" s="301"/>
      <c r="G70" s="301"/>
      <c r="H70" s="301"/>
      <c r="I70" s="302"/>
    </row>
    <row r="71" spans="2:9" ht="36.75" customHeight="1">
      <c r="B71" s="303" t="s">
        <v>23</v>
      </c>
      <c r="C71" s="261"/>
      <c r="D71" s="204"/>
      <c r="E71" s="204"/>
      <c r="F71" s="204"/>
      <c r="G71" s="204"/>
      <c r="H71" s="204"/>
      <c r="I71" s="205"/>
    </row>
    <row r="72" spans="2:9" ht="21.75" customHeight="1" thickBot="1">
      <c r="B72" s="304" t="s">
        <v>66</v>
      </c>
      <c r="C72" s="305"/>
      <c r="D72" s="317"/>
      <c r="E72" s="206"/>
      <c r="F72" s="206"/>
      <c r="G72" s="206"/>
      <c r="H72" s="206"/>
      <c r="I72" s="207"/>
    </row>
    <row r="73" spans="2:9">
      <c r="B73" s="297" t="s">
        <v>60</v>
      </c>
      <c r="C73" s="298"/>
      <c r="D73" s="298"/>
      <c r="E73" s="298"/>
      <c r="F73" s="298"/>
      <c r="G73" s="298"/>
      <c r="H73" s="298"/>
      <c r="I73" s="299"/>
    </row>
    <row r="74" spans="2:9" ht="18" thickBot="1">
      <c r="B74" s="19" t="s">
        <v>15</v>
      </c>
      <c r="C74" s="20" t="s">
        <v>16</v>
      </c>
      <c r="D74" s="300" t="s">
        <v>62</v>
      </c>
      <c r="E74" s="300"/>
      <c r="F74" s="300" t="s">
        <v>18</v>
      </c>
      <c r="G74" s="300"/>
      <c r="H74" s="20" t="s">
        <v>34</v>
      </c>
      <c r="I74" s="21" t="s">
        <v>64</v>
      </c>
    </row>
    <row r="75" spans="2:9" ht="35.25" customHeight="1" thickTop="1">
      <c r="B75" s="22">
        <v>1</v>
      </c>
      <c r="C75" s="25"/>
      <c r="D75" s="261" t="str">
        <f>IF(C75="","",VLOOKUP(C75,'登録データ（男）'!$A$3:$AA$2000,2,FALSE))</f>
        <v/>
      </c>
      <c r="E75" s="261"/>
      <c r="F75" s="287" t="str">
        <f>IF(C75="","",VLOOKUP(C75,'登録データ（男）'!$A$3:$AA$2000,3,FALSE))</f>
        <v/>
      </c>
      <c r="G75" s="287"/>
      <c r="H75" s="14" t="str">
        <f>IF(C75="","",VLOOKUP(C75,'登録データ（男）'!$A$3:$AA$2000,7,FALSE))</f>
        <v/>
      </c>
      <c r="I75" s="23" t="str">
        <f>IF(C75="","",VLOOKUP(C75,'登録データ（男）'!$A$3:$AA$2000,4,FALSE))</f>
        <v/>
      </c>
    </row>
    <row r="76" spans="2:9" ht="35.25" customHeight="1">
      <c r="B76" s="24">
        <v>2</v>
      </c>
      <c r="C76" s="16"/>
      <c r="D76" s="261" t="str">
        <f>IF(C76="","",VLOOKUP(C76,'登録データ（男）'!$A$3:$AA$2000,2,FALSE))</f>
        <v/>
      </c>
      <c r="E76" s="261"/>
      <c r="F76" s="287" t="str">
        <f>IF(C76="","",VLOOKUP(C76,'登録データ（男）'!$A$3:$AA$2000,3,FALSE))</f>
        <v/>
      </c>
      <c r="G76" s="287"/>
      <c r="H76" s="14" t="str">
        <f>IF(C76="","",VLOOKUP(C76,'登録データ（男）'!$A$3:$AA$2000,7,FALSE))</f>
        <v/>
      </c>
      <c r="I76" s="23" t="str">
        <f>IF(C76="","",VLOOKUP(C76,'登録データ（男）'!$A$3:$AA$2000,4,FALSE))</f>
        <v/>
      </c>
    </row>
    <row r="77" spans="2:9" ht="35.25" customHeight="1">
      <c r="B77" s="24">
        <v>3</v>
      </c>
      <c r="C77" s="16"/>
      <c r="D77" s="261" t="str">
        <f>IF(C77="","",VLOOKUP(C77,'登録データ（男）'!$A$3:$AA$2000,2,FALSE))</f>
        <v/>
      </c>
      <c r="E77" s="261"/>
      <c r="F77" s="287" t="str">
        <f>IF(C77="","",VLOOKUP(C77,'登録データ（男）'!$A$3:$AA$2000,3,FALSE))</f>
        <v/>
      </c>
      <c r="G77" s="287"/>
      <c r="H77" s="14" t="str">
        <f>IF(C77="","",VLOOKUP(C77,'登録データ（男）'!$A$3:$AA$2000,7,FALSE))</f>
        <v/>
      </c>
      <c r="I77" s="23" t="str">
        <f>IF(C77="","",VLOOKUP(C77,'登録データ（男）'!$A$3:$AA$2000,4,FALSE))</f>
        <v/>
      </c>
    </row>
    <row r="78" spans="2:9" ht="35.25" customHeight="1">
      <c r="B78" s="24">
        <v>4</v>
      </c>
      <c r="C78" s="16"/>
      <c r="D78" s="261" t="str">
        <f>IF(C78="","",VLOOKUP(C78,'登録データ（男）'!$A$3:$AA$2000,2,FALSE))</f>
        <v/>
      </c>
      <c r="E78" s="261"/>
      <c r="F78" s="287" t="str">
        <f>IF(C78="","",VLOOKUP(C78,'登録データ（男）'!$A$3:$AA$2000,3,FALSE))</f>
        <v/>
      </c>
      <c r="G78" s="287"/>
      <c r="H78" s="14" t="str">
        <f>IF(C78="","",VLOOKUP(C78,'登録データ（男）'!$A$3:$AA$2000,7,FALSE))</f>
        <v/>
      </c>
      <c r="I78" s="23" t="str">
        <f>IF(C78="","",VLOOKUP(C78,'登録データ（男）'!$A$3:$AA$2000,4,FALSE))</f>
        <v/>
      </c>
    </row>
    <row r="79" spans="2:9" ht="35.25" customHeight="1">
      <c r="B79" s="24">
        <v>5</v>
      </c>
      <c r="C79" s="16"/>
      <c r="D79" s="261" t="str">
        <f>IF(C79="","",VLOOKUP(C79,'登録データ（男）'!$A$3:$AA$2000,2,FALSE))</f>
        <v/>
      </c>
      <c r="E79" s="261"/>
      <c r="F79" s="287" t="str">
        <f>IF(C79="","",VLOOKUP(C79,'登録データ（男）'!$A$3:$AA$2000,3,FALSE))</f>
        <v/>
      </c>
      <c r="G79" s="287"/>
      <c r="H79" s="14" t="str">
        <f>IF(C79="","",VLOOKUP(C79,'登録データ（男）'!$A$3:$AA$2000,7,FALSE))</f>
        <v/>
      </c>
      <c r="I79" s="23" t="str">
        <f>IF(C79="","",VLOOKUP(C79,'登録データ（男）'!$A$3:$AA$2000,4,FALSE))</f>
        <v/>
      </c>
    </row>
    <row r="80" spans="2:9" ht="35.25" customHeight="1">
      <c r="B80" s="24">
        <v>6</v>
      </c>
      <c r="C80" s="16"/>
      <c r="D80" s="261" t="str">
        <f>IF(C80="","",VLOOKUP(C80,'登録データ（男）'!$A$3:$AA$2000,2,FALSE))</f>
        <v/>
      </c>
      <c r="E80" s="261"/>
      <c r="F80" s="287" t="str">
        <f>IF(C80="","",VLOOKUP(C80,'登録データ（男）'!$A$3:$AA$2000,3,FALSE))</f>
        <v/>
      </c>
      <c r="G80" s="287"/>
      <c r="H80" s="14" t="str">
        <f>IF(C80="","",VLOOKUP(C80,'登録データ（男）'!$A$3:$AA$2000,7,FALSE))</f>
        <v/>
      </c>
      <c r="I80" s="23" t="str">
        <f>IF(C80="","",VLOOKUP(C80,'登録データ（男）'!$A$3:$AA$2000,4,FALSE))</f>
        <v/>
      </c>
    </row>
    <row r="81" spans="2:9">
      <c r="B81" s="288" t="s">
        <v>65</v>
      </c>
      <c r="C81" s="289"/>
      <c r="D81" s="289"/>
      <c r="E81" s="289"/>
      <c r="F81" s="289"/>
      <c r="G81" s="289"/>
      <c r="H81" s="289"/>
      <c r="I81" s="290"/>
    </row>
    <row r="82" spans="2:9">
      <c r="B82" s="291"/>
      <c r="C82" s="292"/>
      <c r="D82" s="292"/>
      <c r="E82" s="292"/>
      <c r="F82" s="292"/>
      <c r="G82" s="292"/>
      <c r="H82" s="292"/>
      <c r="I82" s="293"/>
    </row>
    <row r="83" spans="2:9" ht="18" thickBot="1">
      <c r="B83" s="294"/>
      <c r="C83" s="295"/>
      <c r="D83" s="295"/>
      <c r="E83" s="295"/>
      <c r="F83" s="295"/>
      <c r="G83" s="295"/>
      <c r="H83" s="295"/>
      <c r="I83" s="296"/>
    </row>
    <row r="84" spans="2:9" ht="33.75" customHeight="1"/>
    <row r="85" spans="2:9" ht="33.75" hidden="1" customHeight="1" thickBot="1"/>
    <row r="86" spans="2:9" ht="13.5" hidden="1" customHeight="1">
      <c r="B86" s="306" t="s">
        <v>271</v>
      </c>
      <c r="C86" s="307"/>
      <c r="D86" s="307"/>
      <c r="E86" s="307"/>
      <c r="F86" s="307"/>
      <c r="G86" s="307"/>
      <c r="H86" s="307"/>
      <c r="I86" s="308"/>
    </row>
    <row r="87" spans="2:9" ht="13.5" hidden="1" customHeight="1" thickBot="1">
      <c r="B87" s="309"/>
      <c r="C87" s="310"/>
      <c r="D87" s="310"/>
      <c r="E87" s="310"/>
      <c r="F87" s="310"/>
      <c r="G87" s="310"/>
      <c r="H87" s="310"/>
      <c r="I87" s="311"/>
    </row>
    <row r="88" spans="2:9" ht="19.149999999999999" hidden="1">
      <c r="B88" s="312" t="s">
        <v>18</v>
      </c>
      <c r="C88" s="287"/>
      <c r="D88" s="313" t="str">
        <f>IF(基本情報登録!D8="","",基本情報登録!D8&amp;"ﾋﾞｰ")</f>
        <v/>
      </c>
      <c r="E88" s="313"/>
      <c r="F88" s="313"/>
      <c r="G88" s="313"/>
      <c r="H88" s="313"/>
      <c r="I88" s="314"/>
    </row>
    <row r="89" spans="2:9" ht="35.25" hidden="1" customHeight="1" thickBot="1">
      <c r="B89" s="304" t="s">
        <v>0</v>
      </c>
      <c r="C89" s="305"/>
      <c r="D89" s="315" t="str">
        <f>IF(基本情報登録!D10="","",基本情報登録!D10&amp;"B")</f>
        <v/>
      </c>
      <c r="E89" s="315"/>
      <c r="F89" s="315"/>
      <c r="G89" s="315"/>
      <c r="H89" s="315"/>
      <c r="I89" s="316"/>
    </row>
    <row r="90" spans="2:9" ht="36.75" hidden="1" customHeight="1">
      <c r="B90" s="285" t="s">
        <v>21</v>
      </c>
      <c r="C90" s="249"/>
      <c r="D90" s="301"/>
      <c r="E90" s="301"/>
      <c r="F90" s="301"/>
      <c r="G90" s="301"/>
      <c r="H90" s="301"/>
      <c r="I90" s="302"/>
    </row>
    <row r="91" spans="2:9" ht="36.75" hidden="1" customHeight="1">
      <c r="B91" s="303" t="s">
        <v>23</v>
      </c>
      <c r="C91" s="261"/>
      <c r="D91" s="204"/>
      <c r="E91" s="204"/>
      <c r="F91" s="204"/>
      <c r="G91" s="204"/>
      <c r="H91" s="204"/>
      <c r="I91" s="205"/>
    </row>
    <row r="92" spans="2:9" ht="21.75" hidden="1" customHeight="1" thickBot="1">
      <c r="B92" s="304" t="s">
        <v>66</v>
      </c>
      <c r="C92" s="305"/>
      <c r="D92" s="206"/>
      <c r="E92" s="206"/>
      <c r="F92" s="206"/>
      <c r="G92" s="206"/>
      <c r="H92" s="206"/>
      <c r="I92" s="207"/>
    </row>
    <row r="93" spans="2:9" hidden="1">
      <c r="B93" s="297" t="s">
        <v>60</v>
      </c>
      <c r="C93" s="298"/>
      <c r="D93" s="298"/>
      <c r="E93" s="298"/>
      <c r="F93" s="298"/>
      <c r="G93" s="298"/>
      <c r="H93" s="298"/>
      <c r="I93" s="299"/>
    </row>
    <row r="94" spans="2:9" ht="18" hidden="1" thickBot="1">
      <c r="B94" s="19" t="s">
        <v>15</v>
      </c>
      <c r="C94" s="20" t="s">
        <v>16</v>
      </c>
      <c r="D94" s="300" t="s">
        <v>62</v>
      </c>
      <c r="E94" s="300"/>
      <c r="F94" s="300" t="s">
        <v>18</v>
      </c>
      <c r="G94" s="300"/>
      <c r="H94" s="20" t="s">
        <v>34</v>
      </c>
      <c r="I94" s="21" t="s">
        <v>64</v>
      </c>
    </row>
    <row r="95" spans="2:9" ht="35.25" hidden="1" customHeight="1" thickTop="1">
      <c r="B95" s="22">
        <v>1</v>
      </c>
      <c r="C95" s="25"/>
      <c r="D95" s="261" t="str">
        <f>IF(C95="","",VLOOKUP(C95,'登録データ（男）'!$A$3:$AA$2000,2,FALSE))</f>
        <v/>
      </c>
      <c r="E95" s="261"/>
      <c r="F95" s="287" t="str">
        <f>IF(C95="","",VLOOKUP(C95,'登録データ（男）'!$A$3:$AA$2000,3,FALSE))</f>
        <v/>
      </c>
      <c r="G95" s="287"/>
      <c r="H95" s="14" t="str">
        <f>IF(C95="","",VLOOKUP(C95,'登録データ（男）'!$A$3:$AA$2000,7,FALSE))</f>
        <v/>
      </c>
      <c r="I95" s="23" t="str">
        <f>IF(C95="","",VLOOKUP(C95,'登録データ（男）'!$A$3:$AA$2000,4,FALSE))</f>
        <v/>
      </c>
    </row>
    <row r="96" spans="2:9" ht="35.25" hidden="1" customHeight="1">
      <c r="B96" s="24">
        <v>2</v>
      </c>
      <c r="C96" s="16"/>
      <c r="D96" s="261" t="str">
        <f>IF(C96="","",VLOOKUP(C96,'登録データ（男）'!$A$3:$AA$2000,2,FALSE))</f>
        <v/>
      </c>
      <c r="E96" s="261"/>
      <c r="F96" s="287" t="str">
        <f>IF(C96="","",VLOOKUP(C96,'登録データ（男）'!$A$3:$AA$2000,3,FALSE))</f>
        <v/>
      </c>
      <c r="G96" s="287"/>
      <c r="H96" s="14" t="str">
        <f>IF(C96="","",VLOOKUP(C96,'登録データ（男）'!$A$3:$AA$2000,7,FALSE))</f>
        <v/>
      </c>
      <c r="I96" s="23" t="str">
        <f>IF(C96="","",VLOOKUP(C96,'登録データ（男）'!$A$3:$AA$2000,4,FALSE))</f>
        <v/>
      </c>
    </row>
    <row r="97" spans="2:9" ht="35.25" hidden="1" customHeight="1">
      <c r="B97" s="24">
        <v>3</v>
      </c>
      <c r="C97" s="16"/>
      <c r="D97" s="261" t="str">
        <f>IF(C97="","",VLOOKUP(C97,'登録データ（男）'!$A$3:$AA$2000,2,FALSE))</f>
        <v/>
      </c>
      <c r="E97" s="261"/>
      <c r="F97" s="287" t="str">
        <f>IF(C97="","",VLOOKUP(C97,'登録データ（男）'!$A$3:$AA$2000,3,FALSE))</f>
        <v/>
      </c>
      <c r="G97" s="287"/>
      <c r="H97" s="14" t="str">
        <f>IF(C97="","",VLOOKUP(C97,'登録データ（男）'!$A$3:$AA$2000,7,FALSE))</f>
        <v/>
      </c>
      <c r="I97" s="23" t="str">
        <f>IF(C97="","",VLOOKUP(C97,'登録データ（男）'!$A$3:$AA$2000,4,FALSE))</f>
        <v/>
      </c>
    </row>
    <row r="98" spans="2:9" ht="35.25" hidden="1" customHeight="1">
      <c r="B98" s="24">
        <v>4</v>
      </c>
      <c r="C98" s="16"/>
      <c r="D98" s="261" t="str">
        <f>IF(C98="","",VLOOKUP(C98,'登録データ（男）'!$A$3:$AA$2000,2,FALSE))</f>
        <v/>
      </c>
      <c r="E98" s="261"/>
      <c r="F98" s="287" t="str">
        <f>IF(C98="","",VLOOKUP(C98,'登録データ（男）'!$A$3:$AA$2000,3,FALSE))</f>
        <v/>
      </c>
      <c r="G98" s="287"/>
      <c r="H98" s="14" t="str">
        <f>IF(C98="","",VLOOKUP(C98,'登録データ（男）'!$A$3:$AA$2000,7,FALSE))</f>
        <v/>
      </c>
      <c r="I98" s="23" t="str">
        <f>IF(C98="","",VLOOKUP(C98,'登録データ（男）'!$A$3:$AA$2000,4,FALSE))</f>
        <v/>
      </c>
    </row>
    <row r="99" spans="2:9" ht="35.25" hidden="1" customHeight="1">
      <c r="B99" s="24">
        <v>5</v>
      </c>
      <c r="C99" s="16"/>
      <c r="D99" s="261" t="str">
        <f>IF(C99="","",VLOOKUP(C99,'登録データ（男）'!$A$3:$AA$2000,2,FALSE))</f>
        <v/>
      </c>
      <c r="E99" s="261"/>
      <c r="F99" s="287" t="str">
        <f>IF(C99="","",VLOOKUP(C99,'登録データ（男）'!$A$3:$AA$2000,3,FALSE))</f>
        <v/>
      </c>
      <c r="G99" s="287"/>
      <c r="H99" s="14" t="str">
        <f>IF(C99="","",VLOOKUP(C99,'登録データ（男）'!$A$3:$AA$2000,7,FALSE))</f>
        <v/>
      </c>
      <c r="I99" s="23" t="str">
        <f>IF(C99="","",VLOOKUP(C99,'登録データ（男）'!$A$3:$AA$2000,4,FALSE))</f>
        <v/>
      </c>
    </row>
    <row r="100" spans="2:9" ht="35.25" hidden="1" customHeight="1">
      <c r="B100" s="24">
        <v>6</v>
      </c>
      <c r="C100" s="16"/>
      <c r="D100" s="261" t="str">
        <f>IF(C100="","",VLOOKUP(C100,'登録データ（男）'!$A$3:$AA$2000,2,FALSE))</f>
        <v/>
      </c>
      <c r="E100" s="261"/>
      <c r="F100" s="287" t="str">
        <f>IF(C100="","",VLOOKUP(C100,'登録データ（男）'!$A$3:$AA$2000,3,FALSE))</f>
        <v/>
      </c>
      <c r="G100" s="287"/>
      <c r="H100" s="14" t="str">
        <f>IF(C100="","",VLOOKUP(C100,'登録データ（男）'!$A$3:$AA$2000,7,FALSE))</f>
        <v/>
      </c>
      <c r="I100" s="23" t="str">
        <f>IF(C100="","",VLOOKUP(C100,'登録データ（男）'!$A$3:$AA$2000,4,FALSE))</f>
        <v/>
      </c>
    </row>
    <row r="101" spans="2:9" hidden="1">
      <c r="B101" s="288" t="s">
        <v>65</v>
      </c>
      <c r="C101" s="289"/>
      <c r="D101" s="289"/>
      <c r="E101" s="289"/>
      <c r="F101" s="289"/>
      <c r="G101" s="289"/>
      <c r="H101" s="289"/>
      <c r="I101" s="290"/>
    </row>
    <row r="102" spans="2:9" hidden="1">
      <c r="B102" s="291"/>
      <c r="C102" s="292"/>
      <c r="D102" s="292"/>
      <c r="E102" s="292"/>
      <c r="F102" s="292"/>
      <c r="G102" s="292"/>
      <c r="H102" s="292"/>
      <c r="I102" s="293"/>
    </row>
    <row r="103" spans="2:9" ht="18" hidden="1" thickBot="1">
      <c r="B103" s="294"/>
      <c r="C103" s="295"/>
      <c r="D103" s="295"/>
      <c r="E103" s="295"/>
      <c r="F103" s="295"/>
      <c r="G103" s="295"/>
      <c r="H103" s="295"/>
      <c r="I103" s="296"/>
    </row>
    <row r="104" spans="2:9" hidden="1"/>
    <row r="105" spans="2:9" ht="18" hidden="1" thickBot="1"/>
    <row r="106" spans="2:9" ht="13.5" hidden="1" customHeight="1">
      <c r="B106" s="306" t="s">
        <v>270</v>
      </c>
      <c r="C106" s="307"/>
      <c r="D106" s="307"/>
      <c r="E106" s="307"/>
      <c r="F106" s="307"/>
      <c r="G106" s="307"/>
      <c r="H106" s="307"/>
      <c r="I106" s="308"/>
    </row>
    <row r="107" spans="2:9" ht="13.5" hidden="1" customHeight="1" thickBot="1">
      <c r="B107" s="309"/>
      <c r="C107" s="310"/>
      <c r="D107" s="310"/>
      <c r="E107" s="310"/>
      <c r="F107" s="310"/>
      <c r="G107" s="310"/>
      <c r="H107" s="310"/>
      <c r="I107" s="311"/>
    </row>
    <row r="108" spans="2:9" ht="19.149999999999999" hidden="1">
      <c r="B108" s="312" t="s">
        <v>18</v>
      </c>
      <c r="C108" s="287"/>
      <c r="D108" s="313" t="str">
        <f>IF(基本情報登録!D8="","",基本情報登録!D8&amp;"ｼｰ")</f>
        <v/>
      </c>
      <c r="E108" s="313"/>
      <c r="F108" s="313"/>
      <c r="G108" s="313"/>
      <c r="H108" s="313"/>
      <c r="I108" s="314"/>
    </row>
    <row r="109" spans="2:9" ht="35.25" hidden="1" customHeight="1" thickBot="1">
      <c r="B109" s="304" t="s">
        <v>0</v>
      </c>
      <c r="C109" s="305"/>
      <c r="D109" s="315" t="str">
        <f>IF(基本情報登録!D10="","",基本情報登録!D10&amp;"C")</f>
        <v/>
      </c>
      <c r="E109" s="315"/>
      <c r="F109" s="315"/>
      <c r="G109" s="315"/>
      <c r="H109" s="315"/>
      <c r="I109" s="316"/>
    </row>
    <row r="110" spans="2:9" ht="36.75" hidden="1" customHeight="1">
      <c r="B110" s="285" t="s">
        <v>21</v>
      </c>
      <c r="C110" s="249"/>
      <c r="D110" s="301"/>
      <c r="E110" s="301"/>
      <c r="F110" s="301"/>
      <c r="G110" s="301"/>
      <c r="H110" s="301"/>
      <c r="I110" s="302"/>
    </row>
    <row r="111" spans="2:9" ht="36.75" hidden="1" customHeight="1">
      <c r="B111" s="303" t="s">
        <v>23</v>
      </c>
      <c r="C111" s="261"/>
      <c r="D111" s="204"/>
      <c r="E111" s="204"/>
      <c r="F111" s="204"/>
      <c r="G111" s="204"/>
      <c r="H111" s="204"/>
      <c r="I111" s="205"/>
    </row>
    <row r="112" spans="2:9" ht="21.75" hidden="1" customHeight="1" thickBot="1">
      <c r="B112" s="304" t="s">
        <v>66</v>
      </c>
      <c r="C112" s="305"/>
      <c r="D112" s="206"/>
      <c r="E112" s="206"/>
      <c r="F112" s="206"/>
      <c r="G112" s="206"/>
      <c r="H112" s="206"/>
      <c r="I112" s="207"/>
    </row>
    <row r="113" spans="2:9" hidden="1">
      <c r="B113" s="297" t="s">
        <v>60</v>
      </c>
      <c r="C113" s="298"/>
      <c r="D113" s="298"/>
      <c r="E113" s="298"/>
      <c r="F113" s="298"/>
      <c r="G113" s="298"/>
      <c r="H113" s="298"/>
      <c r="I113" s="299"/>
    </row>
    <row r="114" spans="2:9" ht="18" hidden="1" thickBot="1">
      <c r="B114" s="19" t="s">
        <v>15</v>
      </c>
      <c r="C114" s="20" t="s">
        <v>16</v>
      </c>
      <c r="D114" s="300" t="s">
        <v>62</v>
      </c>
      <c r="E114" s="300"/>
      <c r="F114" s="300" t="s">
        <v>18</v>
      </c>
      <c r="G114" s="300"/>
      <c r="H114" s="20" t="s">
        <v>34</v>
      </c>
      <c r="I114" s="21" t="s">
        <v>64</v>
      </c>
    </row>
    <row r="115" spans="2:9" ht="35.25" hidden="1" customHeight="1" thickTop="1">
      <c r="B115" s="22">
        <v>1</v>
      </c>
      <c r="C115" s="25"/>
      <c r="D115" s="261" t="str">
        <f>IF(C115="","",VLOOKUP(C115,'登録データ（男）'!$A$3:$AA$2000,2,FALSE))</f>
        <v/>
      </c>
      <c r="E115" s="261"/>
      <c r="F115" s="287" t="str">
        <f>IF(C115="","",VLOOKUP(C115,'登録データ（男）'!$A$3:$AA$2000,3,FALSE))</f>
        <v/>
      </c>
      <c r="G115" s="287"/>
      <c r="H115" s="14" t="str">
        <f>IF(C115="","",VLOOKUP(C115,'登録データ（男）'!$A$3:$AA$2000,7,FALSE))</f>
        <v/>
      </c>
      <c r="I115" s="23" t="str">
        <f>IF(C115="","",VLOOKUP(C115,'登録データ（男）'!$A$3:$AA$2000,4,FALSE))</f>
        <v/>
      </c>
    </row>
    <row r="116" spans="2:9" ht="35.25" hidden="1" customHeight="1">
      <c r="B116" s="24">
        <v>2</v>
      </c>
      <c r="C116" s="16"/>
      <c r="D116" s="261" t="str">
        <f>IF(C116="","",VLOOKUP(C116,'登録データ（男）'!$A$3:$AA$2000,2,FALSE))</f>
        <v/>
      </c>
      <c r="E116" s="261"/>
      <c r="F116" s="287" t="str">
        <f>IF(C116="","",VLOOKUP(C116,'登録データ（男）'!$A$3:$AA$2000,3,FALSE))</f>
        <v/>
      </c>
      <c r="G116" s="287"/>
      <c r="H116" s="14" t="str">
        <f>IF(C116="","",VLOOKUP(C116,'登録データ（男）'!$A$3:$AA$2000,7,FALSE))</f>
        <v/>
      </c>
      <c r="I116" s="23" t="str">
        <f>IF(C116="","",VLOOKUP(C116,'登録データ（男）'!$A$3:$AA$2000,4,FALSE))</f>
        <v/>
      </c>
    </row>
    <row r="117" spans="2:9" ht="35.25" hidden="1" customHeight="1">
      <c r="B117" s="24">
        <v>3</v>
      </c>
      <c r="C117" s="16"/>
      <c r="D117" s="261" t="str">
        <f>IF(C117="","",VLOOKUP(C117,'登録データ（男）'!$A$3:$AA$2000,2,FALSE))</f>
        <v/>
      </c>
      <c r="E117" s="261"/>
      <c r="F117" s="287" t="str">
        <f>IF(C117="","",VLOOKUP(C117,'登録データ（男）'!$A$3:$AA$2000,3,FALSE))</f>
        <v/>
      </c>
      <c r="G117" s="287"/>
      <c r="H117" s="14" t="str">
        <f>IF(C117="","",VLOOKUP(C117,'登録データ（男）'!$A$3:$AA$2000,7,FALSE))</f>
        <v/>
      </c>
      <c r="I117" s="23" t="str">
        <f>IF(C117="","",VLOOKUP(C117,'登録データ（男）'!$A$3:$AA$2000,4,FALSE))</f>
        <v/>
      </c>
    </row>
    <row r="118" spans="2:9" ht="35.25" hidden="1" customHeight="1">
      <c r="B118" s="24">
        <v>4</v>
      </c>
      <c r="C118" s="16"/>
      <c r="D118" s="261" t="str">
        <f>IF(C118="","",VLOOKUP(C118,'登録データ（男）'!$A$3:$AA$2000,2,FALSE))</f>
        <v/>
      </c>
      <c r="E118" s="261"/>
      <c r="F118" s="287" t="str">
        <f>IF(C118="","",VLOOKUP(C118,'登録データ（男）'!$A$3:$AA$2000,3,FALSE))</f>
        <v/>
      </c>
      <c r="G118" s="287"/>
      <c r="H118" s="14" t="str">
        <f>IF(C118="","",VLOOKUP(C118,'登録データ（男）'!$A$3:$AA$2000,7,FALSE))</f>
        <v/>
      </c>
      <c r="I118" s="23" t="str">
        <f>IF(C118="","",VLOOKUP(C118,'登録データ（男）'!$A$3:$AA$2000,4,FALSE))</f>
        <v/>
      </c>
    </row>
    <row r="119" spans="2:9" ht="35.25" hidden="1" customHeight="1">
      <c r="B119" s="24">
        <v>5</v>
      </c>
      <c r="C119" s="16"/>
      <c r="D119" s="261" t="str">
        <f>IF(C119="","",VLOOKUP(C119,'登録データ（男）'!$A$3:$AA$2000,2,FALSE))</f>
        <v/>
      </c>
      <c r="E119" s="261"/>
      <c r="F119" s="287" t="str">
        <f>IF(C119="","",VLOOKUP(C119,'登録データ（男）'!$A$3:$AA$2000,3,FALSE))</f>
        <v/>
      </c>
      <c r="G119" s="287"/>
      <c r="H119" s="14" t="str">
        <f>IF(C119="","",VLOOKUP(C119,'登録データ（男）'!$A$3:$AA$2000,7,FALSE))</f>
        <v/>
      </c>
      <c r="I119" s="23" t="str">
        <f>IF(C119="","",VLOOKUP(C119,'登録データ（男）'!$A$3:$AA$2000,4,FALSE))</f>
        <v/>
      </c>
    </row>
    <row r="120" spans="2:9" ht="35.25" hidden="1" customHeight="1">
      <c r="B120" s="24">
        <v>6</v>
      </c>
      <c r="C120" s="16"/>
      <c r="D120" s="261" t="str">
        <f>IF(C120="","",VLOOKUP(C120,'登録データ（男）'!$A$3:$AA$2000,2,FALSE))</f>
        <v/>
      </c>
      <c r="E120" s="261"/>
      <c r="F120" s="287" t="str">
        <f>IF(C120="","",VLOOKUP(C120,'登録データ（男）'!$A$3:$AA$2000,3,FALSE))</f>
        <v/>
      </c>
      <c r="G120" s="287"/>
      <c r="H120" s="14" t="str">
        <f>IF(C120="","",VLOOKUP(C120,'登録データ（男）'!$A$3:$AA$2000,7,FALSE))</f>
        <v/>
      </c>
      <c r="I120" s="23" t="str">
        <f>IF(C120="","",VLOOKUP(C120,'登録データ（男）'!$A$3:$AA$2000,4,FALSE))</f>
        <v/>
      </c>
    </row>
    <row r="121" spans="2:9" hidden="1">
      <c r="B121" s="288" t="s">
        <v>65</v>
      </c>
      <c r="C121" s="289"/>
      <c r="D121" s="289"/>
      <c r="E121" s="289"/>
      <c r="F121" s="289"/>
      <c r="G121" s="289"/>
      <c r="H121" s="289"/>
      <c r="I121" s="290"/>
    </row>
    <row r="122" spans="2:9" hidden="1">
      <c r="B122" s="291"/>
      <c r="C122" s="292"/>
      <c r="D122" s="292"/>
      <c r="E122" s="292"/>
      <c r="F122" s="292"/>
      <c r="G122" s="292"/>
      <c r="H122" s="292"/>
      <c r="I122" s="293"/>
    </row>
    <row r="123" spans="2:9" ht="18" hidden="1" thickBot="1">
      <c r="B123" s="294"/>
      <c r="C123" s="295"/>
      <c r="D123" s="295"/>
      <c r="E123" s="295"/>
      <c r="F123" s="295"/>
      <c r="G123" s="295"/>
      <c r="H123" s="295"/>
      <c r="I123" s="296"/>
    </row>
    <row r="124" spans="2:9" hidden="1"/>
    <row r="125" spans="2:9" hidden="1"/>
  </sheetData>
  <sheetProtection algorithmName="SHA-512" hashValue="MPyIzGWO2cowr/aC7hnKH3n/3YlEK8qyTsqOv/DnW5g0Z4ZX+iKj83Xn0nV7oWYtosAIASUEJ82FJ3MJFKALMQ==" saltValue="gCLLqyzzYIbjmNq8O8JUhw==" spinCount="100000" sheet="1" objects="1" scenarios="1"/>
  <mergeCells count="163">
    <mergeCell ref="A1:J3"/>
    <mergeCell ref="B6:I7"/>
    <mergeCell ref="B8:C8"/>
    <mergeCell ref="D8:I8"/>
    <mergeCell ref="B9:C9"/>
    <mergeCell ref="D14:E14"/>
    <mergeCell ref="F14:G14"/>
    <mergeCell ref="B13:I13"/>
    <mergeCell ref="D9:I9"/>
    <mergeCell ref="B10:C10"/>
    <mergeCell ref="B11:C11"/>
    <mergeCell ref="B12:C12"/>
    <mergeCell ref="D10:I10"/>
    <mergeCell ref="D11:I11"/>
    <mergeCell ref="D12:I12"/>
    <mergeCell ref="D15:E15"/>
    <mergeCell ref="F15:G15"/>
    <mergeCell ref="D16:E16"/>
    <mergeCell ref="F16:G16"/>
    <mergeCell ref="D17:E17"/>
    <mergeCell ref="F17:G17"/>
    <mergeCell ref="B29:C29"/>
    <mergeCell ref="D29:I29"/>
    <mergeCell ref="D18:E18"/>
    <mergeCell ref="F18:G18"/>
    <mergeCell ref="D19:E19"/>
    <mergeCell ref="F19:G19"/>
    <mergeCell ref="D20:E20"/>
    <mergeCell ref="F20:G20"/>
    <mergeCell ref="B21:I23"/>
    <mergeCell ref="B26:I27"/>
    <mergeCell ref="B28:C28"/>
    <mergeCell ref="D28:I28"/>
    <mergeCell ref="D36:E36"/>
    <mergeCell ref="F36:G36"/>
    <mergeCell ref="B30:C30"/>
    <mergeCell ref="D30:I30"/>
    <mergeCell ref="B31:C31"/>
    <mergeCell ref="D31:I31"/>
    <mergeCell ref="B32:C32"/>
    <mergeCell ref="D32:I32"/>
    <mergeCell ref="D35:E35"/>
    <mergeCell ref="F35:G35"/>
    <mergeCell ref="B33:I33"/>
    <mergeCell ref="D34:E34"/>
    <mergeCell ref="F34:G34"/>
    <mergeCell ref="D40:E40"/>
    <mergeCell ref="F40:G40"/>
    <mergeCell ref="B41:I43"/>
    <mergeCell ref="D37:E37"/>
    <mergeCell ref="F37:G37"/>
    <mergeCell ref="D38:E38"/>
    <mergeCell ref="F38:G38"/>
    <mergeCell ref="D39:E39"/>
    <mergeCell ref="F39:G39"/>
    <mergeCell ref="B50:C50"/>
    <mergeCell ref="D50:I50"/>
    <mergeCell ref="B51:C51"/>
    <mergeCell ref="D51:I51"/>
    <mergeCell ref="B52:C52"/>
    <mergeCell ref="D52:I52"/>
    <mergeCell ref="B46:I47"/>
    <mergeCell ref="B48:C48"/>
    <mergeCell ref="D48:I48"/>
    <mergeCell ref="B49:C49"/>
    <mergeCell ref="D49:I49"/>
    <mergeCell ref="D56:E56"/>
    <mergeCell ref="F56:G56"/>
    <mergeCell ref="D57:E57"/>
    <mergeCell ref="F57:G57"/>
    <mergeCell ref="D58:E58"/>
    <mergeCell ref="F58:G58"/>
    <mergeCell ref="B53:I53"/>
    <mergeCell ref="D54:E54"/>
    <mergeCell ref="F54:G54"/>
    <mergeCell ref="D55:E55"/>
    <mergeCell ref="F55:G55"/>
    <mergeCell ref="B66:I67"/>
    <mergeCell ref="B68:C68"/>
    <mergeCell ref="D68:I68"/>
    <mergeCell ref="B69:C69"/>
    <mergeCell ref="D69:I69"/>
    <mergeCell ref="D59:E59"/>
    <mergeCell ref="F59:G59"/>
    <mergeCell ref="D60:E60"/>
    <mergeCell ref="F60:G60"/>
    <mergeCell ref="B61:I63"/>
    <mergeCell ref="B73:I73"/>
    <mergeCell ref="D74:E74"/>
    <mergeCell ref="F74:G74"/>
    <mergeCell ref="D75:E75"/>
    <mergeCell ref="F75:G75"/>
    <mergeCell ref="B70:C70"/>
    <mergeCell ref="D70:I70"/>
    <mergeCell ref="B71:C71"/>
    <mergeCell ref="D71:I71"/>
    <mergeCell ref="B72:C72"/>
    <mergeCell ref="D72:I72"/>
    <mergeCell ref="D79:E79"/>
    <mergeCell ref="F79:G79"/>
    <mergeCell ref="D80:E80"/>
    <mergeCell ref="F80:G80"/>
    <mergeCell ref="B81:I83"/>
    <mergeCell ref="D76:E76"/>
    <mergeCell ref="F76:G76"/>
    <mergeCell ref="D77:E77"/>
    <mergeCell ref="F77:G77"/>
    <mergeCell ref="D78:E78"/>
    <mergeCell ref="F78:G78"/>
    <mergeCell ref="B90:C90"/>
    <mergeCell ref="D90:I90"/>
    <mergeCell ref="B91:C91"/>
    <mergeCell ref="D91:I91"/>
    <mergeCell ref="B92:C92"/>
    <mergeCell ref="D92:I92"/>
    <mergeCell ref="B86:I87"/>
    <mergeCell ref="B88:C88"/>
    <mergeCell ref="D88:I88"/>
    <mergeCell ref="B89:C89"/>
    <mergeCell ref="D89:I89"/>
    <mergeCell ref="D96:E96"/>
    <mergeCell ref="F96:G96"/>
    <mergeCell ref="D97:E97"/>
    <mergeCell ref="F97:G97"/>
    <mergeCell ref="D98:E98"/>
    <mergeCell ref="F98:G98"/>
    <mergeCell ref="B93:I93"/>
    <mergeCell ref="D94:E94"/>
    <mergeCell ref="F94:G94"/>
    <mergeCell ref="D95:E95"/>
    <mergeCell ref="F95:G95"/>
    <mergeCell ref="B106:I107"/>
    <mergeCell ref="B108:C108"/>
    <mergeCell ref="D108:I108"/>
    <mergeCell ref="B109:C109"/>
    <mergeCell ref="D109:I109"/>
    <mergeCell ref="D99:E99"/>
    <mergeCell ref="F99:G99"/>
    <mergeCell ref="D100:E100"/>
    <mergeCell ref="F100:G100"/>
    <mergeCell ref="B101:I103"/>
    <mergeCell ref="B113:I113"/>
    <mergeCell ref="D114:E114"/>
    <mergeCell ref="F114:G114"/>
    <mergeCell ref="D115:E115"/>
    <mergeCell ref="F115:G115"/>
    <mergeCell ref="B110:C110"/>
    <mergeCell ref="D110:I110"/>
    <mergeCell ref="B111:C111"/>
    <mergeCell ref="D111:I111"/>
    <mergeCell ref="B112:C112"/>
    <mergeCell ref="D112:I112"/>
    <mergeCell ref="D119:E119"/>
    <mergeCell ref="F119:G119"/>
    <mergeCell ref="D120:E120"/>
    <mergeCell ref="F120:G120"/>
    <mergeCell ref="B121:I123"/>
    <mergeCell ref="D116:E116"/>
    <mergeCell ref="F116:G116"/>
    <mergeCell ref="D117:E117"/>
    <mergeCell ref="F117:G117"/>
    <mergeCell ref="D118:E118"/>
    <mergeCell ref="F118:G118"/>
  </mergeCells>
  <phoneticPr fontId="1"/>
  <pageMargins left="0.7" right="0.7" top="0.75" bottom="0.75" header="0.3" footer="0.3"/>
  <pageSetup paperSize="9" scale="58" orientation="portrait" r:id="rId1"/>
  <rowBreaks count="2" manualBreakCount="2">
    <brk id="44" max="10" man="1"/>
    <brk id="84" max="1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番号確認" error="入力された登録番号は正しくありません" xr:uid="{00000000-0002-0000-0200-000000000000}">
          <x14:formula1>
            <xm:f>'登録データ（男）'!$AF$2:$AF$20</xm:f>
          </x14:formula1>
          <xm:sqref>C15:C20 C35:C40 C55:C60</xm:sqref>
        </x14:dataValidation>
        <x14:dataValidation type="list" allowBlank="1" showInputMessage="1" showErrorMessage="1" errorTitle="番号確認" error="入力された登録番号は正しくありません" xr:uid="{00000000-0002-0000-0200-000001000000}">
          <x14:formula1>
            <xm:f>'登録データ（男）'!$AH$2:$AH$20</xm:f>
          </x14:formula1>
          <xm:sqref>C75:C80 C95:C100 C115:C120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</sheetPr>
  <dimension ref="A1:AO55"/>
  <sheetViews>
    <sheetView showGridLines="0" showRowColHeaders="0" view="pageBreakPreview" zoomScale="70" zoomScaleSheetLayoutView="70" workbookViewId="0">
      <selection sqref="A1:J3"/>
    </sheetView>
  </sheetViews>
  <sheetFormatPr defaultColWidth="4.3125" defaultRowHeight="17.649999999999999"/>
  <cols>
    <col min="1" max="3" width="5.5" style="26" customWidth="1"/>
    <col min="4" max="5" width="20.5" style="26" customWidth="1"/>
    <col min="6" max="7" width="5.5" style="26" customWidth="1"/>
    <col min="8" max="9" width="20.5" style="26" customWidth="1"/>
    <col min="10" max="10" width="5.5" style="26" customWidth="1"/>
    <col min="11" max="11" width="4.3125" style="26"/>
    <col min="12" max="12" width="9" style="26" bestFit="1" customWidth="1"/>
    <col min="13" max="16" width="18" style="26" customWidth="1"/>
    <col min="17" max="19" width="23.5" style="26" customWidth="1"/>
    <col min="20" max="16384" width="4.3125" style="26"/>
  </cols>
  <sheetData>
    <row r="1" spans="1:41">
      <c r="A1" s="272" t="s">
        <v>2732</v>
      </c>
      <c r="B1" s="272"/>
      <c r="C1" s="272"/>
      <c r="D1" s="272"/>
      <c r="E1" s="272"/>
      <c r="F1" s="272"/>
      <c r="G1" s="272"/>
      <c r="H1" s="272"/>
      <c r="I1" s="272"/>
      <c r="J1" s="272"/>
    </row>
    <row r="2" spans="1:41">
      <c r="A2" s="272"/>
      <c r="B2" s="272"/>
      <c r="C2" s="272"/>
      <c r="D2" s="272"/>
      <c r="E2" s="272"/>
      <c r="F2" s="272"/>
      <c r="G2" s="272"/>
      <c r="H2" s="272"/>
      <c r="I2" s="272"/>
      <c r="J2" s="272"/>
    </row>
    <row r="3" spans="1:41">
      <c r="A3" s="272"/>
      <c r="B3" s="272"/>
      <c r="C3" s="272"/>
      <c r="D3" s="272"/>
      <c r="E3" s="272"/>
      <c r="F3" s="272"/>
      <c r="G3" s="272"/>
      <c r="H3" s="272"/>
      <c r="I3" s="272"/>
      <c r="J3" s="272"/>
    </row>
    <row r="4" spans="1:41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41" ht="18" thickBot="1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41" ht="18" thickBot="1">
      <c r="A6" s="28"/>
      <c r="B6" s="355" t="s">
        <v>2732</v>
      </c>
      <c r="C6" s="356"/>
      <c r="D6" s="356"/>
      <c r="E6" s="356"/>
      <c r="F6" s="356"/>
      <c r="G6" s="356"/>
      <c r="H6" s="356"/>
      <c r="I6" s="357"/>
      <c r="J6" s="28"/>
      <c r="K6" s="29"/>
      <c r="L6" s="29"/>
      <c r="M6" s="29"/>
    </row>
    <row r="7" spans="1:41">
      <c r="A7" s="28"/>
      <c r="B7" s="358" t="s">
        <v>0</v>
      </c>
      <c r="C7" s="359"/>
      <c r="D7" s="359" t="str">
        <f>IF(基本情報登録!D10="","",基本情報登録!D10)</f>
        <v/>
      </c>
      <c r="E7" s="359"/>
      <c r="F7" s="359"/>
      <c r="G7" s="359"/>
      <c r="H7" s="359"/>
      <c r="I7" s="360"/>
      <c r="J7" s="28"/>
      <c r="K7" s="29"/>
      <c r="L7" s="29"/>
      <c r="M7" s="29"/>
      <c r="N7" s="31"/>
      <c r="O7" s="31"/>
    </row>
    <row r="8" spans="1:41" ht="18.75" customHeight="1">
      <c r="A8" s="28"/>
      <c r="B8" s="366" t="s">
        <v>16</v>
      </c>
      <c r="C8" s="367"/>
      <c r="D8" s="368" t="s">
        <v>151</v>
      </c>
      <c r="E8" s="369"/>
      <c r="F8" s="369"/>
      <c r="G8" s="369"/>
      <c r="H8" s="369"/>
      <c r="I8" s="370"/>
      <c r="J8" s="32"/>
      <c r="K8" s="33"/>
      <c r="L8" s="33"/>
      <c r="M8" s="33"/>
    </row>
    <row r="9" spans="1:41">
      <c r="A9" s="34"/>
      <c r="B9" s="371" t="s">
        <v>18</v>
      </c>
      <c r="C9" s="329"/>
      <c r="D9" s="326"/>
      <c r="E9" s="326"/>
      <c r="F9" s="326"/>
      <c r="G9" s="326"/>
      <c r="H9" s="326"/>
      <c r="I9" s="365"/>
      <c r="J9" s="28"/>
      <c r="K9" s="29"/>
      <c r="L9" s="29"/>
      <c r="M9" s="29"/>
    </row>
    <row r="10" spans="1:41" ht="22.5" customHeight="1">
      <c r="A10" s="34"/>
      <c r="B10" s="371" t="s">
        <v>17</v>
      </c>
      <c r="C10" s="329"/>
      <c r="D10" s="372" t="str">
        <f>IF(D8="","",VLOOKUP(D8,'登録データ（男）'!$A$3:$AA$2000,2,FALSE))</f>
        <v/>
      </c>
      <c r="E10" s="373"/>
      <c r="F10" s="373"/>
      <c r="G10" s="373"/>
      <c r="H10" s="373"/>
      <c r="I10" s="374"/>
      <c r="J10" s="28"/>
      <c r="K10" s="29"/>
      <c r="L10" s="29"/>
      <c r="M10" s="29"/>
    </row>
    <row r="11" spans="1:41" ht="18.75" customHeight="1">
      <c r="A11" s="34"/>
      <c r="B11" s="375" t="s">
        <v>34</v>
      </c>
      <c r="C11" s="376"/>
      <c r="D11" s="35" t="str">
        <f>IF(D8="","",VLOOKUP(D8,'登録データ（男）'!$A$3:$AA$2000,7,FALSE))</f>
        <v/>
      </c>
      <c r="E11" s="377" t="s">
        <v>64</v>
      </c>
      <c r="F11" s="329"/>
      <c r="G11" s="378" t="str">
        <f>IF(D8="","",VLOOKUP(D8,'登録データ（男）'!$A$3:$AA$2000,4,FALSE))</f>
        <v/>
      </c>
      <c r="H11" s="379"/>
      <c r="I11" s="380"/>
      <c r="J11" s="28"/>
      <c r="K11" s="29"/>
      <c r="L11" s="29"/>
      <c r="M11" s="29"/>
    </row>
    <row r="12" spans="1:41" ht="18.75" customHeight="1">
      <c r="A12" s="34"/>
      <c r="B12" s="325" t="s">
        <v>21</v>
      </c>
      <c r="C12" s="326"/>
      <c r="D12" s="335"/>
      <c r="E12" s="335"/>
      <c r="F12" s="335"/>
      <c r="G12" s="335"/>
      <c r="H12" s="335"/>
      <c r="I12" s="336"/>
      <c r="J12" s="28"/>
      <c r="K12" s="29"/>
      <c r="L12" s="29"/>
      <c r="M12" s="29"/>
    </row>
    <row r="13" spans="1:41">
      <c r="A13" s="34"/>
      <c r="B13" s="325" t="s">
        <v>23</v>
      </c>
      <c r="C13" s="326"/>
      <c r="D13" s="335"/>
      <c r="E13" s="335"/>
      <c r="F13" s="335"/>
      <c r="G13" s="335"/>
      <c r="H13" s="335"/>
      <c r="I13" s="336"/>
      <c r="J13" s="28"/>
      <c r="K13" s="29"/>
      <c r="L13" s="29"/>
      <c r="M13" s="29"/>
    </row>
    <row r="14" spans="1:41" ht="18" thickBot="1">
      <c r="A14" s="34"/>
      <c r="B14" s="330" t="s">
        <v>66</v>
      </c>
      <c r="C14" s="331"/>
      <c r="D14" s="337"/>
      <c r="E14" s="337"/>
      <c r="F14" s="337"/>
      <c r="G14" s="337"/>
      <c r="H14" s="337"/>
      <c r="I14" s="338"/>
      <c r="J14" s="28"/>
      <c r="K14" s="29"/>
      <c r="L14" s="29"/>
      <c r="M14" s="29"/>
    </row>
    <row r="15" spans="1:41" ht="18" thickBot="1">
      <c r="A15" s="36"/>
      <c r="B15" s="339" t="s">
        <v>97</v>
      </c>
      <c r="C15" s="340"/>
      <c r="D15" s="340"/>
      <c r="E15" s="340"/>
      <c r="F15" s="340"/>
      <c r="G15" s="340"/>
      <c r="H15" s="340"/>
      <c r="I15" s="341"/>
      <c r="J15" s="37"/>
      <c r="K15" s="38"/>
      <c r="L15" s="38"/>
      <c r="M15" s="38"/>
    </row>
    <row r="16" spans="1:41">
      <c r="A16" s="28"/>
      <c r="B16" s="342" t="s">
        <v>147</v>
      </c>
      <c r="C16" s="343"/>
      <c r="D16" s="344"/>
      <c r="E16" s="345"/>
      <c r="F16" s="346" t="s">
        <v>148</v>
      </c>
      <c r="G16" s="347"/>
      <c r="H16" s="348"/>
      <c r="I16" s="349"/>
      <c r="J16" s="39"/>
      <c r="K16" s="38"/>
      <c r="L16" s="38"/>
      <c r="M16" s="38"/>
      <c r="O16" s="40"/>
      <c r="P16" s="38"/>
      <c r="Q16" s="38"/>
      <c r="R16" s="38"/>
      <c r="AJ16" s="363" t="s">
        <v>151</v>
      </c>
      <c r="AK16" s="363"/>
      <c r="AL16" s="363"/>
      <c r="AM16" s="363"/>
      <c r="AN16" s="363"/>
      <c r="AO16" s="364"/>
    </row>
    <row r="17" spans="1:18">
      <c r="A17" s="28"/>
      <c r="B17" s="325" t="s">
        <v>44</v>
      </c>
      <c r="C17" s="326"/>
      <c r="D17" s="327"/>
      <c r="E17" s="328"/>
      <c r="F17" s="329" t="s">
        <v>99</v>
      </c>
      <c r="G17" s="326"/>
      <c r="H17" s="327"/>
      <c r="I17" s="328"/>
      <c r="J17" s="37"/>
      <c r="K17" s="38"/>
      <c r="L17" s="38"/>
      <c r="M17" s="38"/>
      <c r="O17" s="40"/>
      <c r="P17" s="41"/>
      <c r="Q17" s="41"/>
      <c r="R17" s="41"/>
    </row>
    <row r="18" spans="1:18">
      <c r="A18" s="28"/>
      <c r="B18" s="325" t="s">
        <v>46</v>
      </c>
      <c r="C18" s="326"/>
      <c r="D18" s="327"/>
      <c r="E18" s="328"/>
      <c r="F18" s="329" t="s">
        <v>43</v>
      </c>
      <c r="G18" s="326"/>
      <c r="H18" s="327"/>
      <c r="I18" s="328"/>
      <c r="J18" s="37"/>
      <c r="K18" s="38"/>
      <c r="L18" s="38"/>
      <c r="M18" s="38"/>
      <c r="O18" s="40"/>
      <c r="P18" s="38"/>
      <c r="Q18" s="38"/>
      <c r="R18" s="38"/>
    </row>
    <row r="19" spans="1:18">
      <c r="A19" s="28"/>
      <c r="B19" s="325" t="s">
        <v>42</v>
      </c>
      <c r="C19" s="326"/>
      <c r="D19" s="327"/>
      <c r="E19" s="328"/>
      <c r="F19" s="329" t="s">
        <v>49</v>
      </c>
      <c r="G19" s="326"/>
      <c r="H19" s="327"/>
      <c r="I19" s="328"/>
      <c r="J19" s="37"/>
      <c r="K19" s="38"/>
      <c r="L19" s="38"/>
      <c r="M19" s="38"/>
      <c r="O19" s="40"/>
      <c r="P19" s="38"/>
      <c r="Q19" s="38"/>
      <c r="R19" s="38"/>
    </row>
    <row r="20" spans="1:18" ht="18" thickBot="1">
      <c r="A20" s="28"/>
      <c r="B20" s="330" t="s">
        <v>98</v>
      </c>
      <c r="C20" s="331"/>
      <c r="D20" s="332"/>
      <c r="E20" s="333"/>
      <c r="F20" s="334" t="s">
        <v>100</v>
      </c>
      <c r="G20" s="331"/>
      <c r="H20" s="332"/>
      <c r="I20" s="333"/>
      <c r="J20" s="28"/>
      <c r="K20" s="30"/>
      <c r="L20" s="30"/>
      <c r="M20" s="30"/>
      <c r="O20" s="40"/>
      <c r="P20" s="38"/>
      <c r="Q20" s="38"/>
      <c r="R20" s="38"/>
    </row>
    <row r="21" spans="1:18" ht="18" thickBot="1">
      <c r="A21" s="27"/>
      <c r="B21" s="27"/>
      <c r="C21" s="27"/>
      <c r="D21" s="27"/>
      <c r="E21" s="27"/>
      <c r="F21" s="27"/>
      <c r="G21" s="27"/>
      <c r="H21" s="27"/>
      <c r="I21" s="27"/>
      <c r="J21" s="27"/>
    </row>
    <row r="22" spans="1:18" ht="18" thickBot="1">
      <c r="A22" s="28"/>
      <c r="B22" s="355" t="s">
        <v>2732</v>
      </c>
      <c r="C22" s="356"/>
      <c r="D22" s="356"/>
      <c r="E22" s="356"/>
      <c r="F22" s="356"/>
      <c r="G22" s="356"/>
      <c r="H22" s="356"/>
      <c r="I22" s="357"/>
      <c r="J22" s="28"/>
      <c r="K22" s="29"/>
      <c r="L22" s="29"/>
      <c r="M22" s="29"/>
    </row>
    <row r="23" spans="1:18">
      <c r="A23" s="28"/>
      <c r="B23" s="358" t="s">
        <v>13</v>
      </c>
      <c r="C23" s="359"/>
      <c r="D23" s="359" t="str">
        <f>IF(基本情報登録!D10="","",基本情報登録!D10)</f>
        <v/>
      </c>
      <c r="E23" s="359"/>
      <c r="F23" s="359"/>
      <c r="G23" s="359"/>
      <c r="H23" s="359"/>
      <c r="I23" s="360"/>
      <c r="J23" s="28"/>
      <c r="K23" s="29"/>
      <c r="L23" s="29"/>
      <c r="M23" s="29"/>
    </row>
    <row r="24" spans="1:18" ht="18.75" customHeight="1">
      <c r="A24" s="28"/>
      <c r="B24" s="361" t="s">
        <v>16</v>
      </c>
      <c r="C24" s="362"/>
      <c r="D24" s="363"/>
      <c r="E24" s="363"/>
      <c r="F24" s="363"/>
      <c r="G24" s="363"/>
      <c r="H24" s="363"/>
      <c r="I24" s="364"/>
      <c r="J24" s="32"/>
      <c r="K24" s="33"/>
      <c r="L24" s="33"/>
      <c r="M24" s="33"/>
    </row>
    <row r="25" spans="1:18">
      <c r="A25" s="34"/>
      <c r="B25" s="325" t="s">
        <v>101</v>
      </c>
      <c r="C25" s="326"/>
      <c r="D25" s="326" t="str">
        <f>IF(D24="","",VLOOKUP(D24,'登録データ（男）'!$A$3:$AA$2000,3,FALSE))</f>
        <v/>
      </c>
      <c r="E25" s="326"/>
      <c r="F25" s="326"/>
      <c r="G25" s="326"/>
      <c r="H25" s="326"/>
      <c r="I25" s="365"/>
      <c r="J25" s="28"/>
      <c r="K25" s="29"/>
      <c r="L25" s="29"/>
      <c r="M25" s="29"/>
    </row>
    <row r="26" spans="1:18" ht="22.5" customHeight="1">
      <c r="A26" s="34"/>
      <c r="B26" s="325" t="s">
        <v>17</v>
      </c>
      <c r="C26" s="326"/>
      <c r="D26" s="350" t="str">
        <f>IF(D24="","",VLOOKUP(D24,'登録データ（男）'!$A$3:$AA$2000,2,FALSE))</f>
        <v/>
      </c>
      <c r="E26" s="350"/>
      <c r="F26" s="350"/>
      <c r="G26" s="350"/>
      <c r="H26" s="350"/>
      <c r="I26" s="351"/>
      <c r="J26" s="28"/>
      <c r="K26" s="29"/>
      <c r="L26" s="29"/>
      <c r="M26" s="29"/>
    </row>
    <row r="27" spans="1:18" ht="18.75" customHeight="1">
      <c r="A27" s="34"/>
      <c r="B27" s="352" t="s">
        <v>34</v>
      </c>
      <c r="C27" s="353"/>
      <c r="D27" s="35" t="str">
        <f>IF(D24="","",VLOOKUP(D24,'登録データ（男）'!$A$3:$AA$2000,7,FALSE))</f>
        <v/>
      </c>
      <c r="E27" s="326" t="s">
        <v>64</v>
      </c>
      <c r="F27" s="326"/>
      <c r="G27" s="353" t="str">
        <f>IF(D24="","",VLOOKUP(D24,'登録データ（男）'!$A$3:$AA$2000,4,FALSE))</f>
        <v/>
      </c>
      <c r="H27" s="353"/>
      <c r="I27" s="354"/>
      <c r="J27" s="28"/>
      <c r="K27" s="29"/>
      <c r="L27" s="29"/>
      <c r="M27" s="29"/>
    </row>
    <row r="28" spans="1:18" ht="18.75" customHeight="1">
      <c r="A28" s="34"/>
      <c r="B28" s="325" t="s">
        <v>21</v>
      </c>
      <c r="C28" s="326"/>
      <c r="D28" s="335"/>
      <c r="E28" s="335"/>
      <c r="F28" s="335"/>
      <c r="G28" s="335"/>
      <c r="H28" s="335"/>
      <c r="I28" s="336"/>
      <c r="J28" s="28"/>
      <c r="K28" s="29"/>
      <c r="L28" s="29"/>
      <c r="M28" s="29"/>
    </row>
    <row r="29" spans="1:18">
      <c r="A29" s="34"/>
      <c r="B29" s="325" t="s">
        <v>23</v>
      </c>
      <c r="C29" s="326"/>
      <c r="D29" s="335"/>
      <c r="E29" s="335"/>
      <c r="F29" s="335"/>
      <c r="G29" s="335"/>
      <c r="H29" s="335"/>
      <c r="I29" s="336"/>
      <c r="J29" s="28"/>
      <c r="K29" s="29"/>
      <c r="L29" s="29"/>
      <c r="M29" s="29"/>
    </row>
    <row r="30" spans="1:18" ht="18" thickBot="1">
      <c r="A30" s="34"/>
      <c r="B30" s="330" t="s">
        <v>66</v>
      </c>
      <c r="C30" s="331"/>
      <c r="D30" s="337"/>
      <c r="E30" s="337"/>
      <c r="F30" s="337"/>
      <c r="G30" s="337"/>
      <c r="H30" s="337"/>
      <c r="I30" s="338"/>
      <c r="J30" s="28"/>
      <c r="K30" s="29"/>
      <c r="L30" s="29"/>
      <c r="M30" s="29"/>
    </row>
    <row r="31" spans="1:18" ht="18" thickBot="1">
      <c r="A31" s="36"/>
      <c r="B31" s="339" t="s">
        <v>97</v>
      </c>
      <c r="C31" s="340"/>
      <c r="D31" s="340"/>
      <c r="E31" s="340"/>
      <c r="F31" s="340"/>
      <c r="G31" s="340"/>
      <c r="H31" s="340"/>
      <c r="I31" s="341"/>
      <c r="J31" s="37"/>
      <c r="K31" s="38"/>
      <c r="L31" s="38"/>
      <c r="M31" s="38"/>
    </row>
    <row r="32" spans="1:18">
      <c r="A32" s="28"/>
      <c r="B32" s="342" t="s">
        <v>149</v>
      </c>
      <c r="C32" s="343"/>
      <c r="D32" s="344"/>
      <c r="E32" s="345"/>
      <c r="F32" s="346" t="s">
        <v>148</v>
      </c>
      <c r="G32" s="347"/>
      <c r="H32" s="348"/>
      <c r="I32" s="349"/>
      <c r="J32" s="39"/>
      <c r="K32" s="38"/>
      <c r="L32" s="38"/>
      <c r="M32" s="38"/>
      <c r="O32" s="40"/>
      <c r="P32" s="38"/>
      <c r="Q32" s="38"/>
      <c r="R32" s="38"/>
    </row>
    <row r="33" spans="1:18">
      <c r="A33" s="28"/>
      <c r="B33" s="325" t="s">
        <v>44</v>
      </c>
      <c r="C33" s="326"/>
      <c r="D33" s="327"/>
      <c r="E33" s="328"/>
      <c r="F33" s="329" t="s">
        <v>47</v>
      </c>
      <c r="G33" s="326"/>
      <c r="H33" s="327"/>
      <c r="I33" s="328"/>
      <c r="J33" s="37"/>
      <c r="K33" s="38"/>
      <c r="L33" s="38"/>
      <c r="M33" s="38"/>
      <c r="O33" s="40"/>
      <c r="P33" s="41"/>
      <c r="Q33" s="41"/>
      <c r="R33" s="41"/>
    </row>
    <row r="34" spans="1:18">
      <c r="A34" s="28"/>
      <c r="B34" s="325" t="s">
        <v>46</v>
      </c>
      <c r="C34" s="326"/>
      <c r="D34" s="327"/>
      <c r="E34" s="328"/>
      <c r="F34" s="329" t="s">
        <v>43</v>
      </c>
      <c r="G34" s="326"/>
      <c r="H34" s="327"/>
      <c r="I34" s="328"/>
      <c r="J34" s="37"/>
      <c r="K34" s="38"/>
      <c r="L34" s="38"/>
      <c r="M34" s="38"/>
      <c r="O34" s="40"/>
      <c r="P34" s="38"/>
      <c r="Q34" s="38"/>
      <c r="R34" s="38"/>
    </row>
    <row r="35" spans="1:18">
      <c r="A35" s="28"/>
      <c r="B35" s="325" t="s">
        <v>42</v>
      </c>
      <c r="C35" s="326"/>
      <c r="D35" s="327"/>
      <c r="E35" s="328"/>
      <c r="F35" s="329" t="s">
        <v>49</v>
      </c>
      <c r="G35" s="326"/>
      <c r="H35" s="327"/>
      <c r="I35" s="328"/>
      <c r="J35" s="37"/>
      <c r="K35" s="38"/>
      <c r="L35" s="38"/>
      <c r="M35" s="38"/>
      <c r="O35" s="40"/>
      <c r="P35" s="38"/>
      <c r="Q35" s="38"/>
      <c r="R35" s="38"/>
    </row>
    <row r="36" spans="1:18" ht="18" thickBot="1">
      <c r="A36" s="28"/>
      <c r="B36" s="330" t="s">
        <v>98</v>
      </c>
      <c r="C36" s="331"/>
      <c r="D36" s="332"/>
      <c r="E36" s="333"/>
      <c r="F36" s="334" t="s">
        <v>102</v>
      </c>
      <c r="G36" s="331"/>
      <c r="H36" s="332"/>
      <c r="I36" s="333"/>
      <c r="J36" s="28"/>
      <c r="K36" s="30"/>
      <c r="L36" s="30"/>
      <c r="M36" s="30"/>
      <c r="O36" s="40"/>
      <c r="P36" s="38"/>
      <c r="Q36" s="38"/>
      <c r="R36" s="38"/>
    </row>
    <row r="37" spans="1:18" ht="18" thickBot="1">
      <c r="A37" s="27"/>
      <c r="B37" s="27"/>
      <c r="C37" s="27"/>
      <c r="D37" s="27"/>
      <c r="E37" s="27"/>
      <c r="F37" s="27"/>
      <c r="G37" s="27"/>
      <c r="H37" s="27"/>
      <c r="I37" s="27"/>
      <c r="J37" s="27"/>
    </row>
    <row r="38" spans="1:18" ht="18" thickBot="1">
      <c r="A38" s="28"/>
      <c r="B38" s="355" t="s">
        <v>2732</v>
      </c>
      <c r="C38" s="356"/>
      <c r="D38" s="356"/>
      <c r="E38" s="356"/>
      <c r="F38" s="356"/>
      <c r="G38" s="356"/>
      <c r="H38" s="356"/>
      <c r="I38" s="357"/>
      <c r="J38" s="28"/>
      <c r="K38" s="29"/>
      <c r="L38" s="29"/>
      <c r="M38" s="29"/>
    </row>
    <row r="39" spans="1:18">
      <c r="A39" s="28"/>
      <c r="B39" s="358" t="s">
        <v>0</v>
      </c>
      <c r="C39" s="359"/>
      <c r="D39" s="359" t="str">
        <f>IF(基本情報登録!D10="","",基本情報登録!D10)</f>
        <v/>
      </c>
      <c r="E39" s="359"/>
      <c r="F39" s="359"/>
      <c r="G39" s="359"/>
      <c r="H39" s="359"/>
      <c r="I39" s="360"/>
      <c r="J39" s="28"/>
      <c r="K39" s="29"/>
      <c r="L39" s="29"/>
      <c r="M39" s="29"/>
    </row>
    <row r="40" spans="1:18" ht="18.75" customHeight="1">
      <c r="A40" s="28"/>
      <c r="B40" s="361" t="s">
        <v>16</v>
      </c>
      <c r="C40" s="362"/>
      <c r="D40" s="363"/>
      <c r="E40" s="363"/>
      <c r="F40" s="363"/>
      <c r="G40" s="363"/>
      <c r="H40" s="363"/>
      <c r="I40" s="364"/>
      <c r="J40" s="32"/>
      <c r="K40" s="33"/>
      <c r="L40" s="33"/>
      <c r="M40" s="33"/>
    </row>
    <row r="41" spans="1:18">
      <c r="A41" s="34"/>
      <c r="B41" s="325" t="s">
        <v>103</v>
      </c>
      <c r="C41" s="326"/>
      <c r="D41" s="326" t="str">
        <f>IF(D40="","",VLOOKUP(D40,'登録データ（男）'!$A$3:$AA$2000,3,FALSE))</f>
        <v/>
      </c>
      <c r="E41" s="326"/>
      <c r="F41" s="326"/>
      <c r="G41" s="326"/>
      <c r="H41" s="326"/>
      <c r="I41" s="365"/>
      <c r="J41" s="28"/>
      <c r="K41" s="29"/>
      <c r="L41" s="29"/>
      <c r="M41" s="29"/>
    </row>
    <row r="42" spans="1:18" ht="22.5" customHeight="1">
      <c r="A42" s="34"/>
      <c r="B42" s="325" t="s">
        <v>17</v>
      </c>
      <c r="C42" s="326"/>
      <c r="D42" s="350" t="str">
        <f>IF(D40="","",VLOOKUP(D40,'登録データ（男）'!$A$3:$AA$2000,2,FALSE))</f>
        <v/>
      </c>
      <c r="E42" s="350"/>
      <c r="F42" s="350"/>
      <c r="G42" s="350"/>
      <c r="H42" s="350"/>
      <c r="I42" s="351"/>
      <c r="J42" s="28"/>
      <c r="K42" s="29"/>
      <c r="L42" s="29"/>
      <c r="M42" s="29"/>
    </row>
    <row r="43" spans="1:18" ht="18.75" customHeight="1">
      <c r="A43" s="34"/>
      <c r="B43" s="352" t="s">
        <v>34</v>
      </c>
      <c r="C43" s="353"/>
      <c r="D43" s="35" t="str">
        <f>IF(D40="","",VLOOKUP(D40,'登録データ（男）'!$A$3:$AA$2000,7,FALSE))</f>
        <v/>
      </c>
      <c r="E43" s="326" t="s">
        <v>64</v>
      </c>
      <c r="F43" s="326"/>
      <c r="G43" s="353" t="str">
        <f>IF(D40="","",VLOOKUP(D40,'登録データ（男）'!$A$3:$AA$2000,4,FALSE))</f>
        <v/>
      </c>
      <c r="H43" s="353"/>
      <c r="I43" s="354"/>
      <c r="J43" s="28"/>
      <c r="K43" s="29"/>
      <c r="L43" s="29"/>
      <c r="M43" s="29"/>
    </row>
    <row r="44" spans="1:18" ht="18.75" customHeight="1">
      <c r="A44" s="34"/>
      <c r="B44" s="325" t="s">
        <v>21</v>
      </c>
      <c r="C44" s="326"/>
      <c r="D44" s="335"/>
      <c r="E44" s="335"/>
      <c r="F44" s="335"/>
      <c r="G44" s="335"/>
      <c r="H44" s="335"/>
      <c r="I44" s="336"/>
      <c r="J44" s="28"/>
      <c r="K44" s="29"/>
      <c r="L44" s="29"/>
      <c r="M44" s="29"/>
    </row>
    <row r="45" spans="1:18">
      <c r="A45" s="34"/>
      <c r="B45" s="325" t="s">
        <v>23</v>
      </c>
      <c r="C45" s="326"/>
      <c r="D45" s="335"/>
      <c r="E45" s="335"/>
      <c r="F45" s="335"/>
      <c r="G45" s="335"/>
      <c r="H45" s="335"/>
      <c r="I45" s="336"/>
      <c r="J45" s="28"/>
      <c r="K45" s="29"/>
      <c r="L45" s="29"/>
      <c r="M45" s="29"/>
    </row>
    <row r="46" spans="1:18" ht="18" thickBot="1">
      <c r="A46" s="34"/>
      <c r="B46" s="330" t="s">
        <v>66</v>
      </c>
      <c r="C46" s="331"/>
      <c r="D46" s="337"/>
      <c r="E46" s="337"/>
      <c r="F46" s="337"/>
      <c r="G46" s="337"/>
      <c r="H46" s="337"/>
      <c r="I46" s="338"/>
      <c r="J46" s="28"/>
      <c r="K46" s="29"/>
      <c r="L46" s="29"/>
      <c r="M46" s="29"/>
    </row>
    <row r="47" spans="1:18" ht="18" thickBot="1">
      <c r="A47" s="36"/>
      <c r="B47" s="339" t="s">
        <v>97</v>
      </c>
      <c r="C47" s="340"/>
      <c r="D47" s="340"/>
      <c r="E47" s="340"/>
      <c r="F47" s="340"/>
      <c r="G47" s="340"/>
      <c r="H47" s="340"/>
      <c r="I47" s="341"/>
      <c r="J47" s="37"/>
      <c r="K47" s="38"/>
      <c r="L47" s="38"/>
      <c r="M47" s="38"/>
    </row>
    <row r="48" spans="1:18">
      <c r="A48" s="28"/>
      <c r="B48" s="342" t="s">
        <v>147</v>
      </c>
      <c r="C48" s="343"/>
      <c r="D48" s="344"/>
      <c r="E48" s="345"/>
      <c r="F48" s="346" t="s">
        <v>150</v>
      </c>
      <c r="G48" s="347"/>
      <c r="H48" s="348"/>
      <c r="I48" s="349"/>
      <c r="J48" s="39"/>
      <c r="K48" s="38"/>
      <c r="L48" s="38"/>
      <c r="M48" s="38"/>
      <c r="O48" s="40"/>
      <c r="P48" s="38"/>
      <c r="Q48" s="38"/>
      <c r="R48" s="38"/>
    </row>
    <row r="49" spans="1:18">
      <c r="A49" s="28"/>
      <c r="B49" s="325" t="s">
        <v>104</v>
      </c>
      <c r="C49" s="326"/>
      <c r="D49" s="327"/>
      <c r="E49" s="328"/>
      <c r="F49" s="329" t="s">
        <v>99</v>
      </c>
      <c r="G49" s="326"/>
      <c r="H49" s="327"/>
      <c r="I49" s="328"/>
      <c r="J49" s="37"/>
      <c r="K49" s="38"/>
      <c r="L49" s="38"/>
      <c r="M49" s="38"/>
      <c r="O49" s="40"/>
      <c r="P49" s="41"/>
      <c r="Q49" s="41"/>
      <c r="R49" s="41"/>
    </row>
    <row r="50" spans="1:18">
      <c r="A50" s="28"/>
      <c r="B50" s="325" t="s">
        <v>46</v>
      </c>
      <c r="C50" s="326"/>
      <c r="D50" s="327"/>
      <c r="E50" s="328"/>
      <c r="F50" s="329" t="s">
        <v>43</v>
      </c>
      <c r="G50" s="326"/>
      <c r="H50" s="327"/>
      <c r="I50" s="328"/>
      <c r="J50" s="37"/>
      <c r="K50" s="38"/>
      <c r="L50" s="38"/>
      <c r="M50" s="38"/>
      <c r="O50" s="40"/>
      <c r="P50" s="38"/>
      <c r="Q50" s="38"/>
      <c r="R50" s="38"/>
    </row>
    <row r="51" spans="1:18">
      <c r="A51" s="28"/>
      <c r="B51" s="325" t="s">
        <v>42</v>
      </c>
      <c r="C51" s="326"/>
      <c r="D51" s="327"/>
      <c r="E51" s="328"/>
      <c r="F51" s="329" t="s">
        <v>49</v>
      </c>
      <c r="G51" s="326"/>
      <c r="H51" s="327"/>
      <c r="I51" s="328"/>
      <c r="J51" s="37"/>
      <c r="K51" s="38"/>
      <c r="L51" s="38"/>
      <c r="M51" s="38"/>
      <c r="O51" s="40"/>
      <c r="P51" s="38"/>
      <c r="Q51" s="38"/>
      <c r="R51" s="38"/>
    </row>
    <row r="52" spans="1:18" ht="18" thickBot="1">
      <c r="A52" s="28"/>
      <c r="B52" s="330" t="s">
        <v>98</v>
      </c>
      <c r="C52" s="331"/>
      <c r="D52" s="332"/>
      <c r="E52" s="333"/>
      <c r="F52" s="334" t="s">
        <v>105</v>
      </c>
      <c r="G52" s="331"/>
      <c r="H52" s="332"/>
      <c r="I52" s="333"/>
      <c r="J52" s="28"/>
      <c r="K52" s="30"/>
      <c r="L52" s="30"/>
      <c r="M52" s="30"/>
      <c r="O52" s="40"/>
      <c r="P52" s="38"/>
      <c r="Q52" s="38"/>
      <c r="R52" s="38"/>
    </row>
    <row r="53" spans="1:18">
      <c r="A53" s="27"/>
      <c r="B53" s="27"/>
      <c r="C53" s="27"/>
      <c r="D53" s="27"/>
      <c r="E53" s="27"/>
      <c r="F53" s="27"/>
      <c r="G53" s="27"/>
      <c r="H53" s="27"/>
      <c r="I53" s="27"/>
      <c r="J53" s="27"/>
    </row>
    <row r="54" spans="1:18">
      <c r="A54" s="42"/>
      <c r="B54" s="42"/>
      <c r="C54" s="42"/>
      <c r="D54" s="42"/>
      <c r="E54" s="42"/>
      <c r="F54" s="42"/>
      <c r="G54" s="42"/>
      <c r="H54" s="42"/>
      <c r="I54" s="42"/>
      <c r="J54" s="42"/>
    </row>
    <row r="55" spans="1:18">
      <c r="A55" s="42"/>
      <c r="B55" s="42"/>
      <c r="C55" s="42"/>
      <c r="D55" s="42"/>
      <c r="E55" s="42"/>
      <c r="F55" s="42"/>
      <c r="G55" s="42"/>
      <c r="H55" s="42"/>
      <c r="I55" s="42"/>
      <c r="J55" s="42"/>
    </row>
  </sheetData>
  <mergeCells count="119">
    <mergeCell ref="H17:I17"/>
    <mergeCell ref="AJ16:AO16"/>
    <mergeCell ref="B12:C12"/>
    <mergeCell ref="D12:I12"/>
    <mergeCell ref="B13:C13"/>
    <mergeCell ref="D13:I13"/>
    <mergeCell ref="B14:C14"/>
    <mergeCell ref="D14:I14"/>
    <mergeCell ref="B9:C9"/>
    <mergeCell ref="D9:I9"/>
    <mergeCell ref="B10:C10"/>
    <mergeCell ref="D10:I10"/>
    <mergeCell ref="B11:C11"/>
    <mergeCell ref="E11:F11"/>
    <mergeCell ref="G11:I11"/>
    <mergeCell ref="F16:G16"/>
    <mergeCell ref="H16:I16"/>
    <mergeCell ref="A1:J3"/>
    <mergeCell ref="B6:I6"/>
    <mergeCell ref="B7:C7"/>
    <mergeCell ref="D7:I7"/>
    <mergeCell ref="B8:C8"/>
    <mergeCell ref="B24:C24"/>
    <mergeCell ref="D8:I8"/>
    <mergeCell ref="B25:C25"/>
    <mergeCell ref="D25:I25"/>
    <mergeCell ref="B18:C18"/>
    <mergeCell ref="D18:E18"/>
    <mergeCell ref="F18:G18"/>
    <mergeCell ref="H18:I18"/>
    <mergeCell ref="B19:C19"/>
    <mergeCell ref="D19:E19"/>
    <mergeCell ref="F19:G19"/>
    <mergeCell ref="H19:I19"/>
    <mergeCell ref="B15:I15"/>
    <mergeCell ref="B16:C16"/>
    <mergeCell ref="D16:E16"/>
    <mergeCell ref="D24:I24"/>
    <mergeCell ref="B17:C17"/>
    <mergeCell ref="D17:E17"/>
    <mergeCell ref="F17:G17"/>
    <mergeCell ref="B26:C26"/>
    <mergeCell ref="D26:I26"/>
    <mergeCell ref="B20:C20"/>
    <mergeCell ref="D20:E20"/>
    <mergeCell ref="F20:G20"/>
    <mergeCell ref="H20:I20"/>
    <mergeCell ref="B22:I22"/>
    <mergeCell ref="B23:C23"/>
    <mergeCell ref="D23:I23"/>
    <mergeCell ref="B30:C30"/>
    <mergeCell ref="D30:I30"/>
    <mergeCell ref="B31:I31"/>
    <mergeCell ref="B32:C32"/>
    <mergeCell ref="D32:E32"/>
    <mergeCell ref="F32:G32"/>
    <mergeCell ref="H32:I32"/>
    <mergeCell ref="B27:C27"/>
    <mergeCell ref="E27:F27"/>
    <mergeCell ref="G27:I27"/>
    <mergeCell ref="B28:C28"/>
    <mergeCell ref="D28:I28"/>
    <mergeCell ref="B29:C29"/>
    <mergeCell ref="D29:I29"/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  <mergeCell ref="B42:C42"/>
    <mergeCell ref="D42:I42"/>
    <mergeCell ref="B43:C43"/>
    <mergeCell ref="E43:F43"/>
    <mergeCell ref="G43:I43"/>
    <mergeCell ref="B44:C44"/>
    <mergeCell ref="D44:I44"/>
    <mergeCell ref="B38:I38"/>
    <mergeCell ref="B39:C39"/>
    <mergeCell ref="D39:I39"/>
    <mergeCell ref="B40:C40"/>
    <mergeCell ref="D40:I40"/>
    <mergeCell ref="B41:C41"/>
    <mergeCell ref="D41:I41"/>
    <mergeCell ref="B45:C45"/>
    <mergeCell ref="D45:I45"/>
    <mergeCell ref="B46:C46"/>
    <mergeCell ref="D46:I46"/>
    <mergeCell ref="B47:I47"/>
    <mergeCell ref="B48:C48"/>
    <mergeCell ref="D48:E48"/>
    <mergeCell ref="F48:G48"/>
    <mergeCell ref="H48:I48"/>
    <mergeCell ref="B51:C51"/>
    <mergeCell ref="D51:E51"/>
    <mergeCell ref="F51:G51"/>
    <mergeCell ref="H51:I51"/>
    <mergeCell ref="B52:C52"/>
    <mergeCell ref="D52:E52"/>
    <mergeCell ref="F52:G52"/>
    <mergeCell ref="H52:I52"/>
    <mergeCell ref="B49:C49"/>
    <mergeCell ref="D49:E49"/>
    <mergeCell ref="F49:G49"/>
    <mergeCell ref="H49:I49"/>
    <mergeCell ref="B50:C50"/>
    <mergeCell ref="D50:E50"/>
    <mergeCell ref="F50:G50"/>
    <mergeCell ref="H50:I50"/>
  </mergeCells>
  <phoneticPr fontId="1"/>
  <pageMargins left="0.7" right="0.7" top="0.75" bottom="0.75" header="0.3" footer="0.3"/>
  <pageSetup paperSize="9" scale="6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番号確認" error="入力された登録番号は正しくありません" xr:uid="{00000000-0002-0000-0300-000000000000}">
          <x14:formula1>
            <xm:f>'登録データ（男）'!$AF$22:$AF$27</xm:f>
          </x14:formula1>
          <xm:sqref>AJ16:AO16 D8:I8 D40:I40 D24:I24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3399"/>
    <pageSetUpPr fitToPage="1"/>
  </sheetPr>
  <dimension ref="A1:CO470"/>
  <sheetViews>
    <sheetView view="pageBreakPreview" topLeftCell="A6" zoomScale="70" zoomScaleNormal="60" zoomScaleSheetLayoutView="70" zoomScalePageLayoutView="60" workbookViewId="0">
      <selection activeCell="C3" sqref="C3:D3"/>
    </sheetView>
  </sheetViews>
  <sheetFormatPr defaultColWidth="9" defaultRowHeight="17.649999999999999"/>
  <cols>
    <col min="1" max="1" width="5" style="85" customWidth="1"/>
    <col min="2" max="2" width="10" style="85" customWidth="1"/>
    <col min="3" max="3" width="12" style="85" customWidth="1"/>
    <col min="4" max="4" width="11.5" style="85" customWidth="1"/>
    <col min="5" max="5" width="11.3125" style="85" customWidth="1"/>
    <col min="6" max="6" width="9" style="85"/>
    <col min="7" max="7" width="18.5" style="85" customWidth="1"/>
    <col min="8" max="8" width="0.25" style="85" hidden="1" customWidth="1"/>
    <col min="9" max="9" width="3.5" style="85" customWidth="1"/>
    <col min="10" max="10" width="4.3125" style="99" customWidth="1"/>
    <col min="11" max="11" width="3.5" style="85" customWidth="1"/>
    <col min="12" max="12" width="8.5" style="99" customWidth="1"/>
    <col min="13" max="13" width="3.5" style="85" customWidth="1"/>
    <col min="14" max="14" width="4.3125" style="99" customWidth="1"/>
    <col min="15" max="15" width="13.3125" style="85" customWidth="1"/>
    <col min="16" max="16" width="12.5" style="85" customWidth="1"/>
    <col min="17" max="17" width="13.5" style="85" customWidth="1"/>
    <col min="18" max="18" width="9.5" style="85" customWidth="1"/>
    <col min="19" max="19" width="8.9375" style="85" customWidth="1"/>
    <col min="20" max="20" width="9" style="85" hidden="1" customWidth="1"/>
    <col min="21" max="21" width="9" style="85"/>
    <col min="22" max="23" width="25.3125" style="85" customWidth="1"/>
    <col min="24" max="24" width="25.3125" style="98" hidden="1" customWidth="1"/>
    <col min="25" max="54" width="25.3125" style="85" hidden="1" customWidth="1"/>
    <col min="55" max="55" width="33.8125" style="85" hidden="1" customWidth="1"/>
    <col min="56" max="57" width="9" style="85" hidden="1" customWidth="1"/>
    <col min="58" max="58" width="16.8125" style="85" hidden="1" customWidth="1"/>
    <col min="59" max="65" width="9" style="85" hidden="1" customWidth="1"/>
    <col min="66" max="69" width="9" style="85" customWidth="1"/>
    <col min="70" max="16384" width="9" style="85"/>
  </cols>
  <sheetData>
    <row r="1" spans="1:73" ht="21.75">
      <c r="A1" s="402" t="str">
        <f>基本情報登録!B3&amp;"　"&amp;"女子申込様式Ⅰ"</f>
        <v>第73回 東北地区大学体育大会陸上競技　女子申込様式Ⅰ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97"/>
    </row>
    <row r="2" spans="1:73">
      <c r="Q2" s="399"/>
      <c r="R2" s="399"/>
      <c r="S2" s="399"/>
    </row>
    <row r="3" spans="1:73">
      <c r="B3" s="100" t="s">
        <v>13</v>
      </c>
      <c r="C3" s="403" t="str">
        <f>IF(基本情報登録!D10="","",基本情報登録!D10)</f>
        <v/>
      </c>
      <c r="D3" s="403"/>
      <c r="G3" s="100" t="s">
        <v>14</v>
      </c>
      <c r="H3" s="100"/>
      <c r="I3" s="101"/>
      <c r="J3" s="403" t="str">
        <f>IF(基本情報登録!D23="","",基本情報登録!D23)</f>
        <v/>
      </c>
      <c r="K3" s="403"/>
      <c r="L3" s="403"/>
      <c r="M3" s="403"/>
      <c r="N3" s="403"/>
      <c r="O3" s="102"/>
      <c r="Q3" s="399"/>
      <c r="R3" s="399"/>
      <c r="S3" s="399"/>
    </row>
    <row r="4" spans="1:73">
      <c r="P4" s="191"/>
      <c r="Q4" s="400"/>
      <c r="R4" s="401"/>
      <c r="S4" s="401"/>
    </row>
    <row r="5" spans="1:73">
      <c r="B5" s="100" t="s">
        <v>5</v>
      </c>
      <c r="C5" s="403" t="str">
        <f>IF(基本情報登録!D15="","",基本情報登録!D15)</f>
        <v/>
      </c>
      <c r="D5" s="403"/>
      <c r="E5" s="102"/>
      <c r="G5" s="100" t="s">
        <v>8</v>
      </c>
      <c r="H5" s="100"/>
      <c r="I5" s="101"/>
      <c r="J5" s="403" t="str">
        <f>IF(基本情報登録!D25="","",基本情報登録!D25)</f>
        <v/>
      </c>
      <c r="K5" s="403"/>
      <c r="L5" s="403"/>
      <c r="M5" s="403"/>
      <c r="N5" s="403"/>
      <c r="O5" s="103"/>
      <c r="P5" s="191"/>
      <c r="Q5" s="400"/>
      <c r="R5" s="401"/>
      <c r="S5" s="401"/>
    </row>
    <row r="6" spans="1:73">
      <c r="P6" s="191"/>
      <c r="Q6" s="400"/>
      <c r="R6" s="401"/>
      <c r="S6" s="401"/>
    </row>
    <row r="7" spans="1:73">
      <c r="B7" s="100" t="s">
        <v>6</v>
      </c>
      <c r="C7" s="403" t="str">
        <f>IF(基本情報登録!D18="","",基本情報登録!D18)</f>
        <v/>
      </c>
      <c r="D7" s="403"/>
      <c r="E7" s="102"/>
      <c r="G7" s="100" t="s">
        <v>9</v>
      </c>
      <c r="H7" s="100"/>
      <c r="I7" s="101"/>
      <c r="J7" s="403" t="str">
        <f>IF(基本情報登録!D27="","",基本情報登録!D27)</f>
        <v/>
      </c>
      <c r="K7" s="403"/>
      <c r="L7" s="403"/>
      <c r="M7" s="403"/>
      <c r="N7" s="403"/>
      <c r="O7" s="103"/>
      <c r="P7" s="191"/>
      <c r="Q7" s="400"/>
      <c r="R7" s="401"/>
      <c r="S7" s="401"/>
    </row>
    <row r="8" spans="1:73" ht="18" thickBot="1"/>
    <row r="9" spans="1:73" ht="18.75" customHeight="1">
      <c r="B9" s="410" t="s">
        <v>68</v>
      </c>
      <c r="C9" s="412" t="str">
        <f>IFERROR(IF(B18="","",HLOOKUP(1,Y9:BU10,2,FALSE)),"")</f>
        <v/>
      </c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4"/>
      <c r="X9" s="104"/>
      <c r="Y9" s="91">
        <f>IF(OR(SUM(Y18:Y467)=0,B18=""),0,1)</f>
        <v>0</v>
      </c>
      <c r="Z9" s="91">
        <f>IF(OR(MOD(SUM(AE18:AE467),10)=5,MOD(SUM(AE18:AE467),10)=0),0,1)</f>
        <v>0</v>
      </c>
      <c r="AA9" s="91"/>
      <c r="AB9" s="91"/>
      <c r="AC9" s="91"/>
      <c r="AD9" s="91"/>
      <c r="AE9" s="91"/>
      <c r="AF9" s="91"/>
      <c r="AG9" s="91">
        <f ca="1">IF(COUNTIF(AG18:AG467,2)=0,0,1)</f>
        <v>0</v>
      </c>
      <c r="AH9" s="91">
        <f>IF(SUM(AH18:AH467)&lt;&gt;0,1,0)</f>
        <v>0</v>
      </c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105"/>
      <c r="BB9" s="91">
        <f>IF(SUM(BF18:BF57)&gt;0,1,0)</f>
        <v>0</v>
      </c>
      <c r="BC9" s="105">
        <f>IF(BM14&gt;0,1,0)</f>
        <v>0</v>
      </c>
      <c r="BD9" s="106"/>
    </row>
    <row r="10" spans="1:73" ht="18.75" customHeight="1" thickBot="1">
      <c r="B10" s="411"/>
      <c r="C10" s="415"/>
      <c r="D10" s="416"/>
      <c r="E10" s="416"/>
      <c r="F10" s="416"/>
      <c r="G10" s="416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7"/>
      <c r="X10" s="107"/>
      <c r="Y10" s="91" t="s">
        <v>67</v>
      </c>
      <c r="Z10" s="388" t="s">
        <v>73</v>
      </c>
      <c r="AA10" s="388"/>
      <c r="AB10" s="388"/>
      <c r="AC10" s="388"/>
      <c r="AD10" s="388"/>
      <c r="AE10" s="388"/>
      <c r="AF10" s="91" t="s">
        <v>180</v>
      </c>
      <c r="AG10" s="91" t="s">
        <v>159</v>
      </c>
      <c r="AH10" s="91" t="s">
        <v>166</v>
      </c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105"/>
      <c r="BB10" s="93" t="s">
        <v>360</v>
      </c>
      <c r="BC10" s="108" t="s">
        <v>416</v>
      </c>
      <c r="BD10" s="106"/>
      <c r="BU10" s="85" t="str">
        <f>""</f>
        <v/>
      </c>
    </row>
    <row r="11" spans="1:73">
      <c r="X11" s="104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105"/>
      <c r="BB11" s="91"/>
      <c r="BC11" s="105"/>
      <c r="BD11" s="106"/>
    </row>
    <row r="12" spans="1:73" ht="18" thickBot="1">
      <c r="X12" s="104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105"/>
      <c r="BB12" s="91"/>
      <c r="BC12" s="105"/>
      <c r="BD12" s="106"/>
    </row>
    <row r="13" spans="1:73" ht="18.75" customHeight="1" thickBot="1">
      <c r="A13" s="405" t="s">
        <v>15</v>
      </c>
      <c r="B13" s="407" t="s">
        <v>16</v>
      </c>
      <c r="C13" s="407" t="s">
        <v>17</v>
      </c>
      <c r="D13" s="407" t="s">
        <v>18</v>
      </c>
      <c r="E13" s="408" t="s">
        <v>19</v>
      </c>
      <c r="F13" s="407" t="s">
        <v>20</v>
      </c>
      <c r="G13" s="407"/>
      <c r="H13" s="418" t="s">
        <v>24</v>
      </c>
      <c r="I13" s="419"/>
      <c r="J13" s="419"/>
      <c r="K13" s="419"/>
      <c r="L13" s="419"/>
      <c r="M13" s="419"/>
      <c r="N13" s="419"/>
      <c r="O13" s="419"/>
      <c r="P13" s="419"/>
      <c r="Q13" s="419"/>
      <c r="R13" s="420"/>
      <c r="S13" s="179" t="s">
        <v>25</v>
      </c>
      <c r="T13" s="180"/>
      <c r="X13" s="104" t="s">
        <v>69</v>
      </c>
      <c r="Y13" s="104" t="s">
        <v>70</v>
      </c>
      <c r="Z13" s="388" t="s">
        <v>71</v>
      </c>
      <c r="AA13" s="388"/>
      <c r="AB13" s="388"/>
      <c r="AC13" s="388"/>
      <c r="AD13" s="388"/>
      <c r="AE13" s="388"/>
      <c r="AF13" s="91" t="s">
        <v>179</v>
      </c>
      <c r="AG13" s="91" t="s">
        <v>163</v>
      </c>
      <c r="AH13" s="105" t="s">
        <v>164</v>
      </c>
      <c r="AI13" s="394" t="s">
        <v>161</v>
      </c>
      <c r="AJ13" s="395"/>
      <c r="AK13" s="395"/>
      <c r="AL13" s="395"/>
      <c r="AM13" s="396"/>
      <c r="AN13" s="394" t="s">
        <v>162</v>
      </c>
      <c r="AO13" s="395"/>
      <c r="AP13" s="395"/>
      <c r="AQ13" s="396"/>
      <c r="AR13" s="394" t="s">
        <v>167</v>
      </c>
      <c r="AS13" s="396"/>
      <c r="AT13" s="91"/>
      <c r="AU13" s="91"/>
      <c r="AV13" s="91"/>
      <c r="AW13" s="91"/>
      <c r="AX13" s="91"/>
      <c r="AY13" s="91"/>
      <c r="AZ13" s="91"/>
      <c r="BA13" s="105"/>
      <c r="BB13" s="91"/>
      <c r="BC13" s="105"/>
      <c r="BD13" s="106"/>
      <c r="BM13" s="91" t="s">
        <v>418</v>
      </c>
    </row>
    <row r="14" spans="1:73" ht="18.75" customHeight="1" thickBot="1">
      <c r="A14" s="406"/>
      <c r="B14" s="389"/>
      <c r="C14" s="389"/>
      <c r="D14" s="389"/>
      <c r="E14" s="409"/>
      <c r="F14" s="389"/>
      <c r="G14" s="389"/>
      <c r="H14" s="92" t="s">
        <v>354</v>
      </c>
      <c r="I14" s="389" t="s">
        <v>21</v>
      </c>
      <c r="J14" s="389"/>
      <c r="K14" s="389"/>
      <c r="L14" s="389"/>
      <c r="M14" s="389"/>
      <c r="N14" s="389"/>
      <c r="O14" s="92" t="s">
        <v>22</v>
      </c>
      <c r="P14" s="389" t="s">
        <v>23</v>
      </c>
      <c r="Q14" s="389"/>
      <c r="R14" s="404"/>
      <c r="S14" s="109" t="s">
        <v>26</v>
      </c>
      <c r="T14" s="110" t="s">
        <v>27</v>
      </c>
      <c r="X14" s="104"/>
      <c r="Y14" s="91"/>
      <c r="Z14" s="91" t="s">
        <v>16</v>
      </c>
      <c r="AA14" s="91" t="s">
        <v>17</v>
      </c>
      <c r="AB14" s="91" t="s">
        <v>18</v>
      </c>
      <c r="AC14" s="91" t="s">
        <v>34</v>
      </c>
      <c r="AD14" s="91" t="s">
        <v>64</v>
      </c>
      <c r="AE14" s="91" t="s">
        <v>74</v>
      </c>
      <c r="AF14" s="91"/>
      <c r="AG14" s="91" t="s">
        <v>158</v>
      </c>
      <c r="AH14" s="91" t="s">
        <v>165</v>
      </c>
      <c r="AI14" s="91" t="s">
        <v>80</v>
      </c>
      <c r="AJ14" s="91" t="s">
        <v>84</v>
      </c>
      <c r="AK14" s="91" t="s">
        <v>86</v>
      </c>
      <c r="AL14" s="91" t="s">
        <v>85</v>
      </c>
      <c r="AM14" s="91" t="s">
        <v>81</v>
      </c>
      <c r="AN14" s="91" t="s">
        <v>21</v>
      </c>
      <c r="AO14" s="91" t="s">
        <v>157</v>
      </c>
      <c r="AP14" s="91" t="s">
        <v>160</v>
      </c>
      <c r="AQ14" s="91" t="s">
        <v>156</v>
      </c>
      <c r="AR14" s="91" t="s">
        <v>168</v>
      </c>
      <c r="AS14" s="91" t="s">
        <v>169</v>
      </c>
      <c r="AT14" s="91"/>
      <c r="AU14" s="91" t="s">
        <v>82</v>
      </c>
      <c r="AV14" s="91"/>
      <c r="AW14" s="91" t="s">
        <v>83</v>
      </c>
      <c r="AX14" s="91"/>
      <c r="AY14" s="91" t="s">
        <v>112</v>
      </c>
      <c r="AZ14" s="91"/>
      <c r="BA14" s="105" t="s">
        <v>16</v>
      </c>
      <c r="BB14" s="91"/>
      <c r="BC14" s="105"/>
      <c r="BD14" s="106"/>
      <c r="BM14" s="91">
        <f>SUM(BM18:BM167)</f>
        <v>0</v>
      </c>
    </row>
    <row r="15" spans="1:73" ht="18.75" customHeight="1" thickTop="1">
      <c r="A15" s="387" t="s">
        <v>75</v>
      </c>
      <c r="B15" s="384">
        <v>1999</v>
      </c>
      <c r="C15" s="384" t="s">
        <v>87</v>
      </c>
      <c r="D15" s="384" t="s">
        <v>89</v>
      </c>
      <c r="E15" s="90">
        <v>1</v>
      </c>
      <c r="F15" s="90" t="s">
        <v>52</v>
      </c>
      <c r="G15" s="90" t="s">
        <v>88</v>
      </c>
      <c r="H15" s="90"/>
      <c r="I15" s="90" t="s">
        <v>55</v>
      </c>
      <c r="J15" s="94">
        <v>1</v>
      </c>
      <c r="K15" s="111" t="str">
        <f>IF(G15="","",IF(OR(RIGHT(G15,1)="跳",RIGHT(G15,1)="投",RIGHT(G15,1)="技"),"","分"))</f>
        <v>分</v>
      </c>
      <c r="L15" s="94" t="s">
        <v>90</v>
      </c>
      <c r="M15" s="90" t="str">
        <f t="shared" ref="M15:M16" si="0">IF(G15="","",IF(RIGHT(G15,1)="技","",IF(OR(RIGHT(G15,1)="跳",RIGHT(G15,1)="投"),"m","秒")))</f>
        <v>秒</v>
      </c>
      <c r="N15" s="94">
        <v>50</v>
      </c>
      <c r="O15" s="94" t="s">
        <v>260</v>
      </c>
      <c r="P15" s="387" t="s">
        <v>76</v>
      </c>
      <c r="Q15" s="387"/>
      <c r="R15" s="390"/>
      <c r="S15" s="391"/>
      <c r="T15" s="391" t="s">
        <v>77</v>
      </c>
      <c r="X15" s="104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105"/>
      <c r="BB15" s="91"/>
      <c r="BC15" s="105"/>
      <c r="BD15" s="108"/>
      <c r="BE15" s="112"/>
      <c r="BF15" s="112"/>
    </row>
    <row r="16" spans="1:73" ht="18.75" customHeight="1">
      <c r="A16" s="388"/>
      <c r="B16" s="385"/>
      <c r="C16" s="385"/>
      <c r="D16" s="385"/>
      <c r="E16" s="91" t="s">
        <v>2730</v>
      </c>
      <c r="F16" s="91" t="s">
        <v>53</v>
      </c>
      <c r="G16" s="91" t="s">
        <v>46</v>
      </c>
      <c r="H16" s="91"/>
      <c r="I16" s="91" t="s">
        <v>56</v>
      </c>
      <c r="J16" s="95"/>
      <c r="K16" s="91" t="str">
        <f>IF(G16="","",IF(OR(RIGHT(G16,1)="跳",RIGHT(G16,1)="投",RIGHT(G16,1)="技"),"","分"))</f>
        <v/>
      </c>
      <c r="L16" s="95" t="s">
        <v>91</v>
      </c>
      <c r="M16" s="113" t="str">
        <f t="shared" si="0"/>
        <v>m</v>
      </c>
      <c r="N16" s="95" t="s">
        <v>92</v>
      </c>
      <c r="O16" s="95" t="s">
        <v>261</v>
      </c>
      <c r="P16" s="388" t="s">
        <v>2731</v>
      </c>
      <c r="Q16" s="388"/>
      <c r="R16" s="394"/>
      <c r="S16" s="392"/>
      <c r="T16" s="392"/>
      <c r="X16" s="104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105"/>
      <c r="BB16" s="388" t="s">
        <v>365</v>
      </c>
      <c r="BC16" s="388"/>
      <c r="BD16" s="398"/>
      <c r="BE16" s="398"/>
      <c r="BF16" s="398"/>
      <c r="BG16" s="388" t="s">
        <v>370</v>
      </c>
      <c r="BH16" s="388"/>
      <c r="BI16" s="388"/>
      <c r="BJ16" s="388"/>
      <c r="BK16" s="388" t="s">
        <v>417</v>
      </c>
      <c r="BL16" s="388"/>
      <c r="BM16" s="388"/>
    </row>
    <row r="17" spans="1:93" ht="18.75" customHeight="1" thickBot="1">
      <c r="A17" s="389"/>
      <c r="B17" s="386"/>
      <c r="C17" s="386"/>
      <c r="D17" s="386"/>
      <c r="E17" s="114" t="s">
        <v>267</v>
      </c>
      <c r="F17" s="92" t="s">
        <v>54</v>
      </c>
      <c r="G17" s="92"/>
      <c r="H17" s="92"/>
      <c r="I17" s="92" t="s">
        <v>36</v>
      </c>
      <c r="J17" s="96"/>
      <c r="K17" s="93" t="str">
        <f>IF(G17="","",IF(OR(RIGHT(G17,1)="跳",RIGHT(G17,1)="投",RIGHT(G17,1)="技"),"","分"))</f>
        <v/>
      </c>
      <c r="L17" s="96"/>
      <c r="M17" s="92" t="str">
        <f>IF(G17="","",IF(RIGHT(G17,1)="技","",IF(OR(RIGHT(G17,1)="跳",RIGHT(G17,1)="投"),"m","秒")))</f>
        <v/>
      </c>
      <c r="N17" s="96"/>
      <c r="O17" s="96"/>
      <c r="P17" s="389"/>
      <c r="Q17" s="389"/>
      <c r="R17" s="397"/>
      <c r="S17" s="393"/>
      <c r="T17" s="393"/>
      <c r="X17" s="104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 t="s">
        <v>356</v>
      </c>
      <c r="BC17" s="388" t="s">
        <v>361</v>
      </c>
      <c r="BD17" s="388"/>
      <c r="BE17" s="91" t="s">
        <v>357</v>
      </c>
      <c r="BF17" s="91" t="s">
        <v>358</v>
      </c>
      <c r="BG17" s="91" t="s">
        <v>363</v>
      </c>
      <c r="BH17" s="394" t="s">
        <v>364</v>
      </c>
      <c r="BI17" s="395"/>
      <c r="BJ17" s="396"/>
      <c r="BK17" s="91"/>
      <c r="BL17" s="91"/>
      <c r="BM17" s="91"/>
    </row>
    <row r="18" spans="1:93" ht="18.75" customHeight="1" thickTop="1">
      <c r="A18" s="387">
        <v>1</v>
      </c>
      <c r="B18" s="381"/>
      <c r="C18" s="384" t="str">
        <f>IF(B18="","",VLOOKUP(B18,'登録データ（女）'!$A$3:$AB$2000,2,FALSE))</f>
        <v/>
      </c>
      <c r="D18" s="384" t="str">
        <f>IF(B18="","",VLOOKUP(B18,'登録データ（女）'!$A$3:$AB$2000,3,FALSE))</f>
        <v/>
      </c>
      <c r="E18" s="90" t="str">
        <f>IF(B18="","",VLOOKUP(B18,'登録データ（女）'!$A$3:$AB$2000,7,FALSE))</f>
        <v/>
      </c>
      <c r="F18" s="90" t="s">
        <v>52</v>
      </c>
      <c r="G18" s="82"/>
      <c r="H18" s="82"/>
      <c r="I18" s="90" t="s">
        <v>55</v>
      </c>
      <c r="J18" s="17"/>
      <c r="K18" s="111" t="str">
        <f>IF(G18="","",IF(AK18=2,"","分"))</f>
        <v/>
      </c>
      <c r="L18" s="17"/>
      <c r="M18" s="111" t="str">
        <f>IF(OR(G18="",G18="七種競技"),"",IF(AK18=2,"m","秒"))</f>
        <v/>
      </c>
      <c r="N18" s="17"/>
      <c r="O18" s="17"/>
      <c r="P18" s="262"/>
      <c r="Q18" s="262"/>
      <c r="R18" s="241"/>
      <c r="S18" s="254"/>
      <c r="T18" s="254"/>
      <c r="X18" s="104"/>
      <c r="Y18" s="91">
        <f>IF(B18="",0,IF(VLOOKUP(B18,'登録データ（女）'!$A$3:$AB$2000,28,FALSE)=1,0,1))</f>
        <v>0</v>
      </c>
      <c r="Z18" s="91">
        <f>IF(B18="",1,0)</f>
        <v>1</v>
      </c>
      <c r="AA18" s="91">
        <f>IF(C18="",1,0)</f>
        <v>1</v>
      </c>
      <c r="AB18" s="91">
        <f>IF(D18="",1,0)</f>
        <v>1</v>
      </c>
      <c r="AC18" s="91">
        <f>IF(E18="",1,0)</f>
        <v>1</v>
      </c>
      <c r="AD18" s="91">
        <f>IF(E19="",1,0)</f>
        <v>1</v>
      </c>
      <c r="AE18" s="91">
        <f>SUM(Z18:AD18)</f>
        <v>5</v>
      </c>
      <c r="AF18" s="115" t="str">
        <f>IF($B18="","",IF($B18&gt;1500,0,1))</f>
        <v/>
      </c>
      <c r="AG18" s="91">
        <f ca="1">COUNTIF(OFFSET(G18,-MOD(ROW(G18),3),0,3,1),G18)</f>
        <v>0</v>
      </c>
      <c r="AH18" s="91">
        <f>IF(OR(RIGHT(G18,1)="m",RIGHT(G18,1)="H",RIGHT(G18,1)="C"),IF(VALUE(L18)&gt;59,1,0),0)</f>
        <v>0</v>
      </c>
      <c r="AI18" s="91" t="str">
        <f>IF(G18="","0",VLOOKUP(G18,'登録データ（女）'!$U$4:$W$23,2,FALSE))</f>
        <v>0</v>
      </c>
      <c r="AJ18" s="91" t="str">
        <f t="shared" ref="AJ18:AJ81" si="1">IF(N18="","00",IF(LEN(N18)=1,N18*10,N18))</f>
        <v>00</v>
      </c>
      <c r="AK18" s="91" t="str">
        <f>IF(G18="","0",IF(OR(RIGHT(G18,1)="m",RIGHT(G18,1)="H",RIGHT(G18,1)="W",RIGHT(G18,1)="C"),1,2))</f>
        <v>0</v>
      </c>
      <c r="AL18" s="91" t="str">
        <f t="shared" ref="AL18:AL81" si="2">IF(AK18=2,IF(L18="","0000",CONCATENATE(RIGHT(L18+100,2),RIGHT(AJ18+100,2))),IF(L18="","000000",CONCATENATE(RIGHT(J18+100,2),RIGHT(L18+100,2),RIGHT(AJ18+100,2))))</f>
        <v>000000</v>
      </c>
      <c r="AM18" s="91" t="str">
        <f ca="1">IF(G18="","",IF(OFFSET(B18,-MOD(ROW(B18),3),0)="","0",CONCATENATE(AI18," ",IF(AK18=1,RIGHT(AL18+10000000,7),RIGHT(AL18+100000,5)))))</f>
        <v/>
      </c>
      <c r="AN18" s="91">
        <f>VALUE(AL18)</f>
        <v>0</v>
      </c>
      <c r="AO18" s="91" t="str">
        <f>IF(G18="","0",VALUE(VLOOKUP(G18,'登録データ（男）'!$U$4:$W$22,3,FALSE)))</f>
        <v>0</v>
      </c>
      <c r="AP18" s="91">
        <f t="shared" ref="AP18:AP81" si="3">IF(G18="",0,IF(G18="七種競技",0,IF(L18&lt;&gt;"",0,1)))</f>
        <v>0</v>
      </c>
      <c r="AQ18" s="91">
        <f>IF(AN18&gt;AO18,1,0)</f>
        <v>0</v>
      </c>
      <c r="AR18" s="91" t="str">
        <f ca="1">IF(OFFSET(B18,-MOD(ROW(B18),3),0)&lt;&gt;"",IF(RIGHT(G18,1)=")",VALUE(VLOOKUP(OFFSET(B18,-MOD(ROW(B18),3),0),'登録データ（女）'!B18,8,FALSE)),"0"),"0")</f>
        <v>0</v>
      </c>
      <c r="AS18" s="91">
        <f ca="1">IF(AR18=0,0,IF(RIGHT(G18,1)&lt;&gt;")",0,IF(VALUE(LEFT(AR18,2))&gt;96,0,1)))</f>
        <v>0</v>
      </c>
      <c r="AT18" s="91" t="str">
        <f>IF(AU18="","",RANK(AU18,$AU$18:$AU$467,1))</f>
        <v/>
      </c>
      <c r="AU18" s="91" t="str">
        <f>IF(S18="","",B18)</f>
        <v/>
      </c>
      <c r="AV18" s="91" t="str">
        <f>IF(AW18="","",RANK(AW18,$AW$18:$AW$467,1))</f>
        <v/>
      </c>
      <c r="AW18" s="91" t="str">
        <f>IF(T18="","",B18)</f>
        <v/>
      </c>
      <c r="AX18" s="91" t="str">
        <f>IF(AY18="","",RANK(AY18,$AY$18:$AY$467,1))</f>
        <v/>
      </c>
      <c r="AY18" s="91" t="str">
        <f>IF(OR(G18="七種競技",G19="七種競技",G20="七種競技"),B18,"")</f>
        <v/>
      </c>
      <c r="AZ18" s="91"/>
      <c r="BA18" s="91">
        <f>B18</f>
        <v>0</v>
      </c>
      <c r="BB18" s="105" t="str">
        <f>CONCATENATE(G18,H18)</f>
        <v/>
      </c>
      <c r="BC18" s="86" t="s">
        <v>37</v>
      </c>
      <c r="BD18" s="91">
        <f>COUNTIF($BB$18:$BB$467,BC18)</f>
        <v>0</v>
      </c>
      <c r="BE18" s="91">
        <v>3</v>
      </c>
      <c r="BF18" s="91">
        <f>IF(BD18&gt;BE18,1,0)</f>
        <v>0</v>
      </c>
      <c r="BG18" s="91">
        <f>IF(H18="",0,1)</f>
        <v>0</v>
      </c>
      <c r="BH18" s="116">
        <f>BG18</f>
        <v>0</v>
      </c>
      <c r="BI18" s="116">
        <f>BG19</f>
        <v>0</v>
      </c>
      <c r="BJ18" s="116">
        <f>BG20</f>
        <v>0</v>
      </c>
      <c r="BK18" s="116">
        <f>B18</f>
        <v>0</v>
      </c>
      <c r="BL18" s="91"/>
      <c r="BM18" s="91">
        <f>IF(BK18=0,0,COUNTIF(BK19:BK167,BK18))</f>
        <v>0</v>
      </c>
    </row>
    <row r="19" spans="1:93" ht="18.75" customHeight="1">
      <c r="A19" s="388"/>
      <c r="B19" s="382"/>
      <c r="C19" s="385"/>
      <c r="D19" s="385"/>
      <c r="E19" s="91" t="str">
        <f>IF(B18="","",VLOOKUP(B18,'登録データ（女）'!$A$3:$AB$2000,4,FALSE))</f>
        <v/>
      </c>
      <c r="F19" s="91" t="s">
        <v>53</v>
      </c>
      <c r="G19" s="16"/>
      <c r="H19" s="16"/>
      <c r="I19" s="91" t="s">
        <v>56</v>
      </c>
      <c r="J19" s="76"/>
      <c r="K19" s="91" t="str">
        <f>IF(G19="","",IF(AK19=2,"","分"))</f>
        <v/>
      </c>
      <c r="L19" s="76"/>
      <c r="M19" s="91" t="str">
        <f t="shared" ref="M19:M82" si="4">IF(OR(G19="",G19="七種競技"),"",IF(AK19=2,"m","秒"))</f>
        <v/>
      </c>
      <c r="N19" s="76"/>
      <c r="O19" s="76"/>
      <c r="P19" s="204"/>
      <c r="Q19" s="204"/>
      <c r="R19" s="257"/>
      <c r="S19" s="255"/>
      <c r="T19" s="255"/>
      <c r="X19" s="104"/>
      <c r="Y19" s="91">
        <f>IF(B19="",0,IF(VLOOKUP(B19,'登録データ（女）'!$A$3:$AB$2000,28,FALSE)=1,0,1))</f>
        <v>0</v>
      </c>
      <c r="Z19" s="91"/>
      <c r="AA19" s="91"/>
      <c r="AB19" s="91"/>
      <c r="AC19" s="91"/>
      <c r="AD19" s="91"/>
      <c r="AE19" s="91"/>
      <c r="AF19" s="91"/>
      <c r="AG19" s="91">
        <f t="shared" ref="AG19:AG82" ca="1" si="5">COUNTIF(OFFSET(G19,-MOD(ROW(G19),3),0,3,1),G19)</f>
        <v>0</v>
      </c>
      <c r="AH19" s="91">
        <f t="shared" ref="AH19:AH82" si="6">IF(OR(RIGHT(G19,1)="m",RIGHT(G19,1)="H",RIGHT(G19,1)="C"),IF(VALUE(L19)&gt;59,1,0),0)</f>
        <v>0</v>
      </c>
      <c r="AI19" s="91" t="str">
        <f>IF(G19="","0",VLOOKUP(G19,'登録データ（女）'!$U$4:$W$23,2,FALSE))</f>
        <v>0</v>
      </c>
      <c r="AJ19" s="91" t="str">
        <f t="shared" si="1"/>
        <v>00</v>
      </c>
      <c r="AK19" s="91" t="str">
        <f t="shared" ref="AK19:AK82" si="7">IF(G19="","0",IF(OR(RIGHT(G19,1)="m",RIGHT(G19,1)="H",RIGHT(G19,1)="W",RIGHT(G19,1)="C"),1,2))</f>
        <v>0</v>
      </c>
      <c r="AL19" s="91" t="str">
        <f t="shared" si="2"/>
        <v>000000</v>
      </c>
      <c r="AM19" s="91" t="str">
        <f t="shared" ref="AM19:AM82" ca="1" si="8">IF(G19="","",IF(OFFSET(B19,-MOD(ROW(B19),3),0)="","0",CONCATENATE(AI19," ",IF(AK19=1,RIGHT(AL19+10000000,7),RIGHT(AL19+100000,5)))))</f>
        <v/>
      </c>
      <c r="AN19" s="91">
        <f t="shared" ref="AN19:AN82" si="9">VALUE(AL19)</f>
        <v>0</v>
      </c>
      <c r="AO19" s="91" t="str">
        <f>IF(G19="","0",VALUE(VLOOKUP(G19,'登録データ（男）'!$U$4:$W$22,3,FALSE)))</f>
        <v>0</v>
      </c>
      <c r="AP19" s="91">
        <f t="shared" si="3"/>
        <v>0</v>
      </c>
      <c r="AQ19" s="91">
        <f t="shared" ref="AQ19:AQ82" si="10">IF(AN19&gt;AO19,1,0)</f>
        <v>0</v>
      </c>
      <c r="AR19" s="91" t="str">
        <f ca="1">IF(OFFSET(B19,-MOD(ROW(B19),3),0)&lt;&gt;"",IF(RIGHT(G19,1)=")",VALUE(VLOOKUP(OFFSET(B19,-MOD(ROW(B19),3),0),'登録データ（女）'!B19,8,FALSE)),"0"),"0")</f>
        <v>0</v>
      </c>
      <c r="AS19" s="91">
        <f t="shared" ref="AS19:AS82" ca="1" si="11">IF(AR19=0,0,IF(RIGHT(G19,1)&lt;&gt;")",0,IF(VALUE(LEFT(AR19,2))&gt;96,0,1)))</f>
        <v>0</v>
      </c>
      <c r="AT19" s="91"/>
      <c r="AU19" s="91"/>
      <c r="AV19" s="91"/>
      <c r="AW19" s="91"/>
      <c r="AX19" s="91"/>
      <c r="AY19" s="91"/>
      <c r="AZ19" s="91"/>
      <c r="BA19" s="91"/>
      <c r="BB19" s="105" t="str">
        <f t="shared" ref="BB19:BB82" si="12">CONCATENATE(G19,H19)</f>
        <v/>
      </c>
      <c r="BC19" s="86" t="s">
        <v>38</v>
      </c>
      <c r="BD19" s="91">
        <f t="shared" ref="BD19:BD57" si="13">COUNTIF($BB$18:$BB$467,BC19)</f>
        <v>0</v>
      </c>
      <c r="BE19" s="91">
        <v>3</v>
      </c>
      <c r="BF19" s="91">
        <f>IF(BD19&gt;BE19,1,0)</f>
        <v>0</v>
      </c>
      <c r="BG19" s="91">
        <f t="shared" ref="BG19:BG82" si="14">IF(H19="",0,1)</f>
        <v>0</v>
      </c>
      <c r="BH19" s="116">
        <f>BG21</f>
        <v>0</v>
      </c>
      <c r="BI19" s="116">
        <f>BG22</f>
        <v>0</v>
      </c>
      <c r="BJ19" s="116">
        <f>BG23</f>
        <v>0</v>
      </c>
      <c r="BK19" s="116">
        <f>B21</f>
        <v>0</v>
      </c>
      <c r="BL19" s="91"/>
      <c r="BM19" s="91">
        <f t="shared" ref="BM19:BM82" si="15">IF(BK19=0,0,COUNTIF(BK20:BK168,BK19))</f>
        <v>0</v>
      </c>
    </row>
    <row r="20" spans="1:93" ht="18.75" customHeight="1" thickBot="1">
      <c r="A20" s="389"/>
      <c r="B20" s="383"/>
      <c r="C20" s="386"/>
      <c r="D20" s="386"/>
      <c r="E20" s="114" t="s">
        <v>259</v>
      </c>
      <c r="F20" s="92" t="s">
        <v>54</v>
      </c>
      <c r="G20" s="79"/>
      <c r="H20" s="79"/>
      <c r="I20" s="92" t="s">
        <v>36</v>
      </c>
      <c r="J20" s="18"/>
      <c r="K20" s="93" t="str">
        <f>IF(G20="","",IF(AK20=2,"","分"))</f>
        <v/>
      </c>
      <c r="L20" s="18"/>
      <c r="M20" s="93" t="str">
        <f t="shared" si="4"/>
        <v/>
      </c>
      <c r="N20" s="18"/>
      <c r="O20" s="18"/>
      <c r="P20" s="258"/>
      <c r="Q20" s="258"/>
      <c r="R20" s="259"/>
      <c r="S20" s="256"/>
      <c r="T20" s="256"/>
      <c r="X20" s="104"/>
      <c r="Y20" s="91">
        <f>IF(B20="",0,IF(VLOOKUP(B20,'登録データ（女）'!$A$3:$AB$2000,28,FALSE)=1,0,1))</f>
        <v>0</v>
      </c>
      <c r="Z20" s="91"/>
      <c r="AA20" s="91"/>
      <c r="AB20" s="91"/>
      <c r="AC20" s="91"/>
      <c r="AD20" s="91"/>
      <c r="AE20" s="91"/>
      <c r="AF20" s="91"/>
      <c r="AG20" s="91">
        <f t="shared" ca="1" si="5"/>
        <v>0</v>
      </c>
      <c r="AH20" s="91">
        <f t="shared" si="6"/>
        <v>0</v>
      </c>
      <c r="AI20" s="91" t="str">
        <f>IF(G20="","0",VLOOKUP(G20,'登録データ（女）'!$U$4:$W$23,2,FALSE))</f>
        <v>0</v>
      </c>
      <c r="AJ20" s="91" t="str">
        <f t="shared" si="1"/>
        <v>00</v>
      </c>
      <c r="AK20" s="91" t="str">
        <f t="shared" si="7"/>
        <v>0</v>
      </c>
      <c r="AL20" s="91" t="str">
        <f t="shared" si="2"/>
        <v>000000</v>
      </c>
      <c r="AM20" s="91" t="str">
        <f t="shared" ca="1" si="8"/>
        <v/>
      </c>
      <c r="AN20" s="91">
        <f t="shared" si="9"/>
        <v>0</v>
      </c>
      <c r="AO20" s="91" t="str">
        <f>IF(G20="","0",VALUE(VLOOKUP(G20,'登録データ（男）'!$U$4:$W$22,3,FALSE)))</f>
        <v>0</v>
      </c>
      <c r="AP20" s="91">
        <f t="shared" si="3"/>
        <v>0</v>
      </c>
      <c r="AQ20" s="91">
        <f t="shared" si="10"/>
        <v>0</v>
      </c>
      <c r="AR20" s="91" t="str">
        <f ca="1">IF(OFFSET(B20,-MOD(ROW(B20),3),0)&lt;&gt;"",IF(RIGHT(G20,1)=")",VALUE(VLOOKUP(OFFSET(B20,-MOD(ROW(B20),3),0),'登録データ（女）'!B20,8,FALSE)),"0"),"0")</f>
        <v>0</v>
      </c>
      <c r="AS20" s="91">
        <f t="shared" ca="1" si="11"/>
        <v>0</v>
      </c>
      <c r="AT20" s="91"/>
      <c r="AU20" s="91"/>
      <c r="AV20" s="91"/>
      <c r="AW20" s="91"/>
      <c r="AX20" s="91"/>
      <c r="AY20" s="91"/>
      <c r="AZ20" s="91"/>
      <c r="BA20" s="91"/>
      <c r="BB20" s="105" t="str">
        <f t="shared" si="12"/>
        <v/>
      </c>
      <c r="BC20" s="86" t="s">
        <v>39</v>
      </c>
      <c r="BD20" s="91">
        <f t="shared" si="13"/>
        <v>0</v>
      </c>
      <c r="BE20" s="91">
        <v>3</v>
      </c>
      <c r="BF20" s="91">
        <f t="shared" ref="BF20:BF57" si="16">IF(BD20&gt;BE20,1,0)</f>
        <v>0</v>
      </c>
      <c r="BG20" s="91">
        <f t="shared" si="14"/>
        <v>0</v>
      </c>
      <c r="BH20" s="116">
        <f>BG24</f>
        <v>0</v>
      </c>
      <c r="BI20" s="116">
        <f>BG25</f>
        <v>0</v>
      </c>
      <c r="BJ20" s="116">
        <f>BG26</f>
        <v>0</v>
      </c>
      <c r="BK20" s="116">
        <f>B24</f>
        <v>0</v>
      </c>
      <c r="BL20" s="91"/>
      <c r="BM20" s="91">
        <f t="shared" si="15"/>
        <v>0</v>
      </c>
    </row>
    <row r="21" spans="1:93" ht="18.75" customHeight="1" thickTop="1">
      <c r="A21" s="387">
        <v>2</v>
      </c>
      <c r="B21" s="381"/>
      <c r="C21" s="384" t="str">
        <f>IF(B21="","",VLOOKUP(B21,'登録データ（女）'!$A$3:$AB$2000,2,FALSE))</f>
        <v/>
      </c>
      <c r="D21" s="384" t="str">
        <f>IF(B21="","",VLOOKUP(B21,'登録データ（女）'!$A$3:$AB$2000,3,FALSE))</f>
        <v/>
      </c>
      <c r="E21" s="90" t="str">
        <f>IF(B21="","",VLOOKUP(B21,'登録データ（女）'!$A$3:$AB$2000,7,FALSE))</f>
        <v/>
      </c>
      <c r="F21" s="90" t="s">
        <v>52</v>
      </c>
      <c r="G21" s="82"/>
      <c r="H21" s="82"/>
      <c r="I21" s="90" t="s">
        <v>55</v>
      </c>
      <c r="J21" s="17"/>
      <c r="K21" s="111" t="str">
        <f t="shared" ref="K21:K84" si="17">IF(G21="","",IF(AK21=2,"","分"))</f>
        <v/>
      </c>
      <c r="L21" s="17"/>
      <c r="M21" s="111" t="str">
        <f t="shared" si="4"/>
        <v/>
      </c>
      <c r="N21" s="17"/>
      <c r="O21" s="17"/>
      <c r="P21" s="262"/>
      <c r="Q21" s="262"/>
      <c r="R21" s="241"/>
      <c r="S21" s="254"/>
      <c r="T21" s="254"/>
      <c r="X21" s="104"/>
      <c r="Y21" s="91">
        <f>IF(B21="",0,IF(VLOOKUP(B21,'登録データ（女）'!$A$3:$AB$2000,28,FALSE)=1,0,1))</f>
        <v>0</v>
      </c>
      <c r="Z21" s="91">
        <f>IF(B21="",1,0)</f>
        <v>1</v>
      </c>
      <c r="AA21" s="91">
        <f>IF(C21="",1,0)</f>
        <v>1</v>
      </c>
      <c r="AB21" s="91">
        <f>IF(D21="",1,0)</f>
        <v>1</v>
      </c>
      <c r="AC21" s="91">
        <f>IF(E21="",1,0)</f>
        <v>1</v>
      </c>
      <c r="AD21" s="91">
        <f>IF(E22="",1,0)</f>
        <v>1</v>
      </c>
      <c r="AE21" s="91">
        <f>SUM(Z21:AD21)</f>
        <v>5</v>
      </c>
      <c r="AF21" s="115" t="str">
        <f>IF($B21="","",IF($B21&gt;1500,0,1))</f>
        <v/>
      </c>
      <c r="AG21" s="91">
        <f t="shared" ca="1" si="5"/>
        <v>0</v>
      </c>
      <c r="AH21" s="91">
        <f t="shared" si="6"/>
        <v>0</v>
      </c>
      <c r="AI21" s="91" t="str">
        <f>IF(G21="","0",VLOOKUP(G21,'登録データ（女）'!$U$4:$W$23,2,FALSE))</f>
        <v>0</v>
      </c>
      <c r="AJ21" s="91" t="str">
        <f t="shared" si="1"/>
        <v>00</v>
      </c>
      <c r="AK21" s="91" t="str">
        <f t="shared" si="7"/>
        <v>0</v>
      </c>
      <c r="AL21" s="91" t="str">
        <f t="shared" si="2"/>
        <v>000000</v>
      </c>
      <c r="AM21" s="91" t="str">
        <f t="shared" ca="1" si="8"/>
        <v/>
      </c>
      <c r="AN21" s="91">
        <f t="shared" si="9"/>
        <v>0</v>
      </c>
      <c r="AO21" s="91" t="str">
        <f>IF(G21="","0",VALUE(VLOOKUP(G21,'登録データ（男）'!$U$4:$W$22,3,FALSE)))</f>
        <v>0</v>
      </c>
      <c r="AP21" s="91">
        <f t="shared" si="3"/>
        <v>0</v>
      </c>
      <c r="AQ21" s="91">
        <f t="shared" si="10"/>
        <v>0</v>
      </c>
      <c r="AR21" s="91" t="str">
        <f ca="1">IF(OFFSET(B21,-MOD(ROW(B21),3),0)&lt;&gt;"",IF(RIGHT(G21,1)=")",VALUE(VLOOKUP(OFFSET(B21,-MOD(ROW(B21),3),0),'登録データ（女）'!B21,8,FALSE)),"0"),"0")</f>
        <v>0</v>
      </c>
      <c r="AS21" s="91">
        <f t="shared" ca="1" si="11"/>
        <v>0</v>
      </c>
      <c r="AT21" s="91" t="str">
        <f t="shared" ref="AT21" si="18">IF(AU21="","",RANK(AU21,$AU$18:$AU$467,1))</f>
        <v/>
      </c>
      <c r="AU21" s="91" t="str">
        <f>IF(S21="","",B21)</f>
        <v/>
      </c>
      <c r="AV21" s="91" t="str">
        <f t="shared" ref="AV21" si="19">IF(AW21="","",RANK(AW21,$AW$18:$AW$467,1))</f>
        <v/>
      </c>
      <c r="AW21" s="91" t="str">
        <f>IF(T21="","",B21)</f>
        <v/>
      </c>
      <c r="AX21" s="91" t="str">
        <f t="shared" ref="AX21" si="20">IF(AY21="","",RANK(AY21,$AY$18:$AY$467,1))</f>
        <v/>
      </c>
      <c r="AY21" s="91" t="str">
        <f>IF(OR(G21="七種競技",G22="七種競技",G23="七種競技"),B21,"")</f>
        <v/>
      </c>
      <c r="AZ21" s="91"/>
      <c r="BA21" s="91">
        <f>B21</f>
        <v>0</v>
      </c>
      <c r="BB21" s="105" t="str">
        <f t="shared" si="12"/>
        <v/>
      </c>
      <c r="BC21" s="86" t="s">
        <v>107</v>
      </c>
      <c r="BD21" s="91">
        <f t="shared" si="13"/>
        <v>0</v>
      </c>
      <c r="BE21" s="91">
        <v>3</v>
      </c>
      <c r="BF21" s="91">
        <f t="shared" si="16"/>
        <v>0</v>
      </c>
      <c r="BG21" s="91">
        <f t="shared" si="14"/>
        <v>0</v>
      </c>
      <c r="BH21" s="116">
        <f>BG27</f>
        <v>0</v>
      </c>
      <c r="BI21" s="116">
        <f>BG28</f>
        <v>0</v>
      </c>
      <c r="BJ21" s="116">
        <f>BG29</f>
        <v>0</v>
      </c>
      <c r="BK21" s="116">
        <f>B27</f>
        <v>0</v>
      </c>
      <c r="BL21" s="91"/>
      <c r="BM21" s="91">
        <f t="shared" si="15"/>
        <v>0</v>
      </c>
    </row>
    <row r="22" spans="1:93" ht="18.75" customHeight="1">
      <c r="A22" s="388"/>
      <c r="B22" s="382"/>
      <c r="C22" s="385"/>
      <c r="D22" s="385"/>
      <c r="E22" s="91" t="str">
        <f>IF(B21="","",VLOOKUP(B21,'登録データ（女）'!$A$3:$AB$2000,4,FALSE))</f>
        <v/>
      </c>
      <c r="F22" s="91" t="s">
        <v>53</v>
      </c>
      <c r="G22" s="16"/>
      <c r="H22" s="16"/>
      <c r="I22" s="91" t="s">
        <v>56</v>
      </c>
      <c r="J22" s="76"/>
      <c r="K22" s="91" t="str">
        <f t="shared" si="17"/>
        <v/>
      </c>
      <c r="L22" s="76"/>
      <c r="M22" s="91" t="str">
        <f t="shared" si="4"/>
        <v/>
      </c>
      <c r="N22" s="76"/>
      <c r="O22" s="76"/>
      <c r="P22" s="204"/>
      <c r="Q22" s="204"/>
      <c r="R22" s="257"/>
      <c r="S22" s="255"/>
      <c r="T22" s="255"/>
      <c r="X22" s="104"/>
      <c r="Y22" s="91">
        <f>IF(B22="",0,IF(VLOOKUP(B22,'登録データ（女）'!$A$3:$AB$2000,28,FALSE)=1,0,1))</f>
        <v>0</v>
      </c>
      <c r="Z22" s="91"/>
      <c r="AA22" s="91"/>
      <c r="AB22" s="91"/>
      <c r="AC22" s="91"/>
      <c r="AD22" s="91"/>
      <c r="AE22" s="91"/>
      <c r="AF22" s="91"/>
      <c r="AG22" s="91">
        <f t="shared" ca="1" si="5"/>
        <v>0</v>
      </c>
      <c r="AH22" s="91">
        <f t="shared" si="6"/>
        <v>0</v>
      </c>
      <c r="AI22" s="91" t="str">
        <f>IF(G22="","0",VLOOKUP(G22,'登録データ（女）'!$U$4:$W$23,2,FALSE))</f>
        <v>0</v>
      </c>
      <c r="AJ22" s="91" t="str">
        <f t="shared" si="1"/>
        <v>00</v>
      </c>
      <c r="AK22" s="91" t="str">
        <f t="shared" si="7"/>
        <v>0</v>
      </c>
      <c r="AL22" s="91" t="str">
        <f t="shared" si="2"/>
        <v>000000</v>
      </c>
      <c r="AM22" s="91" t="str">
        <f t="shared" ca="1" si="8"/>
        <v/>
      </c>
      <c r="AN22" s="91">
        <f t="shared" si="9"/>
        <v>0</v>
      </c>
      <c r="AO22" s="91" t="str">
        <f>IF(G22="","0",VALUE(VLOOKUP(G22,'登録データ（男）'!$U$4:$W$22,3,FALSE)))</f>
        <v>0</v>
      </c>
      <c r="AP22" s="91">
        <f t="shared" si="3"/>
        <v>0</v>
      </c>
      <c r="AQ22" s="91">
        <f t="shared" si="10"/>
        <v>0</v>
      </c>
      <c r="AR22" s="91" t="str">
        <f ca="1">IF(OFFSET(B22,-MOD(ROW(B22),3),0)&lt;&gt;"",IF(RIGHT(G22,1)=")",VALUE(VLOOKUP(OFFSET(B22,-MOD(ROW(B22),3),0),'登録データ（女）'!B22,8,FALSE)),"0"),"0")</f>
        <v>0</v>
      </c>
      <c r="AS22" s="91">
        <f t="shared" ca="1" si="11"/>
        <v>0</v>
      </c>
      <c r="AT22" s="91"/>
      <c r="AU22" s="91"/>
      <c r="AV22" s="91"/>
      <c r="AW22" s="91"/>
      <c r="AX22" s="91"/>
      <c r="AY22" s="91"/>
      <c r="AZ22" s="91"/>
      <c r="BA22" s="91"/>
      <c r="BB22" s="105" t="str">
        <f t="shared" si="12"/>
        <v/>
      </c>
      <c r="BC22" s="86" t="s">
        <v>40</v>
      </c>
      <c r="BD22" s="91">
        <f t="shared" si="13"/>
        <v>0</v>
      </c>
      <c r="BE22" s="91">
        <v>3</v>
      </c>
      <c r="BF22" s="91">
        <f t="shared" si="16"/>
        <v>0</v>
      </c>
      <c r="BG22" s="91">
        <f t="shared" si="14"/>
        <v>0</v>
      </c>
      <c r="BH22" s="116">
        <f>BG30</f>
        <v>0</v>
      </c>
      <c r="BI22" s="116">
        <f>BG31</f>
        <v>0</v>
      </c>
      <c r="BJ22" s="116">
        <f>BG32</f>
        <v>0</v>
      </c>
      <c r="BK22" s="116">
        <f>B30</f>
        <v>0</v>
      </c>
      <c r="BL22" s="91"/>
      <c r="BM22" s="91">
        <f t="shared" si="15"/>
        <v>0</v>
      </c>
    </row>
    <row r="23" spans="1:93" ht="18.75" customHeight="1" thickBot="1">
      <c r="A23" s="389"/>
      <c r="B23" s="383"/>
      <c r="C23" s="386"/>
      <c r="D23" s="386"/>
      <c r="E23" s="117" t="s">
        <v>259</v>
      </c>
      <c r="F23" s="92" t="s">
        <v>54</v>
      </c>
      <c r="G23" s="79"/>
      <c r="H23" s="79"/>
      <c r="I23" s="92" t="s">
        <v>36</v>
      </c>
      <c r="J23" s="18"/>
      <c r="K23" s="93" t="str">
        <f t="shared" si="17"/>
        <v/>
      </c>
      <c r="L23" s="18"/>
      <c r="M23" s="93" t="str">
        <f t="shared" si="4"/>
        <v/>
      </c>
      <c r="N23" s="18"/>
      <c r="O23" s="18"/>
      <c r="P23" s="258"/>
      <c r="Q23" s="258"/>
      <c r="R23" s="259"/>
      <c r="S23" s="256"/>
      <c r="T23" s="256"/>
      <c r="X23" s="104"/>
      <c r="Y23" s="91">
        <f>IF(B23="",0,IF(VLOOKUP(B23,'登録データ（女）'!$A$3:$AB$2000,28,FALSE)=1,0,1))</f>
        <v>0</v>
      </c>
      <c r="Z23" s="91"/>
      <c r="AA23" s="91"/>
      <c r="AB23" s="91"/>
      <c r="AC23" s="91"/>
      <c r="AD23" s="91"/>
      <c r="AE23" s="91"/>
      <c r="AF23" s="91"/>
      <c r="AG23" s="91">
        <f t="shared" ca="1" si="5"/>
        <v>0</v>
      </c>
      <c r="AH23" s="91">
        <f t="shared" si="6"/>
        <v>0</v>
      </c>
      <c r="AI23" s="91" t="str">
        <f>IF(G23="","0",VLOOKUP(G23,'登録データ（女）'!$U$4:$W$23,2,FALSE))</f>
        <v>0</v>
      </c>
      <c r="AJ23" s="91" t="str">
        <f t="shared" si="1"/>
        <v>00</v>
      </c>
      <c r="AK23" s="91" t="str">
        <f t="shared" si="7"/>
        <v>0</v>
      </c>
      <c r="AL23" s="91" t="str">
        <f t="shared" si="2"/>
        <v>000000</v>
      </c>
      <c r="AM23" s="91" t="str">
        <f t="shared" ca="1" si="8"/>
        <v/>
      </c>
      <c r="AN23" s="91">
        <f t="shared" si="9"/>
        <v>0</v>
      </c>
      <c r="AO23" s="91" t="str">
        <f>IF(G23="","0",VALUE(VLOOKUP(G23,'登録データ（男）'!$U$4:$W$22,3,FALSE)))</f>
        <v>0</v>
      </c>
      <c r="AP23" s="91">
        <f t="shared" si="3"/>
        <v>0</v>
      </c>
      <c r="AQ23" s="91">
        <f t="shared" si="10"/>
        <v>0</v>
      </c>
      <c r="AR23" s="91" t="str">
        <f ca="1">IF(OFFSET(B23,-MOD(ROW(B23),3),0)&lt;&gt;"",IF(RIGHT(G23,1)=")",VALUE(VLOOKUP(OFFSET(B23,-MOD(ROW(B23),3),0),'登録データ（女）'!B23,8,FALSE)),"0"),"0")</f>
        <v>0</v>
      </c>
      <c r="AS23" s="91">
        <f t="shared" ca="1" si="11"/>
        <v>0</v>
      </c>
      <c r="AT23" s="91"/>
      <c r="AU23" s="91"/>
      <c r="AV23" s="91"/>
      <c r="AW23" s="91"/>
      <c r="AX23" s="91"/>
      <c r="AY23" s="91"/>
      <c r="AZ23" s="91"/>
      <c r="BA23" s="91"/>
      <c r="BB23" s="105" t="str">
        <f t="shared" si="12"/>
        <v/>
      </c>
      <c r="BC23" s="86" t="s">
        <v>153</v>
      </c>
      <c r="BD23" s="91">
        <f t="shared" si="13"/>
        <v>0</v>
      </c>
      <c r="BE23" s="91">
        <v>3</v>
      </c>
      <c r="BF23" s="91">
        <f t="shared" si="16"/>
        <v>0</v>
      </c>
      <c r="BG23" s="91">
        <f t="shared" si="14"/>
        <v>0</v>
      </c>
      <c r="BH23" s="116">
        <f>BG33</f>
        <v>0</v>
      </c>
      <c r="BI23" s="116">
        <f>BG34</f>
        <v>0</v>
      </c>
      <c r="BJ23" s="116">
        <f>BG35</f>
        <v>0</v>
      </c>
      <c r="BK23" s="116">
        <f>B33</f>
        <v>0</v>
      </c>
      <c r="BL23" s="91"/>
      <c r="BM23" s="91">
        <f t="shared" si="15"/>
        <v>0</v>
      </c>
    </row>
    <row r="24" spans="1:93" ht="18.75" customHeight="1" thickTop="1">
      <c r="A24" s="387">
        <v>3</v>
      </c>
      <c r="B24" s="381"/>
      <c r="C24" s="384" t="str">
        <f>IF(B24="","",VLOOKUP(B24,'登録データ（女）'!$A$3:$AB$2000,2,FALSE))</f>
        <v/>
      </c>
      <c r="D24" s="384" t="str">
        <f>IF(B24="","",VLOOKUP(B24,'登録データ（女）'!$A$3:$AB$2000,3,FALSE))</f>
        <v/>
      </c>
      <c r="E24" s="90" t="str">
        <f>IF(B24="","",VLOOKUP(B24,'登録データ（女）'!$A$3:$AB$2000,7,FALSE))</f>
        <v/>
      </c>
      <c r="F24" s="90" t="s">
        <v>52</v>
      </c>
      <c r="G24" s="82"/>
      <c r="H24" s="82"/>
      <c r="I24" s="90" t="s">
        <v>55</v>
      </c>
      <c r="J24" s="17"/>
      <c r="K24" s="111" t="str">
        <f>IF(G24="","",IF(AK24=2,"","分"))</f>
        <v/>
      </c>
      <c r="L24" s="17"/>
      <c r="M24" s="111" t="str">
        <f>IF(OR(G24="",G24="七種競技"),"",IF(AK24=2,"m","秒"))</f>
        <v/>
      </c>
      <c r="N24" s="17"/>
      <c r="O24" s="17"/>
      <c r="P24" s="262"/>
      <c r="Q24" s="262"/>
      <c r="R24" s="241"/>
      <c r="S24" s="254"/>
      <c r="T24" s="254"/>
      <c r="X24" s="104"/>
      <c r="Y24" s="91">
        <f>IF(B24="",0,IF(VLOOKUP(B24,'登録データ（女）'!$A$3:$AB$2000,28,FALSE)=1,0,1))</f>
        <v>0</v>
      </c>
      <c r="Z24" s="91">
        <f t="shared" ref="Z24" si="21">IF(B24="",1,0)</f>
        <v>1</v>
      </c>
      <c r="AA24" s="91">
        <f t="shared" ref="AA24" si="22">IF(C24="",1,0)</f>
        <v>1</v>
      </c>
      <c r="AB24" s="91">
        <f t="shared" ref="AB24" si="23">IF(D24="",1,0)</f>
        <v>1</v>
      </c>
      <c r="AC24" s="91">
        <f t="shared" ref="AC24" si="24">IF(E24="",1,0)</f>
        <v>1</v>
      </c>
      <c r="AD24" s="91">
        <f t="shared" ref="AD24" si="25">IF(E25="",1,0)</f>
        <v>1</v>
      </c>
      <c r="AE24" s="91">
        <f>SUM(Z24:AD24)</f>
        <v>5</v>
      </c>
      <c r="AF24" s="115" t="str">
        <f>IF($B24="","",IF($B24&gt;1500,0,1))</f>
        <v/>
      </c>
      <c r="AG24" s="91">
        <f ca="1">COUNTIF(OFFSET(G24,-MOD(ROW(G24),3),0,3,1),G24)</f>
        <v>0</v>
      </c>
      <c r="AH24" s="91">
        <f>IF(OR(RIGHT(G24,1)="m",RIGHT(G24,1)="H",RIGHT(G24,1)="C"),IF(VALUE(L24)&gt;59,1,0),0)</f>
        <v>0</v>
      </c>
      <c r="AI24" s="91" t="str">
        <f>IF(G24="","0",VLOOKUP(G24,'登録データ（女）'!$U$4:$W$23,2,FALSE))</f>
        <v>0</v>
      </c>
      <c r="AJ24" s="91" t="str">
        <f t="shared" si="1"/>
        <v>00</v>
      </c>
      <c r="AK24" s="91" t="str">
        <f>IF(G24="","0",IF(OR(RIGHT(G24,1)="m",RIGHT(G24,1)="H",RIGHT(G24,1)="W",RIGHT(G24,1)="C"),1,2))</f>
        <v>0</v>
      </c>
      <c r="AL24" s="91" t="str">
        <f t="shared" si="2"/>
        <v>000000</v>
      </c>
      <c r="AM24" s="91" t="str">
        <f ca="1">IF(G24="","",IF(OFFSET(B24,-MOD(ROW(B24),3),0)="","0",CONCATENATE(AI24," ",IF(AK24=1,RIGHT(AL24+10000000,7),RIGHT(AL24+100000,5)))))</f>
        <v/>
      </c>
      <c r="AN24" s="91">
        <f t="shared" si="9"/>
        <v>0</v>
      </c>
      <c r="AO24" s="91" t="str">
        <f>IF(G24="","0",VALUE(VLOOKUP(G24,'登録データ（男）'!$U$4:$W$22,3,FALSE)))</f>
        <v>0</v>
      </c>
      <c r="AP24" s="91">
        <f>IF(G24="",0,IF(G24="七種競技",0,IF(L24&lt;&gt;"",0,1)))</f>
        <v>0</v>
      </c>
      <c r="AQ24" s="91">
        <f t="shared" si="10"/>
        <v>0</v>
      </c>
      <c r="AR24" s="91" t="str">
        <f ca="1">IF(OFFSET(B24,-MOD(ROW(B24),3),0)&lt;&gt;"",IF(RIGHT(G24,1)=")",VALUE(VLOOKUP(OFFSET(B24,-MOD(ROW(B24),3),0),'登録データ（女）'!B24,8,FALSE)),"0"),"0")</f>
        <v>0</v>
      </c>
      <c r="AS24" s="91">
        <f ca="1">IF(AR24=0,0,IF(RIGHT(G24,1)&lt;&gt;")",0,IF(VALUE(LEFT(AR24,2))&gt;96,0,1)))</f>
        <v>0</v>
      </c>
      <c r="AT24" s="91" t="str">
        <f t="shared" ref="AT24" si="26">IF(AU24="","",RANK(AU24,$AU$18:$AU$467,1))</f>
        <v/>
      </c>
      <c r="AU24" s="91" t="str">
        <f>IF(S24="","",B24)</f>
        <v/>
      </c>
      <c r="AV24" s="91" t="str">
        <f t="shared" ref="AV24" si="27">IF(AW24="","",RANK(AW24,$AW$18:$AW$467,1))</f>
        <v/>
      </c>
      <c r="AW24" s="91" t="str">
        <f>IF(T24="","",B24)</f>
        <v/>
      </c>
      <c r="AX24" s="91" t="str">
        <f t="shared" ref="AX24" si="28">IF(AY24="","",RANK(AY24,$AY$18:$AY$467,1))</f>
        <v/>
      </c>
      <c r="AY24" s="91" t="str">
        <f>IF(OR(G24="七種競技",G25="七種競技",G26="七種競技"),B24,"")</f>
        <v/>
      </c>
      <c r="AZ24" s="91"/>
      <c r="BA24" s="91">
        <f>B24</f>
        <v>0</v>
      </c>
      <c r="BB24" s="105" t="str">
        <f>CONCATENATE(G24,H24)</f>
        <v/>
      </c>
      <c r="BC24" s="86" t="s">
        <v>41</v>
      </c>
      <c r="BD24" s="91">
        <f t="shared" si="13"/>
        <v>0</v>
      </c>
      <c r="BE24" s="91">
        <v>0</v>
      </c>
      <c r="BF24" s="91">
        <f t="shared" si="16"/>
        <v>0</v>
      </c>
      <c r="BG24" s="91">
        <f t="shared" si="14"/>
        <v>0</v>
      </c>
      <c r="BH24" s="116">
        <f>BG36</f>
        <v>0</v>
      </c>
      <c r="BI24" s="116">
        <f>BG37</f>
        <v>0</v>
      </c>
      <c r="BJ24" s="116">
        <f>BG38</f>
        <v>0</v>
      </c>
      <c r="BK24" s="116">
        <f>B36</f>
        <v>0</v>
      </c>
      <c r="BL24" s="91"/>
      <c r="BM24" s="91">
        <f t="shared" si="15"/>
        <v>0</v>
      </c>
    </row>
    <row r="25" spans="1:93" ht="18.75" customHeight="1">
      <c r="A25" s="388"/>
      <c r="B25" s="382"/>
      <c r="C25" s="385"/>
      <c r="D25" s="385"/>
      <c r="E25" s="91" t="str">
        <f>IF(B24="","",VLOOKUP(B24,'登録データ（女）'!$A$3:$AB$2000,4,FALSE))</f>
        <v/>
      </c>
      <c r="F25" s="91" t="s">
        <v>53</v>
      </c>
      <c r="G25" s="16"/>
      <c r="H25" s="16"/>
      <c r="I25" s="91" t="s">
        <v>56</v>
      </c>
      <c r="J25" s="76"/>
      <c r="K25" s="91" t="str">
        <f>IF(G25="","",IF(AK25=2,"","分"))</f>
        <v/>
      </c>
      <c r="L25" s="76"/>
      <c r="M25" s="91" t="str">
        <f>IF(OR(G25="",G25="七種競技"),"",IF(AK25=2,"m","秒"))</f>
        <v/>
      </c>
      <c r="N25" s="76"/>
      <c r="O25" s="76"/>
      <c r="P25" s="204"/>
      <c r="Q25" s="204"/>
      <c r="R25" s="257"/>
      <c r="S25" s="255"/>
      <c r="T25" s="255"/>
      <c r="X25" s="104"/>
      <c r="Y25" s="91">
        <f>IF(B25="",0,IF(VLOOKUP(B25,'登録データ（女）'!$A$3:$AB$2000,28,FALSE)=1,0,1))</f>
        <v>0</v>
      </c>
      <c r="Z25" s="91"/>
      <c r="AA25" s="91"/>
      <c r="AB25" s="91"/>
      <c r="AC25" s="91"/>
      <c r="AD25" s="91"/>
      <c r="AE25" s="91"/>
      <c r="AF25" s="91"/>
      <c r="AG25" s="91">
        <f ca="1">COUNTIF(OFFSET(G25,-MOD(ROW(G25),3),0,3,1),G25)</f>
        <v>0</v>
      </c>
      <c r="AH25" s="91">
        <f>IF(OR(RIGHT(G25,1)="m",RIGHT(G25,1)="H",RIGHT(G25,1)="C"),IF(VALUE(L25)&gt;59,1,0),0)</f>
        <v>0</v>
      </c>
      <c r="AI25" s="91" t="str">
        <f>IF(G25="","0",VLOOKUP(G25,'登録データ（女）'!$U$4:$W$23,2,FALSE))</f>
        <v>0</v>
      </c>
      <c r="AJ25" s="91" t="str">
        <f t="shared" si="1"/>
        <v>00</v>
      </c>
      <c r="AK25" s="91" t="str">
        <f>IF(G25="","0",IF(OR(RIGHT(G25,1)="m",RIGHT(G25,1)="H",RIGHT(G25,1)="W",RIGHT(G25,1)="C"),1,2))</f>
        <v>0</v>
      </c>
      <c r="AL25" s="91" t="str">
        <f t="shared" si="2"/>
        <v>000000</v>
      </c>
      <c r="AM25" s="91" t="str">
        <f ca="1">IF(G25="","",IF(OFFSET(B25,-MOD(ROW(B25),3),0)="","0",CONCATENATE(AI25," ",IF(AK25=1,RIGHT(AL25+10000000,7),RIGHT(AL25+100000,5)))))</f>
        <v/>
      </c>
      <c r="AN25" s="91">
        <f t="shared" si="9"/>
        <v>0</v>
      </c>
      <c r="AO25" s="91" t="str">
        <f>IF(G25="","0",VALUE(VLOOKUP(G25,'登録データ（男）'!$U$4:$W$22,3,FALSE)))</f>
        <v>0</v>
      </c>
      <c r="AP25" s="91">
        <f>IF(G25="",0,IF(G25="七種競技",0,IF(L25&lt;&gt;"",0,1)))</f>
        <v>0</v>
      </c>
      <c r="AQ25" s="91">
        <f t="shared" si="10"/>
        <v>0</v>
      </c>
      <c r="AR25" s="91" t="str">
        <f ca="1">IF(OFFSET(B25,-MOD(ROW(B25),3),0)&lt;&gt;"",IF(RIGHT(G25,1)=")",VALUE(VLOOKUP(OFFSET(B25,-MOD(ROW(B25),3),0),'登録データ（女）'!B25,8,FALSE)),"0"),"0")</f>
        <v>0</v>
      </c>
      <c r="AS25" s="91">
        <f ca="1">IF(AR25=0,0,IF(RIGHT(G25,1)&lt;&gt;")",0,IF(VALUE(LEFT(AR25,2))&gt;96,0,1)))</f>
        <v>0</v>
      </c>
      <c r="AT25" s="91"/>
      <c r="AU25" s="91"/>
      <c r="AV25" s="91"/>
      <c r="AW25" s="91"/>
      <c r="AX25" s="91"/>
      <c r="AY25" s="91"/>
      <c r="AZ25" s="91"/>
      <c r="BA25" s="91"/>
      <c r="BB25" s="105" t="str">
        <f>CONCATENATE(G25,H25)</f>
        <v/>
      </c>
      <c r="BC25" s="86" t="s">
        <v>51</v>
      </c>
      <c r="BD25" s="91">
        <f t="shared" si="13"/>
        <v>0</v>
      </c>
      <c r="BE25" s="91">
        <v>3</v>
      </c>
      <c r="BF25" s="91">
        <f t="shared" si="16"/>
        <v>0</v>
      </c>
      <c r="BG25" s="91">
        <f t="shared" si="14"/>
        <v>0</v>
      </c>
      <c r="BH25" s="116">
        <f>BG39</f>
        <v>0</v>
      </c>
      <c r="BI25" s="116">
        <f>BG40</f>
        <v>0</v>
      </c>
      <c r="BJ25" s="116">
        <f>BG41</f>
        <v>0</v>
      </c>
      <c r="BK25" s="116">
        <f>B39</f>
        <v>0</v>
      </c>
      <c r="BL25" s="91"/>
      <c r="BM25" s="91">
        <f t="shared" si="15"/>
        <v>0</v>
      </c>
    </row>
    <row r="26" spans="1:93" ht="18.75" customHeight="1" thickBot="1">
      <c r="A26" s="389"/>
      <c r="B26" s="383"/>
      <c r="C26" s="386"/>
      <c r="D26" s="386"/>
      <c r="E26" s="117" t="s">
        <v>259</v>
      </c>
      <c r="F26" s="92" t="s">
        <v>54</v>
      </c>
      <c r="G26" s="79"/>
      <c r="H26" s="79"/>
      <c r="I26" s="92" t="s">
        <v>36</v>
      </c>
      <c r="J26" s="18"/>
      <c r="K26" s="93" t="str">
        <f t="shared" si="17"/>
        <v/>
      </c>
      <c r="L26" s="18"/>
      <c r="M26" s="93" t="str">
        <f t="shared" si="4"/>
        <v/>
      </c>
      <c r="N26" s="18"/>
      <c r="O26" s="18"/>
      <c r="P26" s="258"/>
      <c r="Q26" s="258"/>
      <c r="R26" s="259"/>
      <c r="S26" s="256"/>
      <c r="T26" s="256"/>
      <c r="X26" s="104"/>
      <c r="Y26" s="91">
        <f>IF(B26="",0,IF(VLOOKUP(B26,'登録データ（女）'!$A$3:$AB$2000,28,FALSE)=1,0,1))</f>
        <v>0</v>
      </c>
      <c r="Z26" s="91"/>
      <c r="AA26" s="91"/>
      <c r="AB26" s="91"/>
      <c r="AC26" s="91"/>
      <c r="AD26" s="91"/>
      <c r="AE26" s="91"/>
      <c r="AF26" s="91"/>
      <c r="AG26" s="91">
        <f t="shared" ca="1" si="5"/>
        <v>0</v>
      </c>
      <c r="AH26" s="91">
        <f t="shared" si="6"/>
        <v>0</v>
      </c>
      <c r="AI26" s="91" t="str">
        <f>IF(G26="","0",VLOOKUP(G26,'登録データ（女）'!$U$4:$W$23,2,FALSE))</f>
        <v>0</v>
      </c>
      <c r="AJ26" s="91" t="str">
        <f t="shared" si="1"/>
        <v>00</v>
      </c>
      <c r="AK26" s="91" t="str">
        <f t="shared" si="7"/>
        <v>0</v>
      </c>
      <c r="AL26" s="91" t="str">
        <f t="shared" si="2"/>
        <v>000000</v>
      </c>
      <c r="AM26" s="91" t="str">
        <f t="shared" ca="1" si="8"/>
        <v/>
      </c>
      <c r="AN26" s="91">
        <f t="shared" si="9"/>
        <v>0</v>
      </c>
      <c r="AO26" s="91" t="str">
        <f>IF(G26="","0",VALUE(VLOOKUP(G26,'登録データ（男）'!$U$4:$W$22,3,FALSE)))</f>
        <v>0</v>
      </c>
      <c r="AP26" s="91">
        <f t="shared" si="3"/>
        <v>0</v>
      </c>
      <c r="AQ26" s="91">
        <f t="shared" si="10"/>
        <v>0</v>
      </c>
      <c r="AR26" s="91" t="str">
        <f ca="1">IF(OFFSET(B26,-MOD(ROW(B26),3),0)&lt;&gt;"",IF(RIGHT(G26,1)=")",VALUE(VLOOKUP(OFFSET(B26,-MOD(ROW(B26),3),0),'登録データ（女）'!B26,8,FALSE)),"0"),"0")</f>
        <v>0</v>
      </c>
      <c r="AS26" s="91">
        <f t="shared" ca="1" si="11"/>
        <v>0</v>
      </c>
      <c r="AT26" s="91"/>
      <c r="AU26" s="91"/>
      <c r="AV26" s="91"/>
      <c r="AW26" s="91"/>
      <c r="AX26" s="91"/>
      <c r="AY26" s="91"/>
      <c r="AZ26" s="91"/>
      <c r="BA26" s="91"/>
      <c r="BB26" s="105" t="str">
        <f t="shared" si="12"/>
        <v/>
      </c>
      <c r="BC26" s="86" t="s">
        <v>154</v>
      </c>
      <c r="BD26" s="91">
        <f t="shared" si="13"/>
        <v>0</v>
      </c>
      <c r="BE26" s="91">
        <v>3</v>
      </c>
      <c r="BF26" s="91">
        <f t="shared" si="16"/>
        <v>0</v>
      </c>
      <c r="BG26" s="91">
        <f t="shared" si="14"/>
        <v>0</v>
      </c>
      <c r="BH26" s="116">
        <f>BG42</f>
        <v>0</v>
      </c>
      <c r="BI26" s="116">
        <f>BG43</f>
        <v>0</v>
      </c>
      <c r="BJ26" s="116">
        <f>BG44</f>
        <v>0</v>
      </c>
      <c r="BK26" s="116">
        <f>B42</f>
        <v>0</v>
      </c>
      <c r="BL26" s="91"/>
      <c r="BM26" s="91">
        <f t="shared" si="15"/>
        <v>0</v>
      </c>
    </row>
    <row r="27" spans="1:93" ht="18.75" customHeight="1" thickTop="1">
      <c r="A27" s="387">
        <v>4</v>
      </c>
      <c r="B27" s="381"/>
      <c r="C27" s="384" t="str">
        <f>IF(B27="","",VLOOKUP(B27,'登録データ（女）'!$A$3:$AB$2000,2,FALSE))</f>
        <v/>
      </c>
      <c r="D27" s="384" t="str">
        <f>IF(B27="","",VLOOKUP(B27,'登録データ（女）'!$A$3:$AB$2000,3,FALSE))</f>
        <v/>
      </c>
      <c r="E27" s="90" t="str">
        <f>IF(B27="","",VLOOKUP(B27,'登録データ（女）'!$A$3:$AB$2000,7,FALSE))</f>
        <v/>
      </c>
      <c r="F27" s="90" t="s">
        <v>52</v>
      </c>
      <c r="G27" s="82"/>
      <c r="H27" s="82"/>
      <c r="I27" s="90" t="s">
        <v>55</v>
      </c>
      <c r="J27" s="17"/>
      <c r="K27" s="111" t="str">
        <f t="shared" si="17"/>
        <v/>
      </c>
      <c r="L27" s="17"/>
      <c r="M27" s="111" t="str">
        <f t="shared" si="4"/>
        <v/>
      </c>
      <c r="N27" s="17"/>
      <c r="O27" s="17"/>
      <c r="P27" s="262"/>
      <c r="Q27" s="262"/>
      <c r="R27" s="241"/>
      <c r="S27" s="254"/>
      <c r="T27" s="254"/>
      <c r="X27" s="104"/>
      <c r="Y27" s="91">
        <f>IF(B27="",0,IF(VLOOKUP(B27,'登録データ（女）'!$A$3:$AB$2000,28,FALSE)=1,0,1))</f>
        <v>0</v>
      </c>
      <c r="Z27" s="91">
        <f t="shared" ref="Z27" si="29">IF(B27="",1,0)</f>
        <v>1</v>
      </c>
      <c r="AA27" s="91">
        <f t="shared" ref="AA27" si="30">IF(C27="",1,0)</f>
        <v>1</v>
      </c>
      <c r="AB27" s="91">
        <f t="shared" ref="AB27" si="31">IF(D27="",1,0)</f>
        <v>1</v>
      </c>
      <c r="AC27" s="91">
        <f t="shared" ref="AC27" si="32">IF(E27="",1,0)</f>
        <v>1</v>
      </c>
      <c r="AD27" s="91">
        <f t="shared" ref="AD27" si="33">IF(E28="",1,0)</f>
        <v>1</v>
      </c>
      <c r="AE27" s="91">
        <f>SUM(Z27:AD27)</f>
        <v>5</v>
      </c>
      <c r="AF27" s="115" t="str">
        <f t="shared" ref="AF27" si="34">IF($B27="","",IF($B27&gt;1500,0,1))</f>
        <v/>
      </c>
      <c r="AG27" s="91">
        <f t="shared" ca="1" si="5"/>
        <v>0</v>
      </c>
      <c r="AH27" s="91">
        <f t="shared" si="6"/>
        <v>0</v>
      </c>
      <c r="AI27" s="91" t="str">
        <f>IF(G27="","0",VLOOKUP(G27,'登録データ（女）'!$U$4:$W$23,2,FALSE))</f>
        <v>0</v>
      </c>
      <c r="AJ27" s="91" t="str">
        <f t="shared" si="1"/>
        <v>00</v>
      </c>
      <c r="AK27" s="91" t="str">
        <f t="shared" si="7"/>
        <v>0</v>
      </c>
      <c r="AL27" s="91" t="str">
        <f t="shared" si="2"/>
        <v>000000</v>
      </c>
      <c r="AM27" s="91" t="str">
        <f t="shared" ca="1" si="8"/>
        <v/>
      </c>
      <c r="AN27" s="91">
        <f t="shared" si="9"/>
        <v>0</v>
      </c>
      <c r="AO27" s="91" t="str">
        <f>IF(G27="","0",VALUE(VLOOKUP(G27,'登録データ（男）'!$U$4:$W$22,3,FALSE)))</f>
        <v>0</v>
      </c>
      <c r="AP27" s="91">
        <f t="shared" si="3"/>
        <v>0</v>
      </c>
      <c r="AQ27" s="91">
        <f t="shared" si="10"/>
        <v>0</v>
      </c>
      <c r="AR27" s="91" t="str">
        <f ca="1">IF(OFFSET(B27,-MOD(ROW(B27),3),0)&lt;&gt;"",IF(RIGHT(G27,1)=")",VALUE(VLOOKUP(OFFSET(B27,-MOD(ROW(B27),3),0),'登録データ（女）'!B27,8,FALSE)),"0"),"0")</f>
        <v>0</v>
      </c>
      <c r="AS27" s="91">
        <f t="shared" ca="1" si="11"/>
        <v>0</v>
      </c>
      <c r="AT27" s="91" t="str">
        <f t="shared" ref="AT27" si="35">IF(AU27="","",RANK(AU27,$AU$18:$AU$467,1))</f>
        <v/>
      </c>
      <c r="AU27" s="91" t="str">
        <f t="shared" ref="AU27" si="36">IF(S27="","",B27)</f>
        <v/>
      </c>
      <c r="AV27" s="91" t="str">
        <f t="shared" ref="AV27" si="37">IF(AW27="","",RANK(AW27,$AW$18:$AW$467,1))</f>
        <v/>
      </c>
      <c r="AW27" s="91" t="str">
        <f t="shared" ref="AW27" si="38">IF(T27="","",B27)</f>
        <v/>
      </c>
      <c r="AX27" s="91" t="str">
        <f t="shared" ref="AX27" si="39">IF(AY27="","",RANK(AY27,$AY$18:$AY$467,1))</f>
        <v/>
      </c>
      <c r="AY27" s="91" t="str">
        <f>IF(OR(G27="七種競技",G28="七種競技",G29="七種競技"),B27,"")</f>
        <v/>
      </c>
      <c r="AZ27" s="91"/>
      <c r="BA27" s="91">
        <f>B27</f>
        <v>0</v>
      </c>
      <c r="BB27" s="105" t="str">
        <f t="shared" si="12"/>
        <v/>
      </c>
      <c r="BC27" s="86" t="s">
        <v>257</v>
      </c>
      <c r="BD27" s="91">
        <f t="shared" si="13"/>
        <v>0</v>
      </c>
      <c r="BE27" s="91">
        <v>0</v>
      </c>
      <c r="BF27" s="91">
        <f t="shared" si="16"/>
        <v>0</v>
      </c>
      <c r="BG27" s="91">
        <f t="shared" si="14"/>
        <v>0</v>
      </c>
      <c r="BH27" s="116">
        <f>BG45</f>
        <v>0</v>
      </c>
      <c r="BI27" s="116">
        <f>BG46</f>
        <v>0</v>
      </c>
      <c r="BJ27" s="116">
        <f>BG47</f>
        <v>0</v>
      </c>
      <c r="BK27" s="116">
        <f>B45</f>
        <v>0</v>
      </c>
      <c r="BL27" s="91"/>
      <c r="BM27" s="91">
        <f t="shared" si="15"/>
        <v>0</v>
      </c>
    </row>
    <row r="28" spans="1:93" ht="18.75" customHeight="1">
      <c r="A28" s="388"/>
      <c r="B28" s="382"/>
      <c r="C28" s="385"/>
      <c r="D28" s="385"/>
      <c r="E28" s="91" t="str">
        <f>IF(B27="","",VLOOKUP(B27,'登録データ（女）'!$A$3:$AB$2000,4,FALSE))</f>
        <v/>
      </c>
      <c r="F28" s="91" t="s">
        <v>53</v>
      </c>
      <c r="G28" s="16"/>
      <c r="H28" s="16"/>
      <c r="I28" s="91" t="s">
        <v>56</v>
      </c>
      <c r="J28" s="76"/>
      <c r="K28" s="91" t="str">
        <f t="shared" si="17"/>
        <v/>
      </c>
      <c r="L28" s="76"/>
      <c r="M28" s="91" t="str">
        <f t="shared" si="4"/>
        <v/>
      </c>
      <c r="N28" s="76"/>
      <c r="O28" s="76"/>
      <c r="P28" s="204"/>
      <c r="Q28" s="204"/>
      <c r="R28" s="257"/>
      <c r="S28" s="255"/>
      <c r="T28" s="255"/>
      <c r="X28" s="104"/>
      <c r="Y28" s="91">
        <f>IF(B28="",0,IF(VLOOKUP(B28,'登録データ（女）'!$A$3:$AB$2000,28,FALSE)=1,0,1))</f>
        <v>0</v>
      </c>
      <c r="Z28" s="91"/>
      <c r="AA28" s="91"/>
      <c r="AB28" s="91"/>
      <c r="AC28" s="91"/>
      <c r="AD28" s="91"/>
      <c r="AE28" s="91"/>
      <c r="AF28" s="91"/>
      <c r="AG28" s="91">
        <f t="shared" ca="1" si="5"/>
        <v>0</v>
      </c>
      <c r="AH28" s="91">
        <f t="shared" si="6"/>
        <v>0</v>
      </c>
      <c r="AI28" s="91" t="str">
        <f>IF(G28="","0",VLOOKUP(G28,'登録データ（女）'!$U$4:$W$23,2,FALSE))</f>
        <v>0</v>
      </c>
      <c r="AJ28" s="91" t="str">
        <f t="shared" si="1"/>
        <v>00</v>
      </c>
      <c r="AK28" s="91" t="str">
        <f t="shared" si="7"/>
        <v>0</v>
      </c>
      <c r="AL28" s="91" t="str">
        <f t="shared" si="2"/>
        <v>000000</v>
      </c>
      <c r="AM28" s="91" t="str">
        <f t="shared" ca="1" si="8"/>
        <v/>
      </c>
      <c r="AN28" s="91">
        <f t="shared" si="9"/>
        <v>0</v>
      </c>
      <c r="AO28" s="91" t="str">
        <f>IF(G28="","0",VALUE(VLOOKUP(G28,'登録データ（男）'!$U$4:$W$22,3,FALSE)))</f>
        <v>0</v>
      </c>
      <c r="AP28" s="91">
        <f t="shared" si="3"/>
        <v>0</v>
      </c>
      <c r="AQ28" s="91">
        <f t="shared" si="10"/>
        <v>0</v>
      </c>
      <c r="AR28" s="91" t="str">
        <f ca="1">IF(OFFSET(B28,-MOD(ROW(B28),3),0)&lt;&gt;"",IF(RIGHT(G28,1)=")",VALUE(VLOOKUP(OFFSET(B28,-MOD(ROW(B28),3),0),'登録データ（女）'!B28,8,FALSE)),"0"),"0")</f>
        <v>0</v>
      </c>
      <c r="AS28" s="91">
        <f t="shared" ca="1" si="11"/>
        <v>0</v>
      </c>
      <c r="AT28" s="91"/>
      <c r="AU28" s="91"/>
      <c r="AV28" s="91"/>
      <c r="AW28" s="91"/>
      <c r="AX28" s="91"/>
      <c r="AY28" s="91"/>
      <c r="AZ28" s="91"/>
      <c r="BA28" s="91"/>
      <c r="BB28" s="105" t="str">
        <f>CONCATENATE(G28,CO32)</f>
        <v/>
      </c>
      <c r="BC28" s="86" t="s">
        <v>353</v>
      </c>
      <c r="BD28" s="91">
        <f t="shared" si="13"/>
        <v>0</v>
      </c>
      <c r="BE28" s="91">
        <v>0</v>
      </c>
      <c r="BF28" s="91">
        <f t="shared" si="16"/>
        <v>0</v>
      </c>
      <c r="BG28" s="91">
        <f>IF(CO32="",0,1)</f>
        <v>0</v>
      </c>
      <c r="BH28" s="116">
        <f>BG48</f>
        <v>0</v>
      </c>
      <c r="BI28" s="116">
        <f>BG49</f>
        <v>0</v>
      </c>
      <c r="BJ28" s="116">
        <f>BG50</f>
        <v>0</v>
      </c>
      <c r="BK28" s="116">
        <f>B48</f>
        <v>0</v>
      </c>
      <c r="BL28" s="91"/>
      <c r="BM28" s="91">
        <f t="shared" si="15"/>
        <v>0</v>
      </c>
    </row>
    <row r="29" spans="1:93" ht="18.75" customHeight="1" thickBot="1">
      <c r="A29" s="389"/>
      <c r="B29" s="383"/>
      <c r="C29" s="386"/>
      <c r="D29" s="386"/>
      <c r="E29" s="117" t="s">
        <v>259</v>
      </c>
      <c r="F29" s="92" t="s">
        <v>54</v>
      </c>
      <c r="G29" s="79"/>
      <c r="H29" s="79"/>
      <c r="I29" s="92" t="s">
        <v>36</v>
      </c>
      <c r="J29" s="18"/>
      <c r="K29" s="93" t="str">
        <f t="shared" si="17"/>
        <v/>
      </c>
      <c r="L29" s="18"/>
      <c r="M29" s="93" t="str">
        <f t="shared" si="4"/>
        <v/>
      </c>
      <c r="N29" s="18"/>
      <c r="O29" s="18"/>
      <c r="P29" s="258"/>
      <c r="Q29" s="258"/>
      <c r="R29" s="259"/>
      <c r="S29" s="256"/>
      <c r="T29" s="256"/>
      <c r="X29" s="104"/>
      <c r="Y29" s="91">
        <f>IF(B29="",0,IF(VLOOKUP(B29,'登録データ（女）'!$A$3:$AB$2000,28,FALSE)=1,0,1))</f>
        <v>0</v>
      </c>
      <c r="Z29" s="91"/>
      <c r="AA29" s="91"/>
      <c r="AB29" s="91"/>
      <c r="AC29" s="91"/>
      <c r="AD29" s="91"/>
      <c r="AE29" s="91"/>
      <c r="AF29" s="91"/>
      <c r="AG29" s="91">
        <f t="shared" ca="1" si="5"/>
        <v>0</v>
      </c>
      <c r="AH29" s="91">
        <f t="shared" si="6"/>
        <v>0</v>
      </c>
      <c r="AI29" s="91" t="str">
        <f>IF(G29="","0",VLOOKUP(G29,'登録データ（女）'!$U$4:$W$23,2,FALSE))</f>
        <v>0</v>
      </c>
      <c r="AJ29" s="91" t="str">
        <f t="shared" si="1"/>
        <v>00</v>
      </c>
      <c r="AK29" s="91" t="str">
        <f t="shared" si="7"/>
        <v>0</v>
      </c>
      <c r="AL29" s="91" t="str">
        <f t="shared" si="2"/>
        <v>000000</v>
      </c>
      <c r="AM29" s="91" t="str">
        <f t="shared" ca="1" si="8"/>
        <v/>
      </c>
      <c r="AN29" s="91">
        <f t="shared" si="9"/>
        <v>0</v>
      </c>
      <c r="AO29" s="91" t="str">
        <f>IF(G29="","0",VALUE(VLOOKUP(G29,'登録データ（男）'!$U$4:$W$22,3,FALSE)))</f>
        <v>0</v>
      </c>
      <c r="AP29" s="91">
        <f t="shared" si="3"/>
        <v>0</v>
      </c>
      <c r="AQ29" s="91">
        <f t="shared" si="10"/>
        <v>0</v>
      </c>
      <c r="AR29" s="91" t="str">
        <f ca="1">IF(OFFSET(B29,-MOD(ROW(B29),3),0)&lt;&gt;"",IF(RIGHT(G29,1)=")",VALUE(VLOOKUP(OFFSET(B29,-MOD(ROW(B29),3),0),'登録データ（女）'!B29,8,FALSE)),"0"),"0")</f>
        <v>0</v>
      </c>
      <c r="AS29" s="91">
        <f t="shared" ca="1" si="11"/>
        <v>0</v>
      </c>
      <c r="AT29" s="91"/>
      <c r="AU29" s="91"/>
      <c r="AV29" s="91"/>
      <c r="AW29" s="91"/>
      <c r="AX29" s="91"/>
      <c r="AY29" s="91"/>
      <c r="AZ29" s="91"/>
      <c r="BA29" s="91"/>
      <c r="BB29" s="105" t="str">
        <f t="shared" si="12"/>
        <v/>
      </c>
      <c r="BC29" s="86" t="s">
        <v>42</v>
      </c>
      <c r="BD29" s="91">
        <f t="shared" si="13"/>
        <v>0</v>
      </c>
      <c r="BE29" s="91">
        <v>3</v>
      </c>
      <c r="BF29" s="91">
        <f t="shared" si="16"/>
        <v>0</v>
      </c>
      <c r="BG29" s="91">
        <f t="shared" si="14"/>
        <v>0</v>
      </c>
      <c r="BH29" s="116">
        <f>BG51</f>
        <v>0</v>
      </c>
      <c r="BI29" s="116">
        <f>BG52</f>
        <v>0</v>
      </c>
      <c r="BJ29" s="116">
        <f>BG53</f>
        <v>0</v>
      </c>
      <c r="BK29" s="116">
        <f>B51</f>
        <v>0</v>
      </c>
      <c r="BL29" s="91"/>
      <c r="BM29" s="91">
        <f t="shared" si="15"/>
        <v>0</v>
      </c>
    </row>
    <row r="30" spans="1:93" ht="18.75" customHeight="1" thickTop="1">
      <c r="A30" s="387">
        <v>5</v>
      </c>
      <c r="B30" s="381"/>
      <c r="C30" s="384" t="str">
        <f>IF(B30="","",VLOOKUP(B30,'登録データ（女）'!$A$3:$AB$2000,2,FALSE))</f>
        <v/>
      </c>
      <c r="D30" s="384" t="str">
        <f>IF(B30="","",VLOOKUP(B30,'登録データ（女）'!$A$3:$AB$2000,3,FALSE))</f>
        <v/>
      </c>
      <c r="E30" s="90" t="str">
        <f>IF(B30="","",VLOOKUP(B30,'登録データ（女）'!$A$3:$AB$2000,7,FALSE))</f>
        <v/>
      </c>
      <c r="F30" s="90" t="s">
        <v>52</v>
      </c>
      <c r="G30" s="82"/>
      <c r="H30" s="82"/>
      <c r="I30" s="90" t="s">
        <v>55</v>
      </c>
      <c r="J30" s="17"/>
      <c r="K30" s="111" t="str">
        <f t="shared" si="17"/>
        <v/>
      </c>
      <c r="L30" s="17"/>
      <c r="M30" s="111" t="str">
        <f t="shared" si="4"/>
        <v/>
      </c>
      <c r="N30" s="17"/>
      <c r="O30" s="17"/>
      <c r="P30" s="262"/>
      <c r="Q30" s="262"/>
      <c r="R30" s="241"/>
      <c r="S30" s="254"/>
      <c r="T30" s="254"/>
      <c r="X30" s="104"/>
      <c r="Y30" s="91">
        <f>IF(B30="",0,IF(VLOOKUP(B30,'登録データ（女）'!$A$3:$AB$2000,28,FALSE)=1,0,1))</f>
        <v>0</v>
      </c>
      <c r="Z30" s="91">
        <f t="shared" ref="Z30" si="40">IF(B30="",1,0)</f>
        <v>1</v>
      </c>
      <c r="AA30" s="91">
        <f t="shared" ref="AA30" si="41">IF(C30="",1,0)</f>
        <v>1</v>
      </c>
      <c r="AB30" s="91">
        <f t="shared" ref="AB30" si="42">IF(D30="",1,0)</f>
        <v>1</v>
      </c>
      <c r="AC30" s="91">
        <f t="shared" ref="AC30" si="43">IF(E30="",1,0)</f>
        <v>1</v>
      </c>
      <c r="AD30" s="91">
        <f t="shared" ref="AD30" si="44">IF(E31="",1,0)</f>
        <v>1</v>
      </c>
      <c r="AE30" s="91">
        <f>SUM(Z30:AD30)</f>
        <v>5</v>
      </c>
      <c r="AF30" s="115" t="str">
        <f t="shared" ref="AF30" si="45">IF($B30="","",IF($B30&gt;1500,0,1))</f>
        <v/>
      </c>
      <c r="AG30" s="91">
        <f t="shared" ca="1" si="5"/>
        <v>0</v>
      </c>
      <c r="AH30" s="91">
        <f t="shared" si="6"/>
        <v>0</v>
      </c>
      <c r="AI30" s="91" t="str">
        <f>IF(G30="","0",VLOOKUP(G30,'登録データ（女）'!$U$4:$W$23,2,FALSE))</f>
        <v>0</v>
      </c>
      <c r="AJ30" s="91" t="str">
        <f t="shared" si="1"/>
        <v>00</v>
      </c>
      <c r="AK30" s="91" t="str">
        <f t="shared" si="7"/>
        <v>0</v>
      </c>
      <c r="AL30" s="91" t="str">
        <f t="shared" si="2"/>
        <v>000000</v>
      </c>
      <c r="AM30" s="91" t="str">
        <f t="shared" ca="1" si="8"/>
        <v/>
      </c>
      <c r="AN30" s="91">
        <f t="shared" si="9"/>
        <v>0</v>
      </c>
      <c r="AO30" s="91" t="str">
        <f>IF(G30="","0",VALUE(VLOOKUP(G30,'登録データ（男）'!$U$4:$W$22,3,FALSE)))</f>
        <v>0</v>
      </c>
      <c r="AP30" s="91">
        <f t="shared" si="3"/>
        <v>0</v>
      </c>
      <c r="AQ30" s="91">
        <f t="shared" si="10"/>
        <v>0</v>
      </c>
      <c r="AR30" s="91" t="str">
        <f ca="1">IF(OFFSET(B30,-MOD(ROW(B30),3),0)&lt;&gt;"",IF(RIGHT(G30,1)=")",VALUE(VLOOKUP(OFFSET(B30,-MOD(ROW(B30),3),0),'登録データ（女）'!B30,8,FALSE)),"0"),"0")</f>
        <v>0</v>
      </c>
      <c r="AS30" s="91">
        <f t="shared" ca="1" si="11"/>
        <v>0</v>
      </c>
      <c r="AT30" s="91" t="str">
        <f t="shared" ref="AT30" si="46">IF(AU30="","",RANK(AU30,$AU$18:$AU$467,1))</f>
        <v/>
      </c>
      <c r="AU30" s="91" t="str">
        <f t="shared" ref="AU30" si="47">IF(S30="","",B30)</f>
        <v/>
      </c>
      <c r="AV30" s="91" t="str">
        <f t="shared" ref="AV30" si="48">IF(AW30="","",RANK(AW30,$AW$18:$AW$467,1))</f>
        <v/>
      </c>
      <c r="AW30" s="91" t="str">
        <f t="shared" ref="AW30" si="49">IF(T30="","",B30)</f>
        <v/>
      </c>
      <c r="AX30" s="91" t="str">
        <f t="shared" ref="AX30" si="50">IF(AY30="","",RANK(AY30,$AY$18:$AY$467,1))</f>
        <v/>
      </c>
      <c r="AY30" s="91" t="str">
        <f>IF(OR(G30="七種競技",G31="七種競技",G32="七種競技"),B30,"")</f>
        <v/>
      </c>
      <c r="AZ30" s="91"/>
      <c r="BA30" s="91">
        <f>B30</f>
        <v>0</v>
      </c>
      <c r="BB30" s="105" t="str">
        <f>CONCATENATE(G30,H30)</f>
        <v/>
      </c>
      <c r="BC30" s="86" t="s">
        <v>43</v>
      </c>
      <c r="BD30" s="91">
        <f t="shared" si="13"/>
        <v>0</v>
      </c>
      <c r="BE30" s="91">
        <v>0</v>
      </c>
      <c r="BF30" s="91">
        <f t="shared" si="16"/>
        <v>0</v>
      </c>
      <c r="BG30" s="91">
        <f>IF(H30="",0,1)</f>
        <v>0</v>
      </c>
      <c r="BH30" s="116">
        <f>BG54</f>
        <v>0</v>
      </c>
      <c r="BI30" s="116">
        <f>BG55</f>
        <v>0</v>
      </c>
      <c r="BJ30" s="116">
        <f>BG56</f>
        <v>0</v>
      </c>
      <c r="BK30" s="116">
        <f>B54</f>
        <v>0</v>
      </c>
      <c r="BL30" s="91"/>
      <c r="BM30" s="91">
        <f t="shared" si="15"/>
        <v>0</v>
      </c>
    </row>
    <row r="31" spans="1:93" ht="18.75" customHeight="1">
      <c r="A31" s="388"/>
      <c r="B31" s="382"/>
      <c r="C31" s="385"/>
      <c r="D31" s="385"/>
      <c r="E31" s="91" t="str">
        <f>IF(B30="","",VLOOKUP(B30,'登録データ（女）'!$A$3:$AB$2000,4,FALSE))</f>
        <v/>
      </c>
      <c r="F31" s="91" t="s">
        <v>53</v>
      </c>
      <c r="G31" s="16"/>
      <c r="H31" s="16"/>
      <c r="I31" s="91" t="s">
        <v>56</v>
      </c>
      <c r="J31" s="76"/>
      <c r="K31" s="91" t="str">
        <f t="shared" si="17"/>
        <v/>
      </c>
      <c r="L31" s="76"/>
      <c r="M31" s="91" t="str">
        <f t="shared" si="4"/>
        <v/>
      </c>
      <c r="N31" s="76"/>
      <c r="O31" s="76"/>
      <c r="P31" s="204"/>
      <c r="Q31" s="204"/>
      <c r="R31" s="257"/>
      <c r="S31" s="255"/>
      <c r="T31" s="255"/>
      <c r="X31" s="104"/>
      <c r="Y31" s="91">
        <f>IF(B31="",0,IF(VLOOKUP(B31,'登録データ（女）'!$A$3:$AB$2000,28,FALSE)=1,0,1))</f>
        <v>0</v>
      </c>
      <c r="Z31" s="91"/>
      <c r="AA31" s="91"/>
      <c r="AB31" s="91"/>
      <c r="AC31" s="91"/>
      <c r="AD31" s="91"/>
      <c r="AE31" s="91"/>
      <c r="AF31" s="91"/>
      <c r="AG31" s="91">
        <f t="shared" ca="1" si="5"/>
        <v>0</v>
      </c>
      <c r="AH31" s="91">
        <f t="shared" si="6"/>
        <v>0</v>
      </c>
      <c r="AI31" s="91" t="str">
        <f>IF(G31="","0",VLOOKUP(G31,'登録データ（女）'!$U$4:$W$23,2,FALSE))</f>
        <v>0</v>
      </c>
      <c r="AJ31" s="91" t="str">
        <f t="shared" si="1"/>
        <v>00</v>
      </c>
      <c r="AK31" s="91" t="str">
        <f t="shared" si="7"/>
        <v>0</v>
      </c>
      <c r="AL31" s="91" t="str">
        <f t="shared" si="2"/>
        <v>000000</v>
      </c>
      <c r="AM31" s="91" t="str">
        <f t="shared" ca="1" si="8"/>
        <v/>
      </c>
      <c r="AN31" s="91">
        <f t="shared" si="9"/>
        <v>0</v>
      </c>
      <c r="AO31" s="91" t="str">
        <f>IF(G31="","0",VALUE(VLOOKUP(G31,'登録データ（男）'!$U$4:$W$22,3,FALSE)))</f>
        <v>0</v>
      </c>
      <c r="AP31" s="91">
        <f t="shared" si="3"/>
        <v>0</v>
      </c>
      <c r="AQ31" s="91">
        <f t="shared" si="10"/>
        <v>0</v>
      </c>
      <c r="AR31" s="91" t="str">
        <f ca="1">IF(OFFSET(B31,-MOD(ROW(B31),3),0)&lt;&gt;"",IF(RIGHT(G31,1)=")",VALUE(VLOOKUP(OFFSET(B31,-MOD(ROW(B31),3),0),'登録データ（女）'!B31,8,FALSE)),"0"),"0")</f>
        <v>0</v>
      </c>
      <c r="AS31" s="91">
        <f t="shared" ca="1" si="11"/>
        <v>0</v>
      </c>
      <c r="AT31" s="91"/>
      <c r="AU31" s="91"/>
      <c r="AV31" s="91"/>
      <c r="AW31" s="91"/>
      <c r="AX31" s="91"/>
      <c r="AY31" s="91"/>
      <c r="AZ31" s="91"/>
      <c r="BA31" s="91"/>
      <c r="BB31" s="105" t="str">
        <f t="shared" si="12"/>
        <v/>
      </c>
      <c r="BC31" s="86" t="s">
        <v>44</v>
      </c>
      <c r="BD31" s="91">
        <f t="shared" si="13"/>
        <v>0</v>
      </c>
      <c r="BE31" s="91">
        <v>3</v>
      </c>
      <c r="BF31" s="91">
        <f t="shared" si="16"/>
        <v>0</v>
      </c>
      <c r="BG31" s="91">
        <f t="shared" si="14"/>
        <v>0</v>
      </c>
      <c r="BH31" s="116">
        <f>BG57</f>
        <v>0</v>
      </c>
      <c r="BI31" s="116">
        <f>BG58</f>
        <v>0</v>
      </c>
      <c r="BJ31" s="116">
        <f>BG59</f>
        <v>0</v>
      </c>
      <c r="BK31" s="116">
        <f>B57</f>
        <v>0</v>
      </c>
      <c r="BL31" s="91"/>
      <c r="BM31" s="91">
        <f t="shared" si="15"/>
        <v>0</v>
      </c>
      <c r="BO31" s="85" t="s">
        <v>415</v>
      </c>
    </row>
    <row r="32" spans="1:93" ht="18.75" customHeight="1" thickBot="1">
      <c r="A32" s="389"/>
      <c r="B32" s="383"/>
      <c r="C32" s="386"/>
      <c r="D32" s="386"/>
      <c r="E32" s="117" t="s">
        <v>259</v>
      </c>
      <c r="F32" s="92" t="s">
        <v>54</v>
      </c>
      <c r="G32" s="79"/>
      <c r="H32" s="79"/>
      <c r="I32" s="92" t="s">
        <v>36</v>
      </c>
      <c r="J32" s="18"/>
      <c r="K32" s="93" t="str">
        <f t="shared" si="17"/>
        <v/>
      </c>
      <c r="L32" s="18"/>
      <c r="M32" s="93" t="str">
        <f t="shared" si="4"/>
        <v/>
      </c>
      <c r="N32" s="18"/>
      <c r="O32" s="18"/>
      <c r="P32" s="258"/>
      <c r="Q32" s="258"/>
      <c r="R32" s="259"/>
      <c r="S32" s="256"/>
      <c r="T32" s="256"/>
      <c r="X32" s="104"/>
      <c r="Y32" s="91">
        <f>IF(B32="",0,IF(VLOOKUP(B32,'登録データ（女）'!$A$3:$AB$2000,28,FALSE)=1,0,1))</f>
        <v>0</v>
      </c>
      <c r="Z32" s="91"/>
      <c r="AA32" s="91"/>
      <c r="AB32" s="91"/>
      <c r="AC32" s="91"/>
      <c r="AD32" s="91"/>
      <c r="AE32" s="91"/>
      <c r="AF32" s="91"/>
      <c r="AG32" s="91">
        <f t="shared" ca="1" si="5"/>
        <v>0</v>
      </c>
      <c r="AH32" s="91">
        <f t="shared" si="6"/>
        <v>0</v>
      </c>
      <c r="AI32" s="91" t="str">
        <f>IF(G32="","0",VLOOKUP(G32,'登録データ（女）'!$U$4:$W$23,2,FALSE))</f>
        <v>0</v>
      </c>
      <c r="AJ32" s="91" t="str">
        <f t="shared" si="1"/>
        <v>00</v>
      </c>
      <c r="AK32" s="91" t="str">
        <f t="shared" si="7"/>
        <v>0</v>
      </c>
      <c r="AL32" s="91" t="str">
        <f t="shared" si="2"/>
        <v>000000</v>
      </c>
      <c r="AM32" s="91" t="str">
        <f t="shared" ca="1" si="8"/>
        <v/>
      </c>
      <c r="AN32" s="91">
        <f t="shared" si="9"/>
        <v>0</v>
      </c>
      <c r="AO32" s="91" t="str">
        <f>IF(G32="","0",VALUE(VLOOKUP(G32,'登録データ（男）'!$U$4:$W$22,3,FALSE)))</f>
        <v>0</v>
      </c>
      <c r="AP32" s="91">
        <f t="shared" si="3"/>
        <v>0</v>
      </c>
      <c r="AQ32" s="91">
        <f t="shared" si="10"/>
        <v>0</v>
      </c>
      <c r="AR32" s="91" t="str">
        <f ca="1">IF(OFFSET(B32,-MOD(ROW(B32),3),0)&lt;&gt;"",IF(RIGHT(G32,1)=")",VALUE(VLOOKUP(OFFSET(B32,-MOD(ROW(B32),3),0),'登録データ（女）'!B32,8,FALSE)),"0"),"0")</f>
        <v>0</v>
      </c>
      <c r="AS32" s="91">
        <f t="shared" ca="1" si="11"/>
        <v>0</v>
      </c>
      <c r="AT32" s="91"/>
      <c r="AU32" s="91"/>
      <c r="AV32" s="91"/>
      <c r="AW32" s="91"/>
      <c r="AX32" s="91"/>
      <c r="AY32" s="91"/>
      <c r="AZ32" s="91"/>
      <c r="BA32" s="91"/>
      <c r="BB32" s="105" t="str">
        <f t="shared" si="12"/>
        <v/>
      </c>
      <c r="BC32" s="86" t="s">
        <v>45</v>
      </c>
      <c r="BD32" s="91">
        <f t="shared" si="13"/>
        <v>0</v>
      </c>
      <c r="BE32" s="91">
        <v>3</v>
      </c>
      <c r="BF32" s="91">
        <f t="shared" si="16"/>
        <v>0</v>
      </c>
      <c r="BG32" s="91">
        <f t="shared" si="14"/>
        <v>0</v>
      </c>
      <c r="BH32" s="116">
        <f>BG60</f>
        <v>0</v>
      </c>
      <c r="BI32" s="116">
        <f>BG61</f>
        <v>0</v>
      </c>
      <c r="BJ32" s="116">
        <f>BG62</f>
        <v>0</v>
      </c>
      <c r="BK32" s="116">
        <f>B60</f>
        <v>0</v>
      </c>
      <c r="BL32" s="91"/>
      <c r="BM32" s="91">
        <f t="shared" si="15"/>
        <v>0</v>
      </c>
      <c r="CO32" s="25"/>
    </row>
    <row r="33" spans="1:65" ht="18.75" customHeight="1" thickTop="1">
      <c r="A33" s="387">
        <v>6</v>
      </c>
      <c r="B33" s="381"/>
      <c r="C33" s="384" t="str">
        <f>IF(B33="","",VLOOKUP(B33,'登録データ（女）'!$A$3:$AB$2000,2,FALSE))</f>
        <v/>
      </c>
      <c r="D33" s="384" t="str">
        <f>IF(B33="","",VLOOKUP(B33,'登録データ（女）'!$A$3:$AB$2000,3,FALSE))</f>
        <v/>
      </c>
      <c r="E33" s="90" t="str">
        <f>IF(B33="","",VLOOKUP(B33,'登録データ（女）'!$A$3:$AB$2000,7,FALSE))</f>
        <v/>
      </c>
      <c r="F33" s="90" t="s">
        <v>52</v>
      </c>
      <c r="G33" s="82"/>
      <c r="H33" s="82"/>
      <c r="I33" s="90" t="s">
        <v>55</v>
      </c>
      <c r="J33" s="17"/>
      <c r="K33" s="111" t="str">
        <f t="shared" si="17"/>
        <v/>
      </c>
      <c r="L33" s="17"/>
      <c r="M33" s="111" t="str">
        <f t="shared" si="4"/>
        <v/>
      </c>
      <c r="N33" s="17"/>
      <c r="O33" s="17"/>
      <c r="P33" s="262"/>
      <c r="Q33" s="262"/>
      <c r="R33" s="241"/>
      <c r="S33" s="254"/>
      <c r="T33" s="254"/>
      <c r="X33" s="104"/>
      <c r="Y33" s="91">
        <f>IF(B33="",0,IF(VLOOKUP(B33,'登録データ（女）'!$A$3:$AB$2000,28,FALSE)=1,0,1))</f>
        <v>0</v>
      </c>
      <c r="Z33" s="91">
        <f t="shared" ref="Z33" si="51">IF(B33="",1,0)</f>
        <v>1</v>
      </c>
      <c r="AA33" s="91">
        <f t="shared" ref="AA33" si="52">IF(C33="",1,0)</f>
        <v>1</v>
      </c>
      <c r="AB33" s="91">
        <f t="shared" ref="AB33" si="53">IF(D33="",1,0)</f>
        <v>1</v>
      </c>
      <c r="AC33" s="91">
        <f t="shared" ref="AC33" si="54">IF(E33="",1,0)</f>
        <v>1</v>
      </c>
      <c r="AD33" s="91">
        <f t="shared" ref="AD33" si="55">IF(E34="",1,0)</f>
        <v>1</v>
      </c>
      <c r="AE33" s="91">
        <f>SUM(Z33:AD33)</f>
        <v>5</v>
      </c>
      <c r="AF33" s="115" t="str">
        <f t="shared" ref="AF33" si="56">IF($B33="","",IF($B33&gt;1500,0,1))</f>
        <v/>
      </c>
      <c r="AG33" s="91">
        <f t="shared" ca="1" si="5"/>
        <v>0</v>
      </c>
      <c r="AH33" s="91">
        <f t="shared" si="6"/>
        <v>0</v>
      </c>
      <c r="AI33" s="91" t="str">
        <f>IF(G33="","0",VLOOKUP(G33,'登録データ（女）'!$U$4:$W$23,2,FALSE))</f>
        <v>0</v>
      </c>
      <c r="AJ33" s="91" t="str">
        <f t="shared" si="1"/>
        <v>00</v>
      </c>
      <c r="AK33" s="91" t="str">
        <f t="shared" si="7"/>
        <v>0</v>
      </c>
      <c r="AL33" s="91" t="str">
        <f t="shared" si="2"/>
        <v>000000</v>
      </c>
      <c r="AM33" s="91" t="str">
        <f t="shared" ca="1" si="8"/>
        <v/>
      </c>
      <c r="AN33" s="91">
        <f t="shared" si="9"/>
        <v>0</v>
      </c>
      <c r="AO33" s="91" t="str">
        <f>IF(G33="","0",VALUE(VLOOKUP(G33,'登録データ（男）'!$U$4:$W$22,3,FALSE)))</f>
        <v>0</v>
      </c>
      <c r="AP33" s="91">
        <f t="shared" si="3"/>
        <v>0</v>
      </c>
      <c r="AQ33" s="91">
        <f t="shared" si="10"/>
        <v>0</v>
      </c>
      <c r="AR33" s="91" t="str">
        <f ca="1">IF(OFFSET(B33,-MOD(ROW(B33),3),0)&lt;&gt;"",IF(RIGHT(G33,1)=")",VALUE(VLOOKUP(OFFSET(B33,-MOD(ROW(B33),3),0),'登録データ（女）'!B33,8,FALSE)),"0"),"0")</f>
        <v>0</v>
      </c>
      <c r="AS33" s="91">
        <f t="shared" ca="1" si="11"/>
        <v>0</v>
      </c>
      <c r="AT33" s="91" t="str">
        <f t="shared" ref="AT33" si="57">IF(AU33="","",RANK(AU33,$AU$18:$AU$467,1))</f>
        <v/>
      </c>
      <c r="AU33" s="91" t="str">
        <f t="shared" ref="AU33" si="58">IF(S33="","",B33)</f>
        <v/>
      </c>
      <c r="AV33" s="91" t="str">
        <f t="shared" ref="AV33" si="59">IF(AW33="","",RANK(AW33,$AW$18:$AW$467,1))</f>
        <v/>
      </c>
      <c r="AW33" s="91" t="str">
        <f t="shared" ref="AW33" si="60">IF(T33="","",B33)</f>
        <v/>
      </c>
      <c r="AX33" s="91" t="str">
        <f t="shared" ref="AX33" si="61">IF(AY33="","",RANK(AY33,$AY$18:$AY$467,1))</f>
        <v/>
      </c>
      <c r="AY33" s="91" t="str">
        <f>IF(OR(G33="七種競技",G34="七種競技",G35="七種競技"),B33,"")</f>
        <v/>
      </c>
      <c r="AZ33" s="91"/>
      <c r="BA33" s="91">
        <f>B33</f>
        <v>0</v>
      </c>
      <c r="BB33" s="105" t="str">
        <f t="shared" si="12"/>
        <v/>
      </c>
      <c r="BC33" s="86" t="s">
        <v>46</v>
      </c>
      <c r="BD33" s="91">
        <f t="shared" si="13"/>
        <v>0</v>
      </c>
      <c r="BE33" s="91">
        <v>3</v>
      </c>
      <c r="BF33" s="91">
        <f t="shared" si="16"/>
        <v>0</v>
      </c>
      <c r="BG33" s="91">
        <f t="shared" si="14"/>
        <v>0</v>
      </c>
      <c r="BH33" s="116">
        <f>BG63</f>
        <v>0</v>
      </c>
      <c r="BI33" s="116">
        <f>BG64</f>
        <v>0</v>
      </c>
      <c r="BJ33" s="116">
        <f>BG65</f>
        <v>0</v>
      </c>
      <c r="BK33" s="116">
        <f>B63</f>
        <v>0</v>
      </c>
      <c r="BL33" s="91"/>
      <c r="BM33" s="91">
        <f t="shared" si="15"/>
        <v>0</v>
      </c>
    </row>
    <row r="34" spans="1:65" ht="18.75" customHeight="1">
      <c r="A34" s="388"/>
      <c r="B34" s="382"/>
      <c r="C34" s="385"/>
      <c r="D34" s="385"/>
      <c r="E34" s="91" t="str">
        <f>IF(B33="","",VLOOKUP(B33,'登録データ（女）'!$A$3:$AB$2000,4,FALSE))</f>
        <v/>
      </c>
      <c r="F34" s="91" t="s">
        <v>53</v>
      </c>
      <c r="G34" s="16"/>
      <c r="H34" s="16"/>
      <c r="I34" s="91" t="s">
        <v>56</v>
      </c>
      <c r="J34" s="76"/>
      <c r="K34" s="91" t="str">
        <f t="shared" si="17"/>
        <v/>
      </c>
      <c r="L34" s="76"/>
      <c r="M34" s="91" t="str">
        <f t="shared" si="4"/>
        <v/>
      </c>
      <c r="N34" s="76"/>
      <c r="O34" s="76"/>
      <c r="P34" s="204"/>
      <c r="Q34" s="204"/>
      <c r="R34" s="257"/>
      <c r="S34" s="255"/>
      <c r="T34" s="255"/>
      <c r="X34" s="104"/>
      <c r="Y34" s="91">
        <f>IF(B34="",0,IF(VLOOKUP(B34,'登録データ（女）'!$A$3:$AB$2000,28,FALSE)=1,0,1))</f>
        <v>0</v>
      </c>
      <c r="Z34" s="91"/>
      <c r="AA34" s="91"/>
      <c r="AB34" s="91"/>
      <c r="AC34" s="91"/>
      <c r="AD34" s="91"/>
      <c r="AE34" s="91"/>
      <c r="AF34" s="91"/>
      <c r="AG34" s="91">
        <f t="shared" ca="1" si="5"/>
        <v>0</v>
      </c>
      <c r="AH34" s="91">
        <f t="shared" si="6"/>
        <v>0</v>
      </c>
      <c r="AI34" s="91" t="str">
        <f>IF(G34="","0",VLOOKUP(G34,'登録データ（女）'!$U$4:$W$23,2,FALSE))</f>
        <v>0</v>
      </c>
      <c r="AJ34" s="91" t="str">
        <f t="shared" si="1"/>
        <v>00</v>
      </c>
      <c r="AK34" s="91" t="str">
        <f t="shared" si="7"/>
        <v>0</v>
      </c>
      <c r="AL34" s="91" t="str">
        <f t="shared" si="2"/>
        <v>000000</v>
      </c>
      <c r="AM34" s="91" t="str">
        <f t="shared" ca="1" si="8"/>
        <v/>
      </c>
      <c r="AN34" s="91">
        <f t="shared" si="9"/>
        <v>0</v>
      </c>
      <c r="AO34" s="91" t="str">
        <f>IF(G34="","0",VALUE(VLOOKUP(G34,'登録データ（男）'!$U$4:$W$22,3,FALSE)))</f>
        <v>0</v>
      </c>
      <c r="AP34" s="91">
        <f t="shared" si="3"/>
        <v>0</v>
      </c>
      <c r="AQ34" s="91">
        <f t="shared" si="10"/>
        <v>0</v>
      </c>
      <c r="AR34" s="91" t="str">
        <f ca="1">IF(OFFSET(B34,-MOD(ROW(B34),3),0)&lt;&gt;"",IF(RIGHT(G34,1)=")",VALUE(VLOOKUP(OFFSET(B34,-MOD(ROW(B34),3),0),'登録データ（女）'!B34,8,FALSE)),"0"),"0")</f>
        <v>0</v>
      </c>
      <c r="AS34" s="91">
        <f t="shared" ca="1" si="11"/>
        <v>0</v>
      </c>
      <c r="AT34" s="91"/>
      <c r="AU34" s="91"/>
      <c r="AV34" s="91"/>
      <c r="AW34" s="91"/>
      <c r="AX34" s="91"/>
      <c r="AY34" s="91"/>
      <c r="AZ34" s="91"/>
      <c r="BA34" s="91"/>
      <c r="BB34" s="105" t="str">
        <f t="shared" si="12"/>
        <v/>
      </c>
      <c r="BC34" s="86" t="s">
        <v>47</v>
      </c>
      <c r="BD34" s="91">
        <f t="shared" si="13"/>
        <v>0</v>
      </c>
      <c r="BE34" s="91">
        <v>3</v>
      </c>
      <c r="BF34" s="91">
        <f t="shared" si="16"/>
        <v>0</v>
      </c>
      <c r="BG34" s="91">
        <f t="shared" si="14"/>
        <v>0</v>
      </c>
      <c r="BH34" s="116">
        <f>BG66</f>
        <v>0</v>
      </c>
      <c r="BI34" s="116">
        <f>BG67</f>
        <v>0</v>
      </c>
      <c r="BJ34" s="116">
        <f>BG68</f>
        <v>0</v>
      </c>
      <c r="BK34" s="116">
        <f>B66</f>
        <v>0</v>
      </c>
      <c r="BL34" s="91"/>
      <c r="BM34" s="91">
        <f t="shared" si="15"/>
        <v>0</v>
      </c>
    </row>
    <row r="35" spans="1:65" ht="18.75" customHeight="1" thickBot="1">
      <c r="A35" s="389"/>
      <c r="B35" s="383"/>
      <c r="C35" s="386"/>
      <c r="D35" s="386"/>
      <c r="E35" s="117" t="s">
        <v>259</v>
      </c>
      <c r="F35" s="92" t="s">
        <v>54</v>
      </c>
      <c r="G35" s="79"/>
      <c r="H35" s="79"/>
      <c r="I35" s="92" t="s">
        <v>36</v>
      </c>
      <c r="J35" s="18"/>
      <c r="K35" s="93" t="str">
        <f t="shared" si="17"/>
        <v/>
      </c>
      <c r="L35" s="18"/>
      <c r="M35" s="93" t="str">
        <f t="shared" si="4"/>
        <v/>
      </c>
      <c r="N35" s="18"/>
      <c r="O35" s="18"/>
      <c r="P35" s="258"/>
      <c r="Q35" s="258"/>
      <c r="R35" s="259"/>
      <c r="S35" s="256"/>
      <c r="T35" s="256"/>
      <c r="X35" s="104"/>
      <c r="Y35" s="91">
        <f>IF(B35="",0,IF(VLOOKUP(B35,'登録データ（女）'!$A$3:$AB$2000,28,FALSE)=1,0,1))</f>
        <v>0</v>
      </c>
      <c r="Z35" s="91"/>
      <c r="AA35" s="91"/>
      <c r="AB35" s="91"/>
      <c r="AC35" s="91"/>
      <c r="AD35" s="91"/>
      <c r="AE35" s="91"/>
      <c r="AF35" s="91"/>
      <c r="AG35" s="91">
        <f t="shared" ca="1" si="5"/>
        <v>0</v>
      </c>
      <c r="AH35" s="91">
        <f t="shared" si="6"/>
        <v>0</v>
      </c>
      <c r="AI35" s="91" t="str">
        <f>IF(G35="","0",VLOOKUP(G35,'登録データ（女）'!$U$4:$W$23,2,FALSE))</f>
        <v>0</v>
      </c>
      <c r="AJ35" s="91" t="str">
        <f t="shared" si="1"/>
        <v>00</v>
      </c>
      <c r="AK35" s="91" t="str">
        <f t="shared" si="7"/>
        <v>0</v>
      </c>
      <c r="AL35" s="91" t="str">
        <f t="shared" si="2"/>
        <v>000000</v>
      </c>
      <c r="AM35" s="91" t="str">
        <f t="shared" ca="1" si="8"/>
        <v/>
      </c>
      <c r="AN35" s="91">
        <f t="shared" si="9"/>
        <v>0</v>
      </c>
      <c r="AO35" s="91" t="str">
        <f>IF(G35="","0",VALUE(VLOOKUP(G35,'登録データ（男）'!$U$4:$W$22,3,FALSE)))</f>
        <v>0</v>
      </c>
      <c r="AP35" s="91">
        <f t="shared" si="3"/>
        <v>0</v>
      </c>
      <c r="AQ35" s="91">
        <f t="shared" si="10"/>
        <v>0</v>
      </c>
      <c r="AR35" s="91" t="str">
        <f ca="1">IF(OFFSET(B35,-MOD(ROW(B35),3),0)&lt;&gt;"",IF(RIGHT(G35,1)=")",VALUE(VLOOKUP(OFFSET(B35,-MOD(ROW(B35),3),0),'登録データ（女）'!B35,8,FALSE)),"0"),"0")</f>
        <v>0</v>
      </c>
      <c r="AS35" s="91">
        <f t="shared" ca="1" si="11"/>
        <v>0</v>
      </c>
      <c r="AT35" s="91"/>
      <c r="AU35" s="91"/>
      <c r="AV35" s="91"/>
      <c r="AW35" s="91"/>
      <c r="AX35" s="91"/>
      <c r="AY35" s="91"/>
      <c r="AZ35" s="91"/>
      <c r="BA35" s="91"/>
      <c r="BB35" s="105" t="str">
        <f t="shared" si="12"/>
        <v/>
      </c>
      <c r="BC35" s="86" t="s">
        <v>48</v>
      </c>
      <c r="BD35" s="91">
        <f t="shared" si="13"/>
        <v>0</v>
      </c>
      <c r="BE35" s="91">
        <v>0</v>
      </c>
      <c r="BF35" s="91">
        <f t="shared" si="16"/>
        <v>0</v>
      </c>
      <c r="BG35" s="91">
        <f t="shared" si="14"/>
        <v>0</v>
      </c>
      <c r="BH35" s="116">
        <f>BG69</f>
        <v>0</v>
      </c>
      <c r="BI35" s="116">
        <f>BG70</f>
        <v>0</v>
      </c>
      <c r="BJ35" s="116">
        <f>BG71</f>
        <v>0</v>
      </c>
      <c r="BK35" s="116">
        <f>B69</f>
        <v>0</v>
      </c>
      <c r="BL35" s="91"/>
      <c r="BM35" s="91">
        <f t="shared" si="15"/>
        <v>0</v>
      </c>
    </row>
    <row r="36" spans="1:65" ht="18.75" customHeight="1" thickTop="1">
      <c r="A36" s="387">
        <v>7</v>
      </c>
      <c r="B36" s="381"/>
      <c r="C36" s="384" t="str">
        <f>IF(B36="","",VLOOKUP(B36,'登録データ（女）'!$A$3:$AB$2000,2,FALSE))</f>
        <v/>
      </c>
      <c r="D36" s="384" t="str">
        <f>IF(B36="","",VLOOKUP(B36,'登録データ（女）'!$A$3:$AB$2000,3,FALSE))</f>
        <v/>
      </c>
      <c r="E36" s="90" t="str">
        <f>IF(B36="","",VLOOKUP(B36,'登録データ（女）'!$A$3:$AB$2000,7,FALSE))</f>
        <v/>
      </c>
      <c r="F36" s="90" t="s">
        <v>52</v>
      </c>
      <c r="G36" s="82"/>
      <c r="H36" s="82"/>
      <c r="I36" s="90" t="s">
        <v>55</v>
      </c>
      <c r="J36" s="17"/>
      <c r="K36" s="111" t="str">
        <f t="shared" si="17"/>
        <v/>
      </c>
      <c r="L36" s="17"/>
      <c r="M36" s="111" t="str">
        <f t="shared" si="4"/>
        <v/>
      </c>
      <c r="N36" s="17"/>
      <c r="O36" s="17"/>
      <c r="P36" s="262"/>
      <c r="Q36" s="262"/>
      <c r="R36" s="241"/>
      <c r="S36" s="254"/>
      <c r="T36" s="254"/>
      <c r="X36" s="104"/>
      <c r="Y36" s="91">
        <f>IF(B36="",0,IF(VLOOKUP(B36,'登録データ（女）'!$A$3:$AB$2000,28,FALSE)=1,0,1))</f>
        <v>0</v>
      </c>
      <c r="Z36" s="91">
        <f t="shared" ref="Z36" si="62">IF(B36="",1,0)</f>
        <v>1</v>
      </c>
      <c r="AA36" s="91">
        <f t="shared" ref="AA36" si="63">IF(C36="",1,0)</f>
        <v>1</v>
      </c>
      <c r="AB36" s="91">
        <f t="shared" ref="AB36" si="64">IF(D36="",1,0)</f>
        <v>1</v>
      </c>
      <c r="AC36" s="91">
        <f t="shared" ref="AC36" si="65">IF(E36="",1,0)</f>
        <v>1</v>
      </c>
      <c r="AD36" s="91">
        <f t="shared" ref="AD36" si="66">IF(E37="",1,0)</f>
        <v>1</v>
      </c>
      <c r="AE36" s="91">
        <f>SUM(Z36:AD36)</f>
        <v>5</v>
      </c>
      <c r="AF36" s="115" t="str">
        <f t="shared" ref="AF36" si="67">IF($B36="","",IF($B36&gt;1500,0,1))</f>
        <v/>
      </c>
      <c r="AG36" s="91">
        <f t="shared" ca="1" si="5"/>
        <v>0</v>
      </c>
      <c r="AH36" s="91">
        <f t="shared" si="6"/>
        <v>0</v>
      </c>
      <c r="AI36" s="91" t="str">
        <f>IF(G36="","0",VLOOKUP(G36,'登録データ（女）'!$U$4:$W$23,2,FALSE))</f>
        <v>0</v>
      </c>
      <c r="AJ36" s="91" t="str">
        <f t="shared" si="1"/>
        <v>00</v>
      </c>
      <c r="AK36" s="91" t="str">
        <f t="shared" si="7"/>
        <v>0</v>
      </c>
      <c r="AL36" s="91" t="str">
        <f t="shared" si="2"/>
        <v>000000</v>
      </c>
      <c r="AM36" s="91" t="str">
        <f t="shared" ca="1" si="8"/>
        <v/>
      </c>
      <c r="AN36" s="91">
        <f t="shared" si="9"/>
        <v>0</v>
      </c>
      <c r="AO36" s="91" t="str">
        <f>IF(G36="","0",VALUE(VLOOKUP(G36,'登録データ（男）'!$U$4:$W$22,3,FALSE)))</f>
        <v>0</v>
      </c>
      <c r="AP36" s="91">
        <f t="shared" si="3"/>
        <v>0</v>
      </c>
      <c r="AQ36" s="91">
        <f t="shared" si="10"/>
        <v>0</v>
      </c>
      <c r="AR36" s="91" t="str">
        <f ca="1">IF(OFFSET(B36,-MOD(ROW(B36),3),0)&lt;&gt;"",IF(RIGHT(G36,1)=")",VALUE(VLOOKUP(OFFSET(B36,-MOD(ROW(B36),3),0),'登録データ（女）'!B36,8,FALSE)),"0"),"0")</f>
        <v>0</v>
      </c>
      <c r="AS36" s="91">
        <f t="shared" ca="1" si="11"/>
        <v>0</v>
      </c>
      <c r="AT36" s="91" t="str">
        <f t="shared" ref="AT36" si="68">IF(AU36="","",RANK(AU36,$AU$18:$AU$467,1))</f>
        <v/>
      </c>
      <c r="AU36" s="91" t="str">
        <f t="shared" ref="AU36" si="69">IF(S36="","",B36)</f>
        <v/>
      </c>
      <c r="AV36" s="91" t="str">
        <f t="shared" ref="AV36" si="70">IF(AW36="","",RANK(AW36,$AW$18:$AW$467,1))</f>
        <v/>
      </c>
      <c r="AW36" s="91" t="str">
        <f t="shared" ref="AW36" si="71">IF(T36="","",B36)</f>
        <v/>
      </c>
      <c r="AX36" s="91" t="str">
        <f t="shared" ref="AX36" si="72">IF(AY36="","",RANK(AY36,$AY$18:$AY$467,1))</f>
        <v/>
      </c>
      <c r="AY36" s="91" t="str">
        <f>IF(OR(G36="七種競技",G37="七種競技",G38="七種競技"),B36,"")</f>
        <v/>
      </c>
      <c r="AZ36" s="91"/>
      <c r="BA36" s="91">
        <f>B36</f>
        <v>0</v>
      </c>
      <c r="BB36" s="105" t="str">
        <f t="shared" si="12"/>
        <v/>
      </c>
      <c r="BC36" s="86" t="s">
        <v>49</v>
      </c>
      <c r="BD36" s="91">
        <f t="shared" si="13"/>
        <v>0</v>
      </c>
      <c r="BE36" s="91">
        <v>3</v>
      </c>
      <c r="BF36" s="91">
        <f t="shared" si="16"/>
        <v>0</v>
      </c>
      <c r="BG36" s="91">
        <f t="shared" si="14"/>
        <v>0</v>
      </c>
      <c r="BH36" s="116">
        <f>BG72</f>
        <v>0</v>
      </c>
      <c r="BI36" s="116">
        <f>BG73</f>
        <v>0</v>
      </c>
      <c r="BJ36" s="116">
        <f>BG74</f>
        <v>0</v>
      </c>
      <c r="BK36" s="116">
        <f>B72</f>
        <v>0</v>
      </c>
      <c r="BL36" s="91"/>
      <c r="BM36" s="91">
        <f t="shared" si="15"/>
        <v>0</v>
      </c>
    </row>
    <row r="37" spans="1:65" ht="18.75" customHeight="1">
      <c r="A37" s="388"/>
      <c r="B37" s="382"/>
      <c r="C37" s="385"/>
      <c r="D37" s="385"/>
      <c r="E37" s="91" t="str">
        <f>IF(B36="","",VLOOKUP(B36,'登録データ（女）'!$A$3:$AB$2000,4,FALSE))</f>
        <v/>
      </c>
      <c r="F37" s="91" t="s">
        <v>53</v>
      </c>
      <c r="G37" s="16"/>
      <c r="H37" s="16"/>
      <c r="I37" s="91" t="s">
        <v>56</v>
      </c>
      <c r="J37" s="76"/>
      <c r="K37" s="91" t="str">
        <f t="shared" si="17"/>
        <v/>
      </c>
      <c r="L37" s="76"/>
      <c r="M37" s="91" t="str">
        <f t="shared" si="4"/>
        <v/>
      </c>
      <c r="N37" s="76"/>
      <c r="O37" s="76"/>
      <c r="P37" s="204"/>
      <c r="Q37" s="204"/>
      <c r="R37" s="257"/>
      <c r="S37" s="255"/>
      <c r="T37" s="255"/>
      <c r="X37" s="104"/>
      <c r="Y37" s="91">
        <f>IF(B37="",0,IF(VLOOKUP(B37,'登録データ（女）'!$A$3:$AB$2000,28,FALSE)=1,0,1))</f>
        <v>0</v>
      </c>
      <c r="Z37" s="91"/>
      <c r="AA37" s="91"/>
      <c r="AB37" s="91"/>
      <c r="AC37" s="91"/>
      <c r="AD37" s="91"/>
      <c r="AE37" s="91"/>
      <c r="AF37" s="91"/>
      <c r="AG37" s="91">
        <f t="shared" ca="1" si="5"/>
        <v>0</v>
      </c>
      <c r="AH37" s="91">
        <f t="shared" si="6"/>
        <v>0</v>
      </c>
      <c r="AI37" s="91" t="str">
        <f>IF(G37="","0",VLOOKUP(G37,'登録データ（女）'!$U$4:$W$23,2,FALSE))</f>
        <v>0</v>
      </c>
      <c r="AJ37" s="91" t="str">
        <f t="shared" si="1"/>
        <v>00</v>
      </c>
      <c r="AK37" s="91" t="str">
        <f t="shared" si="7"/>
        <v>0</v>
      </c>
      <c r="AL37" s="91" t="str">
        <f t="shared" si="2"/>
        <v>000000</v>
      </c>
      <c r="AM37" s="91" t="str">
        <f t="shared" ca="1" si="8"/>
        <v/>
      </c>
      <c r="AN37" s="91">
        <f t="shared" si="9"/>
        <v>0</v>
      </c>
      <c r="AO37" s="91" t="str">
        <f>IF(G37="","0",VALUE(VLOOKUP(G37,'登録データ（男）'!$U$4:$W$22,3,FALSE)))</f>
        <v>0</v>
      </c>
      <c r="AP37" s="91">
        <f t="shared" si="3"/>
        <v>0</v>
      </c>
      <c r="AQ37" s="91">
        <f t="shared" si="10"/>
        <v>0</v>
      </c>
      <c r="AR37" s="91" t="str">
        <f ca="1">IF(OFFSET(B37,-MOD(ROW(B37),3),0)&lt;&gt;"",IF(RIGHT(G37,1)=")",VALUE(VLOOKUP(OFFSET(B37,-MOD(ROW(B37),3),0),'登録データ（女）'!B37,8,FALSE)),"0"),"0")</f>
        <v>0</v>
      </c>
      <c r="AS37" s="91">
        <f t="shared" ca="1" si="11"/>
        <v>0</v>
      </c>
      <c r="AT37" s="91"/>
      <c r="AU37" s="91"/>
      <c r="AV37" s="91"/>
      <c r="AW37" s="91"/>
      <c r="AX37" s="91"/>
      <c r="AY37" s="91"/>
      <c r="AZ37" s="91"/>
      <c r="BA37" s="91"/>
      <c r="BB37" s="105" t="str">
        <f t="shared" si="12"/>
        <v/>
      </c>
      <c r="BC37" s="86" t="s">
        <v>50</v>
      </c>
      <c r="BD37" s="91">
        <f t="shared" si="13"/>
        <v>0</v>
      </c>
      <c r="BE37" s="91">
        <v>0</v>
      </c>
      <c r="BF37" s="91">
        <f t="shared" si="16"/>
        <v>0</v>
      </c>
      <c r="BG37" s="91">
        <f t="shared" si="14"/>
        <v>0</v>
      </c>
      <c r="BH37" s="116">
        <f>BG75</f>
        <v>0</v>
      </c>
      <c r="BI37" s="116">
        <f>BG76</f>
        <v>0</v>
      </c>
      <c r="BJ37" s="116">
        <f>BG77</f>
        <v>0</v>
      </c>
      <c r="BK37" s="116">
        <f>B75</f>
        <v>0</v>
      </c>
      <c r="BL37" s="91"/>
      <c r="BM37" s="91">
        <f t="shared" si="15"/>
        <v>0</v>
      </c>
    </row>
    <row r="38" spans="1:65" ht="18.75" customHeight="1" thickBot="1">
      <c r="A38" s="389"/>
      <c r="B38" s="383"/>
      <c r="C38" s="386"/>
      <c r="D38" s="386"/>
      <c r="E38" s="117" t="s">
        <v>259</v>
      </c>
      <c r="F38" s="92" t="s">
        <v>54</v>
      </c>
      <c r="G38" s="79"/>
      <c r="H38" s="79"/>
      <c r="I38" s="92" t="s">
        <v>36</v>
      </c>
      <c r="J38" s="18"/>
      <c r="K38" s="93" t="str">
        <f t="shared" si="17"/>
        <v/>
      </c>
      <c r="L38" s="18"/>
      <c r="M38" s="93" t="str">
        <f t="shared" si="4"/>
        <v/>
      </c>
      <c r="N38" s="18"/>
      <c r="O38" s="18"/>
      <c r="P38" s="258"/>
      <c r="Q38" s="258"/>
      <c r="R38" s="259"/>
      <c r="S38" s="256"/>
      <c r="T38" s="256"/>
      <c r="X38" s="104"/>
      <c r="Y38" s="91">
        <f>IF(B38="",0,IF(VLOOKUP(B38,'登録データ（女）'!$A$3:$AB$2000,28,FALSE)=1,0,1))</f>
        <v>0</v>
      </c>
      <c r="Z38" s="91"/>
      <c r="AA38" s="91"/>
      <c r="AB38" s="91"/>
      <c r="AC38" s="91"/>
      <c r="AD38" s="91"/>
      <c r="AE38" s="91"/>
      <c r="AF38" s="91"/>
      <c r="AG38" s="91">
        <f t="shared" ca="1" si="5"/>
        <v>0</v>
      </c>
      <c r="AH38" s="91">
        <f t="shared" si="6"/>
        <v>0</v>
      </c>
      <c r="AI38" s="91" t="str">
        <f>IF(G38="","0",VLOOKUP(G38,'登録データ（女）'!$U$4:$W$23,2,FALSE))</f>
        <v>0</v>
      </c>
      <c r="AJ38" s="91" t="str">
        <f t="shared" si="1"/>
        <v>00</v>
      </c>
      <c r="AK38" s="91" t="str">
        <f t="shared" si="7"/>
        <v>0</v>
      </c>
      <c r="AL38" s="91" t="str">
        <f t="shared" si="2"/>
        <v>000000</v>
      </c>
      <c r="AM38" s="91" t="str">
        <f t="shared" ca="1" si="8"/>
        <v/>
      </c>
      <c r="AN38" s="91">
        <f t="shared" si="9"/>
        <v>0</v>
      </c>
      <c r="AO38" s="91" t="str">
        <f>IF(G38="","0",VALUE(VLOOKUP(G38,'登録データ（男）'!$U$4:$W$22,3,FALSE)))</f>
        <v>0</v>
      </c>
      <c r="AP38" s="91">
        <f t="shared" si="3"/>
        <v>0</v>
      </c>
      <c r="AQ38" s="91">
        <f t="shared" si="10"/>
        <v>0</v>
      </c>
      <c r="AR38" s="91" t="str">
        <f ca="1">IF(OFFSET(B38,-MOD(ROW(B38),3),0)&lt;&gt;"",IF(RIGHT(G38,1)=")",VALUE(VLOOKUP(OFFSET(B38,-MOD(ROW(B38),3),0),'登録データ（女）'!B38,8,FALSE)),"0"),"0")</f>
        <v>0</v>
      </c>
      <c r="AS38" s="91">
        <f t="shared" ca="1" si="11"/>
        <v>0</v>
      </c>
      <c r="AT38" s="91"/>
      <c r="AU38" s="91"/>
      <c r="AV38" s="91"/>
      <c r="AW38" s="91"/>
      <c r="AX38" s="91"/>
      <c r="AY38" s="91"/>
      <c r="AZ38" s="91"/>
      <c r="BA38" s="91"/>
      <c r="BB38" s="105" t="str">
        <f t="shared" si="12"/>
        <v/>
      </c>
      <c r="BC38" s="118" t="str">
        <f>CONCATENATE(BC18,"○")</f>
        <v>100m○</v>
      </c>
      <c r="BD38" s="91">
        <f t="shared" si="13"/>
        <v>0</v>
      </c>
      <c r="BE38" s="91">
        <v>0</v>
      </c>
      <c r="BF38" s="91">
        <f t="shared" si="16"/>
        <v>0</v>
      </c>
      <c r="BG38" s="91">
        <f t="shared" si="14"/>
        <v>0</v>
      </c>
      <c r="BH38" s="116">
        <f>BG78</f>
        <v>0</v>
      </c>
      <c r="BI38" s="116">
        <f>BG79</f>
        <v>0</v>
      </c>
      <c r="BJ38" s="116">
        <f>BG80</f>
        <v>0</v>
      </c>
      <c r="BK38" s="116">
        <f>B78</f>
        <v>0</v>
      </c>
      <c r="BL38" s="91"/>
      <c r="BM38" s="91">
        <f t="shared" si="15"/>
        <v>0</v>
      </c>
    </row>
    <row r="39" spans="1:65" ht="18.75" customHeight="1" thickTop="1">
      <c r="A39" s="387">
        <v>8</v>
      </c>
      <c r="B39" s="381"/>
      <c r="C39" s="384" t="str">
        <f>IF(B39="","",VLOOKUP(B39,'登録データ（女）'!$A$3:$AB$2000,2,FALSE))</f>
        <v/>
      </c>
      <c r="D39" s="384" t="str">
        <f>IF(B39="","",VLOOKUP(B39,'登録データ（女）'!$A$3:$AB$2000,3,FALSE))</f>
        <v/>
      </c>
      <c r="E39" s="90" t="str">
        <f>IF(B39="","",VLOOKUP(B39,'登録データ（女）'!$A$3:$AB$2000,7,FALSE))</f>
        <v/>
      </c>
      <c r="F39" s="90" t="s">
        <v>52</v>
      </c>
      <c r="G39" s="82"/>
      <c r="H39" s="82"/>
      <c r="I39" s="90" t="s">
        <v>55</v>
      </c>
      <c r="J39" s="17"/>
      <c r="K39" s="111" t="str">
        <f t="shared" si="17"/>
        <v/>
      </c>
      <c r="L39" s="17"/>
      <c r="M39" s="111" t="str">
        <f t="shared" si="4"/>
        <v/>
      </c>
      <c r="N39" s="17"/>
      <c r="O39" s="17"/>
      <c r="P39" s="262"/>
      <c r="Q39" s="262"/>
      <c r="R39" s="241"/>
      <c r="S39" s="254"/>
      <c r="T39" s="254"/>
      <c r="X39" s="104"/>
      <c r="Y39" s="91">
        <f>IF(B39="",0,IF(VLOOKUP(B39,'登録データ（女）'!$A$3:$AB$2000,28,FALSE)=1,0,1))</f>
        <v>0</v>
      </c>
      <c r="Z39" s="91">
        <f t="shared" ref="Z39" si="73">IF(B39="",1,0)</f>
        <v>1</v>
      </c>
      <c r="AA39" s="91">
        <f t="shared" ref="AA39" si="74">IF(C39="",1,0)</f>
        <v>1</v>
      </c>
      <c r="AB39" s="91">
        <f t="shared" ref="AB39" si="75">IF(D39="",1,0)</f>
        <v>1</v>
      </c>
      <c r="AC39" s="91">
        <f t="shared" ref="AC39" si="76">IF(E39="",1,0)</f>
        <v>1</v>
      </c>
      <c r="AD39" s="91">
        <f t="shared" ref="AD39" si="77">IF(E40="",1,0)</f>
        <v>1</v>
      </c>
      <c r="AE39" s="91">
        <f>SUM(Z39:AD39)</f>
        <v>5</v>
      </c>
      <c r="AF39" s="115" t="str">
        <f t="shared" ref="AF39" si="78">IF($B39="","",IF($B39&gt;1500,0,1))</f>
        <v/>
      </c>
      <c r="AG39" s="91">
        <f t="shared" ca="1" si="5"/>
        <v>0</v>
      </c>
      <c r="AH39" s="91">
        <f t="shared" si="6"/>
        <v>0</v>
      </c>
      <c r="AI39" s="91" t="str">
        <f>IF(G39="","0",VLOOKUP(G39,'登録データ（女）'!$U$4:$W$23,2,FALSE))</f>
        <v>0</v>
      </c>
      <c r="AJ39" s="91" t="str">
        <f t="shared" si="1"/>
        <v>00</v>
      </c>
      <c r="AK39" s="91" t="str">
        <f t="shared" si="7"/>
        <v>0</v>
      </c>
      <c r="AL39" s="91" t="str">
        <f t="shared" si="2"/>
        <v>000000</v>
      </c>
      <c r="AM39" s="91" t="str">
        <f t="shared" ca="1" si="8"/>
        <v/>
      </c>
      <c r="AN39" s="91">
        <f t="shared" si="9"/>
        <v>0</v>
      </c>
      <c r="AO39" s="91" t="str">
        <f>IF(G39="","0",VALUE(VLOOKUP(G39,'登録データ（男）'!$U$4:$W$22,3,FALSE)))</f>
        <v>0</v>
      </c>
      <c r="AP39" s="91">
        <f t="shared" si="3"/>
        <v>0</v>
      </c>
      <c r="AQ39" s="91">
        <f t="shared" si="10"/>
        <v>0</v>
      </c>
      <c r="AR39" s="91" t="str">
        <f ca="1">IF(OFFSET(B39,-MOD(ROW(B39),3),0)&lt;&gt;"",IF(RIGHT(G39,1)=")",VALUE(VLOOKUP(OFFSET(B39,-MOD(ROW(B39),3),0),'登録データ（女）'!B39,8,FALSE)),"0"),"0")</f>
        <v>0</v>
      </c>
      <c r="AS39" s="91">
        <f t="shared" ca="1" si="11"/>
        <v>0</v>
      </c>
      <c r="AT39" s="91" t="str">
        <f t="shared" ref="AT39" si="79">IF(AU39="","",RANK(AU39,$AU$18:$AU$467,1))</f>
        <v/>
      </c>
      <c r="AU39" s="91" t="str">
        <f t="shared" ref="AU39" si="80">IF(S39="","",B39)</f>
        <v/>
      </c>
      <c r="AV39" s="91" t="str">
        <f t="shared" ref="AV39" si="81">IF(AW39="","",RANK(AW39,$AW$18:$AW$467,1))</f>
        <v/>
      </c>
      <c r="AW39" s="91" t="str">
        <f t="shared" ref="AW39" si="82">IF(T39="","",B39)</f>
        <v/>
      </c>
      <c r="AX39" s="91" t="str">
        <f t="shared" ref="AX39" si="83">IF(AY39="","",RANK(AY39,$AY$18:$AY$467,1))</f>
        <v/>
      </c>
      <c r="AY39" s="91" t="str">
        <f>IF(OR(G39="七種競技",G40="七種競技",G41="七種競技"),B39,"")</f>
        <v/>
      </c>
      <c r="AZ39" s="91"/>
      <c r="BA39" s="91">
        <f>B39</f>
        <v>0</v>
      </c>
      <c r="BB39" s="105" t="str">
        <f t="shared" si="12"/>
        <v/>
      </c>
      <c r="BC39" s="118" t="str">
        <f t="shared" ref="BC39:BC57" si="84">CONCATENATE(BC19,"○")</f>
        <v>200m○</v>
      </c>
      <c r="BD39" s="91">
        <f t="shared" si="13"/>
        <v>0</v>
      </c>
      <c r="BE39" s="91">
        <v>0</v>
      </c>
      <c r="BF39" s="91">
        <f t="shared" si="16"/>
        <v>0</v>
      </c>
      <c r="BG39" s="91">
        <f t="shared" si="14"/>
        <v>0</v>
      </c>
      <c r="BH39" s="116">
        <f>BG81</f>
        <v>0</v>
      </c>
      <c r="BI39" s="116">
        <f>BG82</f>
        <v>0</v>
      </c>
      <c r="BJ39" s="116">
        <f>BG83</f>
        <v>0</v>
      </c>
      <c r="BK39" s="116">
        <f>B81</f>
        <v>0</v>
      </c>
      <c r="BL39" s="91"/>
      <c r="BM39" s="91">
        <f t="shared" si="15"/>
        <v>0</v>
      </c>
    </row>
    <row r="40" spans="1:65" ht="18.75" customHeight="1">
      <c r="A40" s="388"/>
      <c r="B40" s="382"/>
      <c r="C40" s="385"/>
      <c r="D40" s="385"/>
      <c r="E40" s="91" t="str">
        <f>IF(B39="","",VLOOKUP(B39,'登録データ（女）'!$A$3:$AB$2000,4,FALSE))</f>
        <v/>
      </c>
      <c r="F40" s="91" t="s">
        <v>53</v>
      </c>
      <c r="G40" s="16"/>
      <c r="H40" s="16"/>
      <c r="I40" s="91" t="s">
        <v>56</v>
      </c>
      <c r="J40" s="76"/>
      <c r="K40" s="91" t="str">
        <f t="shared" si="17"/>
        <v/>
      </c>
      <c r="L40" s="76"/>
      <c r="M40" s="91" t="str">
        <f t="shared" si="4"/>
        <v/>
      </c>
      <c r="N40" s="76"/>
      <c r="O40" s="76"/>
      <c r="P40" s="204"/>
      <c r="Q40" s="204"/>
      <c r="R40" s="257"/>
      <c r="S40" s="255"/>
      <c r="T40" s="255"/>
      <c r="X40" s="104"/>
      <c r="Y40" s="91">
        <f>IF(B40="",0,IF(VLOOKUP(B40,'登録データ（女）'!$A$3:$AB$2000,28,FALSE)=1,0,1))</f>
        <v>0</v>
      </c>
      <c r="Z40" s="91"/>
      <c r="AA40" s="91"/>
      <c r="AB40" s="91"/>
      <c r="AC40" s="91"/>
      <c r="AD40" s="91"/>
      <c r="AE40" s="91"/>
      <c r="AF40" s="91"/>
      <c r="AG40" s="91">
        <f t="shared" ca="1" si="5"/>
        <v>0</v>
      </c>
      <c r="AH40" s="91">
        <f t="shared" si="6"/>
        <v>0</v>
      </c>
      <c r="AI40" s="91" t="str">
        <f>IF(G40="","0",VLOOKUP(G40,'登録データ（女）'!$U$4:$W$23,2,FALSE))</f>
        <v>0</v>
      </c>
      <c r="AJ40" s="91" t="str">
        <f t="shared" si="1"/>
        <v>00</v>
      </c>
      <c r="AK40" s="91" t="str">
        <f t="shared" si="7"/>
        <v>0</v>
      </c>
      <c r="AL40" s="91" t="str">
        <f t="shared" si="2"/>
        <v>000000</v>
      </c>
      <c r="AM40" s="91" t="str">
        <f t="shared" ca="1" si="8"/>
        <v/>
      </c>
      <c r="AN40" s="91">
        <f t="shared" si="9"/>
        <v>0</v>
      </c>
      <c r="AO40" s="91" t="str">
        <f>IF(G40="","0",VALUE(VLOOKUP(G40,'登録データ（男）'!$U$4:$W$22,3,FALSE)))</f>
        <v>0</v>
      </c>
      <c r="AP40" s="91">
        <f t="shared" si="3"/>
        <v>0</v>
      </c>
      <c r="AQ40" s="91">
        <f t="shared" si="10"/>
        <v>0</v>
      </c>
      <c r="AR40" s="91" t="str">
        <f ca="1">IF(OFFSET(B40,-MOD(ROW(B40),3),0)&lt;&gt;"",IF(RIGHT(G40,1)=")",VALUE(VLOOKUP(OFFSET(B40,-MOD(ROW(B40),3),0),'登録データ（女）'!B40,8,FALSE)),"0"),"0")</f>
        <v>0</v>
      </c>
      <c r="AS40" s="91">
        <f t="shared" ca="1" si="11"/>
        <v>0</v>
      </c>
      <c r="AT40" s="91"/>
      <c r="AU40" s="91"/>
      <c r="AV40" s="91"/>
      <c r="AW40" s="91"/>
      <c r="AX40" s="91"/>
      <c r="AY40" s="91"/>
      <c r="AZ40" s="91"/>
      <c r="BA40" s="91"/>
      <c r="BB40" s="105" t="str">
        <f t="shared" si="12"/>
        <v/>
      </c>
      <c r="BC40" s="118" t="str">
        <f t="shared" si="84"/>
        <v>400m○</v>
      </c>
      <c r="BD40" s="91">
        <f t="shared" si="13"/>
        <v>0</v>
      </c>
      <c r="BE40" s="91">
        <v>0</v>
      </c>
      <c r="BF40" s="91">
        <f t="shared" si="16"/>
        <v>0</v>
      </c>
      <c r="BG40" s="91">
        <f t="shared" si="14"/>
        <v>0</v>
      </c>
      <c r="BH40" s="116">
        <f>BG84</f>
        <v>0</v>
      </c>
      <c r="BI40" s="116">
        <f>BG85</f>
        <v>0</v>
      </c>
      <c r="BJ40" s="116">
        <f>BG86</f>
        <v>0</v>
      </c>
      <c r="BK40" s="116">
        <f>B84</f>
        <v>0</v>
      </c>
      <c r="BL40" s="91"/>
      <c r="BM40" s="91">
        <f t="shared" si="15"/>
        <v>0</v>
      </c>
    </row>
    <row r="41" spans="1:65" ht="18.75" customHeight="1" thickBot="1">
      <c r="A41" s="389"/>
      <c r="B41" s="383"/>
      <c r="C41" s="386"/>
      <c r="D41" s="386"/>
      <c r="E41" s="117" t="s">
        <v>259</v>
      </c>
      <c r="F41" s="92" t="s">
        <v>54</v>
      </c>
      <c r="G41" s="79"/>
      <c r="H41" s="79"/>
      <c r="I41" s="92" t="s">
        <v>36</v>
      </c>
      <c r="J41" s="18"/>
      <c r="K41" s="93" t="str">
        <f t="shared" si="17"/>
        <v/>
      </c>
      <c r="L41" s="18"/>
      <c r="M41" s="93" t="str">
        <f t="shared" si="4"/>
        <v/>
      </c>
      <c r="N41" s="18"/>
      <c r="O41" s="18"/>
      <c r="P41" s="258"/>
      <c r="Q41" s="258"/>
      <c r="R41" s="259"/>
      <c r="S41" s="256"/>
      <c r="T41" s="256"/>
      <c r="X41" s="104"/>
      <c r="Y41" s="91">
        <f>IF(B41="",0,IF(VLOOKUP(B41,'登録データ（女）'!$A$3:$AB$2000,28,FALSE)=1,0,1))</f>
        <v>0</v>
      </c>
      <c r="Z41" s="91"/>
      <c r="AA41" s="91"/>
      <c r="AB41" s="91"/>
      <c r="AC41" s="91"/>
      <c r="AD41" s="91"/>
      <c r="AE41" s="91"/>
      <c r="AF41" s="91"/>
      <c r="AG41" s="91">
        <f t="shared" ca="1" si="5"/>
        <v>0</v>
      </c>
      <c r="AH41" s="91">
        <f t="shared" si="6"/>
        <v>0</v>
      </c>
      <c r="AI41" s="91" t="str">
        <f>IF(G41="","0",VLOOKUP(G41,'登録データ（女）'!$U$4:$W$23,2,FALSE))</f>
        <v>0</v>
      </c>
      <c r="AJ41" s="91" t="str">
        <f t="shared" si="1"/>
        <v>00</v>
      </c>
      <c r="AK41" s="91" t="str">
        <f t="shared" si="7"/>
        <v>0</v>
      </c>
      <c r="AL41" s="91" t="str">
        <f t="shared" si="2"/>
        <v>000000</v>
      </c>
      <c r="AM41" s="91" t="str">
        <f t="shared" ca="1" si="8"/>
        <v/>
      </c>
      <c r="AN41" s="91">
        <f t="shared" si="9"/>
        <v>0</v>
      </c>
      <c r="AO41" s="91" t="str">
        <f>IF(G41="","0",VALUE(VLOOKUP(G41,'登録データ（男）'!$U$4:$W$22,3,FALSE)))</f>
        <v>0</v>
      </c>
      <c r="AP41" s="91">
        <f t="shared" si="3"/>
        <v>0</v>
      </c>
      <c r="AQ41" s="91">
        <f t="shared" si="10"/>
        <v>0</v>
      </c>
      <c r="AR41" s="91" t="str">
        <f ca="1">IF(OFFSET(B41,-MOD(ROW(B41),3),0)&lt;&gt;"",IF(RIGHT(G41,1)=")",VALUE(VLOOKUP(OFFSET(B41,-MOD(ROW(B41),3),0),'登録データ（女）'!B41,8,FALSE)),"0"),"0")</f>
        <v>0</v>
      </c>
      <c r="AS41" s="91">
        <f t="shared" ca="1" si="11"/>
        <v>0</v>
      </c>
      <c r="AT41" s="91"/>
      <c r="AU41" s="91"/>
      <c r="AV41" s="91"/>
      <c r="AW41" s="91"/>
      <c r="AX41" s="91"/>
      <c r="AY41" s="91"/>
      <c r="AZ41" s="91"/>
      <c r="BA41" s="91"/>
      <c r="BB41" s="105" t="str">
        <f t="shared" si="12"/>
        <v/>
      </c>
      <c r="BC41" s="118" t="str">
        <f t="shared" si="84"/>
        <v>800m○</v>
      </c>
      <c r="BD41" s="91">
        <f t="shared" si="13"/>
        <v>0</v>
      </c>
      <c r="BE41" s="91">
        <v>0</v>
      </c>
      <c r="BF41" s="91">
        <f t="shared" si="16"/>
        <v>0</v>
      </c>
      <c r="BG41" s="91">
        <f t="shared" si="14"/>
        <v>0</v>
      </c>
      <c r="BH41" s="116">
        <f>BG87</f>
        <v>0</v>
      </c>
      <c r="BI41" s="116">
        <f>BG88</f>
        <v>0</v>
      </c>
      <c r="BJ41" s="116">
        <f>BG89</f>
        <v>0</v>
      </c>
      <c r="BK41" s="116">
        <f>B87</f>
        <v>0</v>
      </c>
      <c r="BL41" s="91"/>
      <c r="BM41" s="91">
        <f t="shared" si="15"/>
        <v>0</v>
      </c>
    </row>
    <row r="42" spans="1:65" ht="18.75" customHeight="1" thickTop="1">
      <c r="A42" s="387">
        <v>9</v>
      </c>
      <c r="B42" s="381"/>
      <c r="C42" s="384" t="str">
        <f>IF(B42="","",VLOOKUP(B42,'登録データ（女）'!$A$3:$AB$2000,2,FALSE))</f>
        <v/>
      </c>
      <c r="D42" s="384" t="str">
        <f>IF(B42="","",VLOOKUP(B42,'登録データ（女）'!$A$3:$AB$2000,3,FALSE))</f>
        <v/>
      </c>
      <c r="E42" s="90" t="str">
        <f>IF(B42="","",VLOOKUP(B42,'登録データ（女）'!$A$3:$AB$2000,7,FALSE))</f>
        <v/>
      </c>
      <c r="F42" s="90" t="s">
        <v>52</v>
      </c>
      <c r="G42" s="82"/>
      <c r="H42" s="82"/>
      <c r="I42" s="90" t="s">
        <v>55</v>
      </c>
      <c r="J42" s="17"/>
      <c r="K42" s="111" t="str">
        <f t="shared" si="17"/>
        <v/>
      </c>
      <c r="L42" s="17"/>
      <c r="M42" s="111" t="str">
        <f t="shared" si="4"/>
        <v/>
      </c>
      <c r="N42" s="17"/>
      <c r="O42" s="17"/>
      <c r="P42" s="262"/>
      <c r="Q42" s="262"/>
      <c r="R42" s="241"/>
      <c r="S42" s="254"/>
      <c r="T42" s="254"/>
      <c r="X42" s="104"/>
      <c r="Y42" s="91">
        <f>IF(B42="",0,IF(VLOOKUP(B42,'登録データ（女）'!$A$3:$AB$2000,28,FALSE)=1,0,1))</f>
        <v>0</v>
      </c>
      <c r="Z42" s="91">
        <f t="shared" ref="Z42" si="85">IF(B42="",1,0)</f>
        <v>1</v>
      </c>
      <c r="AA42" s="91">
        <f t="shared" ref="AA42" si="86">IF(C42="",1,0)</f>
        <v>1</v>
      </c>
      <c r="AB42" s="91">
        <f t="shared" ref="AB42" si="87">IF(D42="",1,0)</f>
        <v>1</v>
      </c>
      <c r="AC42" s="91">
        <f t="shared" ref="AC42" si="88">IF(E42="",1,0)</f>
        <v>1</v>
      </c>
      <c r="AD42" s="91">
        <f t="shared" ref="AD42" si="89">IF(E43="",1,0)</f>
        <v>1</v>
      </c>
      <c r="AE42" s="91">
        <f>SUM(Z42:AD42)</f>
        <v>5</v>
      </c>
      <c r="AF42" s="115" t="str">
        <f t="shared" ref="AF42" si="90">IF($B42="","",IF($B42&gt;1500,0,1))</f>
        <v/>
      </c>
      <c r="AG42" s="91">
        <f t="shared" ca="1" si="5"/>
        <v>0</v>
      </c>
      <c r="AH42" s="91">
        <f t="shared" si="6"/>
        <v>0</v>
      </c>
      <c r="AI42" s="91" t="str">
        <f>IF(G42="","0",VLOOKUP(G42,'登録データ（女）'!$U$4:$W$23,2,FALSE))</f>
        <v>0</v>
      </c>
      <c r="AJ42" s="91" t="str">
        <f t="shared" si="1"/>
        <v>00</v>
      </c>
      <c r="AK42" s="91" t="str">
        <f t="shared" si="7"/>
        <v>0</v>
      </c>
      <c r="AL42" s="91" t="str">
        <f t="shared" si="2"/>
        <v>000000</v>
      </c>
      <c r="AM42" s="91" t="str">
        <f t="shared" ca="1" si="8"/>
        <v/>
      </c>
      <c r="AN42" s="91">
        <f t="shared" si="9"/>
        <v>0</v>
      </c>
      <c r="AO42" s="91" t="str">
        <f>IF(G42="","0",VALUE(VLOOKUP(G42,'登録データ（男）'!$U$4:$W$22,3,FALSE)))</f>
        <v>0</v>
      </c>
      <c r="AP42" s="91">
        <f t="shared" si="3"/>
        <v>0</v>
      </c>
      <c r="AQ42" s="91">
        <f t="shared" si="10"/>
        <v>0</v>
      </c>
      <c r="AR42" s="91" t="str">
        <f ca="1">IF(OFFSET(B42,-MOD(ROW(B42),3),0)&lt;&gt;"",IF(RIGHT(G42,1)=")",VALUE(VLOOKUP(OFFSET(B42,-MOD(ROW(B42),3),0),'登録データ（女）'!B42,8,FALSE)),"0"),"0")</f>
        <v>0</v>
      </c>
      <c r="AS42" s="91">
        <f t="shared" ca="1" si="11"/>
        <v>0</v>
      </c>
      <c r="AT42" s="91" t="str">
        <f t="shared" ref="AT42" si="91">IF(AU42="","",RANK(AU42,$AU$18:$AU$467,1))</f>
        <v/>
      </c>
      <c r="AU42" s="91" t="str">
        <f t="shared" ref="AU42" si="92">IF(S42="","",B42)</f>
        <v/>
      </c>
      <c r="AV42" s="91" t="str">
        <f t="shared" ref="AV42" si="93">IF(AW42="","",RANK(AW42,$AW$18:$AW$467,1))</f>
        <v/>
      </c>
      <c r="AW42" s="91" t="str">
        <f t="shared" ref="AW42" si="94">IF(T42="","",B42)</f>
        <v/>
      </c>
      <c r="AX42" s="91" t="str">
        <f t="shared" ref="AX42" si="95">IF(AY42="","",RANK(AY42,$AY$18:$AY$467,1))</f>
        <v/>
      </c>
      <c r="AY42" s="91" t="str">
        <f>IF(OR(G42="七種競技",G43="七種競技",G44="七種競技"),B42,"")</f>
        <v/>
      </c>
      <c r="AZ42" s="91"/>
      <c r="BA42" s="91">
        <f>B42</f>
        <v>0</v>
      </c>
      <c r="BB42" s="105" t="str">
        <f t="shared" si="12"/>
        <v/>
      </c>
      <c r="BC42" s="118" t="str">
        <f t="shared" si="84"/>
        <v>1500m○</v>
      </c>
      <c r="BD42" s="91">
        <f t="shared" si="13"/>
        <v>0</v>
      </c>
      <c r="BE42" s="91">
        <v>0</v>
      </c>
      <c r="BF42" s="91">
        <f t="shared" si="16"/>
        <v>0</v>
      </c>
      <c r="BG42" s="91">
        <f t="shared" si="14"/>
        <v>0</v>
      </c>
      <c r="BH42" s="116">
        <f>BG90</f>
        <v>0</v>
      </c>
      <c r="BI42" s="116">
        <f>BG91</f>
        <v>0</v>
      </c>
      <c r="BJ42" s="116">
        <f>BG92</f>
        <v>0</v>
      </c>
      <c r="BK42" s="116">
        <f>B90</f>
        <v>0</v>
      </c>
      <c r="BL42" s="91"/>
      <c r="BM42" s="91">
        <f t="shared" si="15"/>
        <v>0</v>
      </c>
    </row>
    <row r="43" spans="1:65" ht="18.75" customHeight="1">
      <c r="A43" s="388"/>
      <c r="B43" s="382"/>
      <c r="C43" s="385"/>
      <c r="D43" s="385"/>
      <c r="E43" s="91" t="str">
        <f>IF(B42="","",VLOOKUP(B42,'登録データ（女）'!$A$3:$AB$2000,4,FALSE))</f>
        <v/>
      </c>
      <c r="F43" s="91" t="s">
        <v>53</v>
      </c>
      <c r="G43" s="16"/>
      <c r="H43" s="16"/>
      <c r="I43" s="91" t="s">
        <v>56</v>
      </c>
      <c r="J43" s="76"/>
      <c r="K43" s="91" t="str">
        <f t="shared" si="17"/>
        <v/>
      </c>
      <c r="L43" s="76"/>
      <c r="M43" s="91" t="str">
        <f t="shared" si="4"/>
        <v/>
      </c>
      <c r="N43" s="76"/>
      <c r="O43" s="76"/>
      <c r="P43" s="204"/>
      <c r="Q43" s="204"/>
      <c r="R43" s="257"/>
      <c r="S43" s="255"/>
      <c r="T43" s="255"/>
      <c r="X43" s="104"/>
      <c r="Y43" s="91">
        <f>IF(B43="",0,IF(VLOOKUP(B43,'登録データ（女）'!$A$3:$AB$2000,28,FALSE)=1,0,1))</f>
        <v>0</v>
      </c>
      <c r="Z43" s="91"/>
      <c r="AA43" s="91"/>
      <c r="AB43" s="91"/>
      <c r="AC43" s="91"/>
      <c r="AD43" s="91"/>
      <c r="AE43" s="91"/>
      <c r="AF43" s="91"/>
      <c r="AG43" s="91">
        <f t="shared" ca="1" si="5"/>
        <v>0</v>
      </c>
      <c r="AH43" s="91">
        <f t="shared" si="6"/>
        <v>0</v>
      </c>
      <c r="AI43" s="91" t="str">
        <f>IF(G43="","0",VLOOKUP(G43,'登録データ（女）'!$U$4:$W$23,2,FALSE))</f>
        <v>0</v>
      </c>
      <c r="AJ43" s="91" t="str">
        <f t="shared" si="1"/>
        <v>00</v>
      </c>
      <c r="AK43" s="91" t="str">
        <f t="shared" si="7"/>
        <v>0</v>
      </c>
      <c r="AL43" s="91" t="str">
        <f t="shared" si="2"/>
        <v>000000</v>
      </c>
      <c r="AM43" s="91" t="str">
        <f t="shared" ca="1" si="8"/>
        <v/>
      </c>
      <c r="AN43" s="91">
        <f t="shared" si="9"/>
        <v>0</v>
      </c>
      <c r="AO43" s="91" t="str">
        <f>IF(G43="","0",VALUE(VLOOKUP(G43,'登録データ（男）'!$U$4:$W$22,3,FALSE)))</f>
        <v>0</v>
      </c>
      <c r="AP43" s="91">
        <f t="shared" si="3"/>
        <v>0</v>
      </c>
      <c r="AQ43" s="91">
        <f t="shared" si="10"/>
        <v>0</v>
      </c>
      <c r="AR43" s="91" t="str">
        <f ca="1">IF(OFFSET(B43,-MOD(ROW(B43),3),0)&lt;&gt;"",IF(RIGHT(G43,1)=")",VALUE(VLOOKUP(OFFSET(B43,-MOD(ROW(B43),3),0),'登録データ（女）'!B43,8,FALSE)),"0"),"0")</f>
        <v>0</v>
      </c>
      <c r="AS43" s="91">
        <f t="shared" ca="1" si="11"/>
        <v>0</v>
      </c>
      <c r="AT43" s="91"/>
      <c r="AU43" s="91"/>
      <c r="AV43" s="91"/>
      <c r="AW43" s="91"/>
      <c r="AX43" s="91"/>
      <c r="AY43" s="91"/>
      <c r="AZ43" s="91"/>
      <c r="BA43" s="91"/>
      <c r="BB43" s="105" t="str">
        <f t="shared" si="12"/>
        <v/>
      </c>
      <c r="BC43" s="118" t="str">
        <f t="shared" si="84"/>
        <v>5000m○</v>
      </c>
      <c r="BD43" s="91">
        <f t="shared" si="13"/>
        <v>0</v>
      </c>
      <c r="BE43" s="91">
        <v>0</v>
      </c>
      <c r="BF43" s="91">
        <f t="shared" si="16"/>
        <v>0</v>
      </c>
      <c r="BG43" s="91">
        <f t="shared" si="14"/>
        <v>0</v>
      </c>
      <c r="BH43" s="116">
        <f>BG93</f>
        <v>0</v>
      </c>
      <c r="BI43" s="116">
        <f>BG94</f>
        <v>0</v>
      </c>
      <c r="BJ43" s="116">
        <f>BG95</f>
        <v>0</v>
      </c>
      <c r="BK43" s="116">
        <f>B93</f>
        <v>0</v>
      </c>
      <c r="BL43" s="91"/>
      <c r="BM43" s="91">
        <f t="shared" si="15"/>
        <v>0</v>
      </c>
    </row>
    <row r="44" spans="1:65" ht="18.75" customHeight="1" thickBot="1">
      <c r="A44" s="389"/>
      <c r="B44" s="383"/>
      <c r="C44" s="386"/>
      <c r="D44" s="386"/>
      <c r="E44" s="117" t="s">
        <v>259</v>
      </c>
      <c r="F44" s="92" t="s">
        <v>54</v>
      </c>
      <c r="G44" s="79"/>
      <c r="H44" s="79"/>
      <c r="I44" s="92" t="s">
        <v>36</v>
      </c>
      <c r="J44" s="18"/>
      <c r="K44" s="93" t="str">
        <f t="shared" si="17"/>
        <v/>
      </c>
      <c r="L44" s="18"/>
      <c r="M44" s="93" t="str">
        <f t="shared" si="4"/>
        <v/>
      </c>
      <c r="N44" s="18"/>
      <c r="O44" s="18"/>
      <c r="P44" s="258"/>
      <c r="Q44" s="258"/>
      <c r="R44" s="259"/>
      <c r="S44" s="256"/>
      <c r="T44" s="256"/>
      <c r="X44" s="104"/>
      <c r="Y44" s="91">
        <f>IF(B44="",0,IF(VLOOKUP(B44,'登録データ（女）'!$A$3:$AB$2000,28,FALSE)=1,0,1))</f>
        <v>0</v>
      </c>
      <c r="Z44" s="91"/>
      <c r="AA44" s="91"/>
      <c r="AB44" s="91"/>
      <c r="AC44" s="91"/>
      <c r="AD44" s="91"/>
      <c r="AE44" s="91"/>
      <c r="AF44" s="91"/>
      <c r="AG44" s="91">
        <f t="shared" ca="1" si="5"/>
        <v>0</v>
      </c>
      <c r="AH44" s="91">
        <f t="shared" si="6"/>
        <v>0</v>
      </c>
      <c r="AI44" s="91" t="str">
        <f>IF(G44="","0",VLOOKUP(G44,'登録データ（女）'!$U$4:$W$23,2,FALSE))</f>
        <v>0</v>
      </c>
      <c r="AJ44" s="91" t="str">
        <f t="shared" si="1"/>
        <v>00</v>
      </c>
      <c r="AK44" s="91" t="str">
        <f t="shared" si="7"/>
        <v>0</v>
      </c>
      <c r="AL44" s="91" t="str">
        <f t="shared" si="2"/>
        <v>000000</v>
      </c>
      <c r="AM44" s="91" t="str">
        <f t="shared" ca="1" si="8"/>
        <v/>
      </c>
      <c r="AN44" s="91">
        <f t="shared" si="9"/>
        <v>0</v>
      </c>
      <c r="AO44" s="91" t="str">
        <f>IF(G44="","0",VALUE(VLOOKUP(G44,'登録データ（男）'!$U$4:$W$22,3,FALSE)))</f>
        <v>0</v>
      </c>
      <c r="AP44" s="91">
        <f t="shared" si="3"/>
        <v>0</v>
      </c>
      <c r="AQ44" s="91">
        <f t="shared" si="10"/>
        <v>0</v>
      </c>
      <c r="AR44" s="91" t="str">
        <f ca="1">IF(OFFSET(B44,-MOD(ROW(B44),3),0)&lt;&gt;"",IF(RIGHT(G44,1)=")",VALUE(VLOOKUP(OFFSET(B44,-MOD(ROW(B44),3),0),'登録データ（女）'!B44,8,FALSE)),"0"),"0")</f>
        <v>0</v>
      </c>
      <c r="AS44" s="91">
        <f t="shared" ca="1" si="11"/>
        <v>0</v>
      </c>
      <c r="AT44" s="91"/>
      <c r="AU44" s="91"/>
      <c r="AV44" s="91"/>
      <c r="AW44" s="91"/>
      <c r="AX44" s="91"/>
      <c r="AY44" s="91"/>
      <c r="AZ44" s="91"/>
      <c r="BA44" s="91"/>
      <c r="BB44" s="105" t="str">
        <f t="shared" si="12"/>
        <v/>
      </c>
      <c r="BC44" s="118" t="str">
        <f t="shared" si="84"/>
        <v>10000m○</v>
      </c>
      <c r="BD44" s="91">
        <f t="shared" si="13"/>
        <v>0</v>
      </c>
      <c r="BE44" s="91">
        <v>0</v>
      </c>
      <c r="BF44" s="91">
        <f t="shared" si="16"/>
        <v>0</v>
      </c>
      <c r="BG44" s="91">
        <f t="shared" si="14"/>
        <v>0</v>
      </c>
      <c r="BH44" s="116">
        <f>BG96</f>
        <v>0</v>
      </c>
      <c r="BI44" s="116">
        <f>BG97</f>
        <v>0</v>
      </c>
      <c r="BJ44" s="116">
        <f>BG98</f>
        <v>0</v>
      </c>
      <c r="BK44" s="116">
        <f>B96</f>
        <v>0</v>
      </c>
      <c r="BL44" s="91"/>
      <c r="BM44" s="91">
        <f t="shared" si="15"/>
        <v>0</v>
      </c>
    </row>
    <row r="45" spans="1:65" ht="18.75" customHeight="1" thickTop="1">
      <c r="A45" s="387">
        <v>10</v>
      </c>
      <c r="B45" s="381"/>
      <c r="C45" s="384" t="str">
        <f>IF(B45="","",VLOOKUP(B45,'登録データ（女）'!$A$3:$AB$2000,2,FALSE))</f>
        <v/>
      </c>
      <c r="D45" s="384" t="str">
        <f>IF(B45="","",VLOOKUP(B45,'登録データ（女）'!$A$3:$AB$2000,3,FALSE))</f>
        <v/>
      </c>
      <c r="E45" s="90" t="str">
        <f>IF(B45="","",VLOOKUP(B45,'登録データ（女）'!$A$3:$AB$2000,7,FALSE))</f>
        <v/>
      </c>
      <c r="F45" s="90" t="s">
        <v>52</v>
      </c>
      <c r="G45" s="82"/>
      <c r="H45" s="82"/>
      <c r="I45" s="90" t="s">
        <v>55</v>
      </c>
      <c r="J45" s="17"/>
      <c r="K45" s="111" t="str">
        <f t="shared" si="17"/>
        <v/>
      </c>
      <c r="L45" s="17"/>
      <c r="M45" s="111" t="str">
        <f t="shared" si="4"/>
        <v/>
      </c>
      <c r="N45" s="17"/>
      <c r="O45" s="17"/>
      <c r="P45" s="262"/>
      <c r="Q45" s="262"/>
      <c r="R45" s="241"/>
      <c r="S45" s="254"/>
      <c r="T45" s="254"/>
      <c r="X45" s="104"/>
      <c r="Y45" s="91">
        <f>IF(B45="",0,IF(VLOOKUP(B45,'登録データ（女）'!$A$3:$AB$2000,28,FALSE)=1,0,1))</f>
        <v>0</v>
      </c>
      <c r="Z45" s="91">
        <f t="shared" ref="Z45" si="96">IF(B45="",1,0)</f>
        <v>1</v>
      </c>
      <c r="AA45" s="91">
        <f t="shared" ref="AA45" si="97">IF(C45="",1,0)</f>
        <v>1</v>
      </c>
      <c r="AB45" s="91">
        <f t="shared" ref="AB45" si="98">IF(D45="",1,0)</f>
        <v>1</v>
      </c>
      <c r="AC45" s="91">
        <f t="shared" ref="AC45" si="99">IF(E45="",1,0)</f>
        <v>1</v>
      </c>
      <c r="AD45" s="91">
        <f t="shared" ref="AD45" si="100">IF(E46="",1,0)</f>
        <v>1</v>
      </c>
      <c r="AE45" s="91">
        <f>SUM(Z45:AD45)</f>
        <v>5</v>
      </c>
      <c r="AF45" s="115" t="str">
        <f t="shared" ref="AF45" si="101">IF($B45="","",IF($B45&gt;1500,0,1))</f>
        <v/>
      </c>
      <c r="AG45" s="91">
        <f t="shared" ca="1" si="5"/>
        <v>0</v>
      </c>
      <c r="AH45" s="91">
        <f t="shared" si="6"/>
        <v>0</v>
      </c>
      <c r="AI45" s="91" t="str">
        <f>IF(G45="","0",VLOOKUP(G45,'登録データ（女）'!$U$4:$W$23,2,FALSE))</f>
        <v>0</v>
      </c>
      <c r="AJ45" s="91" t="str">
        <f t="shared" si="1"/>
        <v>00</v>
      </c>
      <c r="AK45" s="91" t="str">
        <f t="shared" si="7"/>
        <v>0</v>
      </c>
      <c r="AL45" s="91" t="str">
        <f t="shared" si="2"/>
        <v>000000</v>
      </c>
      <c r="AM45" s="91" t="str">
        <f t="shared" ca="1" si="8"/>
        <v/>
      </c>
      <c r="AN45" s="91">
        <f t="shared" si="9"/>
        <v>0</v>
      </c>
      <c r="AO45" s="91" t="str">
        <f>IF(G45="","0",VALUE(VLOOKUP(G45,'登録データ（男）'!$U$4:$W$22,3,FALSE)))</f>
        <v>0</v>
      </c>
      <c r="AP45" s="91">
        <f t="shared" si="3"/>
        <v>0</v>
      </c>
      <c r="AQ45" s="91">
        <f t="shared" si="10"/>
        <v>0</v>
      </c>
      <c r="AR45" s="91" t="str">
        <f ca="1">IF(OFFSET(B45,-MOD(ROW(B45),3),0)&lt;&gt;"",IF(RIGHT(G45,1)=")",VALUE(VLOOKUP(OFFSET(B45,-MOD(ROW(B45),3),0),'登録データ（女）'!B45,8,FALSE)),"0"),"0")</f>
        <v>0</v>
      </c>
      <c r="AS45" s="91">
        <f t="shared" ca="1" si="11"/>
        <v>0</v>
      </c>
      <c r="AT45" s="91" t="str">
        <f t="shared" ref="AT45" si="102">IF(AU45="","",RANK(AU45,$AU$18:$AU$467,1))</f>
        <v/>
      </c>
      <c r="AU45" s="91" t="str">
        <f t="shared" ref="AU45" si="103">IF(S45="","",B45)</f>
        <v/>
      </c>
      <c r="AV45" s="91" t="str">
        <f t="shared" ref="AV45" si="104">IF(AW45="","",RANK(AW45,$AW$18:$AW$467,1))</f>
        <v/>
      </c>
      <c r="AW45" s="91" t="str">
        <f t="shared" ref="AW45" si="105">IF(T45="","",B45)</f>
        <v/>
      </c>
      <c r="AX45" s="91" t="str">
        <f t="shared" ref="AX45" si="106">IF(AY45="","",RANK(AY45,$AY$18:$AY$467,1))</f>
        <v/>
      </c>
      <c r="AY45" s="91" t="str">
        <f>IF(OR(G45="七種競技",G46="七種競技",G47="七種競技"),B45,"")</f>
        <v/>
      </c>
      <c r="AZ45" s="91"/>
      <c r="BA45" s="91">
        <f>B45</f>
        <v>0</v>
      </c>
      <c r="BB45" s="105" t="str">
        <f t="shared" si="12"/>
        <v/>
      </c>
      <c r="BC45" s="118" t="str">
        <f t="shared" si="84"/>
        <v>100mH○</v>
      </c>
      <c r="BD45" s="91">
        <f t="shared" si="13"/>
        <v>0</v>
      </c>
      <c r="BE45" s="91">
        <v>0</v>
      </c>
      <c r="BF45" s="91">
        <f t="shared" si="16"/>
        <v>0</v>
      </c>
      <c r="BG45" s="91">
        <f t="shared" si="14"/>
        <v>0</v>
      </c>
      <c r="BH45" s="116">
        <f>BG99</f>
        <v>0</v>
      </c>
      <c r="BI45" s="116">
        <f>BG100</f>
        <v>0</v>
      </c>
      <c r="BJ45" s="116">
        <f>BG101</f>
        <v>0</v>
      </c>
      <c r="BK45" s="116">
        <f>B99</f>
        <v>0</v>
      </c>
      <c r="BL45" s="91"/>
      <c r="BM45" s="91">
        <f t="shared" si="15"/>
        <v>0</v>
      </c>
    </row>
    <row r="46" spans="1:65" ht="18.75" customHeight="1">
      <c r="A46" s="388"/>
      <c r="B46" s="382"/>
      <c r="C46" s="385"/>
      <c r="D46" s="385"/>
      <c r="E46" s="91" t="str">
        <f>IF(B45="","",VLOOKUP(B45,'登録データ（女）'!$A$3:$AB$2000,4,FALSE))</f>
        <v/>
      </c>
      <c r="F46" s="91" t="s">
        <v>53</v>
      </c>
      <c r="G46" s="16"/>
      <c r="H46" s="16"/>
      <c r="I46" s="91" t="s">
        <v>56</v>
      </c>
      <c r="J46" s="76"/>
      <c r="K46" s="91" t="str">
        <f t="shared" si="17"/>
        <v/>
      </c>
      <c r="L46" s="76"/>
      <c r="M46" s="91" t="str">
        <f t="shared" si="4"/>
        <v/>
      </c>
      <c r="N46" s="76"/>
      <c r="O46" s="76"/>
      <c r="P46" s="204"/>
      <c r="Q46" s="204"/>
      <c r="R46" s="257"/>
      <c r="S46" s="255"/>
      <c r="T46" s="255"/>
      <c r="X46" s="104"/>
      <c r="Y46" s="91">
        <f>IF(B46="",0,IF(VLOOKUP(B46,'登録データ（女）'!$A$3:$AB$2000,28,FALSE)=1,0,1))</f>
        <v>0</v>
      </c>
      <c r="Z46" s="91"/>
      <c r="AA46" s="91"/>
      <c r="AB46" s="91"/>
      <c r="AC46" s="91"/>
      <c r="AD46" s="91"/>
      <c r="AE46" s="91"/>
      <c r="AF46" s="91"/>
      <c r="AG46" s="91">
        <f t="shared" ca="1" si="5"/>
        <v>0</v>
      </c>
      <c r="AH46" s="91">
        <f t="shared" si="6"/>
        <v>0</v>
      </c>
      <c r="AI46" s="91" t="str">
        <f>IF(G46="","0",VLOOKUP(G46,'登録データ（女）'!$U$4:$W$23,2,FALSE))</f>
        <v>0</v>
      </c>
      <c r="AJ46" s="91" t="str">
        <f t="shared" si="1"/>
        <v>00</v>
      </c>
      <c r="AK46" s="91" t="str">
        <f t="shared" si="7"/>
        <v>0</v>
      </c>
      <c r="AL46" s="91" t="str">
        <f t="shared" si="2"/>
        <v>000000</v>
      </c>
      <c r="AM46" s="91" t="str">
        <f t="shared" ca="1" si="8"/>
        <v/>
      </c>
      <c r="AN46" s="91">
        <f t="shared" si="9"/>
        <v>0</v>
      </c>
      <c r="AO46" s="91" t="str">
        <f>IF(G46="","0",VALUE(VLOOKUP(G46,'登録データ（男）'!$U$4:$W$22,3,FALSE)))</f>
        <v>0</v>
      </c>
      <c r="AP46" s="91">
        <f t="shared" si="3"/>
        <v>0</v>
      </c>
      <c r="AQ46" s="91">
        <f t="shared" si="10"/>
        <v>0</v>
      </c>
      <c r="AR46" s="91" t="str">
        <f ca="1">IF(OFFSET(B46,-MOD(ROW(B46),3),0)&lt;&gt;"",IF(RIGHT(G46,1)=")",VALUE(VLOOKUP(OFFSET(B46,-MOD(ROW(B46),3),0),'登録データ（女）'!B46,8,FALSE)),"0"),"0")</f>
        <v>0</v>
      </c>
      <c r="AS46" s="91">
        <f t="shared" ca="1" si="11"/>
        <v>0</v>
      </c>
      <c r="AT46" s="91"/>
      <c r="AU46" s="91"/>
      <c r="AV46" s="91"/>
      <c r="AW46" s="91"/>
      <c r="AX46" s="91"/>
      <c r="AY46" s="91"/>
      <c r="AZ46" s="91"/>
      <c r="BA46" s="91"/>
      <c r="BB46" s="105" t="str">
        <f t="shared" si="12"/>
        <v/>
      </c>
      <c r="BC46" s="118" t="str">
        <f t="shared" si="84"/>
        <v>400mH○</v>
      </c>
      <c r="BD46" s="91">
        <f t="shared" si="13"/>
        <v>0</v>
      </c>
      <c r="BE46" s="91">
        <v>0</v>
      </c>
      <c r="BF46" s="91">
        <f t="shared" si="16"/>
        <v>0</v>
      </c>
      <c r="BG46" s="91">
        <f t="shared" si="14"/>
        <v>0</v>
      </c>
      <c r="BH46" s="116">
        <f>BG102</f>
        <v>0</v>
      </c>
      <c r="BI46" s="116">
        <f>BG103</f>
        <v>0</v>
      </c>
      <c r="BJ46" s="116">
        <f>BG104</f>
        <v>0</v>
      </c>
      <c r="BK46" s="116">
        <f>B102</f>
        <v>0</v>
      </c>
      <c r="BL46" s="91"/>
      <c r="BM46" s="91">
        <f t="shared" si="15"/>
        <v>0</v>
      </c>
    </row>
    <row r="47" spans="1:65" ht="18.75" customHeight="1" thickBot="1">
      <c r="A47" s="389"/>
      <c r="B47" s="383"/>
      <c r="C47" s="386"/>
      <c r="D47" s="386"/>
      <c r="E47" s="117" t="s">
        <v>259</v>
      </c>
      <c r="F47" s="92" t="s">
        <v>54</v>
      </c>
      <c r="G47" s="79"/>
      <c r="H47" s="79"/>
      <c r="I47" s="92" t="s">
        <v>36</v>
      </c>
      <c r="J47" s="18"/>
      <c r="K47" s="93" t="str">
        <f t="shared" si="17"/>
        <v/>
      </c>
      <c r="L47" s="18"/>
      <c r="M47" s="93" t="str">
        <f t="shared" si="4"/>
        <v/>
      </c>
      <c r="N47" s="18"/>
      <c r="O47" s="18"/>
      <c r="P47" s="258"/>
      <c r="Q47" s="258"/>
      <c r="R47" s="259"/>
      <c r="S47" s="256"/>
      <c r="T47" s="256"/>
      <c r="X47" s="104"/>
      <c r="Y47" s="91">
        <f>IF(B47="",0,IF(VLOOKUP(B47,'登録データ（女）'!$A$3:$AB$2000,28,FALSE)=1,0,1))</f>
        <v>0</v>
      </c>
      <c r="Z47" s="91"/>
      <c r="AA47" s="91"/>
      <c r="AB47" s="91"/>
      <c r="AC47" s="91"/>
      <c r="AD47" s="91"/>
      <c r="AE47" s="91"/>
      <c r="AF47" s="91"/>
      <c r="AG47" s="91">
        <f t="shared" ca="1" si="5"/>
        <v>0</v>
      </c>
      <c r="AH47" s="91">
        <f t="shared" si="6"/>
        <v>0</v>
      </c>
      <c r="AI47" s="91" t="str">
        <f>IF(G47="","0",VLOOKUP(G47,'登録データ（女）'!$U$4:$W$23,2,FALSE))</f>
        <v>0</v>
      </c>
      <c r="AJ47" s="91" t="str">
        <f t="shared" si="1"/>
        <v>00</v>
      </c>
      <c r="AK47" s="91" t="str">
        <f t="shared" si="7"/>
        <v>0</v>
      </c>
      <c r="AL47" s="91" t="str">
        <f t="shared" si="2"/>
        <v>000000</v>
      </c>
      <c r="AM47" s="91" t="str">
        <f t="shared" ca="1" si="8"/>
        <v/>
      </c>
      <c r="AN47" s="91">
        <f t="shared" si="9"/>
        <v>0</v>
      </c>
      <c r="AO47" s="91" t="str">
        <f>IF(G47="","0",VALUE(VLOOKUP(G47,'登録データ（男）'!$U$4:$W$22,3,FALSE)))</f>
        <v>0</v>
      </c>
      <c r="AP47" s="91">
        <f t="shared" si="3"/>
        <v>0</v>
      </c>
      <c r="AQ47" s="91">
        <f t="shared" si="10"/>
        <v>0</v>
      </c>
      <c r="AR47" s="91" t="str">
        <f ca="1">IF(OFFSET(B47,-MOD(ROW(B47),3),0)&lt;&gt;"",IF(RIGHT(G47,1)=")",VALUE(VLOOKUP(OFFSET(B47,-MOD(ROW(B47),3),0),'登録データ（女）'!B47,8,FALSE)),"0"),"0")</f>
        <v>0</v>
      </c>
      <c r="AS47" s="91">
        <f t="shared" ca="1" si="11"/>
        <v>0</v>
      </c>
      <c r="AT47" s="91"/>
      <c r="AU47" s="91"/>
      <c r="AV47" s="91"/>
      <c r="AW47" s="91"/>
      <c r="AX47" s="91"/>
      <c r="AY47" s="91"/>
      <c r="AZ47" s="91"/>
      <c r="BA47" s="91"/>
      <c r="BB47" s="105" t="str">
        <f t="shared" si="12"/>
        <v/>
      </c>
      <c r="BC47" s="118" t="str">
        <f t="shared" si="84"/>
        <v>3000nSC○</v>
      </c>
      <c r="BD47" s="91">
        <f t="shared" si="13"/>
        <v>0</v>
      </c>
      <c r="BE47" s="91">
        <v>0</v>
      </c>
      <c r="BF47" s="91">
        <f t="shared" si="16"/>
        <v>0</v>
      </c>
      <c r="BG47" s="91">
        <f t="shared" si="14"/>
        <v>0</v>
      </c>
      <c r="BH47" s="116">
        <f>BG105</f>
        <v>0</v>
      </c>
      <c r="BI47" s="116">
        <f>BG106</f>
        <v>0</v>
      </c>
      <c r="BJ47" s="116">
        <f>BG107</f>
        <v>0</v>
      </c>
      <c r="BK47" s="116">
        <f>B105</f>
        <v>0</v>
      </c>
      <c r="BL47" s="91"/>
      <c r="BM47" s="91">
        <f t="shared" si="15"/>
        <v>0</v>
      </c>
    </row>
    <row r="48" spans="1:65" ht="18.75" customHeight="1" thickTop="1">
      <c r="A48" s="387">
        <v>11</v>
      </c>
      <c r="B48" s="381"/>
      <c r="C48" s="384" t="str">
        <f>IF(B48="","",VLOOKUP(B48,'登録データ（女）'!$A$3:$AB$2000,2,FALSE))</f>
        <v/>
      </c>
      <c r="D48" s="384" t="str">
        <f>IF(B48="","",VLOOKUP(B48,'登録データ（女）'!$A$3:$AB$2000,3,FALSE))</f>
        <v/>
      </c>
      <c r="E48" s="90" t="str">
        <f>IF(B48="","",VLOOKUP(B48,'登録データ（女）'!$A$3:$AB$2000,7,FALSE))</f>
        <v/>
      </c>
      <c r="F48" s="90" t="s">
        <v>52</v>
      </c>
      <c r="G48" s="82"/>
      <c r="H48" s="82"/>
      <c r="I48" s="90" t="s">
        <v>55</v>
      </c>
      <c r="J48" s="17"/>
      <c r="K48" s="111" t="str">
        <f t="shared" si="17"/>
        <v/>
      </c>
      <c r="L48" s="17"/>
      <c r="M48" s="111" t="str">
        <f t="shared" si="4"/>
        <v/>
      </c>
      <c r="N48" s="17"/>
      <c r="O48" s="17"/>
      <c r="P48" s="262"/>
      <c r="Q48" s="262"/>
      <c r="R48" s="241"/>
      <c r="S48" s="254"/>
      <c r="T48" s="254"/>
      <c r="X48" s="104"/>
      <c r="Y48" s="91">
        <f>IF(B48="",0,IF(VLOOKUP(B48,'登録データ（女）'!$A$3:$AB$2000,28,FALSE)=1,0,1))</f>
        <v>0</v>
      </c>
      <c r="Z48" s="91">
        <f t="shared" ref="Z48" si="107">IF(B48="",1,0)</f>
        <v>1</v>
      </c>
      <c r="AA48" s="91">
        <f t="shared" ref="AA48" si="108">IF(C48="",1,0)</f>
        <v>1</v>
      </c>
      <c r="AB48" s="91">
        <f t="shared" ref="AB48" si="109">IF(D48="",1,0)</f>
        <v>1</v>
      </c>
      <c r="AC48" s="91">
        <f t="shared" ref="AC48" si="110">IF(E48="",1,0)</f>
        <v>1</v>
      </c>
      <c r="AD48" s="91">
        <f t="shared" ref="AD48" si="111">IF(E49="",1,0)</f>
        <v>1</v>
      </c>
      <c r="AE48" s="91">
        <f>SUM(Z48:AD48)</f>
        <v>5</v>
      </c>
      <c r="AF48" s="115" t="str">
        <f t="shared" ref="AF48" si="112">IF($B48="","",IF($B48&gt;1500,0,1))</f>
        <v/>
      </c>
      <c r="AG48" s="91">
        <f t="shared" ca="1" si="5"/>
        <v>0</v>
      </c>
      <c r="AH48" s="91">
        <f t="shared" si="6"/>
        <v>0</v>
      </c>
      <c r="AI48" s="91" t="str">
        <f>IF(G48="","0",VLOOKUP(G48,'登録データ（女）'!$U$4:$W$23,2,FALSE))</f>
        <v>0</v>
      </c>
      <c r="AJ48" s="91" t="str">
        <f t="shared" si="1"/>
        <v>00</v>
      </c>
      <c r="AK48" s="91" t="str">
        <f t="shared" si="7"/>
        <v>0</v>
      </c>
      <c r="AL48" s="91" t="str">
        <f t="shared" si="2"/>
        <v>000000</v>
      </c>
      <c r="AM48" s="91" t="str">
        <f t="shared" ca="1" si="8"/>
        <v/>
      </c>
      <c r="AN48" s="91">
        <f t="shared" si="9"/>
        <v>0</v>
      </c>
      <c r="AO48" s="91" t="str">
        <f>IF(G48="","0",VALUE(VLOOKUP(G48,'登録データ（男）'!$U$4:$W$22,3,FALSE)))</f>
        <v>0</v>
      </c>
      <c r="AP48" s="91">
        <f t="shared" si="3"/>
        <v>0</v>
      </c>
      <c r="AQ48" s="91">
        <f t="shared" si="10"/>
        <v>0</v>
      </c>
      <c r="AR48" s="91" t="str">
        <f ca="1">IF(OFFSET(B48,-MOD(ROW(B48),3),0)&lt;&gt;"",IF(RIGHT(G48,1)=")",VALUE(VLOOKUP(OFFSET(B48,-MOD(ROW(B48),3),0),'登録データ（女）'!B48,8,FALSE)),"0"),"0")</f>
        <v>0</v>
      </c>
      <c r="AS48" s="91">
        <f t="shared" ca="1" si="11"/>
        <v>0</v>
      </c>
      <c r="AT48" s="91" t="str">
        <f t="shared" ref="AT48" si="113">IF(AU48="","",RANK(AU48,$AU$18:$AU$467,1))</f>
        <v/>
      </c>
      <c r="AU48" s="91" t="str">
        <f t="shared" ref="AU48" si="114">IF(S48="","",B48)</f>
        <v/>
      </c>
      <c r="AV48" s="91" t="str">
        <f t="shared" ref="AV48" si="115">IF(AW48="","",RANK(AW48,$AW$18:$AW$467,1))</f>
        <v/>
      </c>
      <c r="AW48" s="91" t="str">
        <f t="shared" ref="AW48" si="116">IF(T48="","",B48)</f>
        <v/>
      </c>
      <c r="AX48" s="91" t="str">
        <f t="shared" ref="AX48" si="117">IF(AY48="","",RANK(AY48,$AY$18:$AY$467,1))</f>
        <v/>
      </c>
      <c r="AY48" s="91" t="str">
        <f>IF(OR(G48="七種競技",G49="七種競技",G50="七種競技"),B48,"")</f>
        <v/>
      </c>
      <c r="AZ48" s="91"/>
      <c r="BA48" s="91">
        <f>B48</f>
        <v>0</v>
      </c>
      <c r="BB48" s="105" t="str">
        <f t="shared" si="12"/>
        <v/>
      </c>
      <c r="BC48" s="118" t="str">
        <f t="shared" si="84"/>
        <v>10000mW○</v>
      </c>
      <c r="BD48" s="91">
        <f t="shared" si="13"/>
        <v>0</v>
      </c>
      <c r="BE48" s="91">
        <v>0</v>
      </c>
      <c r="BF48" s="91">
        <f t="shared" si="16"/>
        <v>0</v>
      </c>
      <c r="BG48" s="91">
        <f t="shared" si="14"/>
        <v>0</v>
      </c>
      <c r="BH48" s="116">
        <f>BG108</f>
        <v>0</v>
      </c>
      <c r="BI48" s="116">
        <f>BG109</f>
        <v>0</v>
      </c>
      <c r="BJ48" s="116">
        <f>BG110</f>
        <v>0</v>
      </c>
      <c r="BK48" s="116">
        <f>B108</f>
        <v>0</v>
      </c>
      <c r="BL48" s="91"/>
      <c r="BM48" s="91">
        <f t="shared" si="15"/>
        <v>0</v>
      </c>
    </row>
    <row r="49" spans="1:65" ht="18.75" customHeight="1">
      <c r="A49" s="388"/>
      <c r="B49" s="382"/>
      <c r="C49" s="385"/>
      <c r="D49" s="385"/>
      <c r="E49" s="91" t="str">
        <f>IF(B48="","",VLOOKUP(B48,'登録データ（女）'!$A$3:$AB$2000,4,FALSE))</f>
        <v/>
      </c>
      <c r="F49" s="91" t="s">
        <v>53</v>
      </c>
      <c r="G49" s="16"/>
      <c r="H49" s="16"/>
      <c r="I49" s="91" t="s">
        <v>56</v>
      </c>
      <c r="J49" s="76"/>
      <c r="K49" s="91" t="str">
        <f t="shared" si="17"/>
        <v/>
      </c>
      <c r="L49" s="76"/>
      <c r="M49" s="91" t="str">
        <f t="shared" si="4"/>
        <v/>
      </c>
      <c r="N49" s="76"/>
      <c r="O49" s="76"/>
      <c r="P49" s="204"/>
      <c r="Q49" s="204"/>
      <c r="R49" s="257"/>
      <c r="S49" s="255"/>
      <c r="T49" s="255"/>
      <c r="X49" s="104"/>
      <c r="Y49" s="91">
        <f>IF(B49="",0,IF(VLOOKUP(B49,'登録データ（女）'!$A$3:$AB$2000,28,FALSE)=1,0,1))</f>
        <v>0</v>
      </c>
      <c r="Z49" s="91"/>
      <c r="AA49" s="91"/>
      <c r="AB49" s="91"/>
      <c r="AC49" s="91"/>
      <c r="AD49" s="91"/>
      <c r="AE49" s="91"/>
      <c r="AF49" s="91"/>
      <c r="AG49" s="91">
        <f t="shared" ca="1" si="5"/>
        <v>0</v>
      </c>
      <c r="AH49" s="91">
        <f t="shared" si="6"/>
        <v>0</v>
      </c>
      <c r="AI49" s="91" t="str">
        <f>IF(G49="","0",VLOOKUP(G49,'登録データ（女）'!$U$4:$W$23,2,FALSE))</f>
        <v>0</v>
      </c>
      <c r="AJ49" s="91" t="str">
        <f t="shared" si="1"/>
        <v>00</v>
      </c>
      <c r="AK49" s="91" t="str">
        <f t="shared" si="7"/>
        <v>0</v>
      </c>
      <c r="AL49" s="91" t="str">
        <f t="shared" si="2"/>
        <v>000000</v>
      </c>
      <c r="AM49" s="91" t="str">
        <f t="shared" ca="1" si="8"/>
        <v/>
      </c>
      <c r="AN49" s="91">
        <f t="shared" si="9"/>
        <v>0</v>
      </c>
      <c r="AO49" s="91" t="str">
        <f>IF(G49="","0",VALUE(VLOOKUP(G49,'登録データ（男）'!$U$4:$W$22,3,FALSE)))</f>
        <v>0</v>
      </c>
      <c r="AP49" s="91">
        <f t="shared" si="3"/>
        <v>0</v>
      </c>
      <c r="AQ49" s="91">
        <f t="shared" si="10"/>
        <v>0</v>
      </c>
      <c r="AR49" s="91" t="str">
        <f ca="1">IF(OFFSET(B49,-MOD(ROW(B49),3),0)&lt;&gt;"",IF(RIGHT(G49,1)=")",VALUE(VLOOKUP(OFFSET(B49,-MOD(ROW(B49),3),0),'登録データ（女）'!B49,8,FALSE)),"0"),"0")</f>
        <v>0</v>
      </c>
      <c r="AS49" s="91">
        <f t="shared" ca="1" si="11"/>
        <v>0</v>
      </c>
      <c r="AT49" s="91"/>
      <c r="AU49" s="91"/>
      <c r="AV49" s="91"/>
      <c r="AW49" s="91"/>
      <c r="AX49" s="91"/>
      <c r="AY49" s="91"/>
      <c r="AZ49" s="91"/>
      <c r="BA49" s="91"/>
      <c r="BB49" s="105" t="str">
        <f t="shared" si="12"/>
        <v/>
      </c>
      <c r="BC49" s="118" t="str">
        <f t="shared" si="84"/>
        <v>走高跳○</v>
      </c>
      <c r="BD49" s="91">
        <f t="shared" si="13"/>
        <v>0</v>
      </c>
      <c r="BE49" s="91">
        <v>0</v>
      </c>
      <c r="BF49" s="91">
        <f t="shared" si="16"/>
        <v>0</v>
      </c>
      <c r="BG49" s="91">
        <f t="shared" si="14"/>
        <v>0</v>
      </c>
      <c r="BH49" s="116">
        <f>BG111</f>
        <v>0</v>
      </c>
      <c r="BI49" s="116">
        <f>BG112</f>
        <v>0</v>
      </c>
      <c r="BJ49" s="116">
        <f>BG113</f>
        <v>0</v>
      </c>
      <c r="BK49" s="116">
        <f>B111</f>
        <v>0</v>
      </c>
      <c r="BL49" s="91"/>
      <c r="BM49" s="91">
        <f t="shared" si="15"/>
        <v>0</v>
      </c>
    </row>
    <row r="50" spans="1:65" ht="18.75" customHeight="1" thickBot="1">
      <c r="A50" s="389"/>
      <c r="B50" s="383"/>
      <c r="C50" s="386"/>
      <c r="D50" s="386"/>
      <c r="E50" s="117" t="s">
        <v>259</v>
      </c>
      <c r="F50" s="92" t="s">
        <v>54</v>
      </c>
      <c r="G50" s="79"/>
      <c r="H50" s="79"/>
      <c r="I50" s="92" t="s">
        <v>36</v>
      </c>
      <c r="J50" s="18"/>
      <c r="K50" s="93" t="str">
        <f t="shared" si="17"/>
        <v/>
      </c>
      <c r="L50" s="18"/>
      <c r="M50" s="93" t="str">
        <f t="shared" si="4"/>
        <v/>
      </c>
      <c r="N50" s="18"/>
      <c r="O50" s="18"/>
      <c r="P50" s="258"/>
      <c r="Q50" s="258"/>
      <c r="R50" s="259"/>
      <c r="S50" s="256"/>
      <c r="T50" s="256"/>
      <c r="X50" s="104"/>
      <c r="Y50" s="91">
        <f>IF(B50="",0,IF(VLOOKUP(B50,'登録データ（女）'!$A$3:$AB$2000,28,FALSE)=1,0,1))</f>
        <v>0</v>
      </c>
      <c r="Z50" s="91"/>
      <c r="AA50" s="91"/>
      <c r="AB50" s="91"/>
      <c r="AC50" s="91"/>
      <c r="AD50" s="91"/>
      <c r="AE50" s="91"/>
      <c r="AF50" s="91"/>
      <c r="AG50" s="91">
        <f t="shared" ca="1" si="5"/>
        <v>0</v>
      </c>
      <c r="AH50" s="91">
        <f t="shared" si="6"/>
        <v>0</v>
      </c>
      <c r="AI50" s="91" t="str">
        <f>IF(G50="","0",VLOOKUP(G50,'登録データ（女）'!$U$4:$W$23,2,FALSE))</f>
        <v>0</v>
      </c>
      <c r="AJ50" s="91" t="str">
        <f t="shared" si="1"/>
        <v>00</v>
      </c>
      <c r="AK50" s="91" t="str">
        <f t="shared" si="7"/>
        <v>0</v>
      </c>
      <c r="AL50" s="91" t="str">
        <f t="shared" si="2"/>
        <v>000000</v>
      </c>
      <c r="AM50" s="91" t="str">
        <f t="shared" ca="1" si="8"/>
        <v/>
      </c>
      <c r="AN50" s="91">
        <f t="shared" si="9"/>
        <v>0</v>
      </c>
      <c r="AO50" s="91" t="str">
        <f>IF(G50="","0",VALUE(VLOOKUP(G50,'登録データ（男）'!$U$4:$W$22,3,FALSE)))</f>
        <v>0</v>
      </c>
      <c r="AP50" s="91">
        <f t="shared" si="3"/>
        <v>0</v>
      </c>
      <c r="AQ50" s="91">
        <f t="shared" si="10"/>
        <v>0</v>
      </c>
      <c r="AR50" s="91" t="str">
        <f ca="1">IF(OFFSET(B50,-MOD(ROW(B50),3),0)&lt;&gt;"",IF(RIGHT(G50,1)=")",VALUE(VLOOKUP(OFFSET(B50,-MOD(ROW(B50),3),0),'登録データ（女）'!B50,8,FALSE)),"0"),"0")</f>
        <v>0</v>
      </c>
      <c r="AS50" s="91">
        <f t="shared" ca="1" si="11"/>
        <v>0</v>
      </c>
      <c r="AT50" s="91"/>
      <c r="AU50" s="91"/>
      <c r="AV50" s="91"/>
      <c r="AW50" s="91"/>
      <c r="AX50" s="91"/>
      <c r="AY50" s="91"/>
      <c r="AZ50" s="91"/>
      <c r="BA50" s="91"/>
      <c r="BB50" s="105" t="str">
        <f t="shared" si="12"/>
        <v/>
      </c>
      <c r="BC50" s="118" t="str">
        <f t="shared" si="84"/>
        <v>棒高跳○</v>
      </c>
      <c r="BD50" s="91">
        <f t="shared" si="13"/>
        <v>0</v>
      </c>
      <c r="BE50" s="91">
        <v>0</v>
      </c>
      <c r="BF50" s="91">
        <f t="shared" si="16"/>
        <v>0</v>
      </c>
      <c r="BG50" s="91">
        <f t="shared" si="14"/>
        <v>0</v>
      </c>
      <c r="BH50" s="116">
        <f>BG114</f>
        <v>0</v>
      </c>
      <c r="BI50" s="116">
        <f>BG115</f>
        <v>0</v>
      </c>
      <c r="BJ50" s="116">
        <f>BG116</f>
        <v>0</v>
      </c>
      <c r="BK50" s="116">
        <f>B114</f>
        <v>0</v>
      </c>
      <c r="BL50" s="91"/>
      <c r="BM50" s="91">
        <f t="shared" si="15"/>
        <v>0</v>
      </c>
    </row>
    <row r="51" spans="1:65" ht="18.75" customHeight="1" thickTop="1">
      <c r="A51" s="387">
        <v>12</v>
      </c>
      <c r="B51" s="381"/>
      <c r="C51" s="384" t="str">
        <f>IF(B51="","",VLOOKUP(B51,'登録データ（女）'!$A$3:$AB$2000,2,FALSE))</f>
        <v/>
      </c>
      <c r="D51" s="384" t="str">
        <f>IF(B51="","",VLOOKUP(B51,'登録データ（女）'!$A$3:$AB$2000,3,FALSE))</f>
        <v/>
      </c>
      <c r="E51" s="90" t="str">
        <f>IF(B51="","",VLOOKUP(B51,'登録データ（女）'!$A$3:$AB$2000,7,FALSE))</f>
        <v/>
      </c>
      <c r="F51" s="90" t="s">
        <v>52</v>
      </c>
      <c r="G51" s="82"/>
      <c r="H51" s="82"/>
      <c r="I51" s="90" t="s">
        <v>55</v>
      </c>
      <c r="J51" s="17"/>
      <c r="K51" s="111" t="str">
        <f t="shared" si="17"/>
        <v/>
      </c>
      <c r="L51" s="17"/>
      <c r="M51" s="111" t="str">
        <f t="shared" si="4"/>
        <v/>
      </c>
      <c r="N51" s="17"/>
      <c r="O51" s="17"/>
      <c r="P51" s="262"/>
      <c r="Q51" s="262"/>
      <c r="R51" s="241"/>
      <c r="S51" s="254"/>
      <c r="T51" s="254"/>
      <c r="X51" s="104"/>
      <c r="Y51" s="91">
        <f>IF(B51="",0,IF(VLOOKUP(B51,'登録データ（女）'!$A$3:$AB$2000,28,FALSE)=1,0,1))</f>
        <v>0</v>
      </c>
      <c r="Z51" s="91">
        <f t="shared" ref="Z51" si="118">IF(B51="",1,0)</f>
        <v>1</v>
      </c>
      <c r="AA51" s="91">
        <f t="shared" ref="AA51" si="119">IF(C51="",1,0)</f>
        <v>1</v>
      </c>
      <c r="AB51" s="91">
        <f t="shared" ref="AB51" si="120">IF(D51="",1,0)</f>
        <v>1</v>
      </c>
      <c r="AC51" s="91">
        <f t="shared" ref="AC51" si="121">IF(E51="",1,0)</f>
        <v>1</v>
      </c>
      <c r="AD51" s="91">
        <f t="shared" ref="AD51" si="122">IF(E52="",1,0)</f>
        <v>1</v>
      </c>
      <c r="AE51" s="91">
        <f>SUM(Z51:AD51)</f>
        <v>5</v>
      </c>
      <c r="AF51" s="115" t="str">
        <f t="shared" ref="AF51" si="123">IF($B51="","",IF($B51&gt;1500,0,1))</f>
        <v/>
      </c>
      <c r="AG51" s="91">
        <f t="shared" ca="1" si="5"/>
        <v>0</v>
      </c>
      <c r="AH51" s="91">
        <f t="shared" si="6"/>
        <v>0</v>
      </c>
      <c r="AI51" s="91" t="str">
        <f>IF(G51="","0",VLOOKUP(G51,'登録データ（女）'!$U$3:$W$23,2,FALSE))</f>
        <v>0</v>
      </c>
      <c r="AJ51" s="91" t="str">
        <f t="shared" si="1"/>
        <v>00</v>
      </c>
      <c r="AK51" s="91" t="str">
        <f t="shared" si="7"/>
        <v>0</v>
      </c>
      <c r="AL51" s="91" t="str">
        <f t="shared" si="2"/>
        <v>000000</v>
      </c>
      <c r="AM51" s="91" t="str">
        <f t="shared" ca="1" si="8"/>
        <v/>
      </c>
      <c r="AN51" s="91">
        <f t="shared" si="9"/>
        <v>0</v>
      </c>
      <c r="AO51" s="91" t="str">
        <f>IF(G51="","0",VALUE(VLOOKUP(G51,'登録データ（男）'!$U$4:$W$22,3,FALSE)))</f>
        <v>0</v>
      </c>
      <c r="AP51" s="91">
        <f t="shared" si="3"/>
        <v>0</v>
      </c>
      <c r="AQ51" s="91">
        <f t="shared" si="10"/>
        <v>0</v>
      </c>
      <c r="AR51" s="91" t="str">
        <f ca="1">IF(OFFSET(B51,-MOD(ROW(B51),3),0)&lt;&gt;"",IF(RIGHT(G51,1)=")",VALUE(VLOOKUP(OFFSET(B51,-MOD(ROW(B51),3),0),'登録データ（女）'!B51,8,FALSE)),"0"),"0")</f>
        <v>0</v>
      </c>
      <c r="AS51" s="91">
        <f t="shared" ca="1" si="11"/>
        <v>0</v>
      </c>
      <c r="AT51" s="91" t="str">
        <f t="shared" ref="AT51" si="124">IF(AU51="","",RANK(AU51,$AU$18:$AU$467,1))</f>
        <v/>
      </c>
      <c r="AU51" s="91" t="str">
        <f t="shared" ref="AU51" si="125">IF(S51="","",B51)</f>
        <v/>
      </c>
      <c r="AV51" s="91" t="str">
        <f t="shared" ref="AV51" si="126">IF(AW51="","",RANK(AW51,$AW$18:$AW$467,1))</f>
        <v/>
      </c>
      <c r="AW51" s="91" t="str">
        <f t="shared" ref="AW51" si="127">IF(T51="","",B51)</f>
        <v/>
      </c>
      <c r="AX51" s="91" t="str">
        <f t="shared" ref="AX51" si="128">IF(AY51="","",RANK(AY51,$AY$18:$AY$467,1))</f>
        <v/>
      </c>
      <c r="AY51" s="91" t="str">
        <f>IF(OR(G51="七種競技",G52="七種競技",G53="七種競技"),B51,"")</f>
        <v/>
      </c>
      <c r="AZ51" s="91"/>
      <c r="BA51" s="91">
        <f>B51</f>
        <v>0</v>
      </c>
      <c r="BB51" s="105" t="str">
        <f t="shared" si="12"/>
        <v/>
      </c>
      <c r="BC51" s="118" t="str">
        <f t="shared" si="84"/>
        <v>走幅跳○</v>
      </c>
      <c r="BD51" s="91">
        <f t="shared" si="13"/>
        <v>0</v>
      </c>
      <c r="BE51" s="91">
        <v>0</v>
      </c>
      <c r="BF51" s="91">
        <f t="shared" si="16"/>
        <v>0</v>
      </c>
      <c r="BG51" s="91">
        <f t="shared" si="14"/>
        <v>0</v>
      </c>
      <c r="BH51" s="116">
        <f>BG117</f>
        <v>0</v>
      </c>
      <c r="BI51" s="116">
        <f>BG118</f>
        <v>0</v>
      </c>
      <c r="BJ51" s="116">
        <f>BG119</f>
        <v>0</v>
      </c>
      <c r="BK51" s="116">
        <f>B117</f>
        <v>0</v>
      </c>
      <c r="BL51" s="91"/>
      <c r="BM51" s="91">
        <f t="shared" si="15"/>
        <v>0</v>
      </c>
    </row>
    <row r="52" spans="1:65" ht="18.75" customHeight="1">
      <c r="A52" s="388"/>
      <c r="B52" s="382"/>
      <c r="C52" s="385"/>
      <c r="D52" s="385"/>
      <c r="E52" s="91" t="str">
        <f>IF(B51="","",VLOOKUP(B51,'登録データ（女）'!$A$3:$AB$2000,4,FALSE))</f>
        <v/>
      </c>
      <c r="F52" s="91" t="s">
        <v>53</v>
      </c>
      <c r="G52" s="16"/>
      <c r="H52" s="16"/>
      <c r="I52" s="91" t="s">
        <v>56</v>
      </c>
      <c r="J52" s="76"/>
      <c r="K52" s="91" t="str">
        <f t="shared" si="17"/>
        <v/>
      </c>
      <c r="L52" s="76"/>
      <c r="M52" s="91" t="str">
        <f t="shared" si="4"/>
        <v/>
      </c>
      <c r="N52" s="76"/>
      <c r="O52" s="76"/>
      <c r="P52" s="204"/>
      <c r="Q52" s="204"/>
      <c r="R52" s="257"/>
      <c r="S52" s="255"/>
      <c r="T52" s="255"/>
      <c r="X52" s="104"/>
      <c r="Y52" s="91">
        <f>IF(B52="",0,IF(VLOOKUP(B52,'登録データ（女）'!$A$3:$AB$2000,28,FALSE)=1,0,1))</f>
        <v>0</v>
      </c>
      <c r="Z52" s="91"/>
      <c r="AA52" s="91"/>
      <c r="AB52" s="91"/>
      <c r="AC52" s="91"/>
      <c r="AD52" s="91"/>
      <c r="AE52" s="91"/>
      <c r="AF52" s="91"/>
      <c r="AG52" s="91">
        <f t="shared" ca="1" si="5"/>
        <v>0</v>
      </c>
      <c r="AH52" s="91">
        <f t="shared" si="6"/>
        <v>0</v>
      </c>
      <c r="AI52" s="91" t="str">
        <f>IF(G52="","0",VLOOKUP(G52,'登録データ（女）'!$U$4:$W$23,2,FALSE))</f>
        <v>0</v>
      </c>
      <c r="AJ52" s="91" t="str">
        <f t="shared" si="1"/>
        <v>00</v>
      </c>
      <c r="AK52" s="91" t="str">
        <f t="shared" si="7"/>
        <v>0</v>
      </c>
      <c r="AL52" s="91" t="str">
        <f t="shared" si="2"/>
        <v>000000</v>
      </c>
      <c r="AM52" s="91" t="str">
        <f t="shared" ca="1" si="8"/>
        <v/>
      </c>
      <c r="AN52" s="91">
        <f t="shared" si="9"/>
        <v>0</v>
      </c>
      <c r="AO52" s="91" t="str">
        <f>IF(G52="","0",VALUE(VLOOKUP(G52,'登録データ（男）'!$U$4:$W$22,3,FALSE)))</f>
        <v>0</v>
      </c>
      <c r="AP52" s="91">
        <f t="shared" si="3"/>
        <v>0</v>
      </c>
      <c r="AQ52" s="91">
        <f t="shared" si="10"/>
        <v>0</v>
      </c>
      <c r="AR52" s="91" t="str">
        <f ca="1">IF(OFFSET(B52,-MOD(ROW(B52),3),0)&lt;&gt;"",IF(RIGHT(G52,1)=")",VALUE(VLOOKUP(OFFSET(B52,-MOD(ROW(B52),3),0),'登録データ（女）'!B52,8,FALSE)),"0"),"0")</f>
        <v>0</v>
      </c>
      <c r="AS52" s="91">
        <f t="shared" ca="1" si="11"/>
        <v>0</v>
      </c>
      <c r="AT52" s="91"/>
      <c r="AU52" s="91"/>
      <c r="AV52" s="91"/>
      <c r="AW52" s="91"/>
      <c r="AX52" s="91"/>
      <c r="AY52" s="91"/>
      <c r="AZ52" s="91"/>
      <c r="BA52" s="91"/>
      <c r="BB52" s="105" t="str">
        <f t="shared" si="12"/>
        <v/>
      </c>
      <c r="BC52" s="118" t="str">
        <f t="shared" si="84"/>
        <v>三段跳○</v>
      </c>
      <c r="BD52" s="91">
        <f t="shared" si="13"/>
        <v>0</v>
      </c>
      <c r="BE52" s="91">
        <v>0</v>
      </c>
      <c r="BF52" s="91">
        <f t="shared" si="16"/>
        <v>0</v>
      </c>
      <c r="BG52" s="91">
        <f t="shared" si="14"/>
        <v>0</v>
      </c>
      <c r="BH52" s="116">
        <f>BG120</f>
        <v>0</v>
      </c>
      <c r="BI52" s="116">
        <f>BG121</f>
        <v>0</v>
      </c>
      <c r="BJ52" s="116">
        <f>BG122</f>
        <v>0</v>
      </c>
      <c r="BK52" s="116">
        <f>B120</f>
        <v>0</v>
      </c>
      <c r="BL52" s="91"/>
      <c r="BM52" s="91">
        <f t="shared" si="15"/>
        <v>0</v>
      </c>
    </row>
    <row r="53" spans="1:65" ht="18.75" customHeight="1" thickBot="1">
      <c r="A53" s="389"/>
      <c r="B53" s="383"/>
      <c r="C53" s="386"/>
      <c r="D53" s="386"/>
      <c r="E53" s="117" t="s">
        <v>259</v>
      </c>
      <c r="F53" s="92" t="s">
        <v>54</v>
      </c>
      <c r="G53" s="79"/>
      <c r="H53" s="79"/>
      <c r="I53" s="92" t="s">
        <v>36</v>
      </c>
      <c r="J53" s="18"/>
      <c r="K53" s="93" t="str">
        <f t="shared" si="17"/>
        <v/>
      </c>
      <c r="L53" s="18"/>
      <c r="M53" s="93" t="str">
        <f t="shared" si="4"/>
        <v/>
      </c>
      <c r="N53" s="18"/>
      <c r="O53" s="18"/>
      <c r="P53" s="258"/>
      <c r="Q53" s="258"/>
      <c r="R53" s="259"/>
      <c r="S53" s="256"/>
      <c r="T53" s="256"/>
      <c r="X53" s="104"/>
      <c r="Y53" s="91">
        <f>IF(B53="",0,IF(VLOOKUP(B53,'登録データ（女）'!$A$3:$AB$2000,28,FALSE)=1,0,1))</f>
        <v>0</v>
      </c>
      <c r="Z53" s="91"/>
      <c r="AA53" s="91"/>
      <c r="AB53" s="91"/>
      <c r="AC53" s="91"/>
      <c r="AD53" s="91"/>
      <c r="AE53" s="91"/>
      <c r="AF53" s="91"/>
      <c r="AG53" s="91">
        <f t="shared" ca="1" si="5"/>
        <v>0</v>
      </c>
      <c r="AH53" s="91">
        <f t="shared" si="6"/>
        <v>0</v>
      </c>
      <c r="AI53" s="91" t="str">
        <f>IF(G53="","0",VLOOKUP(G53,'登録データ（女）'!$U$4:$W$23,2,FALSE))</f>
        <v>0</v>
      </c>
      <c r="AJ53" s="91" t="str">
        <f t="shared" si="1"/>
        <v>00</v>
      </c>
      <c r="AK53" s="91" t="str">
        <f t="shared" si="7"/>
        <v>0</v>
      </c>
      <c r="AL53" s="91" t="str">
        <f t="shared" si="2"/>
        <v>000000</v>
      </c>
      <c r="AM53" s="91" t="str">
        <f t="shared" ca="1" si="8"/>
        <v/>
      </c>
      <c r="AN53" s="91">
        <f t="shared" si="9"/>
        <v>0</v>
      </c>
      <c r="AO53" s="91" t="str">
        <f>IF(G53="","0",VALUE(VLOOKUP(G53,'登録データ（男）'!$U$4:$W$22,3,FALSE)))</f>
        <v>0</v>
      </c>
      <c r="AP53" s="91">
        <f t="shared" si="3"/>
        <v>0</v>
      </c>
      <c r="AQ53" s="91">
        <f t="shared" si="10"/>
        <v>0</v>
      </c>
      <c r="AR53" s="91" t="str">
        <f ca="1">IF(OFFSET(B53,-MOD(ROW(B53),3),0)&lt;&gt;"",IF(RIGHT(G53,1)=")",VALUE(VLOOKUP(OFFSET(B53,-MOD(ROW(B53),3),0),'登録データ（女）'!B53,8,FALSE)),"0"),"0")</f>
        <v>0</v>
      </c>
      <c r="AS53" s="91">
        <f t="shared" ca="1" si="11"/>
        <v>0</v>
      </c>
      <c r="AT53" s="91"/>
      <c r="AU53" s="91"/>
      <c r="AV53" s="91"/>
      <c r="AW53" s="91"/>
      <c r="AX53" s="91"/>
      <c r="AY53" s="91"/>
      <c r="AZ53" s="91"/>
      <c r="BA53" s="91"/>
      <c r="BB53" s="105" t="str">
        <f t="shared" si="12"/>
        <v/>
      </c>
      <c r="BC53" s="118" t="str">
        <f t="shared" si="84"/>
        <v>砲丸投○</v>
      </c>
      <c r="BD53" s="91">
        <f t="shared" si="13"/>
        <v>0</v>
      </c>
      <c r="BE53" s="91">
        <v>0</v>
      </c>
      <c r="BF53" s="91">
        <f t="shared" si="16"/>
        <v>0</v>
      </c>
      <c r="BG53" s="91">
        <f t="shared" si="14"/>
        <v>0</v>
      </c>
      <c r="BH53" s="116">
        <f>BG123</f>
        <v>0</v>
      </c>
      <c r="BI53" s="116">
        <f>BG124</f>
        <v>0</v>
      </c>
      <c r="BJ53" s="116">
        <f>BG125</f>
        <v>0</v>
      </c>
      <c r="BK53" s="116">
        <f>B123</f>
        <v>0</v>
      </c>
      <c r="BL53" s="91"/>
      <c r="BM53" s="91">
        <f t="shared" si="15"/>
        <v>0</v>
      </c>
    </row>
    <row r="54" spans="1:65" ht="18.75" customHeight="1" thickTop="1">
      <c r="A54" s="387">
        <v>13</v>
      </c>
      <c r="B54" s="381"/>
      <c r="C54" s="384" t="str">
        <f>IF(B54="","",VLOOKUP(B54,'登録データ（女）'!$A$3:$AB$2000,2,FALSE))</f>
        <v/>
      </c>
      <c r="D54" s="384" t="str">
        <f>IF(B54="","",VLOOKUP(B54,'登録データ（女）'!$A$3:$AB$2000,3,FALSE))</f>
        <v/>
      </c>
      <c r="E54" s="90" t="str">
        <f>IF(B54="","",VLOOKUP(B54,'登録データ（女）'!$A$3:$AB$2000,7,FALSE))</f>
        <v/>
      </c>
      <c r="F54" s="90" t="s">
        <v>52</v>
      </c>
      <c r="G54" s="82"/>
      <c r="H54" s="82"/>
      <c r="I54" s="90" t="s">
        <v>55</v>
      </c>
      <c r="J54" s="17"/>
      <c r="K54" s="111" t="str">
        <f t="shared" si="17"/>
        <v/>
      </c>
      <c r="L54" s="17"/>
      <c r="M54" s="111" t="str">
        <f t="shared" si="4"/>
        <v/>
      </c>
      <c r="N54" s="17"/>
      <c r="O54" s="17"/>
      <c r="P54" s="262"/>
      <c r="Q54" s="262"/>
      <c r="R54" s="241"/>
      <c r="S54" s="254"/>
      <c r="T54" s="254"/>
      <c r="X54" s="104"/>
      <c r="Y54" s="91">
        <f>IF(B54="",0,IF(VLOOKUP(B54,'登録データ（女）'!$A$3:$AB$2000,28,FALSE)=1,0,1))</f>
        <v>0</v>
      </c>
      <c r="Z54" s="91">
        <f t="shared" ref="Z54" si="129">IF(B54="",1,0)</f>
        <v>1</v>
      </c>
      <c r="AA54" s="91">
        <f t="shared" ref="AA54" si="130">IF(C54="",1,0)</f>
        <v>1</v>
      </c>
      <c r="AB54" s="91">
        <f t="shared" ref="AB54" si="131">IF(D54="",1,0)</f>
        <v>1</v>
      </c>
      <c r="AC54" s="91">
        <f t="shared" ref="AC54" si="132">IF(E54="",1,0)</f>
        <v>1</v>
      </c>
      <c r="AD54" s="91">
        <f t="shared" ref="AD54" si="133">IF(E55="",1,0)</f>
        <v>1</v>
      </c>
      <c r="AE54" s="91">
        <f>SUM(Z54:AD54)</f>
        <v>5</v>
      </c>
      <c r="AF54" s="115" t="str">
        <f t="shared" ref="AF54" si="134">IF($B54="","",IF($B54&gt;1500,0,1))</f>
        <v/>
      </c>
      <c r="AG54" s="91">
        <f t="shared" ca="1" si="5"/>
        <v>0</v>
      </c>
      <c r="AH54" s="91">
        <f t="shared" si="6"/>
        <v>0</v>
      </c>
      <c r="AI54" s="91" t="str">
        <f>IF(G54="","0",VLOOKUP(G54,'登録データ（女）'!$U$4:$W$23,2,FALSE))</f>
        <v>0</v>
      </c>
      <c r="AJ54" s="91" t="str">
        <f t="shared" si="1"/>
        <v>00</v>
      </c>
      <c r="AK54" s="91" t="str">
        <f t="shared" si="7"/>
        <v>0</v>
      </c>
      <c r="AL54" s="91" t="str">
        <f t="shared" si="2"/>
        <v>000000</v>
      </c>
      <c r="AM54" s="91" t="str">
        <f t="shared" ca="1" si="8"/>
        <v/>
      </c>
      <c r="AN54" s="91">
        <f t="shared" si="9"/>
        <v>0</v>
      </c>
      <c r="AO54" s="91" t="str">
        <f>IF(G54="","0",VALUE(VLOOKUP(G54,'登録データ（男）'!$U$4:$W$22,3,FALSE)))</f>
        <v>0</v>
      </c>
      <c r="AP54" s="91">
        <f t="shared" si="3"/>
        <v>0</v>
      </c>
      <c r="AQ54" s="91">
        <f t="shared" si="10"/>
        <v>0</v>
      </c>
      <c r="AR54" s="91" t="str">
        <f ca="1">IF(OFFSET(B54,-MOD(ROW(B54),3),0)&lt;&gt;"",IF(RIGHT(G54,1)=")",VALUE(VLOOKUP(OFFSET(B54,-MOD(ROW(B54),3),0),'登録データ（女）'!B54,8,FALSE)),"0"),"0")</f>
        <v>0</v>
      </c>
      <c r="AS54" s="91">
        <f t="shared" ca="1" si="11"/>
        <v>0</v>
      </c>
      <c r="AT54" s="91" t="str">
        <f t="shared" ref="AT54" si="135">IF(AU54="","",RANK(AU54,$AU$18:$AU$467,1))</f>
        <v/>
      </c>
      <c r="AU54" s="91" t="str">
        <f t="shared" ref="AU54" si="136">IF(S54="","",B54)</f>
        <v/>
      </c>
      <c r="AV54" s="91" t="str">
        <f t="shared" ref="AV54" si="137">IF(AW54="","",RANK(AW54,$AW$18:$AW$467,1))</f>
        <v/>
      </c>
      <c r="AW54" s="91" t="str">
        <f t="shared" ref="AW54" si="138">IF(T54="","",B54)</f>
        <v/>
      </c>
      <c r="AX54" s="91" t="str">
        <f t="shared" ref="AX54" si="139">IF(AY54="","",RANK(AY54,$AY$18:$AY$467,1))</f>
        <v/>
      </c>
      <c r="AY54" s="91" t="str">
        <f>IF(OR(G54="七種競技",G55="七種競技",G56="七種競技"),B54,"")</f>
        <v/>
      </c>
      <c r="AZ54" s="91"/>
      <c r="BA54" s="91">
        <f>B54</f>
        <v>0</v>
      </c>
      <c r="BB54" s="105" t="str">
        <f t="shared" si="12"/>
        <v/>
      </c>
      <c r="BC54" s="118" t="str">
        <f>CONCATENATE(BC34,"○")</f>
        <v>円盤投○</v>
      </c>
      <c r="BD54" s="91">
        <f t="shared" si="13"/>
        <v>0</v>
      </c>
      <c r="BE54" s="91">
        <v>0</v>
      </c>
      <c r="BF54" s="91">
        <f t="shared" si="16"/>
        <v>0</v>
      </c>
      <c r="BG54" s="91">
        <f t="shared" si="14"/>
        <v>0</v>
      </c>
      <c r="BH54" s="116">
        <f>BG126</f>
        <v>0</v>
      </c>
      <c r="BI54" s="116">
        <f>BG127</f>
        <v>0</v>
      </c>
      <c r="BJ54" s="116">
        <f>BG128</f>
        <v>0</v>
      </c>
      <c r="BK54" s="116">
        <f>B126</f>
        <v>0</v>
      </c>
      <c r="BL54" s="91"/>
      <c r="BM54" s="91">
        <f t="shared" si="15"/>
        <v>0</v>
      </c>
    </row>
    <row r="55" spans="1:65" ht="18.75" customHeight="1">
      <c r="A55" s="388"/>
      <c r="B55" s="382"/>
      <c r="C55" s="385"/>
      <c r="D55" s="385"/>
      <c r="E55" s="91" t="str">
        <f>IF(B54="","",VLOOKUP(B54,'登録データ（女）'!$A$3:$AB$2000,4,FALSE))</f>
        <v/>
      </c>
      <c r="F55" s="91" t="s">
        <v>53</v>
      </c>
      <c r="G55" s="16"/>
      <c r="H55" s="16"/>
      <c r="I55" s="91" t="s">
        <v>56</v>
      </c>
      <c r="J55" s="76"/>
      <c r="K55" s="91" t="str">
        <f t="shared" si="17"/>
        <v/>
      </c>
      <c r="L55" s="76"/>
      <c r="M55" s="91" t="str">
        <f t="shared" si="4"/>
        <v/>
      </c>
      <c r="N55" s="76"/>
      <c r="O55" s="76"/>
      <c r="P55" s="204"/>
      <c r="Q55" s="204"/>
      <c r="R55" s="257"/>
      <c r="S55" s="255"/>
      <c r="T55" s="255"/>
      <c r="X55" s="104"/>
      <c r="Y55" s="91">
        <f>IF(B55="",0,IF(VLOOKUP(B55,'登録データ（女）'!$A$3:$AB$2000,28,FALSE)=1,0,1))</f>
        <v>0</v>
      </c>
      <c r="Z55" s="91"/>
      <c r="AA55" s="91"/>
      <c r="AB55" s="91"/>
      <c r="AC55" s="91"/>
      <c r="AD55" s="91"/>
      <c r="AE55" s="91"/>
      <c r="AF55" s="91"/>
      <c r="AG55" s="91">
        <f t="shared" ca="1" si="5"/>
        <v>0</v>
      </c>
      <c r="AH55" s="91">
        <f t="shared" si="6"/>
        <v>0</v>
      </c>
      <c r="AI55" s="91" t="str">
        <f>IF(G55="","0",VLOOKUP(G55,'登録データ（女）'!$U$4:$W$23,2,FALSE))</f>
        <v>0</v>
      </c>
      <c r="AJ55" s="91" t="str">
        <f t="shared" si="1"/>
        <v>00</v>
      </c>
      <c r="AK55" s="91" t="str">
        <f t="shared" si="7"/>
        <v>0</v>
      </c>
      <c r="AL55" s="91" t="str">
        <f t="shared" si="2"/>
        <v>000000</v>
      </c>
      <c r="AM55" s="91" t="str">
        <f t="shared" ca="1" si="8"/>
        <v/>
      </c>
      <c r="AN55" s="91">
        <f t="shared" si="9"/>
        <v>0</v>
      </c>
      <c r="AO55" s="91" t="str">
        <f>IF(G55="","0",VALUE(VLOOKUP(G55,'登録データ（男）'!$U$4:$W$22,3,FALSE)))</f>
        <v>0</v>
      </c>
      <c r="AP55" s="91">
        <f t="shared" si="3"/>
        <v>0</v>
      </c>
      <c r="AQ55" s="91">
        <f t="shared" si="10"/>
        <v>0</v>
      </c>
      <c r="AR55" s="91" t="str">
        <f ca="1">IF(OFFSET(B55,-MOD(ROW(B55),3),0)&lt;&gt;"",IF(RIGHT(G55,1)=")",VALUE(VLOOKUP(OFFSET(B55,-MOD(ROW(B55),3),0),'登録データ（女）'!B55,8,FALSE)),"0"),"0")</f>
        <v>0</v>
      </c>
      <c r="AS55" s="91">
        <f t="shared" ca="1" si="11"/>
        <v>0</v>
      </c>
      <c r="AT55" s="91"/>
      <c r="AU55" s="91"/>
      <c r="AV55" s="91"/>
      <c r="AW55" s="91"/>
      <c r="AX55" s="91"/>
      <c r="AY55" s="91"/>
      <c r="AZ55" s="91"/>
      <c r="BA55" s="91"/>
      <c r="BB55" s="105" t="str">
        <f t="shared" si="12"/>
        <v/>
      </c>
      <c r="BC55" s="118" t="str">
        <f t="shared" si="84"/>
        <v>ハンマー投○</v>
      </c>
      <c r="BD55" s="91">
        <f t="shared" si="13"/>
        <v>0</v>
      </c>
      <c r="BE55" s="91">
        <v>0</v>
      </c>
      <c r="BF55" s="91">
        <f t="shared" si="16"/>
        <v>0</v>
      </c>
      <c r="BG55" s="91">
        <f t="shared" si="14"/>
        <v>0</v>
      </c>
      <c r="BH55" s="116">
        <f>BG129</f>
        <v>0</v>
      </c>
      <c r="BI55" s="116">
        <f>BG130</f>
        <v>0</v>
      </c>
      <c r="BJ55" s="116">
        <f>BG131</f>
        <v>0</v>
      </c>
      <c r="BK55" s="116">
        <f>B129</f>
        <v>0</v>
      </c>
      <c r="BL55" s="91"/>
      <c r="BM55" s="91">
        <f t="shared" si="15"/>
        <v>0</v>
      </c>
    </row>
    <row r="56" spans="1:65" ht="18.75" customHeight="1" thickBot="1">
      <c r="A56" s="389"/>
      <c r="B56" s="383"/>
      <c r="C56" s="386"/>
      <c r="D56" s="386"/>
      <c r="E56" s="117" t="s">
        <v>259</v>
      </c>
      <c r="F56" s="92" t="s">
        <v>54</v>
      </c>
      <c r="G56" s="79"/>
      <c r="H56" s="79"/>
      <c r="I56" s="92" t="s">
        <v>36</v>
      </c>
      <c r="J56" s="18"/>
      <c r="K56" s="93" t="str">
        <f t="shared" si="17"/>
        <v/>
      </c>
      <c r="L56" s="18"/>
      <c r="M56" s="93" t="str">
        <f t="shared" si="4"/>
        <v/>
      </c>
      <c r="N56" s="18"/>
      <c r="O56" s="18"/>
      <c r="P56" s="258"/>
      <c r="Q56" s="258"/>
      <c r="R56" s="259"/>
      <c r="S56" s="256"/>
      <c r="T56" s="256"/>
      <c r="X56" s="104"/>
      <c r="Y56" s="91">
        <f>IF(B56="",0,IF(VLOOKUP(B56,'登録データ（女）'!$A$3:$AB$2000,28,FALSE)=1,0,1))</f>
        <v>0</v>
      </c>
      <c r="Z56" s="91"/>
      <c r="AA56" s="91"/>
      <c r="AB56" s="91"/>
      <c r="AC56" s="91"/>
      <c r="AD56" s="91"/>
      <c r="AE56" s="91"/>
      <c r="AF56" s="91"/>
      <c r="AG56" s="91">
        <f t="shared" ca="1" si="5"/>
        <v>0</v>
      </c>
      <c r="AH56" s="91">
        <f t="shared" si="6"/>
        <v>0</v>
      </c>
      <c r="AI56" s="91" t="str">
        <f>IF(G56="","0",VLOOKUP(G56,'登録データ（女）'!$U$4:$W$23,2,FALSE))</f>
        <v>0</v>
      </c>
      <c r="AJ56" s="91" t="str">
        <f t="shared" si="1"/>
        <v>00</v>
      </c>
      <c r="AK56" s="91" t="str">
        <f t="shared" si="7"/>
        <v>0</v>
      </c>
      <c r="AL56" s="91" t="str">
        <f t="shared" si="2"/>
        <v>000000</v>
      </c>
      <c r="AM56" s="91" t="str">
        <f t="shared" ca="1" si="8"/>
        <v/>
      </c>
      <c r="AN56" s="91">
        <f t="shared" si="9"/>
        <v>0</v>
      </c>
      <c r="AO56" s="91" t="str">
        <f>IF(G56="","0",VALUE(VLOOKUP(G56,'登録データ（男）'!$U$4:$W$22,3,FALSE)))</f>
        <v>0</v>
      </c>
      <c r="AP56" s="91">
        <f t="shared" si="3"/>
        <v>0</v>
      </c>
      <c r="AQ56" s="91">
        <f t="shared" si="10"/>
        <v>0</v>
      </c>
      <c r="AR56" s="91" t="str">
        <f ca="1">IF(OFFSET(B56,-MOD(ROW(B56),3),0)&lt;&gt;"",IF(RIGHT(G56,1)=")",VALUE(VLOOKUP(OFFSET(B56,-MOD(ROW(B56),3),0),'登録データ（女）'!B56,8,FALSE)),"0"),"0")</f>
        <v>0</v>
      </c>
      <c r="AS56" s="91">
        <f t="shared" ca="1" si="11"/>
        <v>0</v>
      </c>
      <c r="AT56" s="91"/>
      <c r="AU56" s="91"/>
      <c r="AV56" s="91"/>
      <c r="AW56" s="91"/>
      <c r="AX56" s="91"/>
      <c r="AY56" s="91"/>
      <c r="AZ56" s="91"/>
      <c r="BA56" s="91"/>
      <c r="BB56" s="105" t="str">
        <f t="shared" si="12"/>
        <v/>
      </c>
      <c r="BC56" s="118" t="str">
        <f t="shared" si="84"/>
        <v>やり投○</v>
      </c>
      <c r="BD56" s="91">
        <f t="shared" si="13"/>
        <v>0</v>
      </c>
      <c r="BE56" s="91">
        <v>0</v>
      </c>
      <c r="BF56" s="91">
        <f t="shared" si="16"/>
        <v>0</v>
      </c>
      <c r="BG56" s="91">
        <f t="shared" si="14"/>
        <v>0</v>
      </c>
      <c r="BH56" s="116">
        <f>BG132</f>
        <v>0</v>
      </c>
      <c r="BI56" s="116">
        <f>BG133</f>
        <v>0</v>
      </c>
      <c r="BJ56" s="116">
        <f>BG134</f>
        <v>0</v>
      </c>
      <c r="BK56" s="116">
        <f>B132</f>
        <v>0</v>
      </c>
      <c r="BL56" s="91"/>
      <c r="BM56" s="91">
        <f t="shared" si="15"/>
        <v>0</v>
      </c>
    </row>
    <row r="57" spans="1:65" ht="18.75" customHeight="1" thickTop="1">
      <c r="A57" s="387">
        <v>14</v>
      </c>
      <c r="B57" s="381"/>
      <c r="C57" s="384" t="str">
        <f>IF(B57="","",VLOOKUP(B57,'登録データ（女）'!$A$3:$AB$2000,2,FALSE))</f>
        <v/>
      </c>
      <c r="D57" s="384" t="str">
        <f>IF(B57="","",VLOOKUP(B57,'登録データ（女）'!$A$3:$AB$2000,3,FALSE))</f>
        <v/>
      </c>
      <c r="E57" s="90" t="str">
        <f>IF(B57="","",VLOOKUP(B57,'登録データ（女）'!$A$3:$AB$2000,7,FALSE))</f>
        <v/>
      </c>
      <c r="F57" s="90" t="s">
        <v>52</v>
      </c>
      <c r="G57" s="82"/>
      <c r="H57" s="82"/>
      <c r="I57" s="90" t="s">
        <v>55</v>
      </c>
      <c r="J57" s="17"/>
      <c r="K57" s="111" t="str">
        <f t="shared" si="17"/>
        <v/>
      </c>
      <c r="L57" s="17"/>
      <c r="M57" s="111" t="str">
        <f t="shared" si="4"/>
        <v/>
      </c>
      <c r="N57" s="17"/>
      <c r="O57" s="17"/>
      <c r="P57" s="262"/>
      <c r="Q57" s="262"/>
      <c r="R57" s="241"/>
      <c r="S57" s="254"/>
      <c r="T57" s="254"/>
      <c r="X57" s="104"/>
      <c r="Y57" s="91">
        <f>IF(B57="",0,IF(VLOOKUP(B57,'登録データ（女）'!$A$3:$AB$2000,28,FALSE)=1,0,1))</f>
        <v>0</v>
      </c>
      <c r="Z57" s="91">
        <f t="shared" ref="Z57" si="140">IF(B57="",1,0)</f>
        <v>1</v>
      </c>
      <c r="AA57" s="91">
        <f t="shared" ref="AA57" si="141">IF(C57="",1,0)</f>
        <v>1</v>
      </c>
      <c r="AB57" s="91">
        <f t="shared" ref="AB57" si="142">IF(D57="",1,0)</f>
        <v>1</v>
      </c>
      <c r="AC57" s="91">
        <f t="shared" ref="AC57" si="143">IF(E57="",1,0)</f>
        <v>1</v>
      </c>
      <c r="AD57" s="91">
        <f t="shared" ref="AD57" si="144">IF(E58="",1,0)</f>
        <v>1</v>
      </c>
      <c r="AE57" s="91">
        <f>SUM(Z57:AD57)</f>
        <v>5</v>
      </c>
      <c r="AF57" s="115" t="str">
        <f t="shared" ref="AF57" si="145">IF($B57="","",IF($B57&gt;1500,0,1))</f>
        <v/>
      </c>
      <c r="AG57" s="91">
        <f t="shared" ca="1" si="5"/>
        <v>0</v>
      </c>
      <c r="AH57" s="91">
        <f t="shared" si="6"/>
        <v>0</v>
      </c>
      <c r="AI57" s="91" t="str">
        <f>IF(G57="","0",VLOOKUP(G57,'登録データ（女）'!$U$4:$W$23,2,FALSE))</f>
        <v>0</v>
      </c>
      <c r="AJ57" s="91" t="str">
        <f t="shared" si="1"/>
        <v>00</v>
      </c>
      <c r="AK57" s="91" t="str">
        <f t="shared" si="7"/>
        <v>0</v>
      </c>
      <c r="AL57" s="91" t="str">
        <f t="shared" si="2"/>
        <v>000000</v>
      </c>
      <c r="AM57" s="91" t="str">
        <f t="shared" ca="1" si="8"/>
        <v/>
      </c>
      <c r="AN57" s="91">
        <f t="shared" si="9"/>
        <v>0</v>
      </c>
      <c r="AO57" s="91" t="str">
        <f>IF(G57="","0",VALUE(VLOOKUP(G57,'登録データ（男）'!$U$4:$W$22,3,FALSE)))</f>
        <v>0</v>
      </c>
      <c r="AP57" s="91">
        <f t="shared" si="3"/>
        <v>0</v>
      </c>
      <c r="AQ57" s="91">
        <f t="shared" si="10"/>
        <v>0</v>
      </c>
      <c r="AR57" s="91" t="str">
        <f ca="1">IF(OFFSET(B57,-MOD(ROW(B57),3),0)&lt;&gt;"",IF(RIGHT(G57,1)=")",VALUE(VLOOKUP(OFFSET(B57,-MOD(ROW(B57),3),0),'登録データ（女）'!B57,8,FALSE)),"0"),"0")</f>
        <v>0</v>
      </c>
      <c r="AS57" s="91">
        <f t="shared" ca="1" si="11"/>
        <v>0</v>
      </c>
      <c r="AT57" s="91" t="str">
        <f t="shared" ref="AT57" si="146">IF(AU57="","",RANK(AU57,$AU$18:$AU$467,1))</f>
        <v/>
      </c>
      <c r="AU57" s="91" t="str">
        <f t="shared" ref="AU57" si="147">IF(S57="","",B57)</f>
        <v/>
      </c>
      <c r="AV57" s="91" t="str">
        <f t="shared" ref="AV57" si="148">IF(AW57="","",RANK(AW57,$AW$18:$AW$467,1))</f>
        <v/>
      </c>
      <c r="AW57" s="91" t="str">
        <f t="shared" ref="AW57" si="149">IF(T57="","",B57)</f>
        <v/>
      </c>
      <c r="AX57" s="91" t="str">
        <f t="shared" ref="AX57" si="150">IF(AY57="","",RANK(AY57,$AY$18:$AY$467,1))</f>
        <v/>
      </c>
      <c r="AY57" s="91" t="str">
        <f>IF(OR(G57="七種競技",G58="七種競技",G59="七種競技"),B57,"")</f>
        <v/>
      </c>
      <c r="AZ57" s="91"/>
      <c r="BA57" s="91">
        <f>B57</f>
        <v>0</v>
      </c>
      <c r="BB57" s="105" t="str">
        <f t="shared" si="12"/>
        <v/>
      </c>
      <c r="BC57" s="118" t="str">
        <f t="shared" si="84"/>
        <v>十種競技○</v>
      </c>
      <c r="BD57" s="91">
        <f t="shared" si="13"/>
        <v>0</v>
      </c>
      <c r="BE57" s="91">
        <v>0</v>
      </c>
      <c r="BF57" s="91">
        <f t="shared" si="16"/>
        <v>0</v>
      </c>
      <c r="BG57" s="91">
        <f t="shared" si="14"/>
        <v>0</v>
      </c>
      <c r="BH57" s="116">
        <f>BG135</f>
        <v>0</v>
      </c>
      <c r="BI57" s="116">
        <f>BG136</f>
        <v>0</v>
      </c>
      <c r="BJ57" s="116">
        <f>BG137</f>
        <v>0</v>
      </c>
      <c r="BK57" s="116">
        <f>B135</f>
        <v>0</v>
      </c>
      <c r="BL57" s="91"/>
      <c r="BM57" s="91">
        <f t="shared" si="15"/>
        <v>0</v>
      </c>
    </row>
    <row r="58" spans="1:65" ht="18.75" customHeight="1">
      <c r="A58" s="388"/>
      <c r="B58" s="382"/>
      <c r="C58" s="385"/>
      <c r="D58" s="385"/>
      <c r="E58" s="91" t="str">
        <f>IF(B57="","",VLOOKUP(B57,'登録データ（女）'!$A$3:$AB$2000,4,FALSE))</f>
        <v/>
      </c>
      <c r="F58" s="91" t="s">
        <v>53</v>
      </c>
      <c r="G58" s="16"/>
      <c r="H58" s="16"/>
      <c r="I58" s="91" t="s">
        <v>56</v>
      </c>
      <c r="J58" s="76"/>
      <c r="K58" s="91" t="str">
        <f t="shared" si="17"/>
        <v/>
      </c>
      <c r="L58" s="76"/>
      <c r="M58" s="91" t="str">
        <f t="shared" si="4"/>
        <v/>
      </c>
      <c r="N58" s="76"/>
      <c r="O58" s="76"/>
      <c r="P58" s="204"/>
      <c r="Q58" s="204"/>
      <c r="R58" s="257"/>
      <c r="S58" s="255"/>
      <c r="T58" s="255"/>
      <c r="X58" s="104"/>
      <c r="Y58" s="91">
        <f>IF(B58="",0,IF(VLOOKUP(B58,'登録データ（女）'!$A$3:$AB$2000,28,FALSE)=1,0,1))</f>
        <v>0</v>
      </c>
      <c r="Z58" s="91"/>
      <c r="AA58" s="91"/>
      <c r="AB58" s="91"/>
      <c r="AC58" s="91"/>
      <c r="AD58" s="91"/>
      <c r="AE58" s="91"/>
      <c r="AF58" s="91"/>
      <c r="AG58" s="91">
        <f t="shared" ca="1" si="5"/>
        <v>0</v>
      </c>
      <c r="AH58" s="91">
        <f t="shared" si="6"/>
        <v>0</v>
      </c>
      <c r="AI58" s="91" t="str">
        <f>IF(G58="","0",VLOOKUP(G58,'登録データ（女）'!$U$4:$W$23,2,FALSE))</f>
        <v>0</v>
      </c>
      <c r="AJ58" s="91" t="str">
        <f t="shared" si="1"/>
        <v>00</v>
      </c>
      <c r="AK58" s="91" t="str">
        <f t="shared" si="7"/>
        <v>0</v>
      </c>
      <c r="AL58" s="91" t="str">
        <f t="shared" si="2"/>
        <v>000000</v>
      </c>
      <c r="AM58" s="91" t="str">
        <f t="shared" ca="1" si="8"/>
        <v/>
      </c>
      <c r="AN58" s="91">
        <f t="shared" si="9"/>
        <v>0</v>
      </c>
      <c r="AO58" s="91" t="str">
        <f>IF(G58="","0",VALUE(VLOOKUP(G58,'登録データ（男）'!$U$4:$W$22,3,FALSE)))</f>
        <v>0</v>
      </c>
      <c r="AP58" s="91">
        <f t="shared" si="3"/>
        <v>0</v>
      </c>
      <c r="AQ58" s="91">
        <f t="shared" si="10"/>
        <v>0</v>
      </c>
      <c r="AR58" s="91" t="str">
        <f ca="1">IF(OFFSET(B58,-MOD(ROW(B58),3),0)&lt;&gt;"",IF(RIGHT(G58,1)=")",VALUE(VLOOKUP(OFFSET(B58,-MOD(ROW(B58),3),0),'登録データ（女）'!B58,8,FALSE)),"0"),"0")</f>
        <v>0</v>
      </c>
      <c r="AS58" s="91">
        <f t="shared" ca="1" si="11"/>
        <v>0</v>
      </c>
      <c r="AT58" s="91"/>
      <c r="AU58" s="91"/>
      <c r="AV58" s="91"/>
      <c r="AW58" s="91"/>
      <c r="AX58" s="91"/>
      <c r="AY58" s="91"/>
      <c r="AZ58" s="91"/>
      <c r="BA58" s="91"/>
      <c r="BB58" s="91" t="str">
        <f t="shared" si="12"/>
        <v/>
      </c>
      <c r="BG58" s="91">
        <f t="shared" si="14"/>
        <v>0</v>
      </c>
      <c r="BH58" s="116">
        <f>BG138</f>
        <v>0</v>
      </c>
      <c r="BI58" s="116">
        <f>BG139</f>
        <v>0</v>
      </c>
      <c r="BJ58" s="116">
        <f>BG140</f>
        <v>0</v>
      </c>
      <c r="BK58" s="116">
        <f>B138</f>
        <v>0</v>
      </c>
      <c r="BL58" s="91"/>
      <c r="BM58" s="91">
        <f t="shared" si="15"/>
        <v>0</v>
      </c>
    </row>
    <row r="59" spans="1:65" ht="18.75" customHeight="1" thickBot="1">
      <c r="A59" s="389"/>
      <c r="B59" s="383"/>
      <c r="C59" s="386"/>
      <c r="D59" s="386"/>
      <c r="E59" s="117" t="s">
        <v>259</v>
      </c>
      <c r="F59" s="92" t="s">
        <v>54</v>
      </c>
      <c r="G59" s="79"/>
      <c r="H59" s="79"/>
      <c r="I59" s="92" t="s">
        <v>36</v>
      </c>
      <c r="J59" s="18"/>
      <c r="K59" s="93" t="str">
        <f t="shared" si="17"/>
        <v/>
      </c>
      <c r="L59" s="18"/>
      <c r="M59" s="93" t="str">
        <f t="shared" si="4"/>
        <v/>
      </c>
      <c r="N59" s="18"/>
      <c r="O59" s="18"/>
      <c r="P59" s="258"/>
      <c r="Q59" s="258"/>
      <c r="R59" s="259"/>
      <c r="S59" s="256"/>
      <c r="T59" s="256"/>
      <c r="X59" s="104"/>
      <c r="Y59" s="91">
        <f>IF(B59="",0,IF(VLOOKUP(B59,'登録データ（女）'!$A$3:$AB$2000,28,FALSE)=1,0,1))</f>
        <v>0</v>
      </c>
      <c r="Z59" s="91"/>
      <c r="AA59" s="91"/>
      <c r="AB59" s="91"/>
      <c r="AC59" s="91"/>
      <c r="AD59" s="91"/>
      <c r="AE59" s="91"/>
      <c r="AF59" s="91"/>
      <c r="AG59" s="91">
        <f t="shared" ca="1" si="5"/>
        <v>0</v>
      </c>
      <c r="AH59" s="91">
        <f t="shared" si="6"/>
        <v>0</v>
      </c>
      <c r="AI59" s="91" t="str">
        <f>IF(G59="","0",VLOOKUP(G59,'登録データ（女）'!$U$4:$W$23,2,FALSE))</f>
        <v>0</v>
      </c>
      <c r="AJ59" s="91" t="str">
        <f t="shared" si="1"/>
        <v>00</v>
      </c>
      <c r="AK59" s="91" t="str">
        <f t="shared" si="7"/>
        <v>0</v>
      </c>
      <c r="AL59" s="91" t="str">
        <f t="shared" si="2"/>
        <v>000000</v>
      </c>
      <c r="AM59" s="91" t="str">
        <f t="shared" ca="1" si="8"/>
        <v/>
      </c>
      <c r="AN59" s="91">
        <f t="shared" si="9"/>
        <v>0</v>
      </c>
      <c r="AO59" s="91" t="str">
        <f>IF(G59="","0",VALUE(VLOOKUP(G59,'登録データ（男）'!$U$4:$W$22,3,FALSE)))</f>
        <v>0</v>
      </c>
      <c r="AP59" s="91">
        <f t="shared" si="3"/>
        <v>0</v>
      </c>
      <c r="AQ59" s="91">
        <f t="shared" si="10"/>
        <v>0</v>
      </c>
      <c r="AR59" s="91" t="str">
        <f ca="1">IF(OFFSET(B59,-MOD(ROW(B59),3),0)&lt;&gt;"",IF(RIGHT(G59,1)=")",VALUE(VLOOKUP(OFFSET(B59,-MOD(ROW(B59),3),0),'登録データ（女）'!B59,8,FALSE)),"0"),"0")</f>
        <v>0</v>
      </c>
      <c r="AS59" s="91">
        <f t="shared" ca="1" si="11"/>
        <v>0</v>
      </c>
      <c r="AT59" s="91"/>
      <c r="AU59" s="91"/>
      <c r="AV59" s="91"/>
      <c r="AW59" s="91"/>
      <c r="AX59" s="91"/>
      <c r="AY59" s="91"/>
      <c r="AZ59" s="91"/>
      <c r="BA59" s="91"/>
      <c r="BB59" s="91" t="str">
        <f t="shared" si="12"/>
        <v/>
      </c>
      <c r="BG59" s="91">
        <f t="shared" si="14"/>
        <v>0</v>
      </c>
      <c r="BH59" s="116">
        <f>BG141</f>
        <v>0</v>
      </c>
      <c r="BI59" s="116">
        <f>BG142</f>
        <v>0</v>
      </c>
      <c r="BJ59" s="116">
        <f>BG143</f>
        <v>0</v>
      </c>
      <c r="BK59" s="116">
        <f>B141</f>
        <v>0</v>
      </c>
      <c r="BL59" s="91"/>
      <c r="BM59" s="91">
        <f t="shared" si="15"/>
        <v>0</v>
      </c>
    </row>
    <row r="60" spans="1:65" ht="18" customHeight="1" thickTop="1">
      <c r="A60" s="387">
        <v>15</v>
      </c>
      <c r="B60" s="381"/>
      <c r="C60" s="384" t="str">
        <f>IF(B60="","",VLOOKUP(B60,'登録データ（女）'!$A$3:$AB$2000,2,FALSE))</f>
        <v/>
      </c>
      <c r="D60" s="384" t="str">
        <f>IF(B60="","",VLOOKUP(B60,'登録データ（女）'!$A$3:$AB$2000,3,FALSE))</f>
        <v/>
      </c>
      <c r="E60" s="90" t="str">
        <f>IF(B60="","",VLOOKUP(B60,'登録データ（女）'!$A$3:$AB$2000,7,FALSE))</f>
        <v/>
      </c>
      <c r="F60" s="90" t="s">
        <v>52</v>
      </c>
      <c r="G60" s="82"/>
      <c r="H60" s="82"/>
      <c r="I60" s="90" t="s">
        <v>55</v>
      </c>
      <c r="J60" s="17"/>
      <c r="K60" s="111" t="str">
        <f t="shared" si="17"/>
        <v/>
      </c>
      <c r="L60" s="17"/>
      <c r="M60" s="111" t="str">
        <f t="shared" si="4"/>
        <v/>
      </c>
      <c r="N60" s="17"/>
      <c r="O60" s="17"/>
      <c r="P60" s="262"/>
      <c r="Q60" s="262"/>
      <c r="R60" s="241"/>
      <c r="S60" s="254"/>
      <c r="T60" s="254"/>
      <c r="X60" s="104"/>
      <c r="Y60" s="91">
        <f>IF(B60="",0,IF(VLOOKUP(B60,'登録データ（女）'!$A$3:$AB$2000,28,FALSE)=1,0,1))</f>
        <v>0</v>
      </c>
      <c r="Z60" s="91">
        <f t="shared" ref="Z60" si="151">IF(B60="",1,0)</f>
        <v>1</v>
      </c>
      <c r="AA60" s="91">
        <f t="shared" ref="AA60" si="152">IF(C60="",1,0)</f>
        <v>1</v>
      </c>
      <c r="AB60" s="91">
        <f t="shared" ref="AB60" si="153">IF(D60="",1,0)</f>
        <v>1</v>
      </c>
      <c r="AC60" s="91">
        <f t="shared" ref="AC60" si="154">IF(E60="",1,0)</f>
        <v>1</v>
      </c>
      <c r="AD60" s="91">
        <f t="shared" ref="AD60" si="155">IF(E61="",1,0)</f>
        <v>1</v>
      </c>
      <c r="AE60" s="91">
        <f>SUM(Z60:AD60)</f>
        <v>5</v>
      </c>
      <c r="AF60" s="115" t="str">
        <f t="shared" ref="AF60" si="156">IF($B60="","",IF($B60&gt;1500,0,1))</f>
        <v/>
      </c>
      <c r="AG60" s="91">
        <f t="shared" ca="1" si="5"/>
        <v>0</v>
      </c>
      <c r="AH60" s="91">
        <f t="shared" si="6"/>
        <v>0</v>
      </c>
      <c r="AI60" s="91" t="str">
        <f>IF(G60="","0",VLOOKUP(G60,'登録データ（女）'!$U$3:$W$23,2,FALSE))</f>
        <v>0</v>
      </c>
      <c r="AJ60" s="91" t="str">
        <f t="shared" si="1"/>
        <v>00</v>
      </c>
      <c r="AK60" s="91" t="str">
        <f t="shared" si="7"/>
        <v>0</v>
      </c>
      <c r="AL60" s="91" t="str">
        <f t="shared" si="2"/>
        <v>000000</v>
      </c>
      <c r="AM60" s="91" t="str">
        <f t="shared" ca="1" si="8"/>
        <v/>
      </c>
      <c r="AN60" s="91">
        <f t="shared" si="9"/>
        <v>0</v>
      </c>
      <c r="AO60" s="91" t="str">
        <f>IF(G60="","0",VALUE(VLOOKUP(G60,'登録データ（男）'!$U$4:$W$22,3,FALSE)))</f>
        <v>0</v>
      </c>
      <c r="AP60" s="91">
        <f t="shared" si="3"/>
        <v>0</v>
      </c>
      <c r="AQ60" s="91">
        <f t="shared" si="10"/>
        <v>0</v>
      </c>
      <c r="AR60" s="91" t="str">
        <f ca="1">IF(OFFSET(B60,-MOD(ROW(B60),3),0)&lt;&gt;"",IF(RIGHT(G60,1)=")",VALUE(VLOOKUP(OFFSET(B60,-MOD(ROW(B60),3),0),'登録データ（女）'!B60,8,FALSE)),"0"),"0")</f>
        <v>0</v>
      </c>
      <c r="AS60" s="91">
        <f t="shared" ca="1" si="11"/>
        <v>0</v>
      </c>
      <c r="AT60" s="91" t="str">
        <f t="shared" ref="AT60" si="157">IF(AU60="","",RANK(AU60,$AU$18:$AU$467,1))</f>
        <v/>
      </c>
      <c r="AU60" s="91" t="str">
        <f t="shared" ref="AU60" si="158">IF(S60="","",B60)</f>
        <v/>
      </c>
      <c r="AV60" s="91" t="str">
        <f t="shared" ref="AV60" si="159">IF(AW60="","",RANK(AW60,$AW$18:$AW$467,1))</f>
        <v/>
      </c>
      <c r="AW60" s="91" t="str">
        <f t="shared" ref="AW60" si="160">IF(T60="","",B60)</f>
        <v/>
      </c>
      <c r="AX60" s="91" t="str">
        <f t="shared" ref="AX60" si="161">IF(AY60="","",RANK(AY60,$AY$18:$AY$467,1))</f>
        <v/>
      </c>
      <c r="AY60" s="91" t="str">
        <f>IF(OR(G60="七種競技",G61="七種競技",G62="七種競技"),B60,"")</f>
        <v/>
      </c>
      <c r="AZ60" s="91"/>
      <c r="BA60" s="91">
        <f>B60</f>
        <v>0</v>
      </c>
      <c r="BB60" s="91" t="str">
        <f t="shared" si="12"/>
        <v/>
      </c>
      <c r="BG60" s="91">
        <f t="shared" si="14"/>
        <v>0</v>
      </c>
      <c r="BH60" s="116">
        <f>BG144</f>
        <v>0</v>
      </c>
      <c r="BI60" s="116">
        <f>BG145</f>
        <v>0</v>
      </c>
      <c r="BJ60" s="116">
        <f>BG146</f>
        <v>0</v>
      </c>
      <c r="BK60" s="116">
        <f>B144</f>
        <v>0</v>
      </c>
      <c r="BL60" s="91"/>
      <c r="BM60" s="91">
        <f t="shared" si="15"/>
        <v>0</v>
      </c>
    </row>
    <row r="61" spans="1:65" ht="18" customHeight="1">
      <c r="A61" s="388"/>
      <c r="B61" s="382"/>
      <c r="C61" s="385"/>
      <c r="D61" s="385"/>
      <c r="E61" s="91" t="str">
        <f>IF(B60="","",VLOOKUP(B60,'登録データ（女）'!$A$3:$AB$2000,4,FALSE))</f>
        <v/>
      </c>
      <c r="F61" s="91" t="s">
        <v>53</v>
      </c>
      <c r="G61" s="16"/>
      <c r="H61" s="16"/>
      <c r="I61" s="91" t="s">
        <v>56</v>
      </c>
      <c r="J61" s="76"/>
      <c r="K61" s="91" t="str">
        <f t="shared" si="17"/>
        <v/>
      </c>
      <c r="L61" s="76"/>
      <c r="M61" s="91" t="str">
        <f t="shared" si="4"/>
        <v/>
      </c>
      <c r="N61" s="76"/>
      <c r="O61" s="76"/>
      <c r="P61" s="204"/>
      <c r="Q61" s="204"/>
      <c r="R61" s="257"/>
      <c r="S61" s="255"/>
      <c r="T61" s="255"/>
      <c r="X61" s="104"/>
      <c r="Y61" s="91">
        <f>IF(B61="",0,IF(VLOOKUP(B61,'登録データ（女）'!$A$3:$AB$2000,28,FALSE)=1,0,1))</f>
        <v>0</v>
      </c>
      <c r="Z61" s="91"/>
      <c r="AA61" s="91"/>
      <c r="AB61" s="91"/>
      <c r="AC61" s="91"/>
      <c r="AD61" s="91"/>
      <c r="AE61" s="91"/>
      <c r="AF61" s="91"/>
      <c r="AG61" s="91">
        <f t="shared" ca="1" si="5"/>
        <v>0</v>
      </c>
      <c r="AH61" s="91">
        <f t="shared" si="6"/>
        <v>0</v>
      </c>
      <c r="AI61" s="91" t="str">
        <f>IF(G61="","0",VLOOKUP(G61,'登録データ（女）'!$U$4:$W$23,2,FALSE))</f>
        <v>0</v>
      </c>
      <c r="AJ61" s="91" t="str">
        <f t="shared" si="1"/>
        <v>00</v>
      </c>
      <c r="AK61" s="91" t="str">
        <f t="shared" si="7"/>
        <v>0</v>
      </c>
      <c r="AL61" s="91" t="str">
        <f t="shared" si="2"/>
        <v>000000</v>
      </c>
      <c r="AM61" s="91" t="str">
        <f t="shared" ca="1" si="8"/>
        <v/>
      </c>
      <c r="AN61" s="91">
        <f t="shared" si="9"/>
        <v>0</v>
      </c>
      <c r="AO61" s="91" t="str">
        <f>IF(G61="","0",VALUE(VLOOKUP(G61,'登録データ（男）'!$U$4:$W$22,3,FALSE)))</f>
        <v>0</v>
      </c>
      <c r="AP61" s="91">
        <f t="shared" si="3"/>
        <v>0</v>
      </c>
      <c r="AQ61" s="91">
        <f t="shared" si="10"/>
        <v>0</v>
      </c>
      <c r="AR61" s="91" t="str">
        <f ca="1">IF(OFFSET(B61,-MOD(ROW(B61),3),0)&lt;&gt;"",IF(RIGHT(G61,1)=")",VALUE(VLOOKUP(OFFSET(B61,-MOD(ROW(B61),3),0),'登録データ（女）'!B61,8,FALSE)),"0"),"0")</f>
        <v>0</v>
      </c>
      <c r="AS61" s="91">
        <f t="shared" ca="1" si="11"/>
        <v>0</v>
      </c>
      <c r="AT61" s="91"/>
      <c r="AU61" s="91"/>
      <c r="AV61" s="91"/>
      <c r="AW61" s="91"/>
      <c r="AX61" s="91"/>
      <c r="AY61" s="91"/>
      <c r="AZ61" s="91"/>
      <c r="BA61" s="91"/>
      <c r="BB61" s="91" t="str">
        <f t="shared" si="12"/>
        <v/>
      </c>
      <c r="BG61" s="91">
        <f t="shared" si="14"/>
        <v>0</v>
      </c>
      <c r="BH61" s="116">
        <f>BG147</f>
        <v>0</v>
      </c>
      <c r="BI61" s="116">
        <f>BG148</f>
        <v>0</v>
      </c>
      <c r="BJ61" s="116">
        <f>BG149</f>
        <v>0</v>
      </c>
      <c r="BK61" s="116">
        <f>B147</f>
        <v>0</v>
      </c>
      <c r="BL61" s="91"/>
      <c r="BM61" s="91">
        <f t="shared" si="15"/>
        <v>0</v>
      </c>
    </row>
    <row r="62" spans="1:65" ht="18.75" customHeight="1" thickBot="1">
      <c r="A62" s="389"/>
      <c r="B62" s="383"/>
      <c r="C62" s="386"/>
      <c r="D62" s="386"/>
      <c r="E62" s="117" t="s">
        <v>259</v>
      </c>
      <c r="F62" s="92" t="s">
        <v>54</v>
      </c>
      <c r="G62" s="79"/>
      <c r="H62" s="79"/>
      <c r="I62" s="92" t="s">
        <v>36</v>
      </c>
      <c r="J62" s="18"/>
      <c r="K62" s="93" t="str">
        <f t="shared" si="17"/>
        <v/>
      </c>
      <c r="L62" s="18"/>
      <c r="M62" s="93" t="str">
        <f t="shared" si="4"/>
        <v/>
      </c>
      <c r="N62" s="18"/>
      <c r="O62" s="18"/>
      <c r="P62" s="258"/>
      <c r="Q62" s="258"/>
      <c r="R62" s="259"/>
      <c r="S62" s="256"/>
      <c r="T62" s="256"/>
      <c r="X62" s="104"/>
      <c r="Y62" s="91">
        <f>IF(B62="",0,IF(VLOOKUP(B62,'登録データ（女）'!$A$3:$AB$2000,28,FALSE)=1,0,1))</f>
        <v>0</v>
      </c>
      <c r="Z62" s="91"/>
      <c r="AA62" s="91"/>
      <c r="AB62" s="91"/>
      <c r="AC62" s="91"/>
      <c r="AD62" s="91"/>
      <c r="AE62" s="91"/>
      <c r="AF62" s="91"/>
      <c r="AG62" s="91">
        <f t="shared" ca="1" si="5"/>
        <v>0</v>
      </c>
      <c r="AH62" s="91">
        <f t="shared" si="6"/>
        <v>0</v>
      </c>
      <c r="AI62" s="91" t="str">
        <f>IF(G62="","0",VLOOKUP(G62,'登録データ（女）'!$U$4:$W$23,2,FALSE))</f>
        <v>0</v>
      </c>
      <c r="AJ62" s="91" t="str">
        <f t="shared" si="1"/>
        <v>00</v>
      </c>
      <c r="AK62" s="91" t="str">
        <f t="shared" si="7"/>
        <v>0</v>
      </c>
      <c r="AL62" s="91" t="str">
        <f t="shared" si="2"/>
        <v>000000</v>
      </c>
      <c r="AM62" s="91" t="str">
        <f t="shared" ca="1" si="8"/>
        <v/>
      </c>
      <c r="AN62" s="91">
        <f t="shared" si="9"/>
        <v>0</v>
      </c>
      <c r="AO62" s="91" t="str">
        <f>IF(G62="","0",VALUE(VLOOKUP(G62,'登録データ（男）'!$U$4:$W$22,3,FALSE)))</f>
        <v>0</v>
      </c>
      <c r="AP62" s="91">
        <f t="shared" si="3"/>
        <v>0</v>
      </c>
      <c r="AQ62" s="91">
        <f t="shared" si="10"/>
        <v>0</v>
      </c>
      <c r="AR62" s="91" t="str">
        <f ca="1">IF(OFFSET(B62,-MOD(ROW(B62),3),0)&lt;&gt;"",IF(RIGHT(G62,1)=")",VALUE(VLOOKUP(OFFSET(B62,-MOD(ROW(B62),3),0),'登録データ（女）'!B62,8,FALSE)),"0"),"0")</f>
        <v>0</v>
      </c>
      <c r="AS62" s="91">
        <f t="shared" ca="1" si="11"/>
        <v>0</v>
      </c>
      <c r="AT62" s="91"/>
      <c r="AU62" s="91"/>
      <c r="AV62" s="91"/>
      <c r="AW62" s="91"/>
      <c r="AX62" s="91"/>
      <c r="AY62" s="91"/>
      <c r="AZ62" s="91"/>
      <c r="BA62" s="91"/>
      <c r="BB62" s="91" t="str">
        <f t="shared" si="12"/>
        <v/>
      </c>
      <c r="BG62" s="91">
        <f t="shared" si="14"/>
        <v>0</v>
      </c>
      <c r="BH62" s="116">
        <f>BG150</f>
        <v>0</v>
      </c>
      <c r="BI62" s="116">
        <f>BG151</f>
        <v>0</v>
      </c>
      <c r="BJ62" s="116">
        <f>BG152</f>
        <v>0</v>
      </c>
      <c r="BK62" s="116">
        <f>B150</f>
        <v>0</v>
      </c>
      <c r="BL62" s="91"/>
      <c r="BM62" s="91">
        <f t="shared" si="15"/>
        <v>0</v>
      </c>
    </row>
    <row r="63" spans="1:65" ht="18" customHeight="1" thickTop="1">
      <c r="A63" s="387">
        <v>16</v>
      </c>
      <c r="B63" s="381"/>
      <c r="C63" s="384" t="str">
        <f>IF(B63="","",VLOOKUP(B63,'登録データ（女）'!$A$3:$AB$2000,2,FALSE))</f>
        <v/>
      </c>
      <c r="D63" s="384" t="str">
        <f>IF(B63="","",VLOOKUP(B63,'登録データ（女）'!$A$3:$AB$2000,3,FALSE))</f>
        <v/>
      </c>
      <c r="E63" s="90" t="str">
        <f>IF(B63="","",VLOOKUP(B63,'登録データ（女）'!$A$3:$AB$2000,7,FALSE))</f>
        <v/>
      </c>
      <c r="F63" s="90" t="s">
        <v>52</v>
      </c>
      <c r="G63" s="82"/>
      <c r="H63" s="82"/>
      <c r="I63" s="90" t="s">
        <v>55</v>
      </c>
      <c r="J63" s="17"/>
      <c r="K63" s="111" t="str">
        <f t="shared" si="17"/>
        <v/>
      </c>
      <c r="L63" s="17"/>
      <c r="M63" s="111" t="str">
        <f t="shared" si="4"/>
        <v/>
      </c>
      <c r="N63" s="17"/>
      <c r="O63" s="17"/>
      <c r="P63" s="262"/>
      <c r="Q63" s="262"/>
      <c r="R63" s="241"/>
      <c r="S63" s="254"/>
      <c r="T63" s="254"/>
      <c r="X63" s="104"/>
      <c r="Y63" s="91">
        <f>IF(B63="",0,IF(VLOOKUP(B63,'登録データ（女）'!$A$3:$AB$2000,28,FALSE)=1,0,1))</f>
        <v>0</v>
      </c>
      <c r="Z63" s="91">
        <f t="shared" ref="Z63" si="162">IF(B63="",1,0)</f>
        <v>1</v>
      </c>
      <c r="AA63" s="91">
        <f t="shared" ref="AA63" si="163">IF(C63="",1,0)</f>
        <v>1</v>
      </c>
      <c r="AB63" s="91">
        <f t="shared" ref="AB63" si="164">IF(D63="",1,0)</f>
        <v>1</v>
      </c>
      <c r="AC63" s="91">
        <f t="shared" ref="AC63" si="165">IF(E63="",1,0)</f>
        <v>1</v>
      </c>
      <c r="AD63" s="91">
        <f t="shared" ref="AD63" si="166">IF(E64="",1,0)</f>
        <v>1</v>
      </c>
      <c r="AE63" s="91">
        <f>SUM(Z63:AD63)</f>
        <v>5</v>
      </c>
      <c r="AF63" s="115" t="str">
        <f t="shared" ref="AF63" si="167">IF($B63="","",IF($B63&gt;1500,0,1))</f>
        <v/>
      </c>
      <c r="AG63" s="91">
        <f t="shared" ca="1" si="5"/>
        <v>0</v>
      </c>
      <c r="AH63" s="91">
        <f t="shared" si="6"/>
        <v>0</v>
      </c>
      <c r="AI63" s="91" t="str">
        <f>IF(G63="","0",VLOOKUP(G63,'登録データ（女）'!$U$4:$W$23,2,FALSE))</f>
        <v>0</v>
      </c>
      <c r="AJ63" s="91" t="str">
        <f t="shared" si="1"/>
        <v>00</v>
      </c>
      <c r="AK63" s="91" t="str">
        <f t="shared" si="7"/>
        <v>0</v>
      </c>
      <c r="AL63" s="91" t="str">
        <f t="shared" si="2"/>
        <v>000000</v>
      </c>
      <c r="AM63" s="91" t="str">
        <f t="shared" ca="1" si="8"/>
        <v/>
      </c>
      <c r="AN63" s="91">
        <f t="shared" si="9"/>
        <v>0</v>
      </c>
      <c r="AO63" s="91" t="str">
        <f>IF(G63="","0",VALUE(VLOOKUP(G63,'登録データ（男）'!$U$4:$W$22,3,FALSE)))</f>
        <v>0</v>
      </c>
      <c r="AP63" s="91">
        <f t="shared" si="3"/>
        <v>0</v>
      </c>
      <c r="AQ63" s="91">
        <f t="shared" si="10"/>
        <v>0</v>
      </c>
      <c r="AR63" s="91" t="str">
        <f ca="1">IF(OFFSET(B63,-MOD(ROW(B63),3),0)&lt;&gt;"",IF(RIGHT(G63,1)=")",VALUE(VLOOKUP(OFFSET(B63,-MOD(ROW(B63),3),0),'登録データ（女）'!B63,8,FALSE)),"0"),"0")</f>
        <v>0</v>
      </c>
      <c r="AS63" s="91">
        <f t="shared" ca="1" si="11"/>
        <v>0</v>
      </c>
      <c r="AT63" s="91" t="str">
        <f t="shared" ref="AT63" si="168">IF(AU63="","",RANK(AU63,$AU$18:$AU$467,1))</f>
        <v/>
      </c>
      <c r="AU63" s="91" t="str">
        <f t="shared" ref="AU63" si="169">IF(S63="","",B63)</f>
        <v/>
      </c>
      <c r="AV63" s="91" t="str">
        <f t="shared" ref="AV63" si="170">IF(AW63="","",RANK(AW63,$AW$18:$AW$467,1))</f>
        <v/>
      </c>
      <c r="AW63" s="91" t="str">
        <f t="shared" ref="AW63" si="171">IF(T63="","",B63)</f>
        <v/>
      </c>
      <c r="AX63" s="91" t="str">
        <f t="shared" ref="AX63" si="172">IF(AY63="","",RANK(AY63,$AY$18:$AY$467,1))</f>
        <v/>
      </c>
      <c r="AY63" s="91" t="str">
        <f>IF(OR(G63="七種競技",G64="七種競技",G65="七種競技"),B63,"")</f>
        <v/>
      </c>
      <c r="AZ63" s="91"/>
      <c r="BA63" s="91">
        <f>B63</f>
        <v>0</v>
      </c>
      <c r="BB63" s="91" t="str">
        <f t="shared" si="12"/>
        <v/>
      </c>
      <c r="BG63" s="91">
        <f t="shared" si="14"/>
        <v>0</v>
      </c>
      <c r="BH63" s="116">
        <f>BG153</f>
        <v>0</v>
      </c>
      <c r="BI63" s="116">
        <f>BG154</f>
        <v>0</v>
      </c>
      <c r="BJ63" s="116">
        <f>BG155</f>
        <v>0</v>
      </c>
      <c r="BK63" s="116">
        <f>B153</f>
        <v>0</v>
      </c>
      <c r="BL63" s="91"/>
      <c r="BM63" s="91">
        <f t="shared" si="15"/>
        <v>0</v>
      </c>
    </row>
    <row r="64" spans="1:65" ht="18" customHeight="1">
      <c r="A64" s="388"/>
      <c r="B64" s="382"/>
      <c r="C64" s="385"/>
      <c r="D64" s="385"/>
      <c r="E64" s="91" t="str">
        <f>IF(B63="","",VLOOKUP(B63,'登録データ（女）'!$A$3:$AB$2000,4,FALSE))</f>
        <v/>
      </c>
      <c r="F64" s="91" t="s">
        <v>53</v>
      </c>
      <c r="G64" s="16"/>
      <c r="H64" s="16"/>
      <c r="I64" s="91" t="s">
        <v>56</v>
      </c>
      <c r="J64" s="76"/>
      <c r="K64" s="91" t="str">
        <f t="shared" si="17"/>
        <v/>
      </c>
      <c r="L64" s="76"/>
      <c r="M64" s="91" t="str">
        <f t="shared" si="4"/>
        <v/>
      </c>
      <c r="N64" s="76"/>
      <c r="O64" s="76"/>
      <c r="P64" s="204"/>
      <c r="Q64" s="204"/>
      <c r="R64" s="257"/>
      <c r="S64" s="255"/>
      <c r="T64" s="255"/>
      <c r="X64" s="104"/>
      <c r="Y64" s="91">
        <f>IF(B64="",0,IF(VLOOKUP(B64,'登録データ（女）'!$A$3:$AB$2000,28,FALSE)=1,0,1))</f>
        <v>0</v>
      </c>
      <c r="Z64" s="91"/>
      <c r="AA64" s="91"/>
      <c r="AB64" s="91"/>
      <c r="AC64" s="91"/>
      <c r="AD64" s="91"/>
      <c r="AE64" s="91"/>
      <c r="AF64" s="91"/>
      <c r="AG64" s="91">
        <f t="shared" ca="1" si="5"/>
        <v>0</v>
      </c>
      <c r="AH64" s="91">
        <f t="shared" si="6"/>
        <v>0</v>
      </c>
      <c r="AI64" s="91" t="str">
        <f>IF(G64="","0",VLOOKUP(G64,'登録データ（女）'!$U$4:$W$23,2,FALSE))</f>
        <v>0</v>
      </c>
      <c r="AJ64" s="91" t="str">
        <f t="shared" si="1"/>
        <v>00</v>
      </c>
      <c r="AK64" s="91" t="str">
        <f t="shared" si="7"/>
        <v>0</v>
      </c>
      <c r="AL64" s="91" t="str">
        <f t="shared" si="2"/>
        <v>000000</v>
      </c>
      <c r="AM64" s="91" t="str">
        <f t="shared" ca="1" si="8"/>
        <v/>
      </c>
      <c r="AN64" s="91">
        <f t="shared" si="9"/>
        <v>0</v>
      </c>
      <c r="AO64" s="91" t="str">
        <f>IF(G64="","0",VALUE(VLOOKUP(G64,'登録データ（男）'!$U$4:$W$22,3,FALSE)))</f>
        <v>0</v>
      </c>
      <c r="AP64" s="91">
        <f t="shared" si="3"/>
        <v>0</v>
      </c>
      <c r="AQ64" s="91">
        <f t="shared" si="10"/>
        <v>0</v>
      </c>
      <c r="AR64" s="91" t="str">
        <f ca="1">IF(OFFSET(B64,-MOD(ROW(B64),3),0)&lt;&gt;"",IF(RIGHT(G64,1)=")",VALUE(VLOOKUP(OFFSET(B64,-MOD(ROW(B64),3),0),'登録データ（女）'!B64,8,FALSE)),"0"),"0")</f>
        <v>0</v>
      </c>
      <c r="AS64" s="91">
        <f t="shared" ca="1" si="11"/>
        <v>0</v>
      </c>
      <c r="AT64" s="91"/>
      <c r="AU64" s="91"/>
      <c r="AV64" s="91"/>
      <c r="AW64" s="91"/>
      <c r="AX64" s="91"/>
      <c r="AY64" s="91"/>
      <c r="AZ64" s="91"/>
      <c r="BA64" s="91"/>
      <c r="BB64" s="91" t="str">
        <f t="shared" si="12"/>
        <v/>
      </c>
      <c r="BG64" s="91">
        <f t="shared" si="14"/>
        <v>0</v>
      </c>
      <c r="BH64" s="116">
        <f>BG156</f>
        <v>0</v>
      </c>
      <c r="BI64" s="116">
        <f>BG157</f>
        <v>0</v>
      </c>
      <c r="BJ64" s="116">
        <f>BG158</f>
        <v>0</v>
      </c>
      <c r="BK64" s="116">
        <f>B156</f>
        <v>0</v>
      </c>
      <c r="BL64" s="91"/>
      <c r="BM64" s="91">
        <f t="shared" si="15"/>
        <v>0</v>
      </c>
    </row>
    <row r="65" spans="1:65" ht="18.75" customHeight="1" thickBot="1">
      <c r="A65" s="389"/>
      <c r="B65" s="383"/>
      <c r="C65" s="386"/>
      <c r="D65" s="386"/>
      <c r="E65" s="117" t="s">
        <v>259</v>
      </c>
      <c r="F65" s="92" t="s">
        <v>54</v>
      </c>
      <c r="G65" s="79"/>
      <c r="H65" s="79"/>
      <c r="I65" s="92" t="s">
        <v>36</v>
      </c>
      <c r="J65" s="18"/>
      <c r="K65" s="93" t="str">
        <f t="shared" si="17"/>
        <v/>
      </c>
      <c r="L65" s="18"/>
      <c r="M65" s="93" t="str">
        <f t="shared" si="4"/>
        <v/>
      </c>
      <c r="N65" s="18"/>
      <c r="O65" s="18"/>
      <c r="P65" s="258"/>
      <c r="Q65" s="258"/>
      <c r="R65" s="259"/>
      <c r="S65" s="256"/>
      <c r="T65" s="256"/>
      <c r="X65" s="104"/>
      <c r="Y65" s="91">
        <f>IF(B65="",0,IF(VLOOKUP(B65,'登録データ（女）'!$A$3:$AB$2000,28,FALSE)=1,0,1))</f>
        <v>0</v>
      </c>
      <c r="Z65" s="91"/>
      <c r="AA65" s="91"/>
      <c r="AB65" s="91"/>
      <c r="AC65" s="91"/>
      <c r="AD65" s="91"/>
      <c r="AE65" s="91"/>
      <c r="AF65" s="91"/>
      <c r="AG65" s="91">
        <f t="shared" ca="1" si="5"/>
        <v>0</v>
      </c>
      <c r="AH65" s="91">
        <f t="shared" si="6"/>
        <v>0</v>
      </c>
      <c r="AI65" s="91" t="str">
        <f>IF(G65="","0",VLOOKUP(G65,'登録データ（女）'!$U$4:$W$23,2,FALSE))</f>
        <v>0</v>
      </c>
      <c r="AJ65" s="91" t="str">
        <f t="shared" si="1"/>
        <v>00</v>
      </c>
      <c r="AK65" s="91" t="str">
        <f t="shared" si="7"/>
        <v>0</v>
      </c>
      <c r="AL65" s="91" t="str">
        <f t="shared" si="2"/>
        <v>000000</v>
      </c>
      <c r="AM65" s="91" t="str">
        <f t="shared" ca="1" si="8"/>
        <v/>
      </c>
      <c r="AN65" s="91">
        <f t="shared" si="9"/>
        <v>0</v>
      </c>
      <c r="AO65" s="91" t="str">
        <f>IF(G65="","0",VALUE(VLOOKUP(G65,'登録データ（男）'!$U$4:$W$22,3,FALSE)))</f>
        <v>0</v>
      </c>
      <c r="AP65" s="91">
        <f t="shared" si="3"/>
        <v>0</v>
      </c>
      <c r="AQ65" s="91">
        <f t="shared" si="10"/>
        <v>0</v>
      </c>
      <c r="AR65" s="91" t="str">
        <f ca="1">IF(OFFSET(B65,-MOD(ROW(B65),3),0)&lt;&gt;"",IF(RIGHT(G65,1)=")",VALUE(VLOOKUP(OFFSET(B65,-MOD(ROW(B65),3),0),'登録データ（女）'!B65,8,FALSE)),"0"),"0")</f>
        <v>0</v>
      </c>
      <c r="AS65" s="91">
        <f t="shared" ca="1" si="11"/>
        <v>0</v>
      </c>
      <c r="AT65" s="91"/>
      <c r="AU65" s="91"/>
      <c r="AV65" s="91"/>
      <c r="AW65" s="91"/>
      <c r="AX65" s="91"/>
      <c r="AY65" s="91"/>
      <c r="AZ65" s="91"/>
      <c r="BA65" s="91"/>
      <c r="BB65" s="91" t="str">
        <f t="shared" si="12"/>
        <v/>
      </c>
      <c r="BG65" s="91">
        <f t="shared" si="14"/>
        <v>0</v>
      </c>
      <c r="BH65" s="116">
        <f>BG159</f>
        <v>0</v>
      </c>
      <c r="BI65" s="116">
        <f>BG160</f>
        <v>0</v>
      </c>
      <c r="BJ65" s="116">
        <f>BG161</f>
        <v>0</v>
      </c>
      <c r="BK65" s="116">
        <f>B159</f>
        <v>0</v>
      </c>
      <c r="BL65" s="91"/>
      <c r="BM65" s="91">
        <f t="shared" si="15"/>
        <v>0</v>
      </c>
    </row>
    <row r="66" spans="1:65" ht="18" customHeight="1" thickTop="1">
      <c r="A66" s="387">
        <v>17</v>
      </c>
      <c r="B66" s="381"/>
      <c r="C66" s="384" t="str">
        <f>IF(B66="","",VLOOKUP(B66,'登録データ（女）'!$A$3:$AB$2000,2,FALSE))</f>
        <v/>
      </c>
      <c r="D66" s="384" t="str">
        <f>IF(B66="","",VLOOKUP(B66,'登録データ（女）'!$A$3:$AB$2000,3,FALSE))</f>
        <v/>
      </c>
      <c r="E66" s="90" t="str">
        <f>IF(B66="","",VLOOKUP(B66,'登録データ（女）'!$A$3:$AB$2000,7,FALSE))</f>
        <v/>
      </c>
      <c r="F66" s="90" t="s">
        <v>52</v>
      </c>
      <c r="G66" s="82"/>
      <c r="H66" s="82"/>
      <c r="I66" s="90" t="s">
        <v>55</v>
      </c>
      <c r="J66" s="17"/>
      <c r="K66" s="111" t="str">
        <f t="shared" si="17"/>
        <v/>
      </c>
      <c r="L66" s="17"/>
      <c r="M66" s="111" t="str">
        <f t="shared" si="4"/>
        <v/>
      </c>
      <c r="N66" s="17"/>
      <c r="O66" s="17"/>
      <c r="P66" s="262"/>
      <c r="Q66" s="262"/>
      <c r="R66" s="241"/>
      <c r="S66" s="254"/>
      <c r="T66" s="254"/>
      <c r="X66" s="104"/>
      <c r="Y66" s="91">
        <f>IF(B66="",0,IF(VLOOKUP(B66,'登録データ（女）'!$A$3:$AB$2000,28,FALSE)=1,0,1))</f>
        <v>0</v>
      </c>
      <c r="Z66" s="91">
        <f t="shared" ref="Z66" si="173">IF(B66="",1,0)</f>
        <v>1</v>
      </c>
      <c r="AA66" s="91">
        <f t="shared" ref="AA66" si="174">IF(C66="",1,0)</f>
        <v>1</v>
      </c>
      <c r="AB66" s="91">
        <f t="shared" ref="AB66" si="175">IF(D66="",1,0)</f>
        <v>1</v>
      </c>
      <c r="AC66" s="91">
        <f t="shared" ref="AC66" si="176">IF(E66="",1,0)</f>
        <v>1</v>
      </c>
      <c r="AD66" s="91">
        <f t="shared" ref="AD66" si="177">IF(E67="",1,0)</f>
        <v>1</v>
      </c>
      <c r="AE66" s="91">
        <f>SUM(Z66:AD66)</f>
        <v>5</v>
      </c>
      <c r="AF66" s="115" t="str">
        <f t="shared" ref="AF66" si="178">IF($B66="","",IF($B66&gt;1500,0,1))</f>
        <v/>
      </c>
      <c r="AG66" s="91">
        <f t="shared" ca="1" si="5"/>
        <v>0</v>
      </c>
      <c r="AH66" s="91">
        <f t="shared" si="6"/>
        <v>0</v>
      </c>
      <c r="AI66" s="91" t="str">
        <f>IF(G66="","0",VLOOKUP(G66,'登録データ（女）'!$U$3:$W$23,2,FALSE))</f>
        <v>0</v>
      </c>
      <c r="AJ66" s="91" t="str">
        <f t="shared" si="1"/>
        <v>00</v>
      </c>
      <c r="AK66" s="91" t="str">
        <f t="shared" si="7"/>
        <v>0</v>
      </c>
      <c r="AL66" s="91" t="str">
        <f t="shared" si="2"/>
        <v>000000</v>
      </c>
      <c r="AM66" s="91" t="str">
        <f t="shared" ca="1" si="8"/>
        <v/>
      </c>
      <c r="AN66" s="91">
        <f t="shared" si="9"/>
        <v>0</v>
      </c>
      <c r="AO66" s="91" t="str">
        <f>IF(G66="","0",VALUE(VLOOKUP(G66,'登録データ（男）'!$U$4:$W$22,3,FALSE)))</f>
        <v>0</v>
      </c>
      <c r="AP66" s="91">
        <f t="shared" si="3"/>
        <v>0</v>
      </c>
      <c r="AQ66" s="91">
        <f t="shared" si="10"/>
        <v>0</v>
      </c>
      <c r="AR66" s="91" t="str">
        <f ca="1">IF(OFFSET(B66,-MOD(ROW(B66),3),0)&lt;&gt;"",IF(RIGHT(G66,1)=")",VALUE(VLOOKUP(OFFSET(B66,-MOD(ROW(B66),3),0),'登録データ（女）'!B66,8,FALSE)),"0"),"0")</f>
        <v>0</v>
      </c>
      <c r="AS66" s="91">
        <f t="shared" ca="1" si="11"/>
        <v>0</v>
      </c>
      <c r="AT66" s="91" t="str">
        <f t="shared" ref="AT66" si="179">IF(AU66="","",RANK(AU66,$AU$18:$AU$467,1))</f>
        <v/>
      </c>
      <c r="AU66" s="91" t="str">
        <f t="shared" ref="AU66" si="180">IF(S66="","",B66)</f>
        <v/>
      </c>
      <c r="AV66" s="91" t="str">
        <f t="shared" ref="AV66" si="181">IF(AW66="","",RANK(AW66,$AW$18:$AW$467,1))</f>
        <v/>
      </c>
      <c r="AW66" s="91" t="str">
        <f t="shared" ref="AW66" si="182">IF(T66="","",B66)</f>
        <v/>
      </c>
      <c r="AX66" s="91" t="str">
        <f t="shared" ref="AX66" si="183">IF(AY66="","",RANK(AY66,$AY$18:$AY$467,1))</f>
        <v/>
      </c>
      <c r="AY66" s="91" t="str">
        <f>IF(OR(G66="七種競技",G67="七種競技",G68="七種競技"),B66,"")</f>
        <v/>
      </c>
      <c r="AZ66" s="91"/>
      <c r="BA66" s="91">
        <f>B66</f>
        <v>0</v>
      </c>
      <c r="BB66" s="91" t="str">
        <f t="shared" si="12"/>
        <v/>
      </c>
      <c r="BG66" s="91">
        <f t="shared" si="14"/>
        <v>0</v>
      </c>
      <c r="BH66" s="116">
        <f>BG162</f>
        <v>0</v>
      </c>
      <c r="BI66" s="116">
        <f>BG163</f>
        <v>0</v>
      </c>
      <c r="BJ66" s="116">
        <f>BG164</f>
        <v>0</v>
      </c>
      <c r="BK66" s="116">
        <f>B162</f>
        <v>0</v>
      </c>
      <c r="BL66" s="91"/>
      <c r="BM66" s="91">
        <f t="shared" si="15"/>
        <v>0</v>
      </c>
    </row>
    <row r="67" spans="1:65" ht="18" customHeight="1">
      <c r="A67" s="388"/>
      <c r="B67" s="382"/>
      <c r="C67" s="385"/>
      <c r="D67" s="385"/>
      <c r="E67" s="91" t="str">
        <f>IF(B66="","",VLOOKUP(B66,'登録データ（女）'!$A$3:$AB$2000,4,FALSE))</f>
        <v/>
      </c>
      <c r="F67" s="91" t="s">
        <v>53</v>
      </c>
      <c r="G67" s="16"/>
      <c r="H67" s="16"/>
      <c r="I67" s="91" t="s">
        <v>56</v>
      </c>
      <c r="J67" s="76"/>
      <c r="K67" s="91" t="str">
        <f t="shared" si="17"/>
        <v/>
      </c>
      <c r="L67" s="76"/>
      <c r="M67" s="91" t="str">
        <f t="shared" si="4"/>
        <v/>
      </c>
      <c r="N67" s="76"/>
      <c r="O67" s="76"/>
      <c r="P67" s="204"/>
      <c r="Q67" s="204"/>
      <c r="R67" s="257"/>
      <c r="S67" s="255"/>
      <c r="T67" s="255"/>
      <c r="X67" s="104"/>
      <c r="Y67" s="91">
        <f>IF(B67="",0,IF(VLOOKUP(B67,'登録データ（女）'!$A$3:$AB$2000,28,FALSE)=1,0,1))</f>
        <v>0</v>
      </c>
      <c r="Z67" s="91"/>
      <c r="AA67" s="91"/>
      <c r="AB67" s="91"/>
      <c r="AC67" s="91"/>
      <c r="AD67" s="91"/>
      <c r="AE67" s="91"/>
      <c r="AF67" s="91"/>
      <c r="AG67" s="91">
        <f t="shared" ca="1" si="5"/>
        <v>0</v>
      </c>
      <c r="AH67" s="91">
        <f t="shared" si="6"/>
        <v>0</v>
      </c>
      <c r="AI67" s="91" t="str">
        <f>IF(G67="","0",VLOOKUP(G67,'登録データ（女）'!$U$4:$W$23,2,FALSE))</f>
        <v>0</v>
      </c>
      <c r="AJ67" s="91" t="str">
        <f t="shared" si="1"/>
        <v>00</v>
      </c>
      <c r="AK67" s="91" t="str">
        <f t="shared" si="7"/>
        <v>0</v>
      </c>
      <c r="AL67" s="91" t="str">
        <f t="shared" si="2"/>
        <v>000000</v>
      </c>
      <c r="AM67" s="91" t="str">
        <f t="shared" ca="1" si="8"/>
        <v/>
      </c>
      <c r="AN67" s="91">
        <f t="shared" si="9"/>
        <v>0</v>
      </c>
      <c r="AO67" s="91" t="str">
        <f>IF(G67="","0",VALUE(VLOOKUP(G67,'登録データ（男）'!$U$4:$W$22,3,FALSE)))</f>
        <v>0</v>
      </c>
      <c r="AP67" s="91">
        <f t="shared" si="3"/>
        <v>0</v>
      </c>
      <c r="AQ67" s="91">
        <f t="shared" si="10"/>
        <v>0</v>
      </c>
      <c r="AR67" s="91" t="str">
        <f ca="1">IF(OFFSET(B67,-MOD(ROW(B67),3),0)&lt;&gt;"",IF(RIGHT(G67,1)=")",VALUE(VLOOKUP(OFFSET(B67,-MOD(ROW(B67),3),0),'登録データ（女）'!B67,8,FALSE)),"0"),"0")</f>
        <v>0</v>
      </c>
      <c r="AS67" s="91">
        <f t="shared" ca="1" si="11"/>
        <v>0</v>
      </c>
      <c r="AT67" s="91"/>
      <c r="AU67" s="91"/>
      <c r="AV67" s="91"/>
      <c r="AW67" s="91"/>
      <c r="AX67" s="91"/>
      <c r="AY67" s="91"/>
      <c r="AZ67" s="91"/>
      <c r="BA67" s="91"/>
      <c r="BB67" s="91" t="str">
        <f t="shared" si="12"/>
        <v/>
      </c>
      <c r="BG67" s="91">
        <f t="shared" si="14"/>
        <v>0</v>
      </c>
      <c r="BH67" s="116">
        <f>BG165</f>
        <v>0</v>
      </c>
      <c r="BI67" s="116">
        <f>BG166</f>
        <v>0</v>
      </c>
      <c r="BJ67" s="116">
        <f>BG167</f>
        <v>0</v>
      </c>
      <c r="BK67" s="116">
        <f>B165</f>
        <v>0</v>
      </c>
      <c r="BL67" s="91"/>
      <c r="BM67" s="91">
        <f t="shared" si="15"/>
        <v>0</v>
      </c>
    </row>
    <row r="68" spans="1:65" ht="18.75" customHeight="1" thickBot="1">
      <c r="A68" s="389"/>
      <c r="B68" s="383"/>
      <c r="C68" s="386"/>
      <c r="D68" s="386"/>
      <c r="E68" s="117" t="s">
        <v>259</v>
      </c>
      <c r="F68" s="92" t="s">
        <v>54</v>
      </c>
      <c r="G68" s="79"/>
      <c r="H68" s="79"/>
      <c r="I68" s="92" t="s">
        <v>36</v>
      </c>
      <c r="J68" s="18"/>
      <c r="K68" s="93" t="str">
        <f t="shared" si="17"/>
        <v/>
      </c>
      <c r="L68" s="18"/>
      <c r="M68" s="93" t="str">
        <f t="shared" si="4"/>
        <v/>
      </c>
      <c r="N68" s="18"/>
      <c r="O68" s="18"/>
      <c r="P68" s="258"/>
      <c r="Q68" s="258"/>
      <c r="R68" s="259"/>
      <c r="S68" s="256"/>
      <c r="T68" s="256"/>
      <c r="X68" s="104"/>
      <c r="Y68" s="91">
        <f>IF(B68="",0,IF(VLOOKUP(B68,'登録データ（女）'!$A$3:$AB$2000,28,FALSE)=1,0,1))</f>
        <v>0</v>
      </c>
      <c r="Z68" s="91"/>
      <c r="AA68" s="91"/>
      <c r="AB68" s="91"/>
      <c r="AC68" s="91"/>
      <c r="AD68" s="91"/>
      <c r="AE68" s="91"/>
      <c r="AF68" s="91"/>
      <c r="AG68" s="91">
        <f t="shared" ca="1" si="5"/>
        <v>0</v>
      </c>
      <c r="AH68" s="91">
        <f t="shared" si="6"/>
        <v>0</v>
      </c>
      <c r="AI68" s="91" t="str">
        <f>IF(G68="","0",VLOOKUP(G68,'登録データ（女）'!$U$4:$W$23,2,FALSE))</f>
        <v>0</v>
      </c>
      <c r="AJ68" s="91" t="str">
        <f t="shared" si="1"/>
        <v>00</v>
      </c>
      <c r="AK68" s="91" t="str">
        <f t="shared" si="7"/>
        <v>0</v>
      </c>
      <c r="AL68" s="91" t="str">
        <f t="shared" si="2"/>
        <v>000000</v>
      </c>
      <c r="AM68" s="91" t="str">
        <f t="shared" ca="1" si="8"/>
        <v/>
      </c>
      <c r="AN68" s="91">
        <f t="shared" si="9"/>
        <v>0</v>
      </c>
      <c r="AO68" s="91" t="str">
        <f>IF(G68="","0",VALUE(VLOOKUP(G68,'登録データ（男）'!$U$4:$W$22,3,FALSE)))</f>
        <v>0</v>
      </c>
      <c r="AP68" s="91">
        <f t="shared" si="3"/>
        <v>0</v>
      </c>
      <c r="AQ68" s="91">
        <f t="shared" si="10"/>
        <v>0</v>
      </c>
      <c r="AR68" s="91" t="str">
        <f ca="1">IF(OFFSET(B68,-MOD(ROW(B68),3),0)&lt;&gt;"",IF(RIGHT(G68,1)=")",VALUE(VLOOKUP(OFFSET(B68,-MOD(ROW(B68),3),0),'登録データ（女）'!B68,8,FALSE)),"0"),"0")</f>
        <v>0</v>
      </c>
      <c r="AS68" s="91">
        <f t="shared" ca="1" si="11"/>
        <v>0</v>
      </c>
      <c r="AT68" s="91"/>
      <c r="AU68" s="91"/>
      <c r="AV68" s="91"/>
      <c r="AW68" s="91"/>
      <c r="AX68" s="91"/>
      <c r="AY68" s="91"/>
      <c r="AZ68" s="91"/>
      <c r="BA68" s="91"/>
      <c r="BB68" s="91" t="str">
        <f t="shared" si="12"/>
        <v/>
      </c>
      <c r="BG68" s="91">
        <f t="shared" si="14"/>
        <v>0</v>
      </c>
      <c r="BH68" s="116">
        <f>BG168</f>
        <v>0</v>
      </c>
      <c r="BI68" s="116">
        <f>BG169</f>
        <v>0</v>
      </c>
      <c r="BJ68" s="116">
        <f>BG170</f>
        <v>0</v>
      </c>
      <c r="BK68" s="116">
        <f>B168</f>
        <v>0</v>
      </c>
      <c r="BL68" s="91"/>
      <c r="BM68" s="91">
        <f t="shared" si="15"/>
        <v>0</v>
      </c>
    </row>
    <row r="69" spans="1:65" ht="18" customHeight="1" thickTop="1">
      <c r="A69" s="387">
        <v>18</v>
      </c>
      <c r="B69" s="381"/>
      <c r="C69" s="384" t="str">
        <f>IF(B69="","",VLOOKUP(B69,'登録データ（女）'!$A$3:$AB$2000,2,FALSE))</f>
        <v/>
      </c>
      <c r="D69" s="384" t="str">
        <f>IF(B69="","",VLOOKUP(B69,'登録データ（女）'!$A$3:$AB$2000,3,FALSE))</f>
        <v/>
      </c>
      <c r="E69" s="90" t="str">
        <f>IF(B69="","",VLOOKUP(B69,'登録データ（女）'!$A$3:$AB$2000,7,FALSE))</f>
        <v/>
      </c>
      <c r="F69" s="90" t="s">
        <v>52</v>
      </c>
      <c r="G69" s="82"/>
      <c r="H69" s="82"/>
      <c r="I69" s="90" t="s">
        <v>55</v>
      </c>
      <c r="J69" s="17"/>
      <c r="K69" s="111" t="str">
        <f t="shared" si="17"/>
        <v/>
      </c>
      <c r="L69" s="17"/>
      <c r="M69" s="111" t="str">
        <f t="shared" si="4"/>
        <v/>
      </c>
      <c r="N69" s="17"/>
      <c r="O69" s="17"/>
      <c r="P69" s="262"/>
      <c r="Q69" s="262"/>
      <c r="R69" s="241"/>
      <c r="S69" s="254"/>
      <c r="T69" s="254"/>
      <c r="X69" s="104"/>
      <c r="Y69" s="91">
        <f>IF(B69="",0,IF(VLOOKUP(B69,'登録データ（女）'!$A$3:$AB$2000,28,FALSE)=1,0,1))</f>
        <v>0</v>
      </c>
      <c r="Z69" s="91">
        <f t="shared" ref="Z69" si="184">IF(B69="",1,0)</f>
        <v>1</v>
      </c>
      <c r="AA69" s="91">
        <f t="shared" ref="AA69" si="185">IF(C69="",1,0)</f>
        <v>1</v>
      </c>
      <c r="AB69" s="91">
        <f t="shared" ref="AB69" si="186">IF(D69="",1,0)</f>
        <v>1</v>
      </c>
      <c r="AC69" s="91">
        <f t="shared" ref="AC69" si="187">IF(E69="",1,0)</f>
        <v>1</v>
      </c>
      <c r="AD69" s="91">
        <f t="shared" ref="AD69" si="188">IF(E70="",1,0)</f>
        <v>1</v>
      </c>
      <c r="AE69" s="91">
        <f>SUM(Z69:AD69)</f>
        <v>5</v>
      </c>
      <c r="AF69" s="115" t="str">
        <f t="shared" ref="AF69" si="189">IF($B69="","",IF($B69&gt;1500,0,1))</f>
        <v/>
      </c>
      <c r="AG69" s="91">
        <f t="shared" ca="1" si="5"/>
        <v>0</v>
      </c>
      <c r="AH69" s="91">
        <f t="shared" si="6"/>
        <v>0</v>
      </c>
      <c r="AI69" s="91" t="str">
        <f>IF(G69="","0",VLOOKUP(G69,'登録データ（女）'!$U$4:$W$23,2,FALSE))</f>
        <v>0</v>
      </c>
      <c r="AJ69" s="91" t="str">
        <f t="shared" si="1"/>
        <v>00</v>
      </c>
      <c r="AK69" s="91" t="str">
        <f t="shared" si="7"/>
        <v>0</v>
      </c>
      <c r="AL69" s="91" t="str">
        <f t="shared" si="2"/>
        <v>000000</v>
      </c>
      <c r="AM69" s="91" t="str">
        <f t="shared" ca="1" si="8"/>
        <v/>
      </c>
      <c r="AN69" s="91">
        <f t="shared" si="9"/>
        <v>0</v>
      </c>
      <c r="AO69" s="91" t="str">
        <f>IF(G69="","0",VALUE(VLOOKUP(G69,'登録データ（男）'!$U$4:$W$22,3,FALSE)))</f>
        <v>0</v>
      </c>
      <c r="AP69" s="91">
        <f t="shared" si="3"/>
        <v>0</v>
      </c>
      <c r="AQ69" s="91">
        <f t="shared" si="10"/>
        <v>0</v>
      </c>
      <c r="AR69" s="91" t="str">
        <f ca="1">IF(OFFSET(B69,-MOD(ROW(B69),3),0)&lt;&gt;"",IF(RIGHT(G69,1)=")",VALUE(VLOOKUP(OFFSET(B69,-MOD(ROW(B69),3),0),'登録データ（女）'!B69,8,FALSE)),"0"),"0")</f>
        <v>0</v>
      </c>
      <c r="AS69" s="91">
        <f t="shared" ca="1" si="11"/>
        <v>0</v>
      </c>
      <c r="AT69" s="91" t="str">
        <f t="shared" ref="AT69" si="190">IF(AU69="","",RANK(AU69,$AU$18:$AU$467,1))</f>
        <v/>
      </c>
      <c r="AU69" s="91" t="str">
        <f t="shared" ref="AU69" si="191">IF(S69="","",B69)</f>
        <v/>
      </c>
      <c r="AV69" s="91" t="str">
        <f t="shared" ref="AV69" si="192">IF(AW69="","",RANK(AW69,$AW$18:$AW$467,1))</f>
        <v/>
      </c>
      <c r="AW69" s="91" t="str">
        <f t="shared" ref="AW69" si="193">IF(T69="","",B69)</f>
        <v/>
      </c>
      <c r="AX69" s="91" t="str">
        <f t="shared" ref="AX69" si="194">IF(AY69="","",RANK(AY69,$AY$18:$AY$467,1))</f>
        <v/>
      </c>
      <c r="AY69" s="91" t="str">
        <f>IF(OR(G69="七種競技",G70="七種競技",G71="七種競技"),B69,"")</f>
        <v/>
      </c>
      <c r="AZ69" s="91"/>
      <c r="BA69" s="91">
        <f>B69</f>
        <v>0</v>
      </c>
      <c r="BB69" s="91" t="str">
        <f t="shared" si="12"/>
        <v/>
      </c>
      <c r="BG69" s="91">
        <f t="shared" si="14"/>
        <v>0</v>
      </c>
      <c r="BH69" s="116">
        <f>BG171</f>
        <v>0</v>
      </c>
      <c r="BI69" s="116">
        <f>BG172</f>
        <v>0</v>
      </c>
      <c r="BJ69" s="116">
        <f>BG173</f>
        <v>0</v>
      </c>
      <c r="BK69" s="116">
        <f>B171</f>
        <v>0</v>
      </c>
      <c r="BL69" s="91"/>
      <c r="BM69" s="91">
        <f t="shared" si="15"/>
        <v>0</v>
      </c>
    </row>
    <row r="70" spans="1:65" ht="18.75" customHeight="1">
      <c r="A70" s="388"/>
      <c r="B70" s="382"/>
      <c r="C70" s="385"/>
      <c r="D70" s="385"/>
      <c r="E70" s="91" t="str">
        <f>IF(B69="","",VLOOKUP(B69,'登録データ（女）'!$A$3:$AB$2000,4,FALSE))</f>
        <v/>
      </c>
      <c r="F70" s="91" t="s">
        <v>53</v>
      </c>
      <c r="G70" s="16"/>
      <c r="H70" s="16"/>
      <c r="I70" s="91" t="s">
        <v>56</v>
      </c>
      <c r="J70" s="76"/>
      <c r="K70" s="91" t="str">
        <f t="shared" si="17"/>
        <v/>
      </c>
      <c r="L70" s="76"/>
      <c r="M70" s="91" t="str">
        <f t="shared" si="4"/>
        <v/>
      </c>
      <c r="N70" s="76"/>
      <c r="O70" s="76"/>
      <c r="P70" s="204"/>
      <c r="Q70" s="204"/>
      <c r="R70" s="257"/>
      <c r="S70" s="255"/>
      <c r="T70" s="255"/>
      <c r="X70" s="104"/>
      <c r="Y70" s="91">
        <f>IF(B70="",0,IF(VLOOKUP(B70,'登録データ（女）'!$A$3:$AB$2000,28,FALSE)=1,0,1))</f>
        <v>0</v>
      </c>
      <c r="Z70" s="91"/>
      <c r="AA70" s="91"/>
      <c r="AB70" s="91"/>
      <c r="AC70" s="91"/>
      <c r="AD70" s="91"/>
      <c r="AE70" s="91"/>
      <c r="AF70" s="91"/>
      <c r="AG70" s="91">
        <f t="shared" ca="1" si="5"/>
        <v>0</v>
      </c>
      <c r="AH70" s="91">
        <f t="shared" si="6"/>
        <v>0</v>
      </c>
      <c r="AI70" s="91" t="str">
        <f>IF(G70="","0",VLOOKUP(G70,'登録データ（女）'!$U$4:$W$23,2,FALSE))</f>
        <v>0</v>
      </c>
      <c r="AJ70" s="91" t="str">
        <f t="shared" si="1"/>
        <v>00</v>
      </c>
      <c r="AK70" s="91" t="str">
        <f t="shared" si="7"/>
        <v>0</v>
      </c>
      <c r="AL70" s="91" t="str">
        <f t="shared" si="2"/>
        <v>000000</v>
      </c>
      <c r="AM70" s="91" t="str">
        <f t="shared" ca="1" si="8"/>
        <v/>
      </c>
      <c r="AN70" s="91">
        <f t="shared" si="9"/>
        <v>0</v>
      </c>
      <c r="AO70" s="91" t="str">
        <f>IF(G70="","0",VALUE(VLOOKUP(G70,'登録データ（男）'!$U$4:$W$22,3,FALSE)))</f>
        <v>0</v>
      </c>
      <c r="AP70" s="91">
        <f t="shared" si="3"/>
        <v>0</v>
      </c>
      <c r="AQ70" s="91">
        <f t="shared" si="10"/>
        <v>0</v>
      </c>
      <c r="AR70" s="91" t="str">
        <f ca="1">IF(OFFSET(B70,-MOD(ROW(B70),3),0)&lt;&gt;"",IF(RIGHT(G70,1)=")",VALUE(VLOOKUP(OFFSET(B70,-MOD(ROW(B70),3),0),'登録データ（女）'!B70,8,FALSE)),"0"),"0")</f>
        <v>0</v>
      </c>
      <c r="AS70" s="91">
        <f t="shared" ca="1" si="11"/>
        <v>0</v>
      </c>
      <c r="AT70" s="91"/>
      <c r="AU70" s="91"/>
      <c r="AV70" s="91"/>
      <c r="AW70" s="91"/>
      <c r="AX70" s="91"/>
      <c r="AY70" s="91"/>
      <c r="AZ70" s="91"/>
      <c r="BA70" s="91"/>
      <c r="BB70" s="91" t="str">
        <f t="shared" si="12"/>
        <v/>
      </c>
      <c r="BG70" s="91">
        <f t="shared" si="14"/>
        <v>0</v>
      </c>
      <c r="BH70" s="116">
        <f>BG174</f>
        <v>0</v>
      </c>
      <c r="BI70" s="116">
        <f>BG175</f>
        <v>0</v>
      </c>
      <c r="BJ70" s="116">
        <f>BG176</f>
        <v>0</v>
      </c>
      <c r="BK70" s="116">
        <f>B174</f>
        <v>0</v>
      </c>
      <c r="BL70" s="91"/>
      <c r="BM70" s="91">
        <f t="shared" si="15"/>
        <v>0</v>
      </c>
    </row>
    <row r="71" spans="1:65" ht="18.75" customHeight="1" thickBot="1">
      <c r="A71" s="389"/>
      <c r="B71" s="383"/>
      <c r="C71" s="386"/>
      <c r="D71" s="386"/>
      <c r="E71" s="117" t="s">
        <v>259</v>
      </c>
      <c r="F71" s="92" t="s">
        <v>54</v>
      </c>
      <c r="G71" s="79"/>
      <c r="H71" s="79"/>
      <c r="I71" s="92" t="s">
        <v>36</v>
      </c>
      <c r="J71" s="18"/>
      <c r="K71" s="93" t="str">
        <f t="shared" si="17"/>
        <v/>
      </c>
      <c r="L71" s="18"/>
      <c r="M71" s="93" t="str">
        <f t="shared" si="4"/>
        <v/>
      </c>
      <c r="N71" s="18"/>
      <c r="O71" s="18"/>
      <c r="P71" s="258"/>
      <c r="Q71" s="258"/>
      <c r="R71" s="259"/>
      <c r="S71" s="256"/>
      <c r="T71" s="256"/>
      <c r="X71" s="104"/>
      <c r="Y71" s="91">
        <f>IF(B71="",0,IF(VLOOKUP(B71,'登録データ（女）'!$A$3:$AB$2000,28,FALSE)=1,0,1))</f>
        <v>0</v>
      </c>
      <c r="Z71" s="91"/>
      <c r="AA71" s="91"/>
      <c r="AB71" s="91"/>
      <c r="AC71" s="91"/>
      <c r="AD71" s="91"/>
      <c r="AE71" s="91"/>
      <c r="AF71" s="91"/>
      <c r="AG71" s="91">
        <f t="shared" ca="1" si="5"/>
        <v>0</v>
      </c>
      <c r="AH71" s="91">
        <f t="shared" si="6"/>
        <v>0</v>
      </c>
      <c r="AI71" s="91" t="str">
        <f>IF(G71="","0",VLOOKUP(G71,'登録データ（女）'!$U$4:$W$23,2,FALSE))</f>
        <v>0</v>
      </c>
      <c r="AJ71" s="91" t="str">
        <f t="shared" si="1"/>
        <v>00</v>
      </c>
      <c r="AK71" s="91" t="str">
        <f t="shared" si="7"/>
        <v>0</v>
      </c>
      <c r="AL71" s="91" t="str">
        <f t="shared" si="2"/>
        <v>000000</v>
      </c>
      <c r="AM71" s="91" t="str">
        <f t="shared" ca="1" si="8"/>
        <v/>
      </c>
      <c r="AN71" s="91">
        <f t="shared" si="9"/>
        <v>0</v>
      </c>
      <c r="AO71" s="91" t="str">
        <f>IF(G71="","0",VALUE(VLOOKUP(G71,'登録データ（男）'!$U$4:$W$22,3,FALSE)))</f>
        <v>0</v>
      </c>
      <c r="AP71" s="91">
        <f t="shared" si="3"/>
        <v>0</v>
      </c>
      <c r="AQ71" s="91">
        <f t="shared" si="10"/>
        <v>0</v>
      </c>
      <c r="AR71" s="91" t="str">
        <f ca="1">IF(OFFSET(B71,-MOD(ROW(B71),3),0)&lt;&gt;"",IF(RIGHT(G71,1)=")",VALUE(VLOOKUP(OFFSET(B71,-MOD(ROW(B71),3),0),'登録データ（女）'!B71,8,FALSE)),"0"),"0")</f>
        <v>0</v>
      </c>
      <c r="AS71" s="91">
        <f t="shared" ca="1" si="11"/>
        <v>0</v>
      </c>
      <c r="AT71" s="91"/>
      <c r="AU71" s="91"/>
      <c r="AV71" s="91"/>
      <c r="AW71" s="91"/>
      <c r="AX71" s="91"/>
      <c r="AY71" s="91"/>
      <c r="AZ71" s="91"/>
      <c r="BA71" s="91"/>
      <c r="BB71" s="91" t="str">
        <f t="shared" si="12"/>
        <v/>
      </c>
      <c r="BG71" s="91">
        <f t="shared" si="14"/>
        <v>0</v>
      </c>
      <c r="BH71" s="116">
        <f>BG177</f>
        <v>0</v>
      </c>
      <c r="BI71" s="116">
        <f>BG178</f>
        <v>0</v>
      </c>
      <c r="BJ71" s="116">
        <f>BG179</f>
        <v>0</v>
      </c>
      <c r="BK71" s="116">
        <f>B177</f>
        <v>0</v>
      </c>
      <c r="BL71" s="91"/>
      <c r="BM71" s="91">
        <f t="shared" si="15"/>
        <v>0</v>
      </c>
    </row>
    <row r="72" spans="1:65" ht="18" customHeight="1" thickTop="1">
      <c r="A72" s="387">
        <v>19</v>
      </c>
      <c r="B72" s="381"/>
      <c r="C72" s="384" t="str">
        <f>IF(B72="","",VLOOKUP(B72,'登録データ（女）'!$A$3:$AB$2000,2,FALSE))</f>
        <v/>
      </c>
      <c r="D72" s="384" t="str">
        <f>IF(B72="","",VLOOKUP(B72,'登録データ（女）'!$A$3:$AB$2000,3,FALSE))</f>
        <v/>
      </c>
      <c r="E72" s="90" t="str">
        <f>IF(B72="","",VLOOKUP(B72,'登録データ（女）'!$A$3:$AB$2000,7,FALSE))</f>
        <v/>
      </c>
      <c r="F72" s="90" t="s">
        <v>52</v>
      </c>
      <c r="G72" s="82"/>
      <c r="H72" s="82"/>
      <c r="I72" s="90" t="s">
        <v>55</v>
      </c>
      <c r="J72" s="17"/>
      <c r="K72" s="111" t="str">
        <f t="shared" si="17"/>
        <v/>
      </c>
      <c r="L72" s="17"/>
      <c r="M72" s="111" t="str">
        <f t="shared" si="4"/>
        <v/>
      </c>
      <c r="N72" s="17"/>
      <c r="O72" s="17"/>
      <c r="P72" s="262"/>
      <c r="Q72" s="262"/>
      <c r="R72" s="241"/>
      <c r="S72" s="254"/>
      <c r="T72" s="254"/>
      <c r="X72" s="104"/>
      <c r="Y72" s="91">
        <f>IF(B72="",0,IF(VLOOKUP(B72,'登録データ（女）'!$A$3:$AB$2000,28,FALSE)=1,0,1))</f>
        <v>0</v>
      </c>
      <c r="Z72" s="91">
        <f t="shared" ref="Z72" si="195">IF(B72="",1,0)</f>
        <v>1</v>
      </c>
      <c r="AA72" s="91">
        <f t="shared" ref="AA72" si="196">IF(C72="",1,0)</f>
        <v>1</v>
      </c>
      <c r="AB72" s="91">
        <f t="shared" ref="AB72" si="197">IF(D72="",1,0)</f>
        <v>1</v>
      </c>
      <c r="AC72" s="91">
        <f t="shared" ref="AC72" si="198">IF(E72="",1,0)</f>
        <v>1</v>
      </c>
      <c r="AD72" s="91">
        <f t="shared" ref="AD72" si="199">IF(E73="",1,0)</f>
        <v>1</v>
      </c>
      <c r="AE72" s="91">
        <f>SUM(Z72:AD72)</f>
        <v>5</v>
      </c>
      <c r="AF72" s="115" t="str">
        <f t="shared" ref="AF72" si="200">IF($B72="","",IF($B72&gt;1500,0,1))</f>
        <v/>
      </c>
      <c r="AG72" s="91">
        <f t="shared" ca="1" si="5"/>
        <v>0</v>
      </c>
      <c r="AH72" s="91">
        <f t="shared" si="6"/>
        <v>0</v>
      </c>
      <c r="AI72" s="91" t="str">
        <f>IF(G72="","0",VLOOKUP(G72,'登録データ（女）'!$U$4:$W$23,2,FALSE))</f>
        <v>0</v>
      </c>
      <c r="AJ72" s="91" t="str">
        <f t="shared" si="1"/>
        <v>00</v>
      </c>
      <c r="AK72" s="91" t="str">
        <f t="shared" si="7"/>
        <v>0</v>
      </c>
      <c r="AL72" s="91" t="str">
        <f t="shared" si="2"/>
        <v>000000</v>
      </c>
      <c r="AM72" s="91" t="str">
        <f t="shared" ca="1" si="8"/>
        <v/>
      </c>
      <c r="AN72" s="91">
        <f t="shared" si="9"/>
        <v>0</v>
      </c>
      <c r="AO72" s="91" t="str">
        <f>IF(G72="","0",VALUE(VLOOKUP(G72,'登録データ（男）'!$U$4:$W$22,3,FALSE)))</f>
        <v>0</v>
      </c>
      <c r="AP72" s="91">
        <f t="shared" si="3"/>
        <v>0</v>
      </c>
      <c r="AQ72" s="91">
        <f t="shared" si="10"/>
        <v>0</v>
      </c>
      <c r="AR72" s="91" t="str">
        <f ca="1">IF(OFFSET(B72,-MOD(ROW(B72),3),0)&lt;&gt;"",IF(RIGHT(G72,1)=")",VALUE(VLOOKUP(OFFSET(B72,-MOD(ROW(B72),3),0),'登録データ（女）'!B72,8,FALSE)),"0"),"0")</f>
        <v>0</v>
      </c>
      <c r="AS72" s="91">
        <f t="shared" ca="1" si="11"/>
        <v>0</v>
      </c>
      <c r="AT72" s="91" t="str">
        <f t="shared" ref="AT72" si="201">IF(AU72="","",RANK(AU72,$AU$18:$AU$467,1))</f>
        <v/>
      </c>
      <c r="AU72" s="91" t="str">
        <f t="shared" ref="AU72" si="202">IF(S72="","",B72)</f>
        <v/>
      </c>
      <c r="AV72" s="91" t="str">
        <f t="shared" ref="AV72" si="203">IF(AW72="","",RANK(AW72,$AW$18:$AW$467,1))</f>
        <v/>
      </c>
      <c r="AW72" s="91" t="str">
        <f t="shared" ref="AW72" si="204">IF(T72="","",B72)</f>
        <v/>
      </c>
      <c r="AX72" s="91" t="str">
        <f t="shared" ref="AX72" si="205">IF(AY72="","",RANK(AY72,$AY$18:$AY$467,1))</f>
        <v/>
      </c>
      <c r="AY72" s="91" t="str">
        <f>IF(OR(G72="七種競技",G73="七種競技",G74="七種競技"),B72,"")</f>
        <v/>
      </c>
      <c r="AZ72" s="91"/>
      <c r="BA72" s="91">
        <f>B72</f>
        <v>0</v>
      </c>
      <c r="BB72" s="91" t="str">
        <f t="shared" si="12"/>
        <v/>
      </c>
      <c r="BG72" s="91">
        <f t="shared" si="14"/>
        <v>0</v>
      </c>
      <c r="BH72" s="116">
        <f>BG180</f>
        <v>0</v>
      </c>
      <c r="BI72" s="116">
        <f>BG181</f>
        <v>0</v>
      </c>
      <c r="BJ72" s="116">
        <f>BG182</f>
        <v>0</v>
      </c>
      <c r="BK72" s="116">
        <f>B180</f>
        <v>0</v>
      </c>
      <c r="BL72" s="91"/>
      <c r="BM72" s="91">
        <f t="shared" si="15"/>
        <v>0</v>
      </c>
    </row>
    <row r="73" spans="1:65" ht="18.75" customHeight="1">
      <c r="A73" s="388"/>
      <c r="B73" s="382"/>
      <c r="C73" s="385"/>
      <c r="D73" s="385"/>
      <c r="E73" s="91" t="str">
        <f>IF(B72="","",VLOOKUP(B72,'登録データ（女）'!$A$3:$AB$2000,4,FALSE))</f>
        <v/>
      </c>
      <c r="F73" s="91" t="s">
        <v>53</v>
      </c>
      <c r="G73" s="16"/>
      <c r="H73" s="16"/>
      <c r="I73" s="91" t="s">
        <v>56</v>
      </c>
      <c r="J73" s="76"/>
      <c r="K73" s="91" t="str">
        <f t="shared" si="17"/>
        <v/>
      </c>
      <c r="L73" s="76"/>
      <c r="M73" s="91" t="str">
        <f t="shared" si="4"/>
        <v/>
      </c>
      <c r="N73" s="76"/>
      <c r="O73" s="76"/>
      <c r="P73" s="204"/>
      <c r="Q73" s="204"/>
      <c r="R73" s="257"/>
      <c r="S73" s="255"/>
      <c r="T73" s="255"/>
      <c r="X73" s="104"/>
      <c r="Y73" s="91">
        <f>IF(B73="",0,IF(VLOOKUP(B73,'登録データ（女）'!$A$3:$AB$2000,28,FALSE)=1,0,1))</f>
        <v>0</v>
      </c>
      <c r="Z73" s="91"/>
      <c r="AA73" s="91"/>
      <c r="AB73" s="91"/>
      <c r="AC73" s="91"/>
      <c r="AD73" s="91"/>
      <c r="AE73" s="91"/>
      <c r="AF73" s="91"/>
      <c r="AG73" s="91">
        <f t="shared" ca="1" si="5"/>
        <v>0</v>
      </c>
      <c r="AH73" s="91">
        <f t="shared" si="6"/>
        <v>0</v>
      </c>
      <c r="AI73" s="91" t="str">
        <f>IF(G73="","0",VLOOKUP(G73,'登録データ（女）'!$U$4:$W$23,2,FALSE))</f>
        <v>0</v>
      </c>
      <c r="AJ73" s="91" t="str">
        <f t="shared" si="1"/>
        <v>00</v>
      </c>
      <c r="AK73" s="91" t="str">
        <f t="shared" si="7"/>
        <v>0</v>
      </c>
      <c r="AL73" s="91" t="str">
        <f t="shared" si="2"/>
        <v>000000</v>
      </c>
      <c r="AM73" s="91" t="str">
        <f t="shared" ca="1" si="8"/>
        <v/>
      </c>
      <c r="AN73" s="91">
        <f t="shared" si="9"/>
        <v>0</v>
      </c>
      <c r="AO73" s="91" t="str">
        <f>IF(G73="","0",VALUE(VLOOKUP(G73,'登録データ（男）'!$U$4:$W$22,3,FALSE)))</f>
        <v>0</v>
      </c>
      <c r="AP73" s="91">
        <f t="shared" si="3"/>
        <v>0</v>
      </c>
      <c r="AQ73" s="91">
        <f t="shared" si="10"/>
        <v>0</v>
      </c>
      <c r="AR73" s="91" t="str">
        <f ca="1">IF(OFFSET(B73,-MOD(ROW(B73),3),0)&lt;&gt;"",IF(RIGHT(G73,1)=")",VALUE(VLOOKUP(OFFSET(B73,-MOD(ROW(B73),3),0),'登録データ（女）'!B73,8,FALSE)),"0"),"0")</f>
        <v>0</v>
      </c>
      <c r="AS73" s="91">
        <f t="shared" ca="1" si="11"/>
        <v>0</v>
      </c>
      <c r="AT73" s="91"/>
      <c r="AU73" s="91"/>
      <c r="AV73" s="91"/>
      <c r="AW73" s="91"/>
      <c r="AX73" s="91"/>
      <c r="AY73" s="91"/>
      <c r="AZ73" s="91"/>
      <c r="BA73" s="91"/>
      <c r="BB73" s="91" t="str">
        <f t="shared" si="12"/>
        <v/>
      </c>
      <c r="BG73" s="91">
        <f t="shared" si="14"/>
        <v>0</v>
      </c>
      <c r="BH73" s="116">
        <f>BG183</f>
        <v>0</v>
      </c>
      <c r="BI73" s="116">
        <f>BG184</f>
        <v>0</v>
      </c>
      <c r="BJ73" s="116">
        <f>BG185</f>
        <v>0</v>
      </c>
      <c r="BK73" s="116">
        <f>B183</f>
        <v>0</v>
      </c>
      <c r="BL73" s="91"/>
      <c r="BM73" s="91">
        <f t="shared" si="15"/>
        <v>0</v>
      </c>
    </row>
    <row r="74" spans="1:65" ht="18.75" customHeight="1" thickBot="1">
      <c r="A74" s="389"/>
      <c r="B74" s="383"/>
      <c r="C74" s="386"/>
      <c r="D74" s="386"/>
      <c r="E74" s="117" t="s">
        <v>259</v>
      </c>
      <c r="F74" s="92" t="s">
        <v>54</v>
      </c>
      <c r="G74" s="79"/>
      <c r="H74" s="79"/>
      <c r="I74" s="92" t="s">
        <v>36</v>
      </c>
      <c r="J74" s="18"/>
      <c r="K74" s="93" t="str">
        <f t="shared" si="17"/>
        <v/>
      </c>
      <c r="L74" s="18"/>
      <c r="M74" s="93" t="str">
        <f t="shared" si="4"/>
        <v/>
      </c>
      <c r="N74" s="18"/>
      <c r="O74" s="18"/>
      <c r="P74" s="258"/>
      <c r="Q74" s="258"/>
      <c r="R74" s="259"/>
      <c r="S74" s="256"/>
      <c r="T74" s="256"/>
      <c r="X74" s="104"/>
      <c r="Y74" s="91">
        <f>IF(B74="",0,IF(VLOOKUP(B74,'登録データ（女）'!$A$3:$AB$2000,28,FALSE)=1,0,1))</f>
        <v>0</v>
      </c>
      <c r="Z74" s="91"/>
      <c r="AA74" s="91"/>
      <c r="AB74" s="91"/>
      <c r="AC74" s="91"/>
      <c r="AD74" s="91"/>
      <c r="AE74" s="91"/>
      <c r="AF74" s="91"/>
      <c r="AG74" s="91">
        <f t="shared" ca="1" si="5"/>
        <v>0</v>
      </c>
      <c r="AH74" s="91">
        <f t="shared" si="6"/>
        <v>0</v>
      </c>
      <c r="AI74" s="91" t="str">
        <f>IF(G74="","0",VLOOKUP(G74,'登録データ（女）'!$U$4:$W$23,2,FALSE))</f>
        <v>0</v>
      </c>
      <c r="AJ74" s="91" t="str">
        <f t="shared" si="1"/>
        <v>00</v>
      </c>
      <c r="AK74" s="91" t="str">
        <f t="shared" si="7"/>
        <v>0</v>
      </c>
      <c r="AL74" s="91" t="str">
        <f t="shared" si="2"/>
        <v>000000</v>
      </c>
      <c r="AM74" s="91" t="str">
        <f t="shared" ca="1" si="8"/>
        <v/>
      </c>
      <c r="AN74" s="91">
        <f t="shared" si="9"/>
        <v>0</v>
      </c>
      <c r="AO74" s="91" t="str">
        <f>IF(G74="","0",VALUE(VLOOKUP(G74,'登録データ（男）'!$U$4:$W$22,3,FALSE)))</f>
        <v>0</v>
      </c>
      <c r="AP74" s="91">
        <f t="shared" si="3"/>
        <v>0</v>
      </c>
      <c r="AQ74" s="91">
        <f t="shared" si="10"/>
        <v>0</v>
      </c>
      <c r="AR74" s="91" t="str">
        <f ca="1">IF(OFFSET(B74,-MOD(ROW(B74),3),0)&lt;&gt;"",IF(RIGHT(G74,1)=")",VALUE(VLOOKUP(OFFSET(B74,-MOD(ROW(B74),3),0),'登録データ（女）'!B74,8,FALSE)),"0"),"0")</f>
        <v>0</v>
      </c>
      <c r="AS74" s="91">
        <f t="shared" ca="1" si="11"/>
        <v>0</v>
      </c>
      <c r="AT74" s="91"/>
      <c r="AU74" s="91"/>
      <c r="AV74" s="91"/>
      <c r="AW74" s="91"/>
      <c r="AX74" s="91"/>
      <c r="AY74" s="91"/>
      <c r="AZ74" s="91"/>
      <c r="BA74" s="91"/>
      <c r="BB74" s="91" t="str">
        <f t="shared" si="12"/>
        <v/>
      </c>
      <c r="BG74" s="91">
        <f t="shared" si="14"/>
        <v>0</v>
      </c>
      <c r="BH74" s="116">
        <f>BG186</f>
        <v>0</v>
      </c>
      <c r="BI74" s="116">
        <f>BG187</f>
        <v>0</v>
      </c>
      <c r="BJ74" s="116">
        <f>BG188</f>
        <v>0</v>
      </c>
      <c r="BK74" s="116">
        <f>B186</f>
        <v>0</v>
      </c>
      <c r="BL74" s="91"/>
      <c r="BM74" s="91">
        <f t="shared" si="15"/>
        <v>0</v>
      </c>
    </row>
    <row r="75" spans="1:65" ht="18" customHeight="1" thickTop="1">
      <c r="A75" s="387">
        <v>20</v>
      </c>
      <c r="B75" s="381"/>
      <c r="C75" s="384" t="str">
        <f>IF(B75="","",VLOOKUP(B75,'登録データ（女）'!$A$3:$AB$2000,2,FALSE))</f>
        <v/>
      </c>
      <c r="D75" s="384" t="str">
        <f>IF(B75="","",VLOOKUP(B75,'登録データ（女）'!$A$3:$AB$2000,3,FALSE))</f>
        <v/>
      </c>
      <c r="E75" s="90" t="str">
        <f>IF(B75="","",VLOOKUP(B75,'登録データ（女）'!$A$3:$AB$2000,7,FALSE))</f>
        <v/>
      </c>
      <c r="F75" s="90" t="s">
        <v>52</v>
      </c>
      <c r="G75" s="82"/>
      <c r="H75" s="82"/>
      <c r="I75" s="90" t="s">
        <v>55</v>
      </c>
      <c r="J75" s="17"/>
      <c r="K75" s="111" t="str">
        <f t="shared" si="17"/>
        <v/>
      </c>
      <c r="L75" s="17"/>
      <c r="M75" s="111" t="str">
        <f t="shared" si="4"/>
        <v/>
      </c>
      <c r="N75" s="17"/>
      <c r="O75" s="17"/>
      <c r="P75" s="262"/>
      <c r="Q75" s="262"/>
      <c r="R75" s="241"/>
      <c r="S75" s="254"/>
      <c r="T75" s="254"/>
      <c r="X75" s="104"/>
      <c r="Y75" s="91">
        <f>IF(B75="",0,IF(VLOOKUP(B75,'登録データ（女）'!$A$3:$AB$2000,28,FALSE)=1,0,1))</f>
        <v>0</v>
      </c>
      <c r="Z75" s="91">
        <f t="shared" ref="Z75" si="206">IF(B75="",1,0)</f>
        <v>1</v>
      </c>
      <c r="AA75" s="91">
        <f t="shared" ref="AA75" si="207">IF(C75="",1,0)</f>
        <v>1</v>
      </c>
      <c r="AB75" s="91">
        <f t="shared" ref="AB75" si="208">IF(D75="",1,0)</f>
        <v>1</v>
      </c>
      <c r="AC75" s="91">
        <f t="shared" ref="AC75" si="209">IF(E75="",1,0)</f>
        <v>1</v>
      </c>
      <c r="AD75" s="91">
        <f t="shared" ref="AD75" si="210">IF(E76="",1,0)</f>
        <v>1</v>
      </c>
      <c r="AE75" s="91">
        <f>SUM(Z75:AD75)</f>
        <v>5</v>
      </c>
      <c r="AF75" s="115" t="str">
        <f t="shared" ref="AF75" si="211">IF($B75="","",IF($B75&gt;1500,0,1))</f>
        <v/>
      </c>
      <c r="AG75" s="91">
        <f t="shared" ca="1" si="5"/>
        <v>0</v>
      </c>
      <c r="AH75" s="91">
        <f t="shared" si="6"/>
        <v>0</v>
      </c>
      <c r="AI75" s="91" t="str">
        <f>IF(G75="","0",VLOOKUP(G75,'登録データ（女）'!$U$4:$W$23,2,FALSE))</f>
        <v>0</v>
      </c>
      <c r="AJ75" s="91" t="str">
        <f t="shared" si="1"/>
        <v>00</v>
      </c>
      <c r="AK75" s="91" t="str">
        <f t="shared" si="7"/>
        <v>0</v>
      </c>
      <c r="AL75" s="91" t="str">
        <f t="shared" si="2"/>
        <v>000000</v>
      </c>
      <c r="AM75" s="91" t="str">
        <f t="shared" ca="1" si="8"/>
        <v/>
      </c>
      <c r="AN75" s="91">
        <f t="shared" si="9"/>
        <v>0</v>
      </c>
      <c r="AO75" s="91" t="str">
        <f>IF(G75="","0",VALUE(VLOOKUP(G75,'登録データ（男）'!$U$4:$W$22,3,FALSE)))</f>
        <v>0</v>
      </c>
      <c r="AP75" s="91">
        <f t="shared" si="3"/>
        <v>0</v>
      </c>
      <c r="AQ75" s="91">
        <f t="shared" si="10"/>
        <v>0</v>
      </c>
      <c r="AR75" s="91" t="str">
        <f ca="1">IF(OFFSET(B75,-MOD(ROW(B75),3),0)&lt;&gt;"",IF(RIGHT(G75,1)=")",VALUE(VLOOKUP(OFFSET(B75,-MOD(ROW(B75),3),0),'登録データ（女）'!B75,8,FALSE)),"0"),"0")</f>
        <v>0</v>
      </c>
      <c r="AS75" s="91">
        <f t="shared" ca="1" si="11"/>
        <v>0</v>
      </c>
      <c r="AT75" s="91" t="str">
        <f t="shared" ref="AT75" si="212">IF(AU75="","",RANK(AU75,$AU$18:$AU$467,1))</f>
        <v/>
      </c>
      <c r="AU75" s="91" t="str">
        <f t="shared" ref="AU75" si="213">IF(S75="","",B75)</f>
        <v/>
      </c>
      <c r="AV75" s="91" t="str">
        <f t="shared" ref="AV75" si="214">IF(AW75="","",RANK(AW75,$AW$18:$AW$467,1))</f>
        <v/>
      </c>
      <c r="AW75" s="91" t="str">
        <f t="shared" ref="AW75" si="215">IF(T75="","",B75)</f>
        <v/>
      </c>
      <c r="AX75" s="91" t="str">
        <f t="shared" ref="AX75" si="216">IF(AY75="","",RANK(AY75,$AY$18:$AY$467,1))</f>
        <v/>
      </c>
      <c r="AY75" s="91" t="str">
        <f>IF(OR(G75="七種競技",G76="七種競技",G77="七種競技"),B75,"")</f>
        <v/>
      </c>
      <c r="AZ75" s="91"/>
      <c r="BA75" s="91">
        <f>B75</f>
        <v>0</v>
      </c>
      <c r="BB75" s="91" t="str">
        <f t="shared" si="12"/>
        <v/>
      </c>
      <c r="BG75" s="91">
        <f t="shared" si="14"/>
        <v>0</v>
      </c>
      <c r="BH75" s="116">
        <f>BG189</f>
        <v>0</v>
      </c>
      <c r="BI75" s="116">
        <f>BG190</f>
        <v>0</v>
      </c>
      <c r="BJ75" s="116">
        <f>BG191</f>
        <v>0</v>
      </c>
      <c r="BK75" s="116">
        <f>B189</f>
        <v>0</v>
      </c>
      <c r="BL75" s="91"/>
      <c r="BM75" s="91">
        <f t="shared" si="15"/>
        <v>0</v>
      </c>
    </row>
    <row r="76" spans="1:65" ht="18.75" customHeight="1">
      <c r="A76" s="388"/>
      <c r="B76" s="382"/>
      <c r="C76" s="385"/>
      <c r="D76" s="385"/>
      <c r="E76" s="91" t="str">
        <f>IF(B75="","",VLOOKUP(B75,'登録データ（女）'!$A$3:$AB$2000,4,FALSE))</f>
        <v/>
      </c>
      <c r="F76" s="91" t="s">
        <v>53</v>
      </c>
      <c r="G76" s="16"/>
      <c r="H76" s="16"/>
      <c r="I76" s="91" t="s">
        <v>56</v>
      </c>
      <c r="J76" s="76"/>
      <c r="K76" s="91" t="str">
        <f t="shared" si="17"/>
        <v/>
      </c>
      <c r="L76" s="76"/>
      <c r="M76" s="91" t="str">
        <f t="shared" si="4"/>
        <v/>
      </c>
      <c r="N76" s="76"/>
      <c r="O76" s="76"/>
      <c r="P76" s="204"/>
      <c r="Q76" s="204"/>
      <c r="R76" s="257"/>
      <c r="S76" s="255"/>
      <c r="T76" s="255"/>
      <c r="X76" s="104"/>
      <c r="Y76" s="91">
        <f>IF(B76="",0,IF(VLOOKUP(B76,'登録データ（女）'!$A$3:$AB$2000,28,FALSE)=1,0,1))</f>
        <v>0</v>
      </c>
      <c r="Z76" s="91"/>
      <c r="AA76" s="91"/>
      <c r="AB76" s="91"/>
      <c r="AC76" s="91"/>
      <c r="AD76" s="91"/>
      <c r="AE76" s="91"/>
      <c r="AF76" s="91"/>
      <c r="AG76" s="91">
        <f t="shared" ca="1" si="5"/>
        <v>0</v>
      </c>
      <c r="AH76" s="91">
        <f t="shared" si="6"/>
        <v>0</v>
      </c>
      <c r="AI76" s="91" t="str">
        <f>IF(G76="","0",VLOOKUP(G76,'登録データ（女）'!$U$4:$W$23,2,FALSE))</f>
        <v>0</v>
      </c>
      <c r="AJ76" s="91" t="str">
        <f t="shared" si="1"/>
        <v>00</v>
      </c>
      <c r="AK76" s="91" t="str">
        <f t="shared" si="7"/>
        <v>0</v>
      </c>
      <c r="AL76" s="91" t="str">
        <f t="shared" si="2"/>
        <v>000000</v>
      </c>
      <c r="AM76" s="91" t="str">
        <f t="shared" ca="1" si="8"/>
        <v/>
      </c>
      <c r="AN76" s="91">
        <f t="shared" si="9"/>
        <v>0</v>
      </c>
      <c r="AO76" s="91" t="str">
        <f>IF(G76="","0",VALUE(VLOOKUP(G76,'登録データ（男）'!$U$4:$W$22,3,FALSE)))</f>
        <v>0</v>
      </c>
      <c r="AP76" s="91">
        <f t="shared" si="3"/>
        <v>0</v>
      </c>
      <c r="AQ76" s="91">
        <f t="shared" si="10"/>
        <v>0</v>
      </c>
      <c r="AR76" s="91" t="str">
        <f ca="1">IF(OFFSET(B76,-MOD(ROW(B76),3),0)&lt;&gt;"",IF(RIGHT(G76,1)=")",VALUE(VLOOKUP(OFFSET(B76,-MOD(ROW(B76),3),0),'登録データ（女）'!B76,8,FALSE)),"0"),"0")</f>
        <v>0</v>
      </c>
      <c r="AS76" s="91">
        <f t="shared" ca="1" si="11"/>
        <v>0</v>
      </c>
      <c r="AT76" s="91"/>
      <c r="AU76" s="91"/>
      <c r="AV76" s="91"/>
      <c r="AW76" s="91"/>
      <c r="AX76" s="91"/>
      <c r="AY76" s="91"/>
      <c r="AZ76" s="91"/>
      <c r="BA76" s="91"/>
      <c r="BB76" s="91" t="str">
        <f t="shared" si="12"/>
        <v/>
      </c>
      <c r="BG76" s="91">
        <f t="shared" si="14"/>
        <v>0</v>
      </c>
      <c r="BH76" s="116">
        <f>BG192</f>
        <v>0</v>
      </c>
      <c r="BI76" s="116">
        <f>BG193</f>
        <v>0</v>
      </c>
      <c r="BJ76" s="116">
        <f>BG194</f>
        <v>0</v>
      </c>
      <c r="BK76" s="116">
        <f>B192</f>
        <v>0</v>
      </c>
      <c r="BL76" s="91"/>
      <c r="BM76" s="91">
        <f t="shared" si="15"/>
        <v>0</v>
      </c>
    </row>
    <row r="77" spans="1:65" ht="18.75" customHeight="1" thickBot="1">
      <c r="A77" s="389"/>
      <c r="B77" s="383"/>
      <c r="C77" s="386"/>
      <c r="D77" s="386"/>
      <c r="E77" s="117" t="s">
        <v>259</v>
      </c>
      <c r="F77" s="92" t="s">
        <v>54</v>
      </c>
      <c r="G77" s="79"/>
      <c r="H77" s="79"/>
      <c r="I77" s="92" t="s">
        <v>36</v>
      </c>
      <c r="J77" s="18"/>
      <c r="K77" s="93" t="str">
        <f t="shared" si="17"/>
        <v/>
      </c>
      <c r="L77" s="18"/>
      <c r="M77" s="93" t="str">
        <f t="shared" si="4"/>
        <v/>
      </c>
      <c r="N77" s="18"/>
      <c r="O77" s="18"/>
      <c r="P77" s="258"/>
      <c r="Q77" s="258"/>
      <c r="R77" s="259"/>
      <c r="S77" s="256"/>
      <c r="T77" s="256"/>
      <c r="X77" s="104"/>
      <c r="Y77" s="91">
        <f>IF(B77="",0,IF(VLOOKUP(B77,'登録データ（女）'!$A$3:$AB$2000,28,FALSE)=1,0,1))</f>
        <v>0</v>
      </c>
      <c r="Z77" s="91"/>
      <c r="AA77" s="91"/>
      <c r="AB77" s="91"/>
      <c r="AC77" s="91"/>
      <c r="AD77" s="91"/>
      <c r="AE77" s="91"/>
      <c r="AF77" s="91"/>
      <c r="AG77" s="91">
        <f t="shared" ca="1" si="5"/>
        <v>0</v>
      </c>
      <c r="AH77" s="91">
        <f t="shared" si="6"/>
        <v>0</v>
      </c>
      <c r="AI77" s="91" t="str">
        <f>IF(G77="","0",VLOOKUP(G77,'登録データ（女）'!$U$4:$W$23,2,FALSE))</f>
        <v>0</v>
      </c>
      <c r="AJ77" s="91" t="str">
        <f t="shared" si="1"/>
        <v>00</v>
      </c>
      <c r="AK77" s="91" t="str">
        <f t="shared" si="7"/>
        <v>0</v>
      </c>
      <c r="AL77" s="91" t="str">
        <f t="shared" si="2"/>
        <v>000000</v>
      </c>
      <c r="AM77" s="91" t="str">
        <f t="shared" ca="1" si="8"/>
        <v/>
      </c>
      <c r="AN77" s="91">
        <f t="shared" si="9"/>
        <v>0</v>
      </c>
      <c r="AO77" s="91" t="str">
        <f>IF(G77="","0",VALUE(VLOOKUP(G77,'登録データ（男）'!$U$4:$W$22,3,FALSE)))</f>
        <v>0</v>
      </c>
      <c r="AP77" s="91">
        <f t="shared" si="3"/>
        <v>0</v>
      </c>
      <c r="AQ77" s="91">
        <f t="shared" si="10"/>
        <v>0</v>
      </c>
      <c r="AR77" s="91" t="str">
        <f ca="1">IF(OFFSET(B77,-MOD(ROW(B77),3),0)&lt;&gt;"",IF(RIGHT(G77,1)=")",VALUE(VLOOKUP(OFFSET(B77,-MOD(ROW(B77),3),0),'登録データ（女）'!B77,8,FALSE)),"0"),"0")</f>
        <v>0</v>
      </c>
      <c r="AS77" s="91">
        <f t="shared" ca="1" si="11"/>
        <v>0</v>
      </c>
      <c r="AT77" s="91"/>
      <c r="AU77" s="91"/>
      <c r="AV77" s="91"/>
      <c r="AW77" s="91"/>
      <c r="AX77" s="91"/>
      <c r="AY77" s="91"/>
      <c r="AZ77" s="91"/>
      <c r="BA77" s="91"/>
      <c r="BB77" s="91" t="str">
        <f t="shared" si="12"/>
        <v/>
      </c>
      <c r="BG77" s="91">
        <f t="shared" si="14"/>
        <v>0</v>
      </c>
      <c r="BH77" s="116">
        <f>BG195</f>
        <v>0</v>
      </c>
      <c r="BI77" s="116">
        <f>BG196</f>
        <v>0</v>
      </c>
      <c r="BJ77" s="116">
        <f>BG197</f>
        <v>0</v>
      </c>
      <c r="BK77" s="116">
        <f>B195</f>
        <v>0</v>
      </c>
      <c r="BL77" s="91"/>
      <c r="BM77" s="91">
        <f t="shared" si="15"/>
        <v>0</v>
      </c>
    </row>
    <row r="78" spans="1:65" ht="18" customHeight="1" thickTop="1">
      <c r="A78" s="387">
        <v>21</v>
      </c>
      <c r="B78" s="381"/>
      <c r="C78" s="384" t="str">
        <f>IF(B78="","",VLOOKUP(B78,'登録データ（女）'!$A$3:$AB$2000,2,FALSE))</f>
        <v/>
      </c>
      <c r="D78" s="384" t="str">
        <f>IF(B78="","",VLOOKUP(B78,'登録データ（女）'!$A$3:$AB$2000,3,FALSE))</f>
        <v/>
      </c>
      <c r="E78" s="90" t="str">
        <f>IF(B78="","",VLOOKUP(B78,'登録データ（女）'!$A$3:$AB$2000,7,FALSE))</f>
        <v/>
      </c>
      <c r="F78" s="90" t="s">
        <v>52</v>
      </c>
      <c r="G78" s="82"/>
      <c r="H78" s="82"/>
      <c r="I78" s="90" t="s">
        <v>55</v>
      </c>
      <c r="J78" s="17"/>
      <c r="K78" s="111" t="str">
        <f t="shared" si="17"/>
        <v/>
      </c>
      <c r="L78" s="17"/>
      <c r="M78" s="111" t="str">
        <f t="shared" si="4"/>
        <v/>
      </c>
      <c r="N78" s="17"/>
      <c r="O78" s="17"/>
      <c r="P78" s="262"/>
      <c r="Q78" s="262"/>
      <c r="R78" s="241"/>
      <c r="S78" s="254"/>
      <c r="T78" s="254"/>
      <c r="X78" s="104"/>
      <c r="Y78" s="91">
        <f>IF(B78="",0,IF(VLOOKUP(B78,'登録データ（女）'!$A$3:$AB$2000,28,FALSE)=1,0,1))</f>
        <v>0</v>
      </c>
      <c r="Z78" s="91">
        <f t="shared" ref="Z78" si="217">IF(B78="",1,0)</f>
        <v>1</v>
      </c>
      <c r="AA78" s="91">
        <f t="shared" ref="AA78" si="218">IF(C78="",1,0)</f>
        <v>1</v>
      </c>
      <c r="AB78" s="91">
        <f t="shared" ref="AB78" si="219">IF(D78="",1,0)</f>
        <v>1</v>
      </c>
      <c r="AC78" s="91">
        <f t="shared" ref="AC78" si="220">IF(E78="",1,0)</f>
        <v>1</v>
      </c>
      <c r="AD78" s="91">
        <f t="shared" ref="AD78" si="221">IF(E79="",1,0)</f>
        <v>1</v>
      </c>
      <c r="AE78" s="91">
        <f>SUM(Z78:AD78)</f>
        <v>5</v>
      </c>
      <c r="AF78" s="115" t="str">
        <f t="shared" ref="AF78" si="222">IF($B78="","",IF($B78&gt;1500,0,1))</f>
        <v/>
      </c>
      <c r="AG78" s="91">
        <f t="shared" ca="1" si="5"/>
        <v>0</v>
      </c>
      <c r="AH78" s="91">
        <f t="shared" si="6"/>
        <v>0</v>
      </c>
      <c r="AI78" s="91" t="str">
        <f>IF(G78="","0",VLOOKUP(G78,'登録データ（女）'!$U$4:$W$23,2,FALSE))</f>
        <v>0</v>
      </c>
      <c r="AJ78" s="91" t="str">
        <f t="shared" si="1"/>
        <v>00</v>
      </c>
      <c r="AK78" s="91" t="str">
        <f t="shared" si="7"/>
        <v>0</v>
      </c>
      <c r="AL78" s="91" t="str">
        <f t="shared" si="2"/>
        <v>000000</v>
      </c>
      <c r="AM78" s="91" t="str">
        <f t="shared" ca="1" si="8"/>
        <v/>
      </c>
      <c r="AN78" s="91">
        <f t="shared" si="9"/>
        <v>0</v>
      </c>
      <c r="AO78" s="91" t="str">
        <f>IF(G78="","0",VALUE(VLOOKUP(G78,'登録データ（男）'!$U$4:$W$22,3,FALSE)))</f>
        <v>0</v>
      </c>
      <c r="AP78" s="91">
        <f t="shared" si="3"/>
        <v>0</v>
      </c>
      <c r="AQ78" s="91">
        <f t="shared" si="10"/>
        <v>0</v>
      </c>
      <c r="AR78" s="91" t="str">
        <f ca="1">IF(OFFSET(B78,-MOD(ROW(B78),3),0)&lt;&gt;"",IF(RIGHT(G78,1)=")",VALUE(VLOOKUP(OFFSET(B78,-MOD(ROW(B78),3),0),'登録データ（女）'!B78,8,FALSE)),"0"),"0")</f>
        <v>0</v>
      </c>
      <c r="AS78" s="91">
        <f t="shared" ca="1" si="11"/>
        <v>0</v>
      </c>
      <c r="AT78" s="91" t="str">
        <f t="shared" ref="AT78" si="223">IF(AU78="","",RANK(AU78,$AU$18:$AU$467,1))</f>
        <v/>
      </c>
      <c r="AU78" s="91" t="str">
        <f t="shared" ref="AU78" si="224">IF(S78="","",B78)</f>
        <v/>
      </c>
      <c r="AV78" s="91" t="str">
        <f t="shared" ref="AV78" si="225">IF(AW78="","",RANK(AW78,$AW$18:$AW$467,1))</f>
        <v/>
      </c>
      <c r="AW78" s="91" t="str">
        <f t="shared" ref="AW78" si="226">IF(T78="","",B78)</f>
        <v/>
      </c>
      <c r="AX78" s="91" t="str">
        <f t="shared" ref="AX78" si="227">IF(AY78="","",RANK(AY78,$AY$18:$AY$467,1))</f>
        <v/>
      </c>
      <c r="AY78" s="91" t="str">
        <f>IF(OR(G78="七種競技",G79="七種競技",G80="七種競技"),B78,"")</f>
        <v/>
      </c>
      <c r="AZ78" s="91"/>
      <c r="BA78" s="91">
        <f>B78</f>
        <v>0</v>
      </c>
      <c r="BB78" s="91" t="str">
        <f t="shared" si="12"/>
        <v/>
      </c>
      <c r="BG78" s="91">
        <f t="shared" si="14"/>
        <v>0</v>
      </c>
      <c r="BH78" s="116">
        <f>BG198</f>
        <v>0</v>
      </c>
      <c r="BI78" s="116">
        <f>BG199</f>
        <v>0</v>
      </c>
      <c r="BJ78" s="116">
        <f>BG200</f>
        <v>0</v>
      </c>
      <c r="BK78" s="116">
        <f>B198</f>
        <v>0</v>
      </c>
      <c r="BL78" s="91"/>
      <c r="BM78" s="91">
        <f t="shared" si="15"/>
        <v>0</v>
      </c>
    </row>
    <row r="79" spans="1:65" ht="18.75" customHeight="1">
      <c r="A79" s="388"/>
      <c r="B79" s="382"/>
      <c r="C79" s="385"/>
      <c r="D79" s="385"/>
      <c r="E79" s="91" t="str">
        <f>IF(B78="","",VLOOKUP(B78,'登録データ（女）'!$A$3:$AB$2000,4,FALSE))</f>
        <v/>
      </c>
      <c r="F79" s="91" t="s">
        <v>53</v>
      </c>
      <c r="G79" s="16"/>
      <c r="H79" s="16"/>
      <c r="I79" s="91" t="s">
        <v>56</v>
      </c>
      <c r="J79" s="76"/>
      <c r="K79" s="91" t="str">
        <f t="shared" si="17"/>
        <v/>
      </c>
      <c r="L79" s="76"/>
      <c r="M79" s="91" t="str">
        <f t="shared" si="4"/>
        <v/>
      </c>
      <c r="N79" s="76"/>
      <c r="O79" s="76"/>
      <c r="P79" s="204"/>
      <c r="Q79" s="204"/>
      <c r="R79" s="257"/>
      <c r="S79" s="255"/>
      <c r="T79" s="255"/>
      <c r="X79" s="104"/>
      <c r="Y79" s="91">
        <f>IF(B79="",0,IF(VLOOKUP(B79,'登録データ（女）'!$A$3:$AB$2000,28,FALSE)=1,0,1))</f>
        <v>0</v>
      </c>
      <c r="Z79" s="91"/>
      <c r="AA79" s="91"/>
      <c r="AB79" s="91"/>
      <c r="AC79" s="91"/>
      <c r="AD79" s="91"/>
      <c r="AE79" s="91"/>
      <c r="AF79" s="91"/>
      <c r="AG79" s="91">
        <f t="shared" ca="1" si="5"/>
        <v>0</v>
      </c>
      <c r="AH79" s="91">
        <f t="shared" si="6"/>
        <v>0</v>
      </c>
      <c r="AI79" s="91" t="str">
        <f>IF(G79="","0",VLOOKUP(G79,'登録データ（女）'!$U$4:$W$23,2,FALSE))</f>
        <v>0</v>
      </c>
      <c r="AJ79" s="91" t="str">
        <f t="shared" si="1"/>
        <v>00</v>
      </c>
      <c r="AK79" s="91" t="str">
        <f t="shared" si="7"/>
        <v>0</v>
      </c>
      <c r="AL79" s="91" t="str">
        <f t="shared" si="2"/>
        <v>000000</v>
      </c>
      <c r="AM79" s="91" t="str">
        <f t="shared" ca="1" si="8"/>
        <v/>
      </c>
      <c r="AN79" s="91">
        <f t="shared" si="9"/>
        <v>0</v>
      </c>
      <c r="AO79" s="91" t="str">
        <f>IF(G79="","0",VALUE(VLOOKUP(G79,'登録データ（男）'!$U$4:$W$22,3,FALSE)))</f>
        <v>0</v>
      </c>
      <c r="AP79" s="91">
        <f t="shared" si="3"/>
        <v>0</v>
      </c>
      <c r="AQ79" s="91">
        <f t="shared" si="10"/>
        <v>0</v>
      </c>
      <c r="AR79" s="91" t="str">
        <f ca="1">IF(OFFSET(B79,-MOD(ROW(B79),3),0)&lt;&gt;"",IF(RIGHT(G79,1)=")",VALUE(VLOOKUP(OFFSET(B79,-MOD(ROW(B79),3),0),'登録データ（女）'!B79,8,FALSE)),"0"),"0")</f>
        <v>0</v>
      </c>
      <c r="AS79" s="91">
        <f t="shared" ca="1" si="11"/>
        <v>0</v>
      </c>
      <c r="AT79" s="91"/>
      <c r="AU79" s="91"/>
      <c r="AV79" s="91"/>
      <c r="AW79" s="91"/>
      <c r="AX79" s="91"/>
      <c r="AY79" s="91"/>
      <c r="AZ79" s="91"/>
      <c r="BA79" s="91"/>
      <c r="BB79" s="91" t="str">
        <f t="shared" si="12"/>
        <v/>
      </c>
      <c r="BG79" s="91">
        <f t="shared" si="14"/>
        <v>0</v>
      </c>
      <c r="BH79" s="116">
        <f>BG201</f>
        <v>0</v>
      </c>
      <c r="BI79" s="116">
        <f>BG202</f>
        <v>0</v>
      </c>
      <c r="BJ79" s="116">
        <f>BG203</f>
        <v>0</v>
      </c>
      <c r="BK79" s="116">
        <f>B201</f>
        <v>0</v>
      </c>
      <c r="BL79" s="91"/>
      <c r="BM79" s="91">
        <f t="shared" si="15"/>
        <v>0</v>
      </c>
    </row>
    <row r="80" spans="1:65" ht="18.75" customHeight="1" thickBot="1">
      <c r="A80" s="389"/>
      <c r="B80" s="383"/>
      <c r="C80" s="386"/>
      <c r="D80" s="386"/>
      <c r="E80" s="117" t="s">
        <v>259</v>
      </c>
      <c r="F80" s="92" t="s">
        <v>54</v>
      </c>
      <c r="G80" s="79"/>
      <c r="H80" s="79"/>
      <c r="I80" s="92" t="s">
        <v>36</v>
      </c>
      <c r="J80" s="18"/>
      <c r="K80" s="93" t="str">
        <f t="shared" si="17"/>
        <v/>
      </c>
      <c r="L80" s="18"/>
      <c r="M80" s="93" t="str">
        <f t="shared" si="4"/>
        <v/>
      </c>
      <c r="N80" s="18"/>
      <c r="O80" s="18"/>
      <c r="P80" s="258"/>
      <c r="Q80" s="258"/>
      <c r="R80" s="259"/>
      <c r="S80" s="256"/>
      <c r="T80" s="256"/>
      <c r="X80" s="104"/>
      <c r="Y80" s="91">
        <f>IF(B80="",0,IF(VLOOKUP(B80,'登録データ（女）'!$A$3:$AB$2000,28,FALSE)=1,0,1))</f>
        <v>0</v>
      </c>
      <c r="Z80" s="91"/>
      <c r="AA80" s="91"/>
      <c r="AB80" s="91"/>
      <c r="AC80" s="91"/>
      <c r="AD80" s="91"/>
      <c r="AE80" s="91"/>
      <c r="AF80" s="91"/>
      <c r="AG80" s="91">
        <f t="shared" ca="1" si="5"/>
        <v>0</v>
      </c>
      <c r="AH80" s="91">
        <f t="shared" si="6"/>
        <v>0</v>
      </c>
      <c r="AI80" s="91" t="str">
        <f>IF(G80="","0",VLOOKUP(G80,'登録データ（女）'!$U$4:$W$23,2,FALSE))</f>
        <v>0</v>
      </c>
      <c r="AJ80" s="91" t="str">
        <f t="shared" si="1"/>
        <v>00</v>
      </c>
      <c r="AK80" s="91" t="str">
        <f t="shared" si="7"/>
        <v>0</v>
      </c>
      <c r="AL80" s="91" t="str">
        <f t="shared" si="2"/>
        <v>000000</v>
      </c>
      <c r="AM80" s="91" t="str">
        <f t="shared" ca="1" si="8"/>
        <v/>
      </c>
      <c r="AN80" s="91">
        <f t="shared" si="9"/>
        <v>0</v>
      </c>
      <c r="AO80" s="91" t="str">
        <f>IF(G80="","0",VALUE(VLOOKUP(G80,'登録データ（男）'!$U$4:$W$22,3,FALSE)))</f>
        <v>0</v>
      </c>
      <c r="AP80" s="91">
        <f t="shared" si="3"/>
        <v>0</v>
      </c>
      <c r="AQ80" s="91">
        <f t="shared" si="10"/>
        <v>0</v>
      </c>
      <c r="AR80" s="91" t="str">
        <f ca="1">IF(OFFSET(B80,-MOD(ROW(B80),3),0)&lt;&gt;"",IF(RIGHT(G80,1)=")",VALUE(VLOOKUP(OFFSET(B80,-MOD(ROW(B80),3),0),'登録データ（女）'!B80,8,FALSE)),"0"),"0")</f>
        <v>0</v>
      </c>
      <c r="AS80" s="91">
        <f t="shared" ca="1" si="11"/>
        <v>0</v>
      </c>
      <c r="AT80" s="91"/>
      <c r="AU80" s="91"/>
      <c r="AV80" s="91"/>
      <c r="AW80" s="91"/>
      <c r="AX80" s="91"/>
      <c r="AY80" s="91"/>
      <c r="AZ80" s="91"/>
      <c r="BA80" s="91"/>
      <c r="BB80" s="91" t="str">
        <f t="shared" si="12"/>
        <v/>
      </c>
      <c r="BG80" s="91">
        <f t="shared" si="14"/>
        <v>0</v>
      </c>
      <c r="BH80" s="116">
        <f>BG204</f>
        <v>0</v>
      </c>
      <c r="BI80" s="116">
        <f>BG205</f>
        <v>0</v>
      </c>
      <c r="BJ80" s="116">
        <f>BG206</f>
        <v>0</v>
      </c>
      <c r="BK80" s="116">
        <f>B204</f>
        <v>0</v>
      </c>
      <c r="BL80" s="91"/>
      <c r="BM80" s="91">
        <f t="shared" si="15"/>
        <v>0</v>
      </c>
    </row>
    <row r="81" spans="1:65" ht="18" customHeight="1" thickTop="1">
      <c r="A81" s="387">
        <v>22</v>
      </c>
      <c r="B81" s="381"/>
      <c r="C81" s="384" t="str">
        <f>IF(B81="","",VLOOKUP(B81,'登録データ（女）'!$A$3:$AB$2000,2,FALSE))</f>
        <v/>
      </c>
      <c r="D81" s="384" t="str">
        <f>IF(B81="","",VLOOKUP(B81,'登録データ（女）'!$A$3:$AB$2000,3,FALSE))</f>
        <v/>
      </c>
      <c r="E81" s="90" t="str">
        <f>IF(B81="","",VLOOKUP(B81,'登録データ（女）'!$A$3:$AB$2000,7,FALSE))</f>
        <v/>
      </c>
      <c r="F81" s="90" t="s">
        <v>52</v>
      </c>
      <c r="G81" s="82"/>
      <c r="H81" s="82"/>
      <c r="I81" s="90" t="s">
        <v>55</v>
      </c>
      <c r="J81" s="17"/>
      <c r="K81" s="111" t="str">
        <f t="shared" si="17"/>
        <v/>
      </c>
      <c r="L81" s="17"/>
      <c r="M81" s="111" t="str">
        <f t="shared" si="4"/>
        <v/>
      </c>
      <c r="N81" s="17"/>
      <c r="O81" s="17"/>
      <c r="P81" s="262"/>
      <c r="Q81" s="262"/>
      <c r="R81" s="241"/>
      <c r="S81" s="254"/>
      <c r="T81" s="254"/>
      <c r="X81" s="104"/>
      <c r="Y81" s="91">
        <f>IF(B81="",0,IF(VLOOKUP(B81,'登録データ（女）'!$A$3:$AB$2000,28,FALSE)=1,0,1))</f>
        <v>0</v>
      </c>
      <c r="Z81" s="91">
        <f t="shared" ref="Z81" si="228">IF(B81="",1,0)</f>
        <v>1</v>
      </c>
      <c r="AA81" s="91">
        <f t="shared" ref="AA81" si="229">IF(C81="",1,0)</f>
        <v>1</v>
      </c>
      <c r="AB81" s="91">
        <f t="shared" ref="AB81" si="230">IF(D81="",1,0)</f>
        <v>1</v>
      </c>
      <c r="AC81" s="91">
        <f t="shared" ref="AC81" si="231">IF(E81="",1,0)</f>
        <v>1</v>
      </c>
      <c r="AD81" s="91">
        <f t="shared" ref="AD81" si="232">IF(E82="",1,0)</f>
        <v>1</v>
      </c>
      <c r="AE81" s="91">
        <f>SUM(Z81:AD81)</f>
        <v>5</v>
      </c>
      <c r="AF81" s="115" t="str">
        <f t="shared" ref="AF81" si="233">IF($B81="","",IF($B81&gt;1500,0,1))</f>
        <v/>
      </c>
      <c r="AG81" s="91">
        <f t="shared" ca="1" si="5"/>
        <v>0</v>
      </c>
      <c r="AH81" s="91">
        <f t="shared" si="6"/>
        <v>0</v>
      </c>
      <c r="AI81" s="91" t="str">
        <f>IF(G81="","0",VLOOKUP(G81,'登録データ（女）'!$U$4:$W$23,2,FALSE))</f>
        <v>0</v>
      </c>
      <c r="AJ81" s="91" t="str">
        <f t="shared" si="1"/>
        <v>00</v>
      </c>
      <c r="AK81" s="91" t="str">
        <f t="shared" si="7"/>
        <v>0</v>
      </c>
      <c r="AL81" s="91" t="str">
        <f t="shared" si="2"/>
        <v>000000</v>
      </c>
      <c r="AM81" s="91" t="str">
        <f t="shared" ca="1" si="8"/>
        <v/>
      </c>
      <c r="AN81" s="91">
        <f t="shared" si="9"/>
        <v>0</v>
      </c>
      <c r="AO81" s="91" t="str">
        <f>IF(G81="","0",VALUE(VLOOKUP(G81,'登録データ（男）'!$U$4:$W$22,3,FALSE)))</f>
        <v>0</v>
      </c>
      <c r="AP81" s="91">
        <f t="shared" si="3"/>
        <v>0</v>
      </c>
      <c r="AQ81" s="91">
        <f t="shared" si="10"/>
        <v>0</v>
      </c>
      <c r="AR81" s="91" t="str">
        <f ca="1">IF(OFFSET(B81,-MOD(ROW(B81),3),0)&lt;&gt;"",IF(RIGHT(G81,1)=")",VALUE(VLOOKUP(OFFSET(B81,-MOD(ROW(B81),3),0),'登録データ（女）'!B81,8,FALSE)),"0"),"0")</f>
        <v>0</v>
      </c>
      <c r="AS81" s="91">
        <f t="shared" ca="1" si="11"/>
        <v>0</v>
      </c>
      <c r="AT81" s="91" t="str">
        <f t="shared" ref="AT81" si="234">IF(AU81="","",RANK(AU81,$AU$18:$AU$467,1))</f>
        <v/>
      </c>
      <c r="AU81" s="91" t="str">
        <f t="shared" ref="AU81" si="235">IF(S81="","",B81)</f>
        <v/>
      </c>
      <c r="AV81" s="91" t="str">
        <f t="shared" ref="AV81" si="236">IF(AW81="","",RANK(AW81,$AW$18:$AW$467,1))</f>
        <v/>
      </c>
      <c r="AW81" s="91" t="str">
        <f t="shared" ref="AW81" si="237">IF(T81="","",B81)</f>
        <v/>
      </c>
      <c r="AX81" s="91" t="str">
        <f t="shared" ref="AX81" si="238">IF(AY81="","",RANK(AY81,$AY$18:$AY$467,1))</f>
        <v/>
      </c>
      <c r="AY81" s="91" t="str">
        <f>IF(OR(G81="七種競技",G82="七種競技",G83="七種競技"),B81,"")</f>
        <v/>
      </c>
      <c r="AZ81" s="91"/>
      <c r="BA81" s="91">
        <f>B81</f>
        <v>0</v>
      </c>
      <c r="BB81" s="91" t="str">
        <f t="shared" si="12"/>
        <v/>
      </c>
      <c r="BG81" s="91">
        <f t="shared" si="14"/>
        <v>0</v>
      </c>
      <c r="BH81" s="116">
        <f>BG207</f>
        <v>0</v>
      </c>
      <c r="BI81" s="116">
        <f>BG208</f>
        <v>0</v>
      </c>
      <c r="BJ81" s="116">
        <f>BG209</f>
        <v>0</v>
      </c>
      <c r="BK81" s="116">
        <f>B207</f>
        <v>0</v>
      </c>
      <c r="BL81" s="91"/>
      <c r="BM81" s="91">
        <f t="shared" si="15"/>
        <v>0</v>
      </c>
    </row>
    <row r="82" spans="1:65" ht="18.75" customHeight="1">
      <c r="A82" s="388"/>
      <c r="B82" s="382"/>
      <c r="C82" s="385"/>
      <c r="D82" s="385"/>
      <c r="E82" s="91" t="str">
        <f>IF(B81="","",VLOOKUP(B81,'登録データ（女）'!$A$3:$AB$2000,4,FALSE))</f>
        <v/>
      </c>
      <c r="F82" s="91" t="s">
        <v>53</v>
      </c>
      <c r="G82" s="16"/>
      <c r="H82" s="16"/>
      <c r="I82" s="91" t="s">
        <v>56</v>
      </c>
      <c r="J82" s="76"/>
      <c r="K82" s="91" t="str">
        <f t="shared" si="17"/>
        <v/>
      </c>
      <c r="L82" s="76"/>
      <c r="M82" s="91" t="str">
        <f t="shared" si="4"/>
        <v/>
      </c>
      <c r="N82" s="76"/>
      <c r="O82" s="76"/>
      <c r="P82" s="204"/>
      <c r="Q82" s="204"/>
      <c r="R82" s="257"/>
      <c r="S82" s="255"/>
      <c r="T82" s="255"/>
      <c r="X82" s="104"/>
      <c r="Y82" s="91">
        <f>IF(B82="",0,IF(VLOOKUP(B82,'登録データ（女）'!$A$3:$AB$2000,28,FALSE)=1,0,1))</f>
        <v>0</v>
      </c>
      <c r="Z82" s="91"/>
      <c r="AA82" s="91"/>
      <c r="AB82" s="91"/>
      <c r="AC82" s="91"/>
      <c r="AD82" s="91"/>
      <c r="AE82" s="91"/>
      <c r="AF82" s="91"/>
      <c r="AG82" s="91">
        <f t="shared" ca="1" si="5"/>
        <v>0</v>
      </c>
      <c r="AH82" s="91">
        <f t="shared" si="6"/>
        <v>0</v>
      </c>
      <c r="AI82" s="91" t="str">
        <f>IF(G82="","0",VLOOKUP(G82,'登録データ（女）'!$U$4:$W$23,2,FALSE))</f>
        <v>0</v>
      </c>
      <c r="AJ82" s="91" t="str">
        <f t="shared" ref="AJ82:AJ145" si="239">IF(N82="","00",IF(LEN(N82)=1,N82*10,N82))</f>
        <v>00</v>
      </c>
      <c r="AK82" s="91" t="str">
        <f t="shared" si="7"/>
        <v>0</v>
      </c>
      <c r="AL82" s="91" t="str">
        <f t="shared" ref="AL82:AL145" si="240">IF(AK82=2,IF(L82="","0000",CONCATENATE(RIGHT(L82+100,2),RIGHT(AJ82+100,2))),IF(L82="","000000",CONCATENATE(RIGHT(J82+100,2),RIGHT(L82+100,2),RIGHT(AJ82+100,2))))</f>
        <v>000000</v>
      </c>
      <c r="AM82" s="91" t="str">
        <f t="shared" ca="1" si="8"/>
        <v/>
      </c>
      <c r="AN82" s="91">
        <f t="shared" si="9"/>
        <v>0</v>
      </c>
      <c r="AO82" s="91" t="str">
        <f>IF(G82="","0",VALUE(VLOOKUP(G82,'登録データ（男）'!$U$4:$W$22,3,FALSE)))</f>
        <v>0</v>
      </c>
      <c r="AP82" s="91">
        <f t="shared" ref="AP82:AP145" si="241">IF(G82="",0,IF(G82="七種競技",0,IF(L82&lt;&gt;"",0,1)))</f>
        <v>0</v>
      </c>
      <c r="AQ82" s="91">
        <f t="shared" si="10"/>
        <v>0</v>
      </c>
      <c r="AR82" s="91" t="str">
        <f ca="1">IF(OFFSET(B82,-MOD(ROW(B82),3),0)&lt;&gt;"",IF(RIGHT(G82,1)=")",VALUE(VLOOKUP(OFFSET(B82,-MOD(ROW(B82),3),0),'登録データ（女）'!B82,8,FALSE)),"0"),"0")</f>
        <v>0</v>
      </c>
      <c r="AS82" s="91">
        <f t="shared" ca="1" si="11"/>
        <v>0</v>
      </c>
      <c r="AT82" s="91"/>
      <c r="AU82" s="91"/>
      <c r="AV82" s="91"/>
      <c r="AW82" s="91"/>
      <c r="AX82" s="91"/>
      <c r="AY82" s="91"/>
      <c r="AZ82" s="91"/>
      <c r="BA82" s="91"/>
      <c r="BB82" s="91" t="str">
        <f t="shared" si="12"/>
        <v/>
      </c>
      <c r="BG82" s="91">
        <f t="shared" si="14"/>
        <v>0</v>
      </c>
      <c r="BH82" s="116">
        <f>BG210</f>
        <v>0</v>
      </c>
      <c r="BI82" s="116">
        <f>BG211</f>
        <v>0</v>
      </c>
      <c r="BJ82" s="116">
        <f>BG212</f>
        <v>0</v>
      </c>
      <c r="BK82" s="116">
        <f>B210</f>
        <v>0</v>
      </c>
      <c r="BL82" s="91"/>
      <c r="BM82" s="91">
        <f t="shared" si="15"/>
        <v>0</v>
      </c>
    </row>
    <row r="83" spans="1:65" ht="18.75" customHeight="1" thickBot="1">
      <c r="A83" s="389"/>
      <c r="B83" s="383"/>
      <c r="C83" s="386"/>
      <c r="D83" s="386"/>
      <c r="E83" s="117" t="s">
        <v>259</v>
      </c>
      <c r="F83" s="92" t="s">
        <v>54</v>
      </c>
      <c r="G83" s="79"/>
      <c r="H83" s="79"/>
      <c r="I83" s="92" t="s">
        <v>36</v>
      </c>
      <c r="J83" s="18"/>
      <c r="K83" s="93" t="str">
        <f t="shared" si="17"/>
        <v/>
      </c>
      <c r="L83" s="18"/>
      <c r="M83" s="93" t="str">
        <f t="shared" ref="M83:M146" si="242">IF(OR(G83="",G83="七種競技"),"",IF(AK83=2,"m","秒"))</f>
        <v/>
      </c>
      <c r="N83" s="18"/>
      <c r="O83" s="18"/>
      <c r="P83" s="258"/>
      <c r="Q83" s="258"/>
      <c r="R83" s="259"/>
      <c r="S83" s="256"/>
      <c r="T83" s="256"/>
      <c r="X83" s="104"/>
      <c r="Y83" s="91">
        <f>IF(B83="",0,IF(VLOOKUP(B83,'登録データ（女）'!$A$3:$AB$2000,28,FALSE)=1,0,1))</f>
        <v>0</v>
      </c>
      <c r="Z83" s="91"/>
      <c r="AA83" s="91"/>
      <c r="AB83" s="91"/>
      <c r="AC83" s="91"/>
      <c r="AD83" s="91"/>
      <c r="AE83" s="91"/>
      <c r="AF83" s="91"/>
      <c r="AG83" s="91">
        <f t="shared" ref="AG83:AG146" ca="1" si="243">COUNTIF(OFFSET(G83,-MOD(ROW(G83),3),0,3,1),G83)</f>
        <v>0</v>
      </c>
      <c r="AH83" s="91">
        <f t="shared" ref="AH83:AH146" si="244">IF(OR(RIGHT(G83,1)="m",RIGHT(G83,1)="H",RIGHT(G83,1)="C"),IF(VALUE(L83)&gt;59,1,0),0)</f>
        <v>0</v>
      </c>
      <c r="AI83" s="91" t="str">
        <f>IF(G83="","0",VLOOKUP(G83,'登録データ（女）'!$U$4:$W$23,2,FALSE))</f>
        <v>0</v>
      </c>
      <c r="AJ83" s="91" t="str">
        <f t="shared" si="239"/>
        <v>00</v>
      </c>
      <c r="AK83" s="91" t="str">
        <f t="shared" ref="AK83:AK146" si="245">IF(G83="","0",IF(OR(RIGHT(G83,1)="m",RIGHT(G83,1)="H",RIGHT(G83,1)="W",RIGHT(G83,1)="C"),1,2))</f>
        <v>0</v>
      </c>
      <c r="AL83" s="91" t="str">
        <f t="shared" si="240"/>
        <v>000000</v>
      </c>
      <c r="AM83" s="91" t="str">
        <f t="shared" ref="AM83:AM146" ca="1" si="246">IF(G83="","",IF(OFFSET(B83,-MOD(ROW(B83),3),0)="","0",CONCATENATE(AI83," ",IF(AK83=1,RIGHT(AL83+10000000,7),RIGHT(AL83+100000,5)))))</f>
        <v/>
      </c>
      <c r="AN83" s="91">
        <f t="shared" ref="AN83:AN146" si="247">VALUE(AL83)</f>
        <v>0</v>
      </c>
      <c r="AO83" s="91" t="str">
        <f>IF(G83="","0",VALUE(VLOOKUP(G83,'登録データ（男）'!$U$4:$W$22,3,FALSE)))</f>
        <v>0</v>
      </c>
      <c r="AP83" s="91">
        <f t="shared" si="241"/>
        <v>0</v>
      </c>
      <c r="AQ83" s="91">
        <f t="shared" ref="AQ83:AQ146" si="248">IF(AN83&gt;AO83,1,0)</f>
        <v>0</v>
      </c>
      <c r="AR83" s="91" t="str">
        <f ca="1">IF(OFFSET(B83,-MOD(ROW(B83),3),0)&lt;&gt;"",IF(RIGHT(G83,1)=")",VALUE(VLOOKUP(OFFSET(B83,-MOD(ROW(B83),3),0),'登録データ（女）'!B83,8,FALSE)),"0"),"0")</f>
        <v>0</v>
      </c>
      <c r="AS83" s="91">
        <f t="shared" ref="AS83:AS146" ca="1" si="249">IF(AR83=0,0,IF(RIGHT(G83,1)&lt;&gt;")",0,IF(VALUE(LEFT(AR83,2))&gt;96,0,1)))</f>
        <v>0</v>
      </c>
      <c r="AT83" s="91"/>
      <c r="AU83" s="91"/>
      <c r="AV83" s="91"/>
      <c r="AW83" s="91"/>
      <c r="AX83" s="91"/>
      <c r="AY83" s="91"/>
      <c r="AZ83" s="91"/>
      <c r="BA83" s="91"/>
      <c r="BB83" s="91" t="str">
        <f t="shared" ref="BB83:BB146" si="250">CONCATENATE(G83,H83)</f>
        <v/>
      </c>
      <c r="BG83" s="91">
        <f t="shared" ref="BG83:BG146" si="251">IF(H83="",0,1)</f>
        <v>0</v>
      </c>
      <c r="BH83" s="116">
        <f>BG213</f>
        <v>0</v>
      </c>
      <c r="BI83" s="116">
        <f>BG214</f>
        <v>0</v>
      </c>
      <c r="BJ83" s="116">
        <f>BG215</f>
        <v>0</v>
      </c>
      <c r="BK83" s="116">
        <f>B213</f>
        <v>0</v>
      </c>
      <c r="BL83" s="91"/>
      <c r="BM83" s="91">
        <f t="shared" ref="BM83:BM146" si="252">IF(BK83=0,0,COUNTIF(BK84:BK232,BK83))</f>
        <v>0</v>
      </c>
    </row>
    <row r="84" spans="1:65" ht="18" customHeight="1" thickTop="1">
      <c r="A84" s="387">
        <v>23</v>
      </c>
      <c r="B84" s="381"/>
      <c r="C84" s="384" t="str">
        <f>IF(B84="","",VLOOKUP(B84,'登録データ（女）'!$A$3:$AB$2000,2,FALSE))</f>
        <v/>
      </c>
      <c r="D84" s="384" t="str">
        <f>IF(B84="","",VLOOKUP(B84,'登録データ（女）'!$A$3:$AB$2000,3,FALSE))</f>
        <v/>
      </c>
      <c r="E84" s="90" t="str">
        <f>IF(B84="","",VLOOKUP(B84,'登録データ（女）'!$A$3:$AB$2000,7,FALSE))</f>
        <v/>
      </c>
      <c r="F84" s="90" t="s">
        <v>52</v>
      </c>
      <c r="G84" s="82"/>
      <c r="H84" s="82"/>
      <c r="I84" s="90" t="s">
        <v>55</v>
      </c>
      <c r="J84" s="17"/>
      <c r="K84" s="111" t="str">
        <f t="shared" si="17"/>
        <v/>
      </c>
      <c r="L84" s="17"/>
      <c r="M84" s="111" t="str">
        <f t="shared" si="242"/>
        <v/>
      </c>
      <c r="N84" s="17"/>
      <c r="O84" s="17"/>
      <c r="P84" s="262"/>
      <c r="Q84" s="262"/>
      <c r="R84" s="241"/>
      <c r="S84" s="254"/>
      <c r="T84" s="254"/>
      <c r="X84" s="104"/>
      <c r="Y84" s="91">
        <f>IF(B84="",0,IF(VLOOKUP(B84,'登録データ（女）'!$A$3:$AB$2000,28,FALSE)=1,0,1))</f>
        <v>0</v>
      </c>
      <c r="Z84" s="91">
        <f t="shared" ref="Z84" si="253">IF(B84="",1,0)</f>
        <v>1</v>
      </c>
      <c r="AA84" s="91">
        <f t="shared" ref="AA84" si="254">IF(C84="",1,0)</f>
        <v>1</v>
      </c>
      <c r="AB84" s="91">
        <f t="shared" ref="AB84" si="255">IF(D84="",1,0)</f>
        <v>1</v>
      </c>
      <c r="AC84" s="91">
        <f t="shared" ref="AC84" si="256">IF(E84="",1,0)</f>
        <v>1</v>
      </c>
      <c r="AD84" s="91">
        <f t="shared" ref="AD84" si="257">IF(E85="",1,0)</f>
        <v>1</v>
      </c>
      <c r="AE84" s="91">
        <f>SUM(Z84:AD84)</f>
        <v>5</v>
      </c>
      <c r="AF84" s="115" t="str">
        <f t="shared" ref="AF84" si="258">IF($B84="","",IF($B84&gt;1500,0,1))</f>
        <v/>
      </c>
      <c r="AG84" s="91">
        <f t="shared" ca="1" si="243"/>
        <v>0</v>
      </c>
      <c r="AH84" s="91">
        <f t="shared" si="244"/>
        <v>0</v>
      </c>
      <c r="AI84" s="91" t="str">
        <f>IF(G84="","0",VLOOKUP(G84,'登録データ（女）'!$U$4:$W$23,2,FALSE))</f>
        <v>0</v>
      </c>
      <c r="AJ84" s="91" t="str">
        <f t="shared" si="239"/>
        <v>00</v>
      </c>
      <c r="AK84" s="91" t="str">
        <f t="shared" si="245"/>
        <v>0</v>
      </c>
      <c r="AL84" s="91" t="str">
        <f t="shared" si="240"/>
        <v>000000</v>
      </c>
      <c r="AM84" s="91" t="str">
        <f t="shared" ca="1" si="246"/>
        <v/>
      </c>
      <c r="AN84" s="91">
        <f t="shared" si="247"/>
        <v>0</v>
      </c>
      <c r="AO84" s="91" t="str">
        <f>IF(G84="","0",VALUE(VLOOKUP(G84,'登録データ（男）'!$U$4:$W$22,3,FALSE)))</f>
        <v>0</v>
      </c>
      <c r="AP84" s="91">
        <f t="shared" si="241"/>
        <v>0</v>
      </c>
      <c r="AQ84" s="91">
        <f t="shared" si="248"/>
        <v>0</v>
      </c>
      <c r="AR84" s="91" t="str">
        <f ca="1">IF(OFFSET(B84,-MOD(ROW(B84),3),0)&lt;&gt;"",IF(RIGHT(G84,1)=")",VALUE(VLOOKUP(OFFSET(B84,-MOD(ROW(B84),3),0),'登録データ（女）'!B84,8,FALSE)),"0"),"0")</f>
        <v>0</v>
      </c>
      <c r="AS84" s="91">
        <f t="shared" ca="1" si="249"/>
        <v>0</v>
      </c>
      <c r="AT84" s="91" t="str">
        <f t="shared" ref="AT84" si="259">IF(AU84="","",RANK(AU84,$AU$18:$AU$467,1))</f>
        <v/>
      </c>
      <c r="AU84" s="91" t="str">
        <f t="shared" ref="AU84" si="260">IF(S84="","",B84)</f>
        <v/>
      </c>
      <c r="AV84" s="91" t="str">
        <f t="shared" ref="AV84" si="261">IF(AW84="","",RANK(AW84,$AW$18:$AW$467,1))</f>
        <v/>
      </c>
      <c r="AW84" s="91" t="str">
        <f t="shared" ref="AW84" si="262">IF(T84="","",B84)</f>
        <v/>
      </c>
      <c r="AX84" s="91" t="str">
        <f t="shared" ref="AX84" si="263">IF(AY84="","",RANK(AY84,$AY$18:$AY$467,1))</f>
        <v/>
      </c>
      <c r="AY84" s="91" t="str">
        <f>IF(OR(G84="七種競技",G85="七種競技",G86="七種競技"),B84,"")</f>
        <v/>
      </c>
      <c r="AZ84" s="91"/>
      <c r="BA84" s="91">
        <f>B84</f>
        <v>0</v>
      </c>
      <c r="BB84" s="91" t="str">
        <f t="shared" si="250"/>
        <v/>
      </c>
      <c r="BG84" s="91">
        <f t="shared" si="251"/>
        <v>0</v>
      </c>
      <c r="BH84" s="116">
        <f>BG216</f>
        <v>0</v>
      </c>
      <c r="BI84" s="116">
        <f>BG217</f>
        <v>0</v>
      </c>
      <c r="BJ84" s="116">
        <f>BG218</f>
        <v>0</v>
      </c>
      <c r="BK84" s="116">
        <f>B216</f>
        <v>0</v>
      </c>
      <c r="BL84" s="91"/>
      <c r="BM84" s="91">
        <f t="shared" si="252"/>
        <v>0</v>
      </c>
    </row>
    <row r="85" spans="1:65" ht="18.75" customHeight="1">
      <c r="A85" s="388"/>
      <c r="B85" s="382"/>
      <c r="C85" s="385"/>
      <c r="D85" s="385"/>
      <c r="E85" s="91" t="str">
        <f>IF(B84="","",VLOOKUP(B84,'登録データ（女）'!$A$3:$AB$2000,4,FALSE))</f>
        <v/>
      </c>
      <c r="F85" s="91" t="s">
        <v>53</v>
      </c>
      <c r="G85" s="16"/>
      <c r="H85" s="16"/>
      <c r="I85" s="91" t="s">
        <v>56</v>
      </c>
      <c r="J85" s="76"/>
      <c r="K85" s="91" t="str">
        <f t="shared" ref="K85:K148" si="264">IF(G85="","",IF(AK85=2,"","分"))</f>
        <v/>
      </c>
      <c r="L85" s="76"/>
      <c r="M85" s="91" t="str">
        <f t="shared" si="242"/>
        <v/>
      </c>
      <c r="N85" s="76"/>
      <c r="O85" s="76"/>
      <c r="P85" s="204"/>
      <c r="Q85" s="204"/>
      <c r="R85" s="257"/>
      <c r="S85" s="255"/>
      <c r="T85" s="255"/>
      <c r="X85" s="104"/>
      <c r="Y85" s="91">
        <f>IF(B85="",0,IF(VLOOKUP(B85,'登録データ（女）'!$A$3:$AB$2000,28,FALSE)=1,0,1))</f>
        <v>0</v>
      </c>
      <c r="Z85" s="91"/>
      <c r="AA85" s="91"/>
      <c r="AB85" s="91"/>
      <c r="AC85" s="91"/>
      <c r="AD85" s="91"/>
      <c r="AE85" s="91"/>
      <c r="AF85" s="91"/>
      <c r="AG85" s="91">
        <f t="shared" ca="1" si="243"/>
        <v>0</v>
      </c>
      <c r="AH85" s="91">
        <f t="shared" si="244"/>
        <v>0</v>
      </c>
      <c r="AI85" s="91" t="str">
        <f>IF(G85="","0",VLOOKUP(G85,'登録データ（女）'!$U$4:$W$23,2,FALSE))</f>
        <v>0</v>
      </c>
      <c r="AJ85" s="91" t="str">
        <f t="shared" si="239"/>
        <v>00</v>
      </c>
      <c r="AK85" s="91" t="str">
        <f t="shared" si="245"/>
        <v>0</v>
      </c>
      <c r="AL85" s="91" t="str">
        <f t="shared" si="240"/>
        <v>000000</v>
      </c>
      <c r="AM85" s="91" t="str">
        <f t="shared" ca="1" si="246"/>
        <v/>
      </c>
      <c r="AN85" s="91">
        <f t="shared" si="247"/>
        <v>0</v>
      </c>
      <c r="AO85" s="91" t="str">
        <f>IF(G85="","0",VALUE(VLOOKUP(G85,'登録データ（男）'!$U$4:$W$22,3,FALSE)))</f>
        <v>0</v>
      </c>
      <c r="AP85" s="91">
        <f t="shared" si="241"/>
        <v>0</v>
      </c>
      <c r="AQ85" s="91">
        <f t="shared" si="248"/>
        <v>0</v>
      </c>
      <c r="AR85" s="91" t="str">
        <f ca="1">IF(OFFSET(B85,-MOD(ROW(B85),3),0)&lt;&gt;"",IF(RIGHT(G85,1)=")",VALUE(VLOOKUP(OFFSET(B85,-MOD(ROW(B85),3),0),'登録データ（女）'!B85,8,FALSE)),"0"),"0")</f>
        <v>0</v>
      </c>
      <c r="AS85" s="91">
        <f t="shared" ca="1" si="249"/>
        <v>0</v>
      </c>
      <c r="AT85" s="91"/>
      <c r="AU85" s="91"/>
      <c r="AV85" s="91"/>
      <c r="AW85" s="91"/>
      <c r="AX85" s="91"/>
      <c r="AY85" s="91"/>
      <c r="AZ85" s="91"/>
      <c r="BA85" s="91"/>
      <c r="BB85" s="91" t="str">
        <f t="shared" si="250"/>
        <v/>
      </c>
      <c r="BG85" s="91">
        <f t="shared" si="251"/>
        <v>0</v>
      </c>
      <c r="BH85" s="116">
        <f>BG219</f>
        <v>0</v>
      </c>
      <c r="BI85" s="116">
        <f>BG220</f>
        <v>0</v>
      </c>
      <c r="BJ85" s="116">
        <f>BG221</f>
        <v>0</v>
      </c>
      <c r="BK85" s="116">
        <f>B219</f>
        <v>0</v>
      </c>
      <c r="BL85" s="91"/>
      <c r="BM85" s="91">
        <f t="shared" si="252"/>
        <v>0</v>
      </c>
    </row>
    <row r="86" spans="1:65" ht="18.75" customHeight="1" thickBot="1">
      <c r="A86" s="389"/>
      <c r="B86" s="383"/>
      <c r="C86" s="386"/>
      <c r="D86" s="386"/>
      <c r="E86" s="117" t="s">
        <v>259</v>
      </c>
      <c r="F86" s="92" t="s">
        <v>54</v>
      </c>
      <c r="G86" s="79"/>
      <c r="H86" s="79"/>
      <c r="I86" s="92" t="s">
        <v>36</v>
      </c>
      <c r="J86" s="18"/>
      <c r="K86" s="93" t="str">
        <f t="shared" si="264"/>
        <v/>
      </c>
      <c r="L86" s="18"/>
      <c r="M86" s="93" t="str">
        <f t="shared" si="242"/>
        <v/>
      </c>
      <c r="N86" s="18"/>
      <c r="O86" s="18"/>
      <c r="P86" s="258"/>
      <c r="Q86" s="258"/>
      <c r="R86" s="259"/>
      <c r="S86" s="256"/>
      <c r="T86" s="256"/>
      <c r="X86" s="104"/>
      <c r="Y86" s="91">
        <f>IF(B86="",0,IF(VLOOKUP(B86,'登録データ（女）'!$A$3:$AB$2000,28,FALSE)=1,0,1))</f>
        <v>0</v>
      </c>
      <c r="Z86" s="91"/>
      <c r="AA86" s="91"/>
      <c r="AB86" s="91"/>
      <c r="AC86" s="91"/>
      <c r="AD86" s="91"/>
      <c r="AE86" s="91"/>
      <c r="AF86" s="91"/>
      <c r="AG86" s="91">
        <f t="shared" ca="1" si="243"/>
        <v>0</v>
      </c>
      <c r="AH86" s="91">
        <f t="shared" si="244"/>
        <v>0</v>
      </c>
      <c r="AI86" s="91" t="str">
        <f>IF(G86="","0",VLOOKUP(G86,'登録データ（女）'!$U$4:$W$23,2,FALSE))</f>
        <v>0</v>
      </c>
      <c r="AJ86" s="91" t="str">
        <f t="shared" si="239"/>
        <v>00</v>
      </c>
      <c r="AK86" s="91" t="str">
        <f t="shared" si="245"/>
        <v>0</v>
      </c>
      <c r="AL86" s="91" t="str">
        <f t="shared" si="240"/>
        <v>000000</v>
      </c>
      <c r="AM86" s="91" t="str">
        <f t="shared" ca="1" si="246"/>
        <v/>
      </c>
      <c r="AN86" s="91">
        <f t="shared" si="247"/>
        <v>0</v>
      </c>
      <c r="AO86" s="91" t="str">
        <f>IF(G86="","0",VALUE(VLOOKUP(G86,'登録データ（男）'!$U$4:$W$22,3,FALSE)))</f>
        <v>0</v>
      </c>
      <c r="AP86" s="91">
        <f t="shared" si="241"/>
        <v>0</v>
      </c>
      <c r="AQ86" s="91">
        <f t="shared" si="248"/>
        <v>0</v>
      </c>
      <c r="AR86" s="91" t="str">
        <f ca="1">IF(OFFSET(B86,-MOD(ROW(B86),3),0)&lt;&gt;"",IF(RIGHT(G86,1)=")",VALUE(VLOOKUP(OFFSET(B86,-MOD(ROW(B86),3),0),'登録データ（女）'!B86,8,FALSE)),"0"),"0")</f>
        <v>0</v>
      </c>
      <c r="AS86" s="91">
        <f t="shared" ca="1" si="249"/>
        <v>0</v>
      </c>
      <c r="AT86" s="91"/>
      <c r="AU86" s="91"/>
      <c r="AV86" s="91"/>
      <c r="AW86" s="91"/>
      <c r="AX86" s="91"/>
      <c r="AY86" s="91"/>
      <c r="AZ86" s="91"/>
      <c r="BA86" s="91"/>
      <c r="BB86" s="91" t="str">
        <f t="shared" si="250"/>
        <v/>
      </c>
      <c r="BG86" s="91">
        <f t="shared" si="251"/>
        <v>0</v>
      </c>
      <c r="BH86" s="116">
        <f>BG222</f>
        <v>0</v>
      </c>
      <c r="BI86" s="116">
        <f>BG223</f>
        <v>0</v>
      </c>
      <c r="BJ86" s="116">
        <f>BG224</f>
        <v>0</v>
      </c>
      <c r="BK86" s="116">
        <f>B222</f>
        <v>0</v>
      </c>
      <c r="BL86" s="91"/>
      <c r="BM86" s="91">
        <f t="shared" si="252"/>
        <v>0</v>
      </c>
    </row>
    <row r="87" spans="1:65" ht="18.75" customHeight="1" thickTop="1">
      <c r="A87" s="387">
        <v>24</v>
      </c>
      <c r="B87" s="381"/>
      <c r="C87" s="384" t="str">
        <f>IF(B87="","",VLOOKUP(B87,'登録データ（女）'!$A$3:$AB$2000,2,FALSE))</f>
        <v/>
      </c>
      <c r="D87" s="384" t="str">
        <f>IF(B87="","",VLOOKUP(B87,'登録データ（女）'!$A$3:$AB$2000,3,FALSE))</f>
        <v/>
      </c>
      <c r="E87" s="90" t="str">
        <f>IF(B87="","",VLOOKUP(B87,'登録データ（女）'!$A$3:$AB$2000,7,FALSE))</f>
        <v/>
      </c>
      <c r="F87" s="90" t="s">
        <v>52</v>
      </c>
      <c r="G87" s="82"/>
      <c r="H87" s="82"/>
      <c r="I87" s="90" t="s">
        <v>55</v>
      </c>
      <c r="J87" s="17"/>
      <c r="K87" s="111" t="str">
        <f t="shared" si="264"/>
        <v/>
      </c>
      <c r="L87" s="17"/>
      <c r="M87" s="111" t="str">
        <f t="shared" si="242"/>
        <v/>
      </c>
      <c r="N87" s="17"/>
      <c r="O87" s="17"/>
      <c r="P87" s="262"/>
      <c r="Q87" s="262"/>
      <c r="R87" s="241"/>
      <c r="S87" s="254"/>
      <c r="T87" s="254"/>
      <c r="X87" s="104"/>
      <c r="Y87" s="91">
        <f>IF(B87="",0,IF(VLOOKUP(B87,'登録データ（女）'!$A$3:$AB$2000,28,FALSE)=1,0,1))</f>
        <v>0</v>
      </c>
      <c r="Z87" s="91">
        <f t="shared" ref="Z87" si="265">IF(B87="",1,0)</f>
        <v>1</v>
      </c>
      <c r="AA87" s="91">
        <f t="shared" ref="AA87" si="266">IF(C87="",1,0)</f>
        <v>1</v>
      </c>
      <c r="AB87" s="91">
        <f t="shared" ref="AB87" si="267">IF(D87="",1,0)</f>
        <v>1</v>
      </c>
      <c r="AC87" s="91">
        <f t="shared" ref="AC87" si="268">IF(E87="",1,0)</f>
        <v>1</v>
      </c>
      <c r="AD87" s="91">
        <f t="shared" ref="AD87" si="269">IF(E88="",1,0)</f>
        <v>1</v>
      </c>
      <c r="AE87" s="91">
        <f>SUM(Z87:AD87)</f>
        <v>5</v>
      </c>
      <c r="AF87" s="115" t="str">
        <f t="shared" ref="AF87" si="270">IF($B87="","",IF($B87&gt;1500,0,1))</f>
        <v/>
      </c>
      <c r="AG87" s="91">
        <f t="shared" ca="1" si="243"/>
        <v>0</v>
      </c>
      <c r="AH87" s="91">
        <f t="shared" si="244"/>
        <v>0</v>
      </c>
      <c r="AI87" s="91" t="str">
        <f>IF(G87="","0",VLOOKUP(G87,'登録データ（女）'!$U$4:$W$23,2,FALSE))</f>
        <v>0</v>
      </c>
      <c r="AJ87" s="91" t="str">
        <f t="shared" si="239"/>
        <v>00</v>
      </c>
      <c r="AK87" s="91" t="str">
        <f t="shared" si="245"/>
        <v>0</v>
      </c>
      <c r="AL87" s="91" t="str">
        <f t="shared" si="240"/>
        <v>000000</v>
      </c>
      <c r="AM87" s="91" t="str">
        <f t="shared" ca="1" si="246"/>
        <v/>
      </c>
      <c r="AN87" s="91">
        <f t="shared" si="247"/>
        <v>0</v>
      </c>
      <c r="AO87" s="91" t="str">
        <f>IF(G87="","0",VALUE(VLOOKUP(G87,'登録データ（男）'!$U$4:$W$22,3,FALSE)))</f>
        <v>0</v>
      </c>
      <c r="AP87" s="91">
        <f t="shared" si="241"/>
        <v>0</v>
      </c>
      <c r="AQ87" s="91">
        <f t="shared" si="248"/>
        <v>0</v>
      </c>
      <c r="AR87" s="91" t="str">
        <f ca="1">IF(OFFSET(B87,-MOD(ROW(B87),3),0)&lt;&gt;"",IF(RIGHT(G87,1)=")",VALUE(VLOOKUP(OFFSET(B87,-MOD(ROW(B87),3),0),'登録データ（女）'!B87,8,FALSE)),"0"),"0")</f>
        <v>0</v>
      </c>
      <c r="AS87" s="91">
        <f t="shared" ca="1" si="249"/>
        <v>0</v>
      </c>
      <c r="AT87" s="91" t="str">
        <f t="shared" ref="AT87" si="271">IF(AU87="","",RANK(AU87,$AU$18:$AU$467,1))</f>
        <v/>
      </c>
      <c r="AU87" s="91" t="str">
        <f t="shared" ref="AU87" si="272">IF(S87="","",B87)</f>
        <v/>
      </c>
      <c r="AV87" s="91" t="str">
        <f t="shared" ref="AV87" si="273">IF(AW87="","",RANK(AW87,$AW$18:$AW$467,1))</f>
        <v/>
      </c>
      <c r="AW87" s="91" t="str">
        <f t="shared" ref="AW87" si="274">IF(T87="","",B87)</f>
        <v/>
      </c>
      <c r="AX87" s="91" t="str">
        <f t="shared" ref="AX87" si="275">IF(AY87="","",RANK(AY87,$AY$18:$AY$467,1))</f>
        <v/>
      </c>
      <c r="AY87" s="91" t="str">
        <f>IF(OR(G87="七種競技",G88="七種競技",G89="七種競技"),B87,"")</f>
        <v/>
      </c>
      <c r="AZ87" s="91"/>
      <c r="BA87" s="91">
        <f>B87</f>
        <v>0</v>
      </c>
      <c r="BB87" s="91" t="str">
        <f t="shared" si="250"/>
        <v/>
      </c>
      <c r="BG87" s="91">
        <f t="shared" si="251"/>
        <v>0</v>
      </c>
      <c r="BH87" s="116">
        <f>BG225</f>
        <v>0</v>
      </c>
      <c r="BI87" s="116">
        <f>BG226</f>
        <v>0</v>
      </c>
      <c r="BJ87" s="116">
        <f>BG227</f>
        <v>0</v>
      </c>
      <c r="BK87" s="116">
        <f>B225</f>
        <v>0</v>
      </c>
      <c r="BL87" s="91"/>
      <c r="BM87" s="91">
        <f t="shared" si="252"/>
        <v>0</v>
      </c>
    </row>
    <row r="88" spans="1:65" ht="18.75" customHeight="1">
      <c r="A88" s="388"/>
      <c r="B88" s="382"/>
      <c r="C88" s="385"/>
      <c r="D88" s="385"/>
      <c r="E88" s="91" t="str">
        <f>IF(B87="","",VLOOKUP(B87,'登録データ（女）'!$A$3:$AB$2000,4,FALSE))</f>
        <v/>
      </c>
      <c r="F88" s="91" t="s">
        <v>53</v>
      </c>
      <c r="G88" s="16"/>
      <c r="H88" s="16"/>
      <c r="I88" s="91" t="s">
        <v>56</v>
      </c>
      <c r="J88" s="76"/>
      <c r="K88" s="91" t="str">
        <f t="shared" si="264"/>
        <v/>
      </c>
      <c r="L88" s="76"/>
      <c r="M88" s="91" t="str">
        <f t="shared" si="242"/>
        <v/>
      </c>
      <c r="N88" s="76"/>
      <c r="O88" s="76"/>
      <c r="P88" s="204"/>
      <c r="Q88" s="204"/>
      <c r="R88" s="257"/>
      <c r="S88" s="255"/>
      <c r="T88" s="255"/>
      <c r="X88" s="104"/>
      <c r="Y88" s="91">
        <f>IF(B88="",0,IF(VLOOKUP(B88,'登録データ（女）'!$A$3:$AB$2000,28,FALSE)=1,0,1))</f>
        <v>0</v>
      </c>
      <c r="Z88" s="91"/>
      <c r="AA88" s="91"/>
      <c r="AB88" s="91"/>
      <c r="AC88" s="91"/>
      <c r="AD88" s="91"/>
      <c r="AE88" s="91"/>
      <c r="AF88" s="91"/>
      <c r="AG88" s="91">
        <f t="shared" ca="1" si="243"/>
        <v>0</v>
      </c>
      <c r="AH88" s="91">
        <f t="shared" si="244"/>
        <v>0</v>
      </c>
      <c r="AI88" s="91" t="str">
        <f>IF(G88="","0",VLOOKUP(G88,'登録データ（女）'!$U$4:$W$23,2,FALSE))</f>
        <v>0</v>
      </c>
      <c r="AJ88" s="91" t="str">
        <f t="shared" si="239"/>
        <v>00</v>
      </c>
      <c r="AK88" s="91" t="str">
        <f t="shared" si="245"/>
        <v>0</v>
      </c>
      <c r="AL88" s="91" t="str">
        <f t="shared" si="240"/>
        <v>000000</v>
      </c>
      <c r="AM88" s="91" t="str">
        <f t="shared" ca="1" si="246"/>
        <v/>
      </c>
      <c r="AN88" s="91">
        <f t="shared" si="247"/>
        <v>0</v>
      </c>
      <c r="AO88" s="91" t="str">
        <f>IF(G88="","0",VALUE(VLOOKUP(G88,'登録データ（男）'!$U$4:$W$22,3,FALSE)))</f>
        <v>0</v>
      </c>
      <c r="AP88" s="91">
        <f t="shared" si="241"/>
        <v>0</v>
      </c>
      <c r="AQ88" s="91">
        <f t="shared" si="248"/>
        <v>0</v>
      </c>
      <c r="AR88" s="91" t="str">
        <f ca="1">IF(OFFSET(B88,-MOD(ROW(B88),3),0)&lt;&gt;"",IF(RIGHT(G88,1)=")",VALUE(VLOOKUP(OFFSET(B88,-MOD(ROW(B88),3),0),'登録データ（女）'!B88,8,FALSE)),"0"),"0")</f>
        <v>0</v>
      </c>
      <c r="AS88" s="91">
        <f t="shared" ca="1" si="249"/>
        <v>0</v>
      </c>
      <c r="AT88" s="91"/>
      <c r="AU88" s="91"/>
      <c r="AV88" s="91"/>
      <c r="AW88" s="91"/>
      <c r="AX88" s="91"/>
      <c r="AY88" s="91"/>
      <c r="AZ88" s="91"/>
      <c r="BA88" s="91"/>
      <c r="BB88" s="91" t="str">
        <f t="shared" si="250"/>
        <v/>
      </c>
      <c r="BG88" s="91">
        <f t="shared" si="251"/>
        <v>0</v>
      </c>
      <c r="BH88" s="116">
        <f>BG228</f>
        <v>0</v>
      </c>
      <c r="BI88" s="116">
        <f>BG229</f>
        <v>0</v>
      </c>
      <c r="BJ88" s="116">
        <f>BG230</f>
        <v>0</v>
      </c>
      <c r="BK88" s="116">
        <f>B228</f>
        <v>0</v>
      </c>
      <c r="BL88" s="91"/>
      <c r="BM88" s="91">
        <f t="shared" si="252"/>
        <v>0</v>
      </c>
    </row>
    <row r="89" spans="1:65" ht="18.75" customHeight="1" thickBot="1">
      <c r="A89" s="389"/>
      <c r="B89" s="383"/>
      <c r="C89" s="386"/>
      <c r="D89" s="386"/>
      <c r="E89" s="117" t="s">
        <v>259</v>
      </c>
      <c r="F89" s="92" t="s">
        <v>54</v>
      </c>
      <c r="G89" s="79"/>
      <c r="H89" s="79"/>
      <c r="I89" s="92" t="s">
        <v>36</v>
      </c>
      <c r="J89" s="18"/>
      <c r="K89" s="93" t="str">
        <f t="shared" si="264"/>
        <v/>
      </c>
      <c r="L89" s="18"/>
      <c r="M89" s="93" t="str">
        <f t="shared" si="242"/>
        <v/>
      </c>
      <c r="N89" s="18"/>
      <c r="O89" s="18"/>
      <c r="P89" s="258"/>
      <c r="Q89" s="258"/>
      <c r="R89" s="259"/>
      <c r="S89" s="256"/>
      <c r="T89" s="256"/>
      <c r="X89" s="104"/>
      <c r="Y89" s="91">
        <f>IF(B89="",0,IF(VLOOKUP(B89,'登録データ（女）'!$A$3:$AB$2000,28,FALSE)=1,0,1))</f>
        <v>0</v>
      </c>
      <c r="Z89" s="91"/>
      <c r="AA89" s="91"/>
      <c r="AB89" s="91"/>
      <c r="AC89" s="91"/>
      <c r="AD89" s="91"/>
      <c r="AE89" s="91"/>
      <c r="AF89" s="91"/>
      <c r="AG89" s="91">
        <f t="shared" ca="1" si="243"/>
        <v>0</v>
      </c>
      <c r="AH89" s="91">
        <f t="shared" si="244"/>
        <v>0</v>
      </c>
      <c r="AI89" s="91" t="str">
        <f>IF(G89="","0",VLOOKUP(G89,'登録データ（女）'!$U$4:$W$23,2,FALSE))</f>
        <v>0</v>
      </c>
      <c r="AJ89" s="91" t="str">
        <f t="shared" si="239"/>
        <v>00</v>
      </c>
      <c r="AK89" s="91" t="str">
        <f t="shared" si="245"/>
        <v>0</v>
      </c>
      <c r="AL89" s="91" t="str">
        <f t="shared" si="240"/>
        <v>000000</v>
      </c>
      <c r="AM89" s="91" t="str">
        <f t="shared" ca="1" si="246"/>
        <v/>
      </c>
      <c r="AN89" s="91">
        <f t="shared" si="247"/>
        <v>0</v>
      </c>
      <c r="AO89" s="91" t="str">
        <f>IF(G89="","0",VALUE(VLOOKUP(G89,'登録データ（男）'!$U$4:$W$22,3,FALSE)))</f>
        <v>0</v>
      </c>
      <c r="AP89" s="91">
        <f t="shared" si="241"/>
        <v>0</v>
      </c>
      <c r="AQ89" s="91">
        <f t="shared" si="248"/>
        <v>0</v>
      </c>
      <c r="AR89" s="91" t="str">
        <f ca="1">IF(OFFSET(B89,-MOD(ROW(B89),3),0)&lt;&gt;"",IF(RIGHT(G89,1)=")",VALUE(VLOOKUP(OFFSET(B89,-MOD(ROW(B89),3),0),'登録データ（女）'!B89,8,FALSE)),"0"),"0")</f>
        <v>0</v>
      </c>
      <c r="AS89" s="91">
        <f t="shared" ca="1" si="249"/>
        <v>0</v>
      </c>
      <c r="AT89" s="91"/>
      <c r="AU89" s="91"/>
      <c r="AV89" s="91"/>
      <c r="AW89" s="91"/>
      <c r="AX89" s="91"/>
      <c r="AY89" s="91"/>
      <c r="AZ89" s="91"/>
      <c r="BA89" s="91"/>
      <c r="BB89" s="91" t="str">
        <f t="shared" si="250"/>
        <v/>
      </c>
      <c r="BG89" s="91">
        <f t="shared" si="251"/>
        <v>0</v>
      </c>
      <c r="BH89" s="116">
        <f>BG231</f>
        <v>0</v>
      </c>
      <c r="BI89" s="116">
        <f>BG232</f>
        <v>0</v>
      </c>
      <c r="BJ89" s="116">
        <f>BG233</f>
        <v>0</v>
      </c>
      <c r="BK89" s="116">
        <f>B231</f>
        <v>0</v>
      </c>
      <c r="BL89" s="91"/>
      <c r="BM89" s="91">
        <f t="shared" si="252"/>
        <v>0</v>
      </c>
    </row>
    <row r="90" spans="1:65" ht="18.75" customHeight="1" thickTop="1">
      <c r="A90" s="387">
        <v>25</v>
      </c>
      <c r="B90" s="381"/>
      <c r="C90" s="384" t="str">
        <f>IF(B90="","",VLOOKUP(B90,'登録データ（女）'!$A$3:$AB$2000,2,FALSE))</f>
        <v/>
      </c>
      <c r="D90" s="384" t="str">
        <f>IF(B90="","",VLOOKUP(B90,'登録データ（女）'!$A$3:$AB$2000,3,FALSE))</f>
        <v/>
      </c>
      <c r="E90" s="90" t="str">
        <f>IF(B90="","",VLOOKUP(B90,'登録データ（女）'!$A$3:$AB$2000,7,FALSE))</f>
        <v/>
      </c>
      <c r="F90" s="90" t="s">
        <v>52</v>
      </c>
      <c r="G90" s="82"/>
      <c r="H90" s="82"/>
      <c r="I90" s="90" t="s">
        <v>55</v>
      </c>
      <c r="J90" s="17"/>
      <c r="K90" s="111" t="str">
        <f t="shared" si="264"/>
        <v/>
      </c>
      <c r="L90" s="17"/>
      <c r="M90" s="111" t="str">
        <f t="shared" si="242"/>
        <v/>
      </c>
      <c r="N90" s="17"/>
      <c r="O90" s="17"/>
      <c r="P90" s="262"/>
      <c r="Q90" s="262"/>
      <c r="R90" s="241"/>
      <c r="S90" s="254"/>
      <c r="T90" s="254"/>
      <c r="X90" s="104"/>
      <c r="Y90" s="91">
        <f>IF(B90="",0,IF(VLOOKUP(B90,'登録データ（女）'!$A$3:$AB$2000,28,FALSE)=1,0,1))</f>
        <v>0</v>
      </c>
      <c r="Z90" s="91">
        <f t="shared" ref="Z90" si="276">IF(B90="",1,0)</f>
        <v>1</v>
      </c>
      <c r="AA90" s="91">
        <f t="shared" ref="AA90" si="277">IF(C90="",1,0)</f>
        <v>1</v>
      </c>
      <c r="AB90" s="91">
        <f t="shared" ref="AB90" si="278">IF(D90="",1,0)</f>
        <v>1</v>
      </c>
      <c r="AC90" s="91">
        <f t="shared" ref="AC90" si="279">IF(E90="",1,0)</f>
        <v>1</v>
      </c>
      <c r="AD90" s="91">
        <f t="shared" ref="AD90" si="280">IF(E91="",1,0)</f>
        <v>1</v>
      </c>
      <c r="AE90" s="91">
        <f>SUM(Z90:AD90)</f>
        <v>5</v>
      </c>
      <c r="AF90" s="115" t="str">
        <f t="shared" ref="AF90" si="281">IF($B90="","",IF($B90&gt;1500,0,1))</f>
        <v/>
      </c>
      <c r="AG90" s="91">
        <f t="shared" ca="1" si="243"/>
        <v>0</v>
      </c>
      <c r="AH90" s="91">
        <f t="shared" si="244"/>
        <v>0</v>
      </c>
      <c r="AI90" s="91" t="str">
        <f>IF(G90="","0",VLOOKUP(G90,'登録データ（女）'!$U$4:$W$23,2,FALSE))</f>
        <v>0</v>
      </c>
      <c r="AJ90" s="91" t="str">
        <f t="shared" si="239"/>
        <v>00</v>
      </c>
      <c r="AK90" s="91" t="str">
        <f t="shared" si="245"/>
        <v>0</v>
      </c>
      <c r="AL90" s="91" t="str">
        <f t="shared" si="240"/>
        <v>000000</v>
      </c>
      <c r="AM90" s="91" t="str">
        <f t="shared" ca="1" si="246"/>
        <v/>
      </c>
      <c r="AN90" s="91">
        <f t="shared" si="247"/>
        <v>0</v>
      </c>
      <c r="AO90" s="91" t="str">
        <f>IF(G90="","0",VALUE(VLOOKUP(G90,'登録データ（男）'!$U$4:$W$22,3,FALSE)))</f>
        <v>0</v>
      </c>
      <c r="AP90" s="91">
        <f t="shared" si="241"/>
        <v>0</v>
      </c>
      <c r="AQ90" s="91">
        <f t="shared" si="248"/>
        <v>0</v>
      </c>
      <c r="AR90" s="91" t="str">
        <f ca="1">IF(OFFSET(B90,-MOD(ROW(B90),3),0)&lt;&gt;"",IF(RIGHT(G90,1)=")",VALUE(VLOOKUP(OFFSET(B90,-MOD(ROW(B90),3),0),'登録データ（女）'!B90,8,FALSE)),"0"),"0")</f>
        <v>0</v>
      </c>
      <c r="AS90" s="91">
        <f t="shared" ca="1" si="249"/>
        <v>0</v>
      </c>
      <c r="AT90" s="91" t="str">
        <f t="shared" ref="AT90" si="282">IF(AU90="","",RANK(AU90,$AU$18:$AU$467,1))</f>
        <v/>
      </c>
      <c r="AU90" s="91" t="str">
        <f t="shared" ref="AU90" si="283">IF(S90="","",B90)</f>
        <v/>
      </c>
      <c r="AV90" s="91" t="str">
        <f t="shared" ref="AV90" si="284">IF(AW90="","",RANK(AW90,$AW$18:$AW$467,1))</f>
        <v/>
      </c>
      <c r="AW90" s="91" t="str">
        <f t="shared" ref="AW90" si="285">IF(T90="","",B90)</f>
        <v/>
      </c>
      <c r="AX90" s="91" t="str">
        <f t="shared" ref="AX90" si="286">IF(AY90="","",RANK(AY90,$AY$18:$AY$467,1))</f>
        <v/>
      </c>
      <c r="AY90" s="91" t="str">
        <f>IF(OR(G90="七種競技",G91="七種競技",G92="七種競技"),B90,"")</f>
        <v/>
      </c>
      <c r="AZ90" s="91"/>
      <c r="BA90" s="91">
        <f>B90</f>
        <v>0</v>
      </c>
      <c r="BB90" s="91" t="str">
        <f t="shared" si="250"/>
        <v/>
      </c>
      <c r="BG90" s="91">
        <f t="shared" si="251"/>
        <v>0</v>
      </c>
      <c r="BH90" s="116">
        <f>BG234</f>
        <v>0</v>
      </c>
      <c r="BI90" s="116">
        <f>BG235</f>
        <v>0</v>
      </c>
      <c r="BJ90" s="116">
        <f>BG236</f>
        <v>0</v>
      </c>
      <c r="BK90" s="116">
        <f>B234</f>
        <v>0</v>
      </c>
      <c r="BL90" s="91"/>
      <c r="BM90" s="91">
        <f t="shared" si="252"/>
        <v>0</v>
      </c>
    </row>
    <row r="91" spans="1:65" ht="18.75" customHeight="1">
      <c r="A91" s="388"/>
      <c r="B91" s="382"/>
      <c r="C91" s="385"/>
      <c r="D91" s="385"/>
      <c r="E91" s="91" t="str">
        <f>IF(B90="","",VLOOKUP(B90,'登録データ（女）'!$A$3:$AB$2000,4,FALSE))</f>
        <v/>
      </c>
      <c r="F91" s="91" t="s">
        <v>53</v>
      </c>
      <c r="G91" s="16"/>
      <c r="H91" s="16"/>
      <c r="I91" s="91" t="s">
        <v>56</v>
      </c>
      <c r="J91" s="76"/>
      <c r="K91" s="91" t="str">
        <f t="shared" si="264"/>
        <v/>
      </c>
      <c r="L91" s="76"/>
      <c r="M91" s="91" t="str">
        <f t="shared" si="242"/>
        <v/>
      </c>
      <c r="N91" s="76"/>
      <c r="O91" s="76"/>
      <c r="P91" s="204"/>
      <c r="Q91" s="204"/>
      <c r="R91" s="257"/>
      <c r="S91" s="255"/>
      <c r="T91" s="255"/>
      <c r="X91" s="104"/>
      <c r="Y91" s="91">
        <f>IF(B91="",0,IF(VLOOKUP(B91,'登録データ（女）'!$A$3:$AB$2000,28,FALSE)=1,0,1))</f>
        <v>0</v>
      </c>
      <c r="Z91" s="91"/>
      <c r="AA91" s="91"/>
      <c r="AB91" s="91"/>
      <c r="AC91" s="91"/>
      <c r="AD91" s="91"/>
      <c r="AE91" s="91"/>
      <c r="AF91" s="91"/>
      <c r="AG91" s="91">
        <f t="shared" ca="1" si="243"/>
        <v>0</v>
      </c>
      <c r="AH91" s="91">
        <f t="shared" si="244"/>
        <v>0</v>
      </c>
      <c r="AI91" s="91" t="str">
        <f>IF(G91="","0",VLOOKUP(G91,'登録データ（女）'!$U$4:$W$23,2,FALSE))</f>
        <v>0</v>
      </c>
      <c r="AJ91" s="91" t="str">
        <f t="shared" si="239"/>
        <v>00</v>
      </c>
      <c r="AK91" s="91" t="str">
        <f t="shared" si="245"/>
        <v>0</v>
      </c>
      <c r="AL91" s="91" t="str">
        <f t="shared" si="240"/>
        <v>000000</v>
      </c>
      <c r="AM91" s="91" t="str">
        <f t="shared" ca="1" si="246"/>
        <v/>
      </c>
      <c r="AN91" s="91">
        <f t="shared" si="247"/>
        <v>0</v>
      </c>
      <c r="AO91" s="91" t="str">
        <f>IF(G91="","0",VALUE(VLOOKUP(G91,'登録データ（男）'!$U$4:$W$22,3,FALSE)))</f>
        <v>0</v>
      </c>
      <c r="AP91" s="91">
        <f t="shared" si="241"/>
        <v>0</v>
      </c>
      <c r="AQ91" s="91">
        <f t="shared" si="248"/>
        <v>0</v>
      </c>
      <c r="AR91" s="91" t="str">
        <f ca="1">IF(OFFSET(B91,-MOD(ROW(B91),3),0)&lt;&gt;"",IF(RIGHT(G91,1)=")",VALUE(VLOOKUP(OFFSET(B91,-MOD(ROW(B91),3),0),'登録データ（女）'!B91,8,FALSE)),"0"),"0")</f>
        <v>0</v>
      </c>
      <c r="AS91" s="91">
        <f t="shared" ca="1" si="249"/>
        <v>0</v>
      </c>
      <c r="AT91" s="91"/>
      <c r="AU91" s="91"/>
      <c r="AV91" s="91"/>
      <c r="AW91" s="91"/>
      <c r="AX91" s="91"/>
      <c r="AY91" s="91"/>
      <c r="AZ91" s="91"/>
      <c r="BA91" s="91"/>
      <c r="BB91" s="91" t="str">
        <f t="shared" si="250"/>
        <v/>
      </c>
      <c r="BG91" s="91">
        <f t="shared" si="251"/>
        <v>0</v>
      </c>
      <c r="BH91" s="116">
        <f>BG237</f>
        <v>0</v>
      </c>
      <c r="BI91" s="116">
        <f>BG238</f>
        <v>0</v>
      </c>
      <c r="BJ91" s="116">
        <f>BG239</f>
        <v>0</v>
      </c>
      <c r="BK91" s="116">
        <f>B237</f>
        <v>0</v>
      </c>
      <c r="BL91" s="91"/>
      <c r="BM91" s="91">
        <f t="shared" si="252"/>
        <v>0</v>
      </c>
    </row>
    <row r="92" spans="1:65" ht="18.75" customHeight="1" thickBot="1">
      <c r="A92" s="389"/>
      <c r="B92" s="383"/>
      <c r="C92" s="386"/>
      <c r="D92" s="386"/>
      <c r="E92" s="117" t="s">
        <v>259</v>
      </c>
      <c r="F92" s="92" t="s">
        <v>54</v>
      </c>
      <c r="G92" s="79"/>
      <c r="H92" s="79"/>
      <c r="I92" s="92" t="s">
        <v>36</v>
      </c>
      <c r="J92" s="18"/>
      <c r="K92" s="93" t="str">
        <f t="shared" si="264"/>
        <v/>
      </c>
      <c r="L92" s="18"/>
      <c r="M92" s="93" t="str">
        <f t="shared" si="242"/>
        <v/>
      </c>
      <c r="N92" s="18"/>
      <c r="O92" s="18"/>
      <c r="P92" s="258"/>
      <c r="Q92" s="258"/>
      <c r="R92" s="259"/>
      <c r="S92" s="256"/>
      <c r="T92" s="256"/>
      <c r="X92" s="104"/>
      <c r="Y92" s="91">
        <f>IF(B92="",0,IF(VLOOKUP(B92,'登録データ（女）'!$A$3:$AB$2000,28,FALSE)=1,0,1))</f>
        <v>0</v>
      </c>
      <c r="Z92" s="91"/>
      <c r="AA92" s="91"/>
      <c r="AB92" s="91"/>
      <c r="AC92" s="91"/>
      <c r="AD92" s="91"/>
      <c r="AE92" s="91"/>
      <c r="AF92" s="91"/>
      <c r="AG92" s="91">
        <f t="shared" ca="1" si="243"/>
        <v>0</v>
      </c>
      <c r="AH92" s="91">
        <f t="shared" si="244"/>
        <v>0</v>
      </c>
      <c r="AI92" s="91" t="str">
        <f>IF(G92="","0",VLOOKUP(G92,'登録データ（女）'!$U$4:$W$23,2,FALSE))</f>
        <v>0</v>
      </c>
      <c r="AJ92" s="91" t="str">
        <f t="shared" si="239"/>
        <v>00</v>
      </c>
      <c r="AK92" s="91" t="str">
        <f t="shared" si="245"/>
        <v>0</v>
      </c>
      <c r="AL92" s="91" t="str">
        <f t="shared" si="240"/>
        <v>000000</v>
      </c>
      <c r="AM92" s="91" t="str">
        <f t="shared" ca="1" si="246"/>
        <v/>
      </c>
      <c r="AN92" s="91">
        <f t="shared" si="247"/>
        <v>0</v>
      </c>
      <c r="AO92" s="91" t="str">
        <f>IF(G92="","0",VALUE(VLOOKUP(G92,'登録データ（男）'!$U$4:$W$22,3,FALSE)))</f>
        <v>0</v>
      </c>
      <c r="AP92" s="91">
        <f t="shared" si="241"/>
        <v>0</v>
      </c>
      <c r="AQ92" s="91">
        <f t="shared" si="248"/>
        <v>0</v>
      </c>
      <c r="AR92" s="91" t="str">
        <f ca="1">IF(OFFSET(B92,-MOD(ROW(B92),3),0)&lt;&gt;"",IF(RIGHT(G92,1)=")",VALUE(VLOOKUP(OFFSET(B92,-MOD(ROW(B92),3),0),'登録データ（女）'!B92,8,FALSE)),"0"),"0")</f>
        <v>0</v>
      </c>
      <c r="AS92" s="91">
        <f t="shared" ca="1" si="249"/>
        <v>0</v>
      </c>
      <c r="AT92" s="91"/>
      <c r="AU92" s="91"/>
      <c r="AV92" s="91"/>
      <c r="AW92" s="91"/>
      <c r="AX92" s="91"/>
      <c r="AY92" s="91"/>
      <c r="AZ92" s="91"/>
      <c r="BA92" s="91"/>
      <c r="BB92" s="91" t="str">
        <f t="shared" si="250"/>
        <v/>
      </c>
      <c r="BG92" s="91">
        <f t="shared" si="251"/>
        <v>0</v>
      </c>
      <c r="BH92" s="116">
        <f>BG240</f>
        <v>0</v>
      </c>
      <c r="BI92" s="116">
        <f>BG241</f>
        <v>0</v>
      </c>
      <c r="BJ92" s="116">
        <f>BG242</f>
        <v>0</v>
      </c>
      <c r="BK92" s="116">
        <f>B240</f>
        <v>0</v>
      </c>
      <c r="BL92" s="91"/>
      <c r="BM92" s="91">
        <f t="shared" si="252"/>
        <v>0</v>
      </c>
    </row>
    <row r="93" spans="1:65" ht="18.75" customHeight="1" thickTop="1">
      <c r="A93" s="387">
        <v>26</v>
      </c>
      <c r="B93" s="381"/>
      <c r="C93" s="384" t="str">
        <f>IF(B93="","",VLOOKUP(B93,'登録データ（女）'!$A$3:$AB$2000,2,FALSE))</f>
        <v/>
      </c>
      <c r="D93" s="384" t="str">
        <f>IF(B93="","",VLOOKUP(B93,'登録データ（女）'!$A$3:$AB$2000,3,FALSE))</f>
        <v/>
      </c>
      <c r="E93" s="90" t="str">
        <f>IF(B93="","",VLOOKUP(B93,'登録データ（女）'!$A$3:$AB$2000,7,FALSE))</f>
        <v/>
      </c>
      <c r="F93" s="90" t="s">
        <v>52</v>
      </c>
      <c r="G93" s="82"/>
      <c r="H93" s="82"/>
      <c r="I93" s="90" t="s">
        <v>55</v>
      </c>
      <c r="J93" s="17"/>
      <c r="K93" s="111" t="str">
        <f t="shared" si="264"/>
        <v/>
      </c>
      <c r="L93" s="17"/>
      <c r="M93" s="111" t="str">
        <f t="shared" si="242"/>
        <v/>
      </c>
      <c r="N93" s="17"/>
      <c r="O93" s="17"/>
      <c r="P93" s="262"/>
      <c r="Q93" s="262"/>
      <c r="R93" s="241"/>
      <c r="S93" s="254"/>
      <c r="T93" s="254"/>
      <c r="X93" s="104"/>
      <c r="Y93" s="91">
        <f>IF(B93="",0,IF(VLOOKUP(B93,'登録データ（女）'!$A$3:$AB$2000,28,FALSE)=1,0,1))</f>
        <v>0</v>
      </c>
      <c r="Z93" s="91">
        <f t="shared" ref="Z93" si="287">IF(B93="",1,0)</f>
        <v>1</v>
      </c>
      <c r="AA93" s="91">
        <f t="shared" ref="AA93" si="288">IF(C93="",1,0)</f>
        <v>1</v>
      </c>
      <c r="AB93" s="91">
        <f t="shared" ref="AB93" si="289">IF(D93="",1,0)</f>
        <v>1</v>
      </c>
      <c r="AC93" s="91">
        <f t="shared" ref="AC93" si="290">IF(E93="",1,0)</f>
        <v>1</v>
      </c>
      <c r="AD93" s="91">
        <f t="shared" ref="AD93" si="291">IF(E94="",1,0)</f>
        <v>1</v>
      </c>
      <c r="AE93" s="91">
        <f>SUM(Z93:AD93)</f>
        <v>5</v>
      </c>
      <c r="AF93" s="115" t="str">
        <f t="shared" ref="AF93" si="292">IF($B93="","",IF($B93&gt;1500,0,1))</f>
        <v/>
      </c>
      <c r="AG93" s="91">
        <f t="shared" ca="1" si="243"/>
        <v>0</v>
      </c>
      <c r="AH93" s="91">
        <f t="shared" si="244"/>
        <v>0</v>
      </c>
      <c r="AI93" s="91" t="str">
        <f>IF(G93="","0",VLOOKUP(G93,'登録データ（女）'!$U$4:$W$23,2,FALSE))</f>
        <v>0</v>
      </c>
      <c r="AJ93" s="91" t="str">
        <f t="shared" si="239"/>
        <v>00</v>
      </c>
      <c r="AK93" s="91" t="str">
        <f t="shared" si="245"/>
        <v>0</v>
      </c>
      <c r="AL93" s="91" t="str">
        <f t="shared" si="240"/>
        <v>000000</v>
      </c>
      <c r="AM93" s="91" t="str">
        <f t="shared" ca="1" si="246"/>
        <v/>
      </c>
      <c r="AN93" s="91">
        <f t="shared" si="247"/>
        <v>0</v>
      </c>
      <c r="AO93" s="91" t="str">
        <f>IF(G93="","0",VALUE(VLOOKUP(G93,'登録データ（男）'!$U$4:$W$22,3,FALSE)))</f>
        <v>0</v>
      </c>
      <c r="AP93" s="91">
        <f t="shared" si="241"/>
        <v>0</v>
      </c>
      <c r="AQ93" s="91">
        <f t="shared" si="248"/>
        <v>0</v>
      </c>
      <c r="AR93" s="91" t="str">
        <f ca="1">IF(OFFSET(B93,-MOD(ROW(B93),3),0)&lt;&gt;"",IF(RIGHT(G93,1)=")",VALUE(VLOOKUP(OFFSET(B93,-MOD(ROW(B93),3),0),'登録データ（女）'!B93,8,FALSE)),"0"),"0")</f>
        <v>0</v>
      </c>
      <c r="AS93" s="91">
        <f t="shared" ca="1" si="249"/>
        <v>0</v>
      </c>
      <c r="AT93" s="91" t="str">
        <f t="shared" ref="AT93" si="293">IF(AU93="","",RANK(AU93,$AU$18:$AU$467,1))</f>
        <v/>
      </c>
      <c r="AU93" s="91" t="str">
        <f t="shared" ref="AU93" si="294">IF(S93="","",B93)</f>
        <v/>
      </c>
      <c r="AV93" s="91" t="str">
        <f t="shared" ref="AV93" si="295">IF(AW93="","",RANK(AW93,$AW$18:$AW$467,1))</f>
        <v/>
      </c>
      <c r="AW93" s="91" t="str">
        <f t="shared" ref="AW93" si="296">IF(T93="","",B93)</f>
        <v/>
      </c>
      <c r="AX93" s="91" t="str">
        <f t="shared" ref="AX93" si="297">IF(AY93="","",RANK(AY93,$AY$18:$AY$467,1))</f>
        <v/>
      </c>
      <c r="AY93" s="91" t="str">
        <f>IF(OR(G93="七種競技",G94="七種競技",G95="七種競技"),B93,"")</f>
        <v/>
      </c>
      <c r="AZ93" s="91"/>
      <c r="BA93" s="91">
        <f>B93</f>
        <v>0</v>
      </c>
      <c r="BB93" s="91" t="str">
        <f t="shared" si="250"/>
        <v/>
      </c>
      <c r="BG93" s="91">
        <f t="shared" si="251"/>
        <v>0</v>
      </c>
      <c r="BH93" s="116">
        <f>BG243</f>
        <v>0</v>
      </c>
      <c r="BI93" s="116">
        <f>BG244</f>
        <v>0</v>
      </c>
      <c r="BJ93" s="116">
        <f>BG245</f>
        <v>0</v>
      </c>
      <c r="BK93" s="116">
        <f>B243</f>
        <v>0</v>
      </c>
      <c r="BL93" s="91"/>
      <c r="BM93" s="91">
        <f t="shared" si="252"/>
        <v>0</v>
      </c>
    </row>
    <row r="94" spans="1:65" ht="18.75" customHeight="1">
      <c r="A94" s="388"/>
      <c r="B94" s="382"/>
      <c r="C94" s="385"/>
      <c r="D94" s="385"/>
      <c r="E94" s="91" t="str">
        <f>IF(B93="","",VLOOKUP(B93,'登録データ（女）'!$A$3:$AB$2000,4,FALSE))</f>
        <v/>
      </c>
      <c r="F94" s="91" t="s">
        <v>53</v>
      </c>
      <c r="G94" s="16"/>
      <c r="H94" s="16"/>
      <c r="I94" s="91" t="s">
        <v>56</v>
      </c>
      <c r="J94" s="76"/>
      <c r="K94" s="91" t="str">
        <f t="shared" si="264"/>
        <v/>
      </c>
      <c r="L94" s="76"/>
      <c r="M94" s="91" t="str">
        <f t="shared" si="242"/>
        <v/>
      </c>
      <c r="N94" s="76"/>
      <c r="O94" s="76"/>
      <c r="P94" s="204"/>
      <c r="Q94" s="204"/>
      <c r="R94" s="257"/>
      <c r="S94" s="255"/>
      <c r="T94" s="255"/>
      <c r="X94" s="104"/>
      <c r="Y94" s="91">
        <f>IF(B94="",0,IF(VLOOKUP(B94,'登録データ（女）'!$A$3:$AB$2000,28,FALSE)=1,0,1))</f>
        <v>0</v>
      </c>
      <c r="Z94" s="91"/>
      <c r="AA94" s="91"/>
      <c r="AB94" s="91"/>
      <c r="AC94" s="91"/>
      <c r="AD94" s="91"/>
      <c r="AE94" s="91"/>
      <c r="AF94" s="91"/>
      <c r="AG94" s="91">
        <f t="shared" ca="1" si="243"/>
        <v>0</v>
      </c>
      <c r="AH94" s="91">
        <f t="shared" si="244"/>
        <v>0</v>
      </c>
      <c r="AI94" s="91" t="str">
        <f>IF(G94="","0",VLOOKUP(G94,'登録データ（女）'!$U$4:$W$23,2,FALSE))</f>
        <v>0</v>
      </c>
      <c r="AJ94" s="91" t="str">
        <f t="shared" si="239"/>
        <v>00</v>
      </c>
      <c r="AK94" s="91" t="str">
        <f t="shared" si="245"/>
        <v>0</v>
      </c>
      <c r="AL94" s="91" t="str">
        <f t="shared" si="240"/>
        <v>000000</v>
      </c>
      <c r="AM94" s="91" t="str">
        <f t="shared" ca="1" si="246"/>
        <v/>
      </c>
      <c r="AN94" s="91">
        <f t="shared" si="247"/>
        <v>0</v>
      </c>
      <c r="AO94" s="91" t="str">
        <f>IF(G94="","0",VALUE(VLOOKUP(G94,'登録データ（男）'!$U$4:$W$22,3,FALSE)))</f>
        <v>0</v>
      </c>
      <c r="AP94" s="91">
        <f t="shared" si="241"/>
        <v>0</v>
      </c>
      <c r="AQ94" s="91">
        <f t="shared" si="248"/>
        <v>0</v>
      </c>
      <c r="AR94" s="91" t="str">
        <f ca="1">IF(OFFSET(B94,-MOD(ROW(B94),3),0)&lt;&gt;"",IF(RIGHT(G94,1)=")",VALUE(VLOOKUP(OFFSET(B94,-MOD(ROW(B94),3),0),'登録データ（女）'!B94,8,FALSE)),"0"),"0")</f>
        <v>0</v>
      </c>
      <c r="AS94" s="91">
        <f t="shared" ca="1" si="249"/>
        <v>0</v>
      </c>
      <c r="AT94" s="91"/>
      <c r="AU94" s="91"/>
      <c r="AV94" s="91"/>
      <c r="AW94" s="91"/>
      <c r="AX94" s="91"/>
      <c r="AY94" s="91"/>
      <c r="AZ94" s="91"/>
      <c r="BA94" s="91"/>
      <c r="BB94" s="91" t="str">
        <f t="shared" si="250"/>
        <v/>
      </c>
      <c r="BG94" s="91">
        <f t="shared" si="251"/>
        <v>0</v>
      </c>
      <c r="BH94" s="116">
        <f>BG246</f>
        <v>0</v>
      </c>
      <c r="BI94" s="116">
        <f>BG247</f>
        <v>0</v>
      </c>
      <c r="BJ94" s="116">
        <f>BG248</f>
        <v>0</v>
      </c>
      <c r="BK94" s="116">
        <f>B246</f>
        <v>0</v>
      </c>
      <c r="BL94" s="91"/>
      <c r="BM94" s="91">
        <f t="shared" si="252"/>
        <v>0</v>
      </c>
    </row>
    <row r="95" spans="1:65" ht="18.75" customHeight="1" thickBot="1">
      <c r="A95" s="389"/>
      <c r="B95" s="383"/>
      <c r="C95" s="386"/>
      <c r="D95" s="386"/>
      <c r="E95" s="117" t="s">
        <v>259</v>
      </c>
      <c r="F95" s="92" t="s">
        <v>54</v>
      </c>
      <c r="G95" s="79"/>
      <c r="H95" s="79"/>
      <c r="I95" s="92" t="s">
        <v>36</v>
      </c>
      <c r="J95" s="18"/>
      <c r="K95" s="93" t="str">
        <f t="shared" si="264"/>
        <v/>
      </c>
      <c r="L95" s="18"/>
      <c r="M95" s="93" t="str">
        <f t="shared" si="242"/>
        <v/>
      </c>
      <c r="N95" s="18"/>
      <c r="O95" s="18"/>
      <c r="P95" s="258"/>
      <c r="Q95" s="258"/>
      <c r="R95" s="259"/>
      <c r="S95" s="256"/>
      <c r="T95" s="256"/>
      <c r="X95" s="104"/>
      <c r="Y95" s="91">
        <f>IF(B95="",0,IF(VLOOKUP(B95,'登録データ（女）'!$A$3:$AB$2000,28,FALSE)=1,0,1))</f>
        <v>0</v>
      </c>
      <c r="Z95" s="91"/>
      <c r="AA95" s="91"/>
      <c r="AB95" s="91"/>
      <c r="AC95" s="91"/>
      <c r="AD95" s="91"/>
      <c r="AE95" s="91"/>
      <c r="AF95" s="91"/>
      <c r="AG95" s="91">
        <f t="shared" ca="1" si="243"/>
        <v>0</v>
      </c>
      <c r="AH95" s="91">
        <f t="shared" si="244"/>
        <v>0</v>
      </c>
      <c r="AI95" s="91" t="str">
        <f>IF(G95="","0",VLOOKUP(G95,'登録データ（女）'!$U$4:$W$23,2,FALSE))</f>
        <v>0</v>
      </c>
      <c r="AJ95" s="91" t="str">
        <f t="shared" si="239"/>
        <v>00</v>
      </c>
      <c r="AK95" s="91" t="str">
        <f t="shared" si="245"/>
        <v>0</v>
      </c>
      <c r="AL95" s="91" t="str">
        <f t="shared" si="240"/>
        <v>000000</v>
      </c>
      <c r="AM95" s="91" t="str">
        <f t="shared" ca="1" si="246"/>
        <v/>
      </c>
      <c r="AN95" s="91">
        <f t="shared" si="247"/>
        <v>0</v>
      </c>
      <c r="AO95" s="91" t="str">
        <f>IF(G95="","0",VALUE(VLOOKUP(G95,'登録データ（男）'!$U$4:$W$22,3,FALSE)))</f>
        <v>0</v>
      </c>
      <c r="AP95" s="91">
        <f t="shared" si="241"/>
        <v>0</v>
      </c>
      <c r="AQ95" s="91">
        <f t="shared" si="248"/>
        <v>0</v>
      </c>
      <c r="AR95" s="91" t="str">
        <f ca="1">IF(OFFSET(B95,-MOD(ROW(B95),3),0)&lt;&gt;"",IF(RIGHT(G95,1)=")",VALUE(VLOOKUP(OFFSET(B95,-MOD(ROW(B95),3),0),'登録データ（女）'!B95,8,FALSE)),"0"),"0")</f>
        <v>0</v>
      </c>
      <c r="AS95" s="91">
        <f t="shared" ca="1" si="249"/>
        <v>0</v>
      </c>
      <c r="AT95" s="91"/>
      <c r="AU95" s="91"/>
      <c r="AV95" s="91"/>
      <c r="AW95" s="91"/>
      <c r="AX95" s="91"/>
      <c r="AY95" s="91"/>
      <c r="AZ95" s="91"/>
      <c r="BA95" s="91"/>
      <c r="BB95" s="91" t="str">
        <f t="shared" si="250"/>
        <v/>
      </c>
      <c r="BG95" s="91">
        <f t="shared" si="251"/>
        <v>0</v>
      </c>
      <c r="BH95" s="116">
        <f>BG249</f>
        <v>0</v>
      </c>
      <c r="BI95" s="116">
        <f>BG250</f>
        <v>0</v>
      </c>
      <c r="BJ95" s="116">
        <f>BG251</f>
        <v>0</v>
      </c>
      <c r="BK95" s="116">
        <f>B249</f>
        <v>0</v>
      </c>
      <c r="BL95" s="91"/>
      <c r="BM95" s="91">
        <f t="shared" si="252"/>
        <v>0</v>
      </c>
    </row>
    <row r="96" spans="1:65" ht="18.75" customHeight="1" thickTop="1">
      <c r="A96" s="387">
        <v>27</v>
      </c>
      <c r="B96" s="381"/>
      <c r="C96" s="384" t="str">
        <f>IF(B96="","",VLOOKUP(B96,'登録データ（女）'!$A$3:$AB$2000,2,FALSE))</f>
        <v/>
      </c>
      <c r="D96" s="384" t="str">
        <f>IF(B96="","",VLOOKUP(B96,'登録データ（女）'!$A$3:$AB$2000,3,FALSE))</f>
        <v/>
      </c>
      <c r="E96" s="90" t="str">
        <f>IF(B96="","",VLOOKUP(B96,'登録データ（女）'!$A$3:$AB$2000,7,FALSE))</f>
        <v/>
      </c>
      <c r="F96" s="90" t="s">
        <v>52</v>
      </c>
      <c r="G96" s="82"/>
      <c r="H96" s="82"/>
      <c r="I96" s="90" t="s">
        <v>55</v>
      </c>
      <c r="J96" s="17"/>
      <c r="K96" s="111" t="str">
        <f t="shared" si="264"/>
        <v/>
      </c>
      <c r="L96" s="17"/>
      <c r="M96" s="111" t="str">
        <f t="shared" si="242"/>
        <v/>
      </c>
      <c r="N96" s="17"/>
      <c r="O96" s="17"/>
      <c r="P96" s="262"/>
      <c r="Q96" s="262"/>
      <c r="R96" s="241"/>
      <c r="S96" s="254"/>
      <c r="T96" s="254"/>
      <c r="X96" s="104"/>
      <c r="Y96" s="91">
        <f>IF(B96="",0,IF(VLOOKUP(B96,'登録データ（女）'!$A$3:$AB$2000,28,FALSE)=1,0,1))</f>
        <v>0</v>
      </c>
      <c r="Z96" s="91">
        <f t="shared" ref="Z96" si="298">IF(B96="",1,0)</f>
        <v>1</v>
      </c>
      <c r="AA96" s="91">
        <f t="shared" ref="AA96" si="299">IF(C96="",1,0)</f>
        <v>1</v>
      </c>
      <c r="AB96" s="91">
        <f t="shared" ref="AB96" si="300">IF(D96="",1,0)</f>
        <v>1</v>
      </c>
      <c r="AC96" s="91">
        <f t="shared" ref="AC96" si="301">IF(E96="",1,0)</f>
        <v>1</v>
      </c>
      <c r="AD96" s="91">
        <f t="shared" ref="AD96" si="302">IF(E97="",1,0)</f>
        <v>1</v>
      </c>
      <c r="AE96" s="91">
        <f>SUM(Z96:AD96)</f>
        <v>5</v>
      </c>
      <c r="AF96" s="115" t="str">
        <f t="shared" ref="AF96" si="303">IF($B96="","",IF($B96&gt;1500,0,1))</f>
        <v/>
      </c>
      <c r="AG96" s="91">
        <f t="shared" ca="1" si="243"/>
        <v>0</v>
      </c>
      <c r="AH96" s="91">
        <f t="shared" si="244"/>
        <v>0</v>
      </c>
      <c r="AI96" s="91" t="str">
        <f>IF(G96="","0",VLOOKUP(G96,'登録データ（女）'!$U$4:$W$23,2,FALSE))</f>
        <v>0</v>
      </c>
      <c r="AJ96" s="91" t="str">
        <f t="shared" si="239"/>
        <v>00</v>
      </c>
      <c r="AK96" s="91" t="str">
        <f t="shared" si="245"/>
        <v>0</v>
      </c>
      <c r="AL96" s="91" t="str">
        <f t="shared" si="240"/>
        <v>000000</v>
      </c>
      <c r="AM96" s="91" t="str">
        <f t="shared" ca="1" si="246"/>
        <v/>
      </c>
      <c r="AN96" s="91">
        <f t="shared" si="247"/>
        <v>0</v>
      </c>
      <c r="AO96" s="91" t="str">
        <f>IF(G96="","0",VALUE(VLOOKUP(G96,'登録データ（男）'!$U$4:$W$22,3,FALSE)))</f>
        <v>0</v>
      </c>
      <c r="AP96" s="91">
        <f t="shared" si="241"/>
        <v>0</v>
      </c>
      <c r="AQ96" s="91">
        <f t="shared" si="248"/>
        <v>0</v>
      </c>
      <c r="AR96" s="91" t="str">
        <f ca="1">IF(OFFSET(B96,-MOD(ROW(B96),3),0)&lt;&gt;"",IF(RIGHT(G96,1)=")",VALUE(VLOOKUP(OFFSET(B96,-MOD(ROW(B96),3),0),'登録データ（女）'!B96,8,FALSE)),"0"),"0")</f>
        <v>0</v>
      </c>
      <c r="AS96" s="91">
        <f t="shared" ca="1" si="249"/>
        <v>0</v>
      </c>
      <c r="AT96" s="91" t="str">
        <f t="shared" ref="AT96" si="304">IF(AU96="","",RANK(AU96,$AU$18:$AU$467,1))</f>
        <v/>
      </c>
      <c r="AU96" s="91" t="str">
        <f t="shared" ref="AU96" si="305">IF(S96="","",B96)</f>
        <v/>
      </c>
      <c r="AV96" s="91" t="str">
        <f t="shared" ref="AV96" si="306">IF(AW96="","",RANK(AW96,$AW$18:$AW$467,1))</f>
        <v/>
      </c>
      <c r="AW96" s="91" t="str">
        <f t="shared" ref="AW96" si="307">IF(T96="","",B96)</f>
        <v/>
      </c>
      <c r="AX96" s="91" t="str">
        <f t="shared" ref="AX96" si="308">IF(AY96="","",RANK(AY96,$AY$18:$AY$467,1))</f>
        <v/>
      </c>
      <c r="AY96" s="91" t="str">
        <f>IF(OR(G96="七種競技",G97="七種競技",G98="七種競技"),B96,"")</f>
        <v/>
      </c>
      <c r="AZ96" s="91"/>
      <c r="BA96" s="91">
        <f>B96</f>
        <v>0</v>
      </c>
      <c r="BB96" s="91" t="str">
        <f t="shared" si="250"/>
        <v/>
      </c>
      <c r="BG96" s="91">
        <f t="shared" si="251"/>
        <v>0</v>
      </c>
      <c r="BH96" s="116">
        <f>BG252</f>
        <v>0</v>
      </c>
      <c r="BI96" s="116">
        <f>BG253</f>
        <v>0</v>
      </c>
      <c r="BJ96" s="116">
        <f>BG254</f>
        <v>0</v>
      </c>
      <c r="BK96" s="116">
        <f>B252</f>
        <v>0</v>
      </c>
      <c r="BL96" s="91"/>
      <c r="BM96" s="91">
        <f t="shared" si="252"/>
        <v>0</v>
      </c>
    </row>
    <row r="97" spans="1:65" ht="18.75" customHeight="1">
      <c r="A97" s="388"/>
      <c r="B97" s="382"/>
      <c r="C97" s="385"/>
      <c r="D97" s="385"/>
      <c r="E97" s="91" t="str">
        <f>IF(B96="","",VLOOKUP(B96,'登録データ（女）'!$A$3:$AB$2000,4,FALSE))</f>
        <v/>
      </c>
      <c r="F97" s="91" t="s">
        <v>53</v>
      </c>
      <c r="G97" s="16"/>
      <c r="H97" s="16"/>
      <c r="I97" s="91" t="s">
        <v>56</v>
      </c>
      <c r="J97" s="76"/>
      <c r="K97" s="91" t="str">
        <f t="shared" si="264"/>
        <v/>
      </c>
      <c r="L97" s="76"/>
      <c r="M97" s="91" t="str">
        <f t="shared" si="242"/>
        <v/>
      </c>
      <c r="N97" s="76"/>
      <c r="O97" s="76"/>
      <c r="P97" s="204"/>
      <c r="Q97" s="204"/>
      <c r="R97" s="257"/>
      <c r="S97" s="255"/>
      <c r="T97" s="255"/>
      <c r="X97" s="104"/>
      <c r="Y97" s="91">
        <f>IF(B97="",0,IF(VLOOKUP(B97,'登録データ（女）'!$A$3:$AB$2000,28,FALSE)=1,0,1))</f>
        <v>0</v>
      </c>
      <c r="Z97" s="91"/>
      <c r="AA97" s="91"/>
      <c r="AB97" s="91"/>
      <c r="AC97" s="91"/>
      <c r="AD97" s="91"/>
      <c r="AE97" s="91"/>
      <c r="AF97" s="91"/>
      <c r="AG97" s="91">
        <f t="shared" ca="1" si="243"/>
        <v>0</v>
      </c>
      <c r="AH97" s="91">
        <f t="shared" si="244"/>
        <v>0</v>
      </c>
      <c r="AI97" s="91" t="str">
        <f>IF(G97="","0",VLOOKUP(G97,'登録データ（女）'!$U$4:$W$23,2,FALSE))</f>
        <v>0</v>
      </c>
      <c r="AJ97" s="91" t="str">
        <f t="shared" si="239"/>
        <v>00</v>
      </c>
      <c r="AK97" s="91" t="str">
        <f t="shared" si="245"/>
        <v>0</v>
      </c>
      <c r="AL97" s="91" t="str">
        <f t="shared" si="240"/>
        <v>000000</v>
      </c>
      <c r="AM97" s="91" t="str">
        <f t="shared" ca="1" si="246"/>
        <v/>
      </c>
      <c r="AN97" s="91">
        <f t="shared" si="247"/>
        <v>0</v>
      </c>
      <c r="AO97" s="91" t="str">
        <f>IF(G97="","0",VALUE(VLOOKUP(G97,'登録データ（男）'!$U$4:$W$22,3,FALSE)))</f>
        <v>0</v>
      </c>
      <c r="AP97" s="91">
        <f t="shared" si="241"/>
        <v>0</v>
      </c>
      <c r="AQ97" s="91">
        <f t="shared" si="248"/>
        <v>0</v>
      </c>
      <c r="AR97" s="91" t="str">
        <f ca="1">IF(OFFSET(B97,-MOD(ROW(B97),3),0)&lt;&gt;"",IF(RIGHT(G97,1)=")",VALUE(VLOOKUP(OFFSET(B97,-MOD(ROW(B97),3),0),'登録データ（女）'!B97,8,FALSE)),"0"),"0")</f>
        <v>0</v>
      </c>
      <c r="AS97" s="91">
        <f t="shared" ca="1" si="249"/>
        <v>0</v>
      </c>
      <c r="AT97" s="91"/>
      <c r="AU97" s="91"/>
      <c r="AV97" s="91"/>
      <c r="AW97" s="91"/>
      <c r="AX97" s="91"/>
      <c r="AY97" s="91"/>
      <c r="AZ97" s="91"/>
      <c r="BA97" s="91"/>
      <c r="BB97" s="91" t="str">
        <f t="shared" si="250"/>
        <v/>
      </c>
      <c r="BG97" s="91">
        <f t="shared" si="251"/>
        <v>0</v>
      </c>
      <c r="BH97" s="116">
        <f>BG255</f>
        <v>0</v>
      </c>
      <c r="BI97" s="116">
        <f>BG256</f>
        <v>0</v>
      </c>
      <c r="BJ97" s="116">
        <f>BG257</f>
        <v>0</v>
      </c>
      <c r="BK97" s="116">
        <f>B255</f>
        <v>0</v>
      </c>
      <c r="BL97" s="91"/>
      <c r="BM97" s="91">
        <f t="shared" si="252"/>
        <v>0</v>
      </c>
    </row>
    <row r="98" spans="1:65" ht="18.75" customHeight="1" thickBot="1">
      <c r="A98" s="389"/>
      <c r="B98" s="383"/>
      <c r="C98" s="386"/>
      <c r="D98" s="386"/>
      <c r="E98" s="117" t="s">
        <v>259</v>
      </c>
      <c r="F98" s="92" t="s">
        <v>54</v>
      </c>
      <c r="G98" s="79"/>
      <c r="H98" s="79"/>
      <c r="I98" s="92" t="s">
        <v>36</v>
      </c>
      <c r="J98" s="18"/>
      <c r="K98" s="93" t="str">
        <f t="shared" si="264"/>
        <v/>
      </c>
      <c r="L98" s="18"/>
      <c r="M98" s="93" t="str">
        <f t="shared" si="242"/>
        <v/>
      </c>
      <c r="N98" s="18"/>
      <c r="O98" s="18"/>
      <c r="P98" s="258"/>
      <c r="Q98" s="258"/>
      <c r="R98" s="259"/>
      <c r="S98" s="256"/>
      <c r="T98" s="256"/>
      <c r="X98" s="104"/>
      <c r="Y98" s="91">
        <f>IF(B98="",0,IF(VLOOKUP(B98,'登録データ（女）'!$A$3:$AB$2000,28,FALSE)=1,0,1))</f>
        <v>0</v>
      </c>
      <c r="Z98" s="91"/>
      <c r="AA98" s="91"/>
      <c r="AB98" s="91"/>
      <c r="AC98" s="91"/>
      <c r="AD98" s="91"/>
      <c r="AE98" s="91"/>
      <c r="AF98" s="91"/>
      <c r="AG98" s="91">
        <f t="shared" ca="1" si="243"/>
        <v>0</v>
      </c>
      <c r="AH98" s="91">
        <f t="shared" si="244"/>
        <v>0</v>
      </c>
      <c r="AI98" s="91" t="str">
        <f>IF(G98="","0",VLOOKUP(G98,'登録データ（女）'!$U$4:$W$23,2,FALSE))</f>
        <v>0</v>
      </c>
      <c r="AJ98" s="91" t="str">
        <f t="shared" si="239"/>
        <v>00</v>
      </c>
      <c r="AK98" s="91" t="str">
        <f t="shared" si="245"/>
        <v>0</v>
      </c>
      <c r="AL98" s="91" t="str">
        <f t="shared" si="240"/>
        <v>000000</v>
      </c>
      <c r="AM98" s="91" t="str">
        <f t="shared" ca="1" si="246"/>
        <v/>
      </c>
      <c r="AN98" s="91">
        <f t="shared" si="247"/>
        <v>0</v>
      </c>
      <c r="AO98" s="91" t="str">
        <f>IF(G98="","0",VALUE(VLOOKUP(G98,'登録データ（男）'!$U$4:$W$22,3,FALSE)))</f>
        <v>0</v>
      </c>
      <c r="AP98" s="91">
        <f t="shared" si="241"/>
        <v>0</v>
      </c>
      <c r="AQ98" s="91">
        <f t="shared" si="248"/>
        <v>0</v>
      </c>
      <c r="AR98" s="91" t="str">
        <f ca="1">IF(OFFSET(B98,-MOD(ROW(B98),3),0)&lt;&gt;"",IF(RIGHT(G98,1)=")",VALUE(VLOOKUP(OFFSET(B98,-MOD(ROW(B98),3),0),'登録データ（女）'!B98,8,FALSE)),"0"),"0")</f>
        <v>0</v>
      </c>
      <c r="AS98" s="91">
        <f t="shared" ca="1" si="249"/>
        <v>0</v>
      </c>
      <c r="AT98" s="91"/>
      <c r="AU98" s="91"/>
      <c r="AV98" s="91"/>
      <c r="AW98" s="91"/>
      <c r="AX98" s="91"/>
      <c r="AY98" s="91"/>
      <c r="AZ98" s="91"/>
      <c r="BA98" s="91"/>
      <c r="BB98" s="91" t="str">
        <f t="shared" si="250"/>
        <v/>
      </c>
      <c r="BG98" s="91">
        <f t="shared" si="251"/>
        <v>0</v>
      </c>
      <c r="BH98" s="116">
        <f>BG258</f>
        <v>0</v>
      </c>
      <c r="BI98" s="116">
        <f>BG259</f>
        <v>0</v>
      </c>
      <c r="BJ98" s="116">
        <f>BG260</f>
        <v>0</v>
      </c>
      <c r="BK98" s="116">
        <f>B258</f>
        <v>0</v>
      </c>
      <c r="BL98" s="91"/>
      <c r="BM98" s="91">
        <f t="shared" si="252"/>
        <v>0</v>
      </c>
    </row>
    <row r="99" spans="1:65" ht="18.75" customHeight="1" thickTop="1">
      <c r="A99" s="387">
        <v>28</v>
      </c>
      <c r="B99" s="381"/>
      <c r="C99" s="384" t="str">
        <f>IF(B99="","",VLOOKUP(B99,'登録データ（女）'!$A$3:$AB$2000,2,FALSE))</f>
        <v/>
      </c>
      <c r="D99" s="384" t="str">
        <f>IF(B99="","",VLOOKUP(B99,'登録データ（女）'!$A$3:$AB$2000,3,FALSE))</f>
        <v/>
      </c>
      <c r="E99" s="90" t="str">
        <f>IF(B99="","",VLOOKUP(B99,'登録データ（女）'!$A$3:$AB$2000,7,FALSE))</f>
        <v/>
      </c>
      <c r="F99" s="90" t="s">
        <v>52</v>
      </c>
      <c r="G99" s="82"/>
      <c r="H99" s="82"/>
      <c r="I99" s="90" t="s">
        <v>55</v>
      </c>
      <c r="J99" s="17"/>
      <c r="K99" s="111" t="str">
        <f t="shared" si="264"/>
        <v/>
      </c>
      <c r="L99" s="17"/>
      <c r="M99" s="111" t="str">
        <f t="shared" si="242"/>
        <v/>
      </c>
      <c r="N99" s="17"/>
      <c r="O99" s="17"/>
      <c r="P99" s="262"/>
      <c r="Q99" s="262"/>
      <c r="R99" s="241"/>
      <c r="S99" s="254"/>
      <c r="T99" s="254"/>
      <c r="X99" s="104"/>
      <c r="Y99" s="91">
        <f>IF(B99="",0,IF(VLOOKUP(B99,'登録データ（女）'!$A$3:$AB$2000,28,FALSE)=1,0,1))</f>
        <v>0</v>
      </c>
      <c r="Z99" s="91">
        <f t="shared" ref="Z99" si="309">IF(B99="",1,0)</f>
        <v>1</v>
      </c>
      <c r="AA99" s="91">
        <f t="shared" ref="AA99" si="310">IF(C99="",1,0)</f>
        <v>1</v>
      </c>
      <c r="AB99" s="91">
        <f t="shared" ref="AB99" si="311">IF(D99="",1,0)</f>
        <v>1</v>
      </c>
      <c r="AC99" s="91">
        <f t="shared" ref="AC99" si="312">IF(E99="",1,0)</f>
        <v>1</v>
      </c>
      <c r="AD99" s="91">
        <f t="shared" ref="AD99" si="313">IF(E100="",1,0)</f>
        <v>1</v>
      </c>
      <c r="AE99" s="91">
        <f>SUM(Z99:AD99)</f>
        <v>5</v>
      </c>
      <c r="AF99" s="115" t="str">
        <f t="shared" ref="AF99" si="314">IF($B99="","",IF($B99&gt;1500,0,1))</f>
        <v/>
      </c>
      <c r="AG99" s="91">
        <f t="shared" ca="1" si="243"/>
        <v>0</v>
      </c>
      <c r="AH99" s="91">
        <f t="shared" si="244"/>
        <v>0</v>
      </c>
      <c r="AI99" s="91" t="str">
        <f>IF(G99="","0",VLOOKUP(G99,'登録データ（女）'!$U$4:$W$23,2,FALSE))</f>
        <v>0</v>
      </c>
      <c r="AJ99" s="91" t="str">
        <f t="shared" si="239"/>
        <v>00</v>
      </c>
      <c r="AK99" s="91" t="str">
        <f t="shared" si="245"/>
        <v>0</v>
      </c>
      <c r="AL99" s="91" t="str">
        <f t="shared" si="240"/>
        <v>000000</v>
      </c>
      <c r="AM99" s="91" t="str">
        <f t="shared" ca="1" si="246"/>
        <v/>
      </c>
      <c r="AN99" s="91">
        <f t="shared" si="247"/>
        <v>0</v>
      </c>
      <c r="AO99" s="91" t="str">
        <f>IF(G99="","0",VALUE(VLOOKUP(G99,'登録データ（男）'!$U$4:$W$22,3,FALSE)))</f>
        <v>0</v>
      </c>
      <c r="AP99" s="91">
        <f t="shared" si="241"/>
        <v>0</v>
      </c>
      <c r="AQ99" s="91">
        <f t="shared" si="248"/>
        <v>0</v>
      </c>
      <c r="AR99" s="91" t="str">
        <f ca="1">IF(OFFSET(B99,-MOD(ROW(B99),3),0)&lt;&gt;"",IF(RIGHT(G99,1)=")",VALUE(VLOOKUP(OFFSET(B99,-MOD(ROW(B99),3),0),'登録データ（女）'!B99,8,FALSE)),"0"),"0")</f>
        <v>0</v>
      </c>
      <c r="AS99" s="91">
        <f t="shared" ca="1" si="249"/>
        <v>0</v>
      </c>
      <c r="AT99" s="91" t="str">
        <f t="shared" ref="AT99" si="315">IF(AU99="","",RANK(AU99,$AU$18:$AU$467,1))</f>
        <v/>
      </c>
      <c r="AU99" s="91" t="str">
        <f t="shared" ref="AU99" si="316">IF(S99="","",B99)</f>
        <v/>
      </c>
      <c r="AV99" s="91" t="str">
        <f t="shared" ref="AV99" si="317">IF(AW99="","",RANK(AW99,$AW$18:$AW$467,1))</f>
        <v/>
      </c>
      <c r="AW99" s="91" t="str">
        <f t="shared" ref="AW99" si="318">IF(T99="","",B99)</f>
        <v/>
      </c>
      <c r="AX99" s="91" t="str">
        <f t="shared" ref="AX99" si="319">IF(AY99="","",RANK(AY99,$AY$18:$AY$467,1))</f>
        <v/>
      </c>
      <c r="AY99" s="91" t="str">
        <f>IF(OR(G99="七種競技",G100="七種競技",G101="七種競技"),B99,"")</f>
        <v/>
      </c>
      <c r="AZ99" s="91"/>
      <c r="BA99" s="91">
        <f>B99</f>
        <v>0</v>
      </c>
      <c r="BB99" s="91" t="str">
        <f t="shared" si="250"/>
        <v/>
      </c>
      <c r="BG99" s="91">
        <f t="shared" si="251"/>
        <v>0</v>
      </c>
      <c r="BH99" s="116">
        <f>BG261</f>
        <v>0</v>
      </c>
      <c r="BI99" s="116">
        <f>BG262</f>
        <v>0</v>
      </c>
      <c r="BJ99" s="116">
        <f>BG263</f>
        <v>0</v>
      </c>
      <c r="BK99" s="116">
        <f>B261</f>
        <v>0</v>
      </c>
      <c r="BL99" s="91"/>
      <c r="BM99" s="91">
        <f t="shared" si="252"/>
        <v>0</v>
      </c>
    </row>
    <row r="100" spans="1:65" ht="18.75" customHeight="1">
      <c r="A100" s="388"/>
      <c r="B100" s="382"/>
      <c r="C100" s="385"/>
      <c r="D100" s="385"/>
      <c r="E100" s="91" t="str">
        <f>IF(B99="","",VLOOKUP(B99,'登録データ（女）'!$A$3:$AB$2000,4,FALSE))</f>
        <v/>
      </c>
      <c r="F100" s="91" t="s">
        <v>53</v>
      </c>
      <c r="G100" s="16"/>
      <c r="H100" s="16"/>
      <c r="I100" s="91" t="s">
        <v>56</v>
      </c>
      <c r="J100" s="76"/>
      <c r="K100" s="91" t="str">
        <f t="shared" si="264"/>
        <v/>
      </c>
      <c r="L100" s="76"/>
      <c r="M100" s="91" t="str">
        <f t="shared" si="242"/>
        <v/>
      </c>
      <c r="N100" s="76"/>
      <c r="O100" s="76"/>
      <c r="P100" s="204"/>
      <c r="Q100" s="204"/>
      <c r="R100" s="257"/>
      <c r="S100" s="255"/>
      <c r="T100" s="255"/>
      <c r="X100" s="104"/>
      <c r="Y100" s="91">
        <f>IF(B100="",0,IF(VLOOKUP(B100,'登録データ（女）'!$A$3:$AB$2000,28,FALSE)=1,0,1))</f>
        <v>0</v>
      </c>
      <c r="Z100" s="91"/>
      <c r="AA100" s="91"/>
      <c r="AB100" s="91"/>
      <c r="AC100" s="91"/>
      <c r="AD100" s="91"/>
      <c r="AE100" s="91"/>
      <c r="AF100" s="91"/>
      <c r="AG100" s="91">
        <f t="shared" ca="1" si="243"/>
        <v>0</v>
      </c>
      <c r="AH100" s="91">
        <f t="shared" si="244"/>
        <v>0</v>
      </c>
      <c r="AI100" s="91" t="str">
        <f>IF(G100="","0",VLOOKUP(G100,'登録データ（女）'!$U$4:$W$23,2,FALSE))</f>
        <v>0</v>
      </c>
      <c r="AJ100" s="91" t="str">
        <f t="shared" si="239"/>
        <v>00</v>
      </c>
      <c r="AK100" s="91" t="str">
        <f t="shared" si="245"/>
        <v>0</v>
      </c>
      <c r="AL100" s="91" t="str">
        <f t="shared" si="240"/>
        <v>000000</v>
      </c>
      <c r="AM100" s="91" t="str">
        <f t="shared" ca="1" si="246"/>
        <v/>
      </c>
      <c r="AN100" s="91">
        <f t="shared" si="247"/>
        <v>0</v>
      </c>
      <c r="AO100" s="91" t="str">
        <f>IF(G100="","0",VALUE(VLOOKUP(G100,'登録データ（男）'!$U$4:$W$22,3,FALSE)))</f>
        <v>0</v>
      </c>
      <c r="AP100" s="91">
        <f t="shared" si="241"/>
        <v>0</v>
      </c>
      <c r="AQ100" s="91">
        <f t="shared" si="248"/>
        <v>0</v>
      </c>
      <c r="AR100" s="91" t="str">
        <f ca="1">IF(OFFSET(B100,-MOD(ROW(B100),3),0)&lt;&gt;"",IF(RIGHT(G100,1)=")",VALUE(VLOOKUP(OFFSET(B100,-MOD(ROW(B100),3),0),'登録データ（女）'!B100,8,FALSE)),"0"),"0")</f>
        <v>0</v>
      </c>
      <c r="AS100" s="91">
        <f t="shared" ca="1" si="249"/>
        <v>0</v>
      </c>
      <c r="AT100" s="91"/>
      <c r="AU100" s="91"/>
      <c r="AV100" s="91"/>
      <c r="AW100" s="91"/>
      <c r="AX100" s="91"/>
      <c r="AY100" s="91"/>
      <c r="AZ100" s="91"/>
      <c r="BA100" s="91"/>
      <c r="BB100" s="91" t="str">
        <f t="shared" si="250"/>
        <v/>
      </c>
      <c r="BG100" s="91">
        <f t="shared" si="251"/>
        <v>0</v>
      </c>
      <c r="BH100" s="116">
        <f>BG264</f>
        <v>0</v>
      </c>
      <c r="BI100" s="116">
        <f>BG265</f>
        <v>0</v>
      </c>
      <c r="BJ100" s="116">
        <f>BG266</f>
        <v>0</v>
      </c>
      <c r="BK100" s="116">
        <f>B264</f>
        <v>0</v>
      </c>
      <c r="BL100" s="91"/>
      <c r="BM100" s="91">
        <f t="shared" si="252"/>
        <v>0</v>
      </c>
    </row>
    <row r="101" spans="1:65" ht="18.75" customHeight="1" thickBot="1">
      <c r="A101" s="389"/>
      <c r="B101" s="383"/>
      <c r="C101" s="386"/>
      <c r="D101" s="386"/>
      <c r="E101" s="117" t="s">
        <v>259</v>
      </c>
      <c r="F101" s="92" t="s">
        <v>54</v>
      </c>
      <c r="G101" s="79"/>
      <c r="H101" s="79"/>
      <c r="I101" s="92" t="s">
        <v>36</v>
      </c>
      <c r="J101" s="18"/>
      <c r="K101" s="93" t="str">
        <f t="shared" si="264"/>
        <v/>
      </c>
      <c r="L101" s="18"/>
      <c r="M101" s="93" t="str">
        <f t="shared" si="242"/>
        <v/>
      </c>
      <c r="N101" s="18"/>
      <c r="O101" s="18"/>
      <c r="P101" s="258"/>
      <c r="Q101" s="258"/>
      <c r="R101" s="259"/>
      <c r="S101" s="256"/>
      <c r="T101" s="256"/>
      <c r="X101" s="104"/>
      <c r="Y101" s="91">
        <f>IF(B101="",0,IF(VLOOKUP(B101,'登録データ（女）'!$A$3:$AB$2000,28,FALSE)=1,0,1))</f>
        <v>0</v>
      </c>
      <c r="Z101" s="91"/>
      <c r="AA101" s="91"/>
      <c r="AB101" s="91"/>
      <c r="AC101" s="91"/>
      <c r="AD101" s="91"/>
      <c r="AE101" s="91"/>
      <c r="AF101" s="91"/>
      <c r="AG101" s="91">
        <f t="shared" ca="1" si="243"/>
        <v>0</v>
      </c>
      <c r="AH101" s="91">
        <f t="shared" si="244"/>
        <v>0</v>
      </c>
      <c r="AI101" s="91" t="str">
        <f>IF(G101="","0",VLOOKUP(G101,'登録データ（女）'!$U$4:$W$23,2,FALSE))</f>
        <v>0</v>
      </c>
      <c r="AJ101" s="91" t="str">
        <f t="shared" si="239"/>
        <v>00</v>
      </c>
      <c r="AK101" s="91" t="str">
        <f t="shared" si="245"/>
        <v>0</v>
      </c>
      <c r="AL101" s="91" t="str">
        <f t="shared" si="240"/>
        <v>000000</v>
      </c>
      <c r="AM101" s="91" t="str">
        <f t="shared" ca="1" si="246"/>
        <v/>
      </c>
      <c r="AN101" s="91">
        <f t="shared" si="247"/>
        <v>0</v>
      </c>
      <c r="AO101" s="91" t="str">
        <f>IF(G101="","0",VALUE(VLOOKUP(G101,'登録データ（男）'!$U$4:$W$22,3,FALSE)))</f>
        <v>0</v>
      </c>
      <c r="AP101" s="91">
        <f t="shared" si="241"/>
        <v>0</v>
      </c>
      <c r="AQ101" s="91">
        <f t="shared" si="248"/>
        <v>0</v>
      </c>
      <c r="AR101" s="91" t="str">
        <f ca="1">IF(OFFSET(B101,-MOD(ROW(B101),3),0)&lt;&gt;"",IF(RIGHT(G101,1)=")",VALUE(VLOOKUP(OFFSET(B101,-MOD(ROW(B101),3),0),'登録データ（女）'!B101,8,FALSE)),"0"),"0")</f>
        <v>0</v>
      </c>
      <c r="AS101" s="91">
        <f t="shared" ca="1" si="249"/>
        <v>0</v>
      </c>
      <c r="AT101" s="91"/>
      <c r="AU101" s="91"/>
      <c r="AV101" s="91"/>
      <c r="AW101" s="91"/>
      <c r="AX101" s="91"/>
      <c r="AY101" s="91"/>
      <c r="AZ101" s="91"/>
      <c r="BA101" s="91"/>
      <c r="BB101" s="91" t="str">
        <f t="shared" si="250"/>
        <v/>
      </c>
      <c r="BG101" s="91">
        <f t="shared" si="251"/>
        <v>0</v>
      </c>
      <c r="BH101" s="116">
        <f>BG267</f>
        <v>0</v>
      </c>
      <c r="BI101" s="116">
        <f>BG268</f>
        <v>0</v>
      </c>
      <c r="BJ101" s="116">
        <f>BG269</f>
        <v>0</v>
      </c>
      <c r="BK101" s="116">
        <f>B267</f>
        <v>0</v>
      </c>
      <c r="BL101" s="91"/>
      <c r="BM101" s="91">
        <f t="shared" si="252"/>
        <v>0</v>
      </c>
    </row>
    <row r="102" spans="1:65" ht="18.75" customHeight="1" thickTop="1">
      <c r="A102" s="387">
        <v>29</v>
      </c>
      <c r="B102" s="381"/>
      <c r="C102" s="384" t="str">
        <f>IF(B102="","",VLOOKUP(B102,'登録データ（女）'!$A$3:$AB$2000,2,FALSE))</f>
        <v/>
      </c>
      <c r="D102" s="384" t="str">
        <f>IF(B102="","",VLOOKUP(B102,'登録データ（女）'!$A$3:$AB$2000,3,FALSE))</f>
        <v/>
      </c>
      <c r="E102" s="90" t="str">
        <f>IF(B102="","",VLOOKUP(B102,'登録データ（女）'!$A$3:$AB$2000,7,FALSE))</f>
        <v/>
      </c>
      <c r="F102" s="90" t="s">
        <v>52</v>
      </c>
      <c r="G102" s="82"/>
      <c r="H102" s="82"/>
      <c r="I102" s="90" t="s">
        <v>55</v>
      </c>
      <c r="J102" s="17"/>
      <c r="K102" s="111" t="str">
        <f t="shared" si="264"/>
        <v/>
      </c>
      <c r="L102" s="17"/>
      <c r="M102" s="111" t="str">
        <f t="shared" si="242"/>
        <v/>
      </c>
      <c r="N102" s="17"/>
      <c r="O102" s="17"/>
      <c r="P102" s="262"/>
      <c r="Q102" s="262"/>
      <c r="R102" s="241"/>
      <c r="S102" s="254"/>
      <c r="T102" s="254"/>
      <c r="X102" s="104"/>
      <c r="Y102" s="91">
        <f>IF(B102="",0,IF(VLOOKUP(B102,'登録データ（女）'!$A$3:$AB$2000,28,FALSE)=1,0,1))</f>
        <v>0</v>
      </c>
      <c r="Z102" s="91">
        <f t="shared" ref="Z102" si="320">IF(B102="",1,0)</f>
        <v>1</v>
      </c>
      <c r="AA102" s="91">
        <f t="shared" ref="AA102" si="321">IF(C102="",1,0)</f>
        <v>1</v>
      </c>
      <c r="AB102" s="91">
        <f t="shared" ref="AB102" si="322">IF(D102="",1,0)</f>
        <v>1</v>
      </c>
      <c r="AC102" s="91">
        <f t="shared" ref="AC102" si="323">IF(E102="",1,0)</f>
        <v>1</v>
      </c>
      <c r="AD102" s="91">
        <f t="shared" ref="AD102" si="324">IF(E103="",1,0)</f>
        <v>1</v>
      </c>
      <c r="AE102" s="91">
        <f>SUM(Z102:AD102)</f>
        <v>5</v>
      </c>
      <c r="AF102" s="115" t="str">
        <f t="shared" ref="AF102" si="325">IF($B102="","",IF($B102&gt;1500,0,1))</f>
        <v/>
      </c>
      <c r="AG102" s="91">
        <f t="shared" ca="1" si="243"/>
        <v>0</v>
      </c>
      <c r="AH102" s="91">
        <f t="shared" si="244"/>
        <v>0</v>
      </c>
      <c r="AI102" s="91" t="str">
        <f>IF(G102="","0",VLOOKUP(G102,'登録データ（女）'!$U$4:$W$23,2,FALSE))</f>
        <v>0</v>
      </c>
      <c r="AJ102" s="91" t="str">
        <f t="shared" si="239"/>
        <v>00</v>
      </c>
      <c r="AK102" s="91" t="str">
        <f t="shared" si="245"/>
        <v>0</v>
      </c>
      <c r="AL102" s="91" t="str">
        <f t="shared" si="240"/>
        <v>000000</v>
      </c>
      <c r="AM102" s="91" t="str">
        <f t="shared" ca="1" si="246"/>
        <v/>
      </c>
      <c r="AN102" s="91">
        <f t="shared" si="247"/>
        <v>0</v>
      </c>
      <c r="AO102" s="91" t="str">
        <f>IF(G102="","0",VALUE(VLOOKUP(G102,'登録データ（男）'!$U$4:$W$22,3,FALSE)))</f>
        <v>0</v>
      </c>
      <c r="AP102" s="91">
        <f t="shared" si="241"/>
        <v>0</v>
      </c>
      <c r="AQ102" s="91">
        <f t="shared" si="248"/>
        <v>0</v>
      </c>
      <c r="AR102" s="91" t="str">
        <f ca="1">IF(OFFSET(B102,-MOD(ROW(B102),3),0)&lt;&gt;"",IF(RIGHT(G102,1)=")",VALUE(VLOOKUP(OFFSET(B102,-MOD(ROW(B102),3),0),'登録データ（女）'!B102,8,FALSE)),"0"),"0")</f>
        <v>0</v>
      </c>
      <c r="AS102" s="91">
        <f t="shared" ca="1" si="249"/>
        <v>0</v>
      </c>
      <c r="AT102" s="91" t="str">
        <f t="shared" ref="AT102" si="326">IF(AU102="","",RANK(AU102,$AU$18:$AU$467,1))</f>
        <v/>
      </c>
      <c r="AU102" s="91" t="str">
        <f t="shared" ref="AU102" si="327">IF(S102="","",B102)</f>
        <v/>
      </c>
      <c r="AV102" s="91" t="str">
        <f t="shared" ref="AV102" si="328">IF(AW102="","",RANK(AW102,$AW$18:$AW$467,1))</f>
        <v/>
      </c>
      <c r="AW102" s="91" t="str">
        <f t="shared" ref="AW102" si="329">IF(T102="","",B102)</f>
        <v/>
      </c>
      <c r="AX102" s="91" t="str">
        <f t="shared" ref="AX102" si="330">IF(AY102="","",RANK(AY102,$AY$18:$AY$467,1))</f>
        <v/>
      </c>
      <c r="AY102" s="91" t="str">
        <f>IF(OR(G102="七種競技",G103="七種競技",G104="七種競技"),B102,"")</f>
        <v/>
      </c>
      <c r="AZ102" s="91"/>
      <c r="BA102" s="91">
        <f>B102</f>
        <v>0</v>
      </c>
      <c r="BB102" s="91" t="str">
        <f t="shared" si="250"/>
        <v/>
      </c>
      <c r="BG102" s="91">
        <f t="shared" si="251"/>
        <v>0</v>
      </c>
      <c r="BH102" s="116">
        <f>BG270</f>
        <v>0</v>
      </c>
      <c r="BI102" s="116">
        <f>BG271</f>
        <v>0</v>
      </c>
      <c r="BJ102" s="116">
        <f>BG272</f>
        <v>0</v>
      </c>
      <c r="BK102" s="116">
        <f>B270</f>
        <v>0</v>
      </c>
      <c r="BL102" s="91"/>
      <c r="BM102" s="91">
        <f t="shared" si="252"/>
        <v>0</v>
      </c>
    </row>
    <row r="103" spans="1:65" ht="18.75" customHeight="1">
      <c r="A103" s="388"/>
      <c r="B103" s="382"/>
      <c r="C103" s="385"/>
      <c r="D103" s="385"/>
      <c r="E103" s="91" t="str">
        <f>IF(B102="","",VLOOKUP(B102,'登録データ（女）'!$A$3:$AB$2000,4,FALSE))</f>
        <v/>
      </c>
      <c r="F103" s="91" t="s">
        <v>53</v>
      </c>
      <c r="G103" s="16"/>
      <c r="H103" s="16"/>
      <c r="I103" s="91" t="s">
        <v>56</v>
      </c>
      <c r="J103" s="76"/>
      <c r="K103" s="91" t="str">
        <f t="shared" si="264"/>
        <v/>
      </c>
      <c r="L103" s="76"/>
      <c r="M103" s="91" t="str">
        <f t="shared" si="242"/>
        <v/>
      </c>
      <c r="N103" s="76"/>
      <c r="O103" s="76"/>
      <c r="P103" s="204"/>
      <c r="Q103" s="204"/>
      <c r="R103" s="257"/>
      <c r="S103" s="255"/>
      <c r="T103" s="255"/>
      <c r="X103" s="104"/>
      <c r="Y103" s="91">
        <f>IF(B103="",0,IF(VLOOKUP(B103,'登録データ（女）'!$A$3:$AB$2000,28,FALSE)=1,0,1))</f>
        <v>0</v>
      </c>
      <c r="Z103" s="91"/>
      <c r="AA103" s="91"/>
      <c r="AB103" s="91"/>
      <c r="AC103" s="91"/>
      <c r="AD103" s="91"/>
      <c r="AE103" s="91"/>
      <c r="AF103" s="91"/>
      <c r="AG103" s="91">
        <f t="shared" ca="1" si="243"/>
        <v>0</v>
      </c>
      <c r="AH103" s="91">
        <f t="shared" si="244"/>
        <v>0</v>
      </c>
      <c r="AI103" s="91" t="str">
        <f>IF(G103="","0",VLOOKUP(G103,'登録データ（女）'!$U$4:$W$23,2,FALSE))</f>
        <v>0</v>
      </c>
      <c r="AJ103" s="91" t="str">
        <f t="shared" si="239"/>
        <v>00</v>
      </c>
      <c r="AK103" s="91" t="str">
        <f t="shared" si="245"/>
        <v>0</v>
      </c>
      <c r="AL103" s="91" t="str">
        <f t="shared" si="240"/>
        <v>000000</v>
      </c>
      <c r="AM103" s="91" t="str">
        <f t="shared" ca="1" si="246"/>
        <v/>
      </c>
      <c r="AN103" s="91">
        <f t="shared" si="247"/>
        <v>0</v>
      </c>
      <c r="AO103" s="91" t="str">
        <f>IF(G103="","0",VALUE(VLOOKUP(G103,'登録データ（男）'!$U$4:$W$22,3,FALSE)))</f>
        <v>0</v>
      </c>
      <c r="AP103" s="91">
        <f t="shared" si="241"/>
        <v>0</v>
      </c>
      <c r="AQ103" s="91">
        <f t="shared" si="248"/>
        <v>0</v>
      </c>
      <c r="AR103" s="91" t="str">
        <f ca="1">IF(OFFSET(B103,-MOD(ROW(B103),3),0)&lt;&gt;"",IF(RIGHT(G103,1)=")",VALUE(VLOOKUP(OFFSET(B103,-MOD(ROW(B103),3),0),'登録データ（女）'!B103,8,FALSE)),"0"),"0")</f>
        <v>0</v>
      </c>
      <c r="AS103" s="91">
        <f t="shared" ca="1" si="249"/>
        <v>0</v>
      </c>
      <c r="AT103" s="91"/>
      <c r="AU103" s="91"/>
      <c r="AV103" s="91"/>
      <c r="AW103" s="91"/>
      <c r="AX103" s="91"/>
      <c r="AY103" s="91"/>
      <c r="AZ103" s="91"/>
      <c r="BA103" s="91"/>
      <c r="BB103" s="91" t="str">
        <f t="shared" si="250"/>
        <v/>
      </c>
      <c r="BG103" s="91">
        <f t="shared" si="251"/>
        <v>0</v>
      </c>
      <c r="BH103" s="116">
        <f>BG273</f>
        <v>0</v>
      </c>
      <c r="BI103" s="116">
        <f>BG274</f>
        <v>0</v>
      </c>
      <c r="BJ103" s="116">
        <f>BG275</f>
        <v>0</v>
      </c>
      <c r="BK103" s="116">
        <f>B273</f>
        <v>0</v>
      </c>
      <c r="BL103" s="91"/>
      <c r="BM103" s="91">
        <f t="shared" si="252"/>
        <v>0</v>
      </c>
    </row>
    <row r="104" spans="1:65" ht="18.75" customHeight="1" thickBot="1">
      <c r="A104" s="389"/>
      <c r="B104" s="383"/>
      <c r="C104" s="386"/>
      <c r="D104" s="386"/>
      <c r="E104" s="117" t="s">
        <v>259</v>
      </c>
      <c r="F104" s="92" t="s">
        <v>54</v>
      </c>
      <c r="G104" s="79"/>
      <c r="H104" s="79"/>
      <c r="I104" s="92" t="s">
        <v>36</v>
      </c>
      <c r="J104" s="18"/>
      <c r="K104" s="93" t="str">
        <f t="shared" si="264"/>
        <v/>
      </c>
      <c r="L104" s="18"/>
      <c r="M104" s="93" t="str">
        <f t="shared" si="242"/>
        <v/>
      </c>
      <c r="N104" s="18"/>
      <c r="O104" s="18"/>
      <c r="P104" s="258"/>
      <c r="Q104" s="258"/>
      <c r="R104" s="259"/>
      <c r="S104" s="256"/>
      <c r="T104" s="256"/>
      <c r="X104" s="104"/>
      <c r="Y104" s="91">
        <f>IF(B104="",0,IF(VLOOKUP(B104,'登録データ（女）'!$A$3:$AB$2000,28,FALSE)=1,0,1))</f>
        <v>0</v>
      </c>
      <c r="Z104" s="91"/>
      <c r="AA104" s="91"/>
      <c r="AB104" s="91"/>
      <c r="AC104" s="91"/>
      <c r="AD104" s="91"/>
      <c r="AE104" s="91"/>
      <c r="AF104" s="91"/>
      <c r="AG104" s="91">
        <f t="shared" ca="1" si="243"/>
        <v>0</v>
      </c>
      <c r="AH104" s="91">
        <f t="shared" si="244"/>
        <v>0</v>
      </c>
      <c r="AI104" s="91" t="str">
        <f>IF(G104="","0",VLOOKUP(G104,'登録データ（女）'!$U$4:$W$23,2,FALSE))</f>
        <v>0</v>
      </c>
      <c r="AJ104" s="91" t="str">
        <f t="shared" si="239"/>
        <v>00</v>
      </c>
      <c r="AK104" s="91" t="str">
        <f t="shared" si="245"/>
        <v>0</v>
      </c>
      <c r="AL104" s="91" t="str">
        <f t="shared" si="240"/>
        <v>000000</v>
      </c>
      <c r="AM104" s="91" t="str">
        <f t="shared" ca="1" si="246"/>
        <v/>
      </c>
      <c r="AN104" s="91">
        <f t="shared" si="247"/>
        <v>0</v>
      </c>
      <c r="AO104" s="91" t="str">
        <f>IF(G104="","0",VALUE(VLOOKUP(G104,'登録データ（男）'!$U$4:$W$22,3,FALSE)))</f>
        <v>0</v>
      </c>
      <c r="AP104" s="91">
        <f t="shared" si="241"/>
        <v>0</v>
      </c>
      <c r="AQ104" s="91">
        <f t="shared" si="248"/>
        <v>0</v>
      </c>
      <c r="AR104" s="91" t="str">
        <f ca="1">IF(OFFSET(B104,-MOD(ROW(B104),3),0)&lt;&gt;"",IF(RIGHT(G104,1)=")",VALUE(VLOOKUP(OFFSET(B104,-MOD(ROW(B104),3),0),'登録データ（女）'!B104,8,FALSE)),"0"),"0")</f>
        <v>0</v>
      </c>
      <c r="AS104" s="91">
        <f t="shared" ca="1" si="249"/>
        <v>0</v>
      </c>
      <c r="AT104" s="91"/>
      <c r="AU104" s="91"/>
      <c r="AV104" s="91"/>
      <c r="AW104" s="91"/>
      <c r="AX104" s="91"/>
      <c r="AY104" s="91"/>
      <c r="AZ104" s="91"/>
      <c r="BA104" s="91"/>
      <c r="BB104" s="91" t="str">
        <f t="shared" si="250"/>
        <v/>
      </c>
      <c r="BG104" s="91">
        <f t="shared" si="251"/>
        <v>0</v>
      </c>
      <c r="BH104" s="116">
        <f>BG276</f>
        <v>0</v>
      </c>
      <c r="BI104" s="116">
        <f>BG277</f>
        <v>0</v>
      </c>
      <c r="BJ104" s="116">
        <f>BG278</f>
        <v>0</v>
      </c>
      <c r="BK104" s="116">
        <f>B276</f>
        <v>0</v>
      </c>
      <c r="BL104" s="91"/>
      <c r="BM104" s="91">
        <f t="shared" si="252"/>
        <v>0</v>
      </c>
    </row>
    <row r="105" spans="1:65" ht="18.75" customHeight="1" thickTop="1">
      <c r="A105" s="387">
        <v>30</v>
      </c>
      <c r="B105" s="381"/>
      <c r="C105" s="384" t="str">
        <f>IF(B105="","",VLOOKUP(B105,'登録データ（女）'!$A$3:$AB$2000,2,FALSE))</f>
        <v/>
      </c>
      <c r="D105" s="384" t="str">
        <f>IF(B105="","",VLOOKUP(B105,'登録データ（女）'!$A$3:$AB$2000,3,FALSE))</f>
        <v/>
      </c>
      <c r="E105" s="90" t="str">
        <f>IF(B105="","",VLOOKUP(B105,'登録データ（女）'!$A$3:$AB$2000,7,FALSE))</f>
        <v/>
      </c>
      <c r="F105" s="90" t="s">
        <v>52</v>
      </c>
      <c r="G105" s="82"/>
      <c r="H105" s="82"/>
      <c r="I105" s="90" t="s">
        <v>55</v>
      </c>
      <c r="J105" s="17"/>
      <c r="K105" s="111" t="str">
        <f t="shared" si="264"/>
        <v/>
      </c>
      <c r="L105" s="17"/>
      <c r="M105" s="111" t="str">
        <f t="shared" si="242"/>
        <v/>
      </c>
      <c r="N105" s="17"/>
      <c r="O105" s="17"/>
      <c r="P105" s="262"/>
      <c r="Q105" s="262"/>
      <c r="R105" s="241"/>
      <c r="S105" s="254"/>
      <c r="T105" s="254"/>
      <c r="X105" s="104"/>
      <c r="Y105" s="91">
        <f>IF(B105="",0,IF(VLOOKUP(B105,'登録データ（女）'!$A$3:$AB$2000,28,FALSE)=1,0,1))</f>
        <v>0</v>
      </c>
      <c r="Z105" s="91">
        <f t="shared" ref="Z105" si="331">IF(B105="",1,0)</f>
        <v>1</v>
      </c>
      <c r="AA105" s="91">
        <f t="shared" ref="AA105" si="332">IF(C105="",1,0)</f>
        <v>1</v>
      </c>
      <c r="AB105" s="91">
        <f t="shared" ref="AB105" si="333">IF(D105="",1,0)</f>
        <v>1</v>
      </c>
      <c r="AC105" s="91">
        <f t="shared" ref="AC105" si="334">IF(E105="",1,0)</f>
        <v>1</v>
      </c>
      <c r="AD105" s="91">
        <f t="shared" ref="AD105" si="335">IF(E106="",1,0)</f>
        <v>1</v>
      </c>
      <c r="AE105" s="91">
        <f>SUM(Z105:AD105)</f>
        <v>5</v>
      </c>
      <c r="AF105" s="115" t="str">
        <f t="shared" ref="AF105" si="336">IF($B105="","",IF($B105&gt;1500,0,1))</f>
        <v/>
      </c>
      <c r="AG105" s="91">
        <f t="shared" ca="1" si="243"/>
        <v>0</v>
      </c>
      <c r="AH105" s="91">
        <f t="shared" si="244"/>
        <v>0</v>
      </c>
      <c r="AI105" s="91" t="str">
        <f>IF(G105="","0",VLOOKUP(G105,'登録データ（女）'!$U$4:$W$23,2,FALSE))</f>
        <v>0</v>
      </c>
      <c r="AJ105" s="91" t="str">
        <f t="shared" si="239"/>
        <v>00</v>
      </c>
      <c r="AK105" s="91" t="str">
        <f t="shared" si="245"/>
        <v>0</v>
      </c>
      <c r="AL105" s="91" t="str">
        <f t="shared" si="240"/>
        <v>000000</v>
      </c>
      <c r="AM105" s="91" t="str">
        <f t="shared" ca="1" si="246"/>
        <v/>
      </c>
      <c r="AN105" s="91">
        <f t="shared" si="247"/>
        <v>0</v>
      </c>
      <c r="AO105" s="91" t="str">
        <f>IF(G105="","0",VALUE(VLOOKUP(G105,'登録データ（男）'!$U$4:$W$22,3,FALSE)))</f>
        <v>0</v>
      </c>
      <c r="AP105" s="91">
        <f t="shared" si="241"/>
        <v>0</v>
      </c>
      <c r="AQ105" s="91">
        <f t="shared" si="248"/>
        <v>0</v>
      </c>
      <c r="AR105" s="91" t="str">
        <f ca="1">IF(OFFSET(B105,-MOD(ROW(B105),3),0)&lt;&gt;"",IF(RIGHT(G105,1)=")",VALUE(VLOOKUP(OFFSET(B105,-MOD(ROW(B105),3),0),'登録データ（女）'!B105,8,FALSE)),"0"),"0")</f>
        <v>0</v>
      </c>
      <c r="AS105" s="91">
        <f t="shared" ca="1" si="249"/>
        <v>0</v>
      </c>
      <c r="AT105" s="91" t="str">
        <f t="shared" ref="AT105" si="337">IF(AU105="","",RANK(AU105,$AU$18:$AU$467,1))</f>
        <v/>
      </c>
      <c r="AU105" s="91" t="str">
        <f t="shared" ref="AU105" si="338">IF(S105="","",B105)</f>
        <v/>
      </c>
      <c r="AV105" s="91" t="str">
        <f t="shared" ref="AV105" si="339">IF(AW105="","",RANK(AW105,$AW$18:$AW$467,1))</f>
        <v/>
      </c>
      <c r="AW105" s="91" t="str">
        <f t="shared" ref="AW105" si="340">IF(T105="","",B105)</f>
        <v/>
      </c>
      <c r="AX105" s="91" t="str">
        <f t="shared" ref="AX105" si="341">IF(AY105="","",RANK(AY105,$AY$18:$AY$467,1))</f>
        <v/>
      </c>
      <c r="AY105" s="91" t="str">
        <f>IF(OR(G105="七種競技",G106="七種競技",G107="七種競技"),B105,"")</f>
        <v/>
      </c>
      <c r="AZ105" s="91"/>
      <c r="BA105" s="91">
        <f>B105</f>
        <v>0</v>
      </c>
      <c r="BB105" s="91" t="str">
        <f t="shared" si="250"/>
        <v/>
      </c>
      <c r="BG105" s="91">
        <f t="shared" si="251"/>
        <v>0</v>
      </c>
      <c r="BH105" s="116">
        <f>BG279</f>
        <v>0</v>
      </c>
      <c r="BI105" s="116">
        <f>BG280</f>
        <v>0</v>
      </c>
      <c r="BJ105" s="116">
        <f>BG281</f>
        <v>0</v>
      </c>
      <c r="BK105" s="116">
        <f>B279</f>
        <v>0</v>
      </c>
      <c r="BL105" s="91"/>
      <c r="BM105" s="91">
        <f t="shared" si="252"/>
        <v>0</v>
      </c>
    </row>
    <row r="106" spans="1:65" ht="18.75" customHeight="1">
      <c r="A106" s="388"/>
      <c r="B106" s="382"/>
      <c r="C106" s="385"/>
      <c r="D106" s="385"/>
      <c r="E106" s="91" t="str">
        <f>IF(B105="","",VLOOKUP(B105,'登録データ（女）'!$A$3:$AB$2000,4,FALSE))</f>
        <v/>
      </c>
      <c r="F106" s="91" t="s">
        <v>53</v>
      </c>
      <c r="G106" s="16"/>
      <c r="H106" s="16"/>
      <c r="I106" s="91" t="s">
        <v>56</v>
      </c>
      <c r="J106" s="76"/>
      <c r="K106" s="91" t="str">
        <f t="shared" si="264"/>
        <v/>
      </c>
      <c r="L106" s="76"/>
      <c r="M106" s="91" t="str">
        <f t="shared" si="242"/>
        <v/>
      </c>
      <c r="N106" s="76"/>
      <c r="O106" s="76"/>
      <c r="P106" s="204"/>
      <c r="Q106" s="204"/>
      <c r="R106" s="257"/>
      <c r="S106" s="255"/>
      <c r="T106" s="255"/>
      <c r="X106" s="104"/>
      <c r="Y106" s="91">
        <f>IF(B106="",0,IF(VLOOKUP(B106,'登録データ（女）'!$A$3:$AB$2000,28,FALSE)=1,0,1))</f>
        <v>0</v>
      </c>
      <c r="Z106" s="91"/>
      <c r="AA106" s="91"/>
      <c r="AB106" s="91"/>
      <c r="AC106" s="91"/>
      <c r="AD106" s="91"/>
      <c r="AE106" s="91"/>
      <c r="AF106" s="91"/>
      <c r="AG106" s="91">
        <f t="shared" ca="1" si="243"/>
        <v>0</v>
      </c>
      <c r="AH106" s="91">
        <f t="shared" si="244"/>
        <v>0</v>
      </c>
      <c r="AI106" s="91" t="str">
        <f>IF(G106="","0",VLOOKUP(G106,'登録データ（女）'!$U$4:$W$23,2,FALSE))</f>
        <v>0</v>
      </c>
      <c r="AJ106" s="91" t="str">
        <f t="shared" si="239"/>
        <v>00</v>
      </c>
      <c r="AK106" s="91" t="str">
        <f t="shared" si="245"/>
        <v>0</v>
      </c>
      <c r="AL106" s="91" t="str">
        <f t="shared" si="240"/>
        <v>000000</v>
      </c>
      <c r="AM106" s="91" t="str">
        <f t="shared" ca="1" si="246"/>
        <v/>
      </c>
      <c r="AN106" s="91">
        <f t="shared" si="247"/>
        <v>0</v>
      </c>
      <c r="AO106" s="91" t="str">
        <f>IF(G106="","0",VALUE(VLOOKUP(G106,'登録データ（男）'!$U$4:$W$22,3,FALSE)))</f>
        <v>0</v>
      </c>
      <c r="AP106" s="91">
        <f t="shared" si="241"/>
        <v>0</v>
      </c>
      <c r="AQ106" s="91">
        <f t="shared" si="248"/>
        <v>0</v>
      </c>
      <c r="AR106" s="91" t="str">
        <f ca="1">IF(OFFSET(B106,-MOD(ROW(B106),3),0)&lt;&gt;"",IF(RIGHT(G106,1)=")",VALUE(VLOOKUP(OFFSET(B106,-MOD(ROW(B106),3),0),'登録データ（女）'!B106,8,FALSE)),"0"),"0")</f>
        <v>0</v>
      </c>
      <c r="AS106" s="91">
        <f t="shared" ca="1" si="249"/>
        <v>0</v>
      </c>
      <c r="AT106" s="91"/>
      <c r="AU106" s="91"/>
      <c r="AV106" s="91"/>
      <c r="AW106" s="91"/>
      <c r="AX106" s="91"/>
      <c r="AY106" s="91"/>
      <c r="AZ106" s="91"/>
      <c r="BA106" s="91"/>
      <c r="BB106" s="91" t="str">
        <f t="shared" si="250"/>
        <v/>
      </c>
      <c r="BG106" s="91">
        <f t="shared" si="251"/>
        <v>0</v>
      </c>
      <c r="BH106" s="116">
        <f>BG282</f>
        <v>0</v>
      </c>
      <c r="BI106" s="116">
        <f>BG283</f>
        <v>0</v>
      </c>
      <c r="BJ106" s="116">
        <f>BG284</f>
        <v>0</v>
      </c>
      <c r="BK106" s="116">
        <f>B282</f>
        <v>0</v>
      </c>
      <c r="BL106" s="91"/>
      <c r="BM106" s="91">
        <f t="shared" si="252"/>
        <v>0</v>
      </c>
    </row>
    <row r="107" spans="1:65" ht="18.75" customHeight="1" thickBot="1">
      <c r="A107" s="389"/>
      <c r="B107" s="383"/>
      <c r="C107" s="386"/>
      <c r="D107" s="386"/>
      <c r="E107" s="117" t="s">
        <v>259</v>
      </c>
      <c r="F107" s="92" t="s">
        <v>54</v>
      </c>
      <c r="G107" s="79"/>
      <c r="H107" s="79"/>
      <c r="I107" s="92" t="s">
        <v>36</v>
      </c>
      <c r="J107" s="18"/>
      <c r="K107" s="93" t="str">
        <f t="shared" si="264"/>
        <v/>
      </c>
      <c r="L107" s="18"/>
      <c r="M107" s="93" t="str">
        <f t="shared" si="242"/>
        <v/>
      </c>
      <c r="N107" s="18"/>
      <c r="O107" s="18"/>
      <c r="P107" s="258"/>
      <c r="Q107" s="258"/>
      <c r="R107" s="259"/>
      <c r="S107" s="256"/>
      <c r="T107" s="256"/>
      <c r="X107" s="104"/>
      <c r="Y107" s="91">
        <f>IF(B107="",0,IF(VLOOKUP(B107,'登録データ（女）'!$A$3:$AB$2000,28,FALSE)=1,0,1))</f>
        <v>0</v>
      </c>
      <c r="Z107" s="91"/>
      <c r="AA107" s="91"/>
      <c r="AB107" s="91"/>
      <c r="AC107" s="91"/>
      <c r="AD107" s="91"/>
      <c r="AE107" s="91"/>
      <c r="AF107" s="91"/>
      <c r="AG107" s="91">
        <f t="shared" ca="1" si="243"/>
        <v>0</v>
      </c>
      <c r="AH107" s="91">
        <f t="shared" si="244"/>
        <v>0</v>
      </c>
      <c r="AI107" s="91" t="str">
        <f>IF(G107="","0",VLOOKUP(G107,'登録データ（女）'!$U$4:$W$23,2,FALSE))</f>
        <v>0</v>
      </c>
      <c r="AJ107" s="91" t="str">
        <f t="shared" si="239"/>
        <v>00</v>
      </c>
      <c r="AK107" s="91" t="str">
        <f t="shared" si="245"/>
        <v>0</v>
      </c>
      <c r="AL107" s="91" t="str">
        <f t="shared" si="240"/>
        <v>000000</v>
      </c>
      <c r="AM107" s="91" t="str">
        <f t="shared" ca="1" si="246"/>
        <v/>
      </c>
      <c r="AN107" s="91">
        <f t="shared" si="247"/>
        <v>0</v>
      </c>
      <c r="AO107" s="91" t="str">
        <f>IF(G107="","0",VALUE(VLOOKUP(G107,'登録データ（男）'!$U$4:$W$22,3,FALSE)))</f>
        <v>0</v>
      </c>
      <c r="AP107" s="91">
        <f t="shared" si="241"/>
        <v>0</v>
      </c>
      <c r="AQ107" s="91">
        <f t="shared" si="248"/>
        <v>0</v>
      </c>
      <c r="AR107" s="91" t="str">
        <f ca="1">IF(OFFSET(B107,-MOD(ROW(B107),3),0)&lt;&gt;"",IF(RIGHT(G107,1)=")",VALUE(VLOOKUP(OFFSET(B107,-MOD(ROW(B107),3),0),'登録データ（女）'!B107,8,FALSE)),"0"),"0")</f>
        <v>0</v>
      </c>
      <c r="AS107" s="91">
        <f t="shared" ca="1" si="249"/>
        <v>0</v>
      </c>
      <c r="AT107" s="91"/>
      <c r="AU107" s="91"/>
      <c r="AV107" s="91"/>
      <c r="AW107" s="91"/>
      <c r="AX107" s="91"/>
      <c r="AY107" s="91"/>
      <c r="AZ107" s="91"/>
      <c r="BA107" s="91"/>
      <c r="BB107" s="91" t="str">
        <f t="shared" si="250"/>
        <v/>
      </c>
      <c r="BG107" s="91">
        <f t="shared" si="251"/>
        <v>0</v>
      </c>
      <c r="BH107" s="116">
        <f>BG285</f>
        <v>0</v>
      </c>
      <c r="BI107" s="116">
        <f>BG286</f>
        <v>0</v>
      </c>
      <c r="BJ107" s="116">
        <f>BG287</f>
        <v>0</v>
      </c>
      <c r="BK107" s="116">
        <f>B285</f>
        <v>0</v>
      </c>
      <c r="BL107" s="91"/>
      <c r="BM107" s="91">
        <f t="shared" si="252"/>
        <v>0</v>
      </c>
    </row>
    <row r="108" spans="1:65" ht="18.75" customHeight="1" thickTop="1">
      <c r="A108" s="387">
        <v>31</v>
      </c>
      <c r="B108" s="381"/>
      <c r="C108" s="384" t="str">
        <f>IF(B108="","",VLOOKUP(B108,'登録データ（女）'!$A$3:$AB$2000,2,FALSE))</f>
        <v/>
      </c>
      <c r="D108" s="384" t="str">
        <f>IF(B108="","",VLOOKUP(B108,'登録データ（女）'!$A$3:$AB$2000,3,FALSE))</f>
        <v/>
      </c>
      <c r="E108" s="90" t="str">
        <f>IF(B108="","",VLOOKUP(B108,'登録データ（女）'!$A$3:$AB$2000,7,FALSE))</f>
        <v/>
      </c>
      <c r="F108" s="90" t="s">
        <v>52</v>
      </c>
      <c r="G108" s="82"/>
      <c r="H108" s="82"/>
      <c r="I108" s="90" t="s">
        <v>55</v>
      </c>
      <c r="J108" s="17"/>
      <c r="K108" s="111" t="str">
        <f t="shared" si="264"/>
        <v/>
      </c>
      <c r="L108" s="17"/>
      <c r="M108" s="111" t="str">
        <f t="shared" si="242"/>
        <v/>
      </c>
      <c r="N108" s="17"/>
      <c r="O108" s="17"/>
      <c r="P108" s="262"/>
      <c r="Q108" s="262"/>
      <c r="R108" s="241"/>
      <c r="S108" s="254"/>
      <c r="T108" s="254"/>
      <c r="X108" s="104"/>
      <c r="Y108" s="91">
        <f>IF(B108="",0,IF(VLOOKUP(B108,'登録データ（女）'!$A$3:$AB$2000,28,FALSE)=1,0,1))</f>
        <v>0</v>
      </c>
      <c r="Z108" s="91">
        <f t="shared" ref="Z108" si="342">IF(B108="",1,0)</f>
        <v>1</v>
      </c>
      <c r="AA108" s="91">
        <f t="shared" ref="AA108" si="343">IF(C108="",1,0)</f>
        <v>1</v>
      </c>
      <c r="AB108" s="91">
        <f t="shared" ref="AB108" si="344">IF(D108="",1,0)</f>
        <v>1</v>
      </c>
      <c r="AC108" s="91">
        <f t="shared" ref="AC108" si="345">IF(E108="",1,0)</f>
        <v>1</v>
      </c>
      <c r="AD108" s="91">
        <f t="shared" ref="AD108" si="346">IF(E109="",1,0)</f>
        <v>1</v>
      </c>
      <c r="AE108" s="91">
        <f>SUM(Z108:AD108)</f>
        <v>5</v>
      </c>
      <c r="AF108" s="115" t="str">
        <f t="shared" ref="AF108" si="347">IF($B108="","",IF($B108&gt;1500,0,1))</f>
        <v/>
      </c>
      <c r="AG108" s="91">
        <f t="shared" ca="1" si="243"/>
        <v>0</v>
      </c>
      <c r="AH108" s="91">
        <f t="shared" si="244"/>
        <v>0</v>
      </c>
      <c r="AI108" s="91" t="str">
        <f>IF(G108="","0",VLOOKUP(G108,'登録データ（女）'!$U$4:$W$23,2,FALSE))</f>
        <v>0</v>
      </c>
      <c r="AJ108" s="91" t="str">
        <f t="shared" si="239"/>
        <v>00</v>
      </c>
      <c r="AK108" s="91" t="str">
        <f t="shared" si="245"/>
        <v>0</v>
      </c>
      <c r="AL108" s="91" t="str">
        <f t="shared" si="240"/>
        <v>000000</v>
      </c>
      <c r="AM108" s="91" t="str">
        <f t="shared" ca="1" si="246"/>
        <v/>
      </c>
      <c r="AN108" s="91">
        <f t="shared" si="247"/>
        <v>0</v>
      </c>
      <c r="AO108" s="91" t="str">
        <f>IF(G108="","0",VALUE(VLOOKUP(G108,'登録データ（男）'!$U$4:$W$22,3,FALSE)))</f>
        <v>0</v>
      </c>
      <c r="AP108" s="91">
        <f t="shared" si="241"/>
        <v>0</v>
      </c>
      <c r="AQ108" s="91">
        <f t="shared" si="248"/>
        <v>0</v>
      </c>
      <c r="AR108" s="91" t="str">
        <f ca="1">IF(OFFSET(B108,-MOD(ROW(B108),3),0)&lt;&gt;"",IF(RIGHT(G108,1)=")",VALUE(VLOOKUP(OFFSET(B108,-MOD(ROW(B108),3),0),'登録データ（女）'!B108,8,FALSE)),"0"),"0")</f>
        <v>0</v>
      </c>
      <c r="AS108" s="91">
        <f t="shared" ca="1" si="249"/>
        <v>0</v>
      </c>
      <c r="AT108" s="91" t="str">
        <f t="shared" ref="AT108" si="348">IF(AU108="","",RANK(AU108,$AU$18:$AU$467,1))</f>
        <v/>
      </c>
      <c r="AU108" s="91" t="str">
        <f t="shared" ref="AU108" si="349">IF(S108="","",B108)</f>
        <v/>
      </c>
      <c r="AV108" s="91" t="str">
        <f t="shared" ref="AV108" si="350">IF(AW108="","",RANK(AW108,$AW$18:$AW$467,1))</f>
        <v/>
      </c>
      <c r="AW108" s="91" t="str">
        <f t="shared" ref="AW108" si="351">IF(T108="","",B108)</f>
        <v/>
      </c>
      <c r="AX108" s="91" t="str">
        <f t="shared" ref="AX108" si="352">IF(AY108="","",RANK(AY108,$AY$18:$AY$467,1))</f>
        <v/>
      </c>
      <c r="AY108" s="91" t="str">
        <f>IF(OR(G108="七種競技",G109="七種競技",G110="七種競技"),B108,"")</f>
        <v/>
      </c>
      <c r="AZ108" s="91"/>
      <c r="BA108" s="91">
        <f>B108</f>
        <v>0</v>
      </c>
      <c r="BB108" s="91" t="str">
        <f t="shared" si="250"/>
        <v/>
      </c>
      <c r="BG108" s="91">
        <f t="shared" si="251"/>
        <v>0</v>
      </c>
      <c r="BH108" s="116">
        <f>BG288</f>
        <v>0</v>
      </c>
      <c r="BI108" s="116">
        <f>BG289</f>
        <v>0</v>
      </c>
      <c r="BJ108" s="116">
        <f>BG290</f>
        <v>0</v>
      </c>
      <c r="BK108" s="116">
        <f>B288</f>
        <v>0</v>
      </c>
      <c r="BL108" s="91"/>
      <c r="BM108" s="91">
        <f t="shared" si="252"/>
        <v>0</v>
      </c>
    </row>
    <row r="109" spans="1:65" ht="18.75" customHeight="1">
      <c r="A109" s="388"/>
      <c r="B109" s="382"/>
      <c r="C109" s="385"/>
      <c r="D109" s="385"/>
      <c r="E109" s="91" t="str">
        <f>IF(B108="","",VLOOKUP(B108,'登録データ（女）'!$A$3:$AB$2000,4,FALSE))</f>
        <v/>
      </c>
      <c r="F109" s="91" t="s">
        <v>53</v>
      </c>
      <c r="G109" s="16"/>
      <c r="H109" s="16"/>
      <c r="I109" s="91" t="s">
        <v>56</v>
      </c>
      <c r="J109" s="76"/>
      <c r="K109" s="91" t="str">
        <f t="shared" si="264"/>
        <v/>
      </c>
      <c r="L109" s="76"/>
      <c r="M109" s="91" t="str">
        <f t="shared" si="242"/>
        <v/>
      </c>
      <c r="N109" s="76"/>
      <c r="O109" s="76"/>
      <c r="P109" s="204"/>
      <c r="Q109" s="204"/>
      <c r="R109" s="257"/>
      <c r="S109" s="255"/>
      <c r="T109" s="255"/>
      <c r="X109" s="104"/>
      <c r="Y109" s="91">
        <f>IF(B109="",0,IF(VLOOKUP(B109,'登録データ（女）'!$A$3:$AB$2000,28,FALSE)=1,0,1))</f>
        <v>0</v>
      </c>
      <c r="Z109" s="91"/>
      <c r="AA109" s="91"/>
      <c r="AB109" s="91"/>
      <c r="AC109" s="91"/>
      <c r="AD109" s="91"/>
      <c r="AE109" s="91"/>
      <c r="AF109" s="91"/>
      <c r="AG109" s="91">
        <f t="shared" ca="1" si="243"/>
        <v>0</v>
      </c>
      <c r="AH109" s="91">
        <f t="shared" si="244"/>
        <v>0</v>
      </c>
      <c r="AI109" s="91" t="str">
        <f>IF(G109="","0",VLOOKUP(G109,'登録データ（女）'!$U$4:$W$23,2,FALSE))</f>
        <v>0</v>
      </c>
      <c r="AJ109" s="91" t="str">
        <f t="shared" si="239"/>
        <v>00</v>
      </c>
      <c r="AK109" s="91" t="str">
        <f t="shared" si="245"/>
        <v>0</v>
      </c>
      <c r="AL109" s="91" t="str">
        <f t="shared" si="240"/>
        <v>000000</v>
      </c>
      <c r="AM109" s="91" t="str">
        <f t="shared" ca="1" si="246"/>
        <v/>
      </c>
      <c r="AN109" s="91">
        <f t="shared" si="247"/>
        <v>0</v>
      </c>
      <c r="AO109" s="91" t="str">
        <f>IF(G109="","0",VALUE(VLOOKUP(G109,'登録データ（男）'!$U$4:$W$22,3,FALSE)))</f>
        <v>0</v>
      </c>
      <c r="AP109" s="91">
        <f t="shared" si="241"/>
        <v>0</v>
      </c>
      <c r="AQ109" s="91">
        <f t="shared" si="248"/>
        <v>0</v>
      </c>
      <c r="AR109" s="91" t="str">
        <f ca="1">IF(OFFSET(B109,-MOD(ROW(B109),3),0)&lt;&gt;"",IF(RIGHT(G109,1)=")",VALUE(VLOOKUP(OFFSET(B109,-MOD(ROW(B109),3),0),'登録データ（女）'!B109,8,FALSE)),"0"),"0")</f>
        <v>0</v>
      </c>
      <c r="AS109" s="91">
        <f t="shared" ca="1" si="249"/>
        <v>0</v>
      </c>
      <c r="AT109" s="91"/>
      <c r="AU109" s="91"/>
      <c r="AV109" s="91"/>
      <c r="AW109" s="91"/>
      <c r="AX109" s="91"/>
      <c r="AY109" s="91"/>
      <c r="AZ109" s="91"/>
      <c r="BA109" s="91"/>
      <c r="BB109" s="91" t="str">
        <f t="shared" si="250"/>
        <v/>
      </c>
      <c r="BG109" s="91">
        <f t="shared" si="251"/>
        <v>0</v>
      </c>
      <c r="BH109" s="116">
        <f>BG291</f>
        <v>0</v>
      </c>
      <c r="BI109" s="116">
        <f>BG292</f>
        <v>0</v>
      </c>
      <c r="BJ109" s="116">
        <f>BG293</f>
        <v>0</v>
      </c>
      <c r="BK109" s="116">
        <f>B291</f>
        <v>0</v>
      </c>
      <c r="BL109" s="91"/>
      <c r="BM109" s="91">
        <f t="shared" si="252"/>
        <v>0</v>
      </c>
    </row>
    <row r="110" spans="1:65" ht="18.75" customHeight="1" thickBot="1">
      <c r="A110" s="389"/>
      <c r="B110" s="383"/>
      <c r="C110" s="386"/>
      <c r="D110" s="386"/>
      <c r="E110" s="117" t="s">
        <v>259</v>
      </c>
      <c r="F110" s="92" t="s">
        <v>54</v>
      </c>
      <c r="G110" s="79"/>
      <c r="H110" s="79"/>
      <c r="I110" s="92" t="s">
        <v>36</v>
      </c>
      <c r="J110" s="18"/>
      <c r="K110" s="93" t="str">
        <f t="shared" si="264"/>
        <v/>
      </c>
      <c r="L110" s="18"/>
      <c r="M110" s="93" t="str">
        <f t="shared" si="242"/>
        <v/>
      </c>
      <c r="N110" s="18"/>
      <c r="O110" s="18"/>
      <c r="P110" s="258"/>
      <c r="Q110" s="258"/>
      <c r="R110" s="259"/>
      <c r="S110" s="256"/>
      <c r="T110" s="256"/>
      <c r="X110" s="104"/>
      <c r="Y110" s="91">
        <f>IF(B110="",0,IF(VLOOKUP(B110,'登録データ（女）'!$A$3:$AB$2000,28,FALSE)=1,0,1))</f>
        <v>0</v>
      </c>
      <c r="Z110" s="91"/>
      <c r="AA110" s="91"/>
      <c r="AB110" s="91"/>
      <c r="AC110" s="91"/>
      <c r="AD110" s="91"/>
      <c r="AE110" s="91"/>
      <c r="AF110" s="91"/>
      <c r="AG110" s="91">
        <f t="shared" ca="1" si="243"/>
        <v>0</v>
      </c>
      <c r="AH110" s="91">
        <f t="shared" si="244"/>
        <v>0</v>
      </c>
      <c r="AI110" s="91" t="str">
        <f>IF(G110="","0",VLOOKUP(G110,'登録データ（女）'!$U$4:$W$23,2,FALSE))</f>
        <v>0</v>
      </c>
      <c r="AJ110" s="91" t="str">
        <f t="shared" si="239"/>
        <v>00</v>
      </c>
      <c r="AK110" s="91" t="str">
        <f t="shared" si="245"/>
        <v>0</v>
      </c>
      <c r="AL110" s="91" t="str">
        <f t="shared" si="240"/>
        <v>000000</v>
      </c>
      <c r="AM110" s="91" t="str">
        <f t="shared" ca="1" si="246"/>
        <v/>
      </c>
      <c r="AN110" s="91">
        <f t="shared" si="247"/>
        <v>0</v>
      </c>
      <c r="AO110" s="91" t="str">
        <f>IF(G110="","0",VALUE(VLOOKUP(G110,'登録データ（男）'!$U$4:$W$22,3,FALSE)))</f>
        <v>0</v>
      </c>
      <c r="AP110" s="91">
        <f t="shared" si="241"/>
        <v>0</v>
      </c>
      <c r="AQ110" s="91">
        <f t="shared" si="248"/>
        <v>0</v>
      </c>
      <c r="AR110" s="91" t="str">
        <f ca="1">IF(OFFSET(B110,-MOD(ROW(B110),3),0)&lt;&gt;"",IF(RIGHT(G110,1)=")",VALUE(VLOOKUP(OFFSET(B110,-MOD(ROW(B110),3),0),'登録データ（女）'!B110,8,FALSE)),"0"),"0")</f>
        <v>0</v>
      </c>
      <c r="AS110" s="91">
        <f t="shared" ca="1" si="249"/>
        <v>0</v>
      </c>
      <c r="AT110" s="91"/>
      <c r="AU110" s="91"/>
      <c r="AV110" s="91"/>
      <c r="AW110" s="91"/>
      <c r="AX110" s="91"/>
      <c r="AY110" s="91"/>
      <c r="AZ110" s="91"/>
      <c r="BA110" s="91"/>
      <c r="BB110" s="91" t="str">
        <f t="shared" si="250"/>
        <v/>
      </c>
      <c r="BG110" s="91">
        <f t="shared" si="251"/>
        <v>0</v>
      </c>
      <c r="BH110" s="116">
        <f>BG294</f>
        <v>0</v>
      </c>
      <c r="BI110" s="116">
        <f>BG295</f>
        <v>0</v>
      </c>
      <c r="BJ110" s="116">
        <f>BG296</f>
        <v>0</v>
      </c>
      <c r="BK110" s="116">
        <f>B294</f>
        <v>0</v>
      </c>
      <c r="BL110" s="91"/>
      <c r="BM110" s="91">
        <f t="shared" si="252"/>
        <v>0</v>
      </c>
    </row>
    <row r="111" spans="1:65" ht="18.75" customHeight="1" thickTop="1">
      <c r="A111" s="387">
        <v>32</v>
      </c>
      <c r="B111" s="381"/>
      <c r="C111" s="384" t="str">
        <f>IF(B111="","",VLOOKUP(B111,'登録データ（女）'!$A$3:$AB$2000,2,FALSE))</f>
        <v/>
      </c>
      <c r="D111" s="384" t="str">
        <f>IF(B111="","",VLOOKUP(B111,'登録データ（女）'!$A$3:$AB$2000,3,FALSE))</f>
        <v/>
      </c>
      <c r="E111" s="90" t="str">
        <f>IF(B111="","",VLOOKUP(B111,'登録データ（女）'!$A$3:$AB$2000,7,FALSE))</f>
        <v/>
      </c>
      <c r="F111" s="90" t="s">
        <v>52</v>
      </c>
      <c r="G111" s="82"/>
      <c r="H111" s="82"/>
      <c r="I111" s="90" t="s">
        <v>55</v>
      </c>
      <c r="J111" s="17"/>
      <c r="K111" s="111" t="str">
        <f t="shared" si="264"/>
        <v/>
      </c>
      <c r="L111" s="17"/>
      <c r="M111" s="111" t="str">
        <f t="shared" si="242"/>
        <v/>
      </c>
      <c r="N111" s="17"/>
      <c r="O111" s="17"/>
      <c r="P111" s="262"/>
      <c r="Q111" s="262"/>
      <c r="R111" s="241"/>
      <c r="S111" s="254"/>
      <c r="T111" s="254"/>
      <c r="X111" s="104"/>
      <c r="Y111" s="91">
        <f>IF(B111="",0,IF(VLOOKUP(B111,'登録データ（女）'!$A$3:$AB$2000,28,FALSE)=1,0,1))</f>
        <v>0</v>
      </c>
      <c r="Z111" s="91">
        <f t="shared" ref="Z111" si="353">IF(B111="",1,0)</f>
        <v>1</v>
      </c>
      <c r="AA111" s="91">
        <f t="shared" ref="AA111" si="354">IF(C111="",1,0)</f>
        <v>1</v>
      </c>
      <c r="AB111" s="91">
        <f t="shared" ref="AB111" si="355">IF(D111="",1,0)</f>
        <v>1</v>
      </c>
      <c r="AC111" s="91">
        <f t="shared" ref="AC111" si="356">IF(E111="",1,0)</f>
        <v>1</v>
      </c>
      <c r="AD111" s="91">
        <f t="shared" ref="AD111" si="357">IF(E112="",1,0)</f>
        <v>1</v>
      </c>
      <c r="AE111" s="91">
        <f>SUM(Z111:AD111)</f>
        <v>5</v>
      </c>
      <c r="AF111" s="115" t="str">
        <f t="shared" ref="AF111" si="358">IF($B111="","",IF($B111&gt;1500,0,1))</f>
        <v/>
      </c>
      <c r="AG111" s="91">
        <f t="shared" ca="1" si="243"/>
        <v>0</v>
      </c>
      <c r="AH111" s="91">
        <f t="shared" si="244"/>
        <v>0</v>
      </c>
      <c r="AI111" s="91" t="str">
        <f>IF(G111="","0",VLOOKUP(G111,'登録データ（女）'!$U$4:$W$23,2,FALSE))</f>
        <v>0</v>
      </c>
      <c r="AJ111" s="91" t="str">
        <f t="shared" si="239"/>
        <v>00</v>
      </c>
      <c r="AK111" s="91" t="str">
        <f t="shared" si="245"/>
        <v>0</v>
      </c>
      <c r="AL111" s="91" t="str">
        <f t="shared" si="240"/>
        <v>000000</v>
      </c>
      <c r="AM111" s="91" t="str">
        <f t="shared" ca="1" si="246"/>
        <v/>
      </c>
      <c r="AN111" s="91">
        <f t="shared" si="247"/>
        <v>0</v>
      </c>
      <c r="AO111" s="91" t="str">
        <f>IF(G111="","0",VALUE(VLOOKUP(G111,'登録データ（男）'!$U$4:$W$22,3,FALSE)))</f>
        <v>0</v>
      </c>
      <c r="AP111" s="91">
        <f t="shared" si="241"/>
        <v>0</v>
      </c>
      <c r="AQ111" s="91">
        <f t="shared" si="248"/>
        <v>0</v>
      </c>
      <c r="AR111" s="91" t="str">
        <f ca="1">IF(OFFSET(B111,-MOD(ROW(B111),3),0)&lt;&gt;"",IF(RIGHT(G111,1)=")",VALUE(VLOOKUP(OFFSET(B111,-MOD(ROW(B111),3),0),'登録データ（女）'!B111,8,FALSE)),"0"),"0")</f>
        <v>0</v>
      </c>
      <c r="AS111" s="91">
        <f t="shared" ca="1" si="249"/>
        <v>0</v>
      </c>
      <c r="AT111" s="91" t="str">
        <f t="shared" ref="AT111" si="359">IF(AU111="","",RANK(AU111,$AU$18:$AU$467,1))</f>
        <v/>
      </c>
      <c r="AU111" s="91" t="str">
        <f t="shared" ref="AU111" si="360">IF(S111="","",B111)</f>
        <v/>
      </c>
      <c r="AV111" s="91" t="str">
        <f t="shared" ref="AV111" si="361">IF(AW111="","",RANK(AW111,$AW$18:$AW$467,1))</f>
        <v/>
      </c>
      <c r="AW111" s="91" t="str">
        <f t="shared" ref="AW111" si="362">IF(T111="","",B111)</f>
        <v/>
      </c>
      <c r="AX111" s="91" t="str">
        <f t="shared" ref="AX111" si="363">IF(AY111="","",RANK(AY111,$AY$18:$AY$467,1))</f>
        <v/>
      </c>
      <c r="AY111" s="91" t="str">
        <f>IF(OR(G111="七種競技",G112="七種競技",G113="七種競技"),B111,"")</f>
        <v/>
      </c>
      <c r="AZ111" s="91"/>
      <c r="BA111" s="91">
        <f>B111</f>
        <v>0</v>
      </c>
      <c r="BB111" s="91" t="str">
        <f t="shared" si="250"/>
        <v/>
      </c>
      <c r="BG111" s="91">
        <f t="shared" si="251"/>
        <v>0</v>
      </c>
      <c r="BH111" s="116">
        <f>BG297</f>
        <v>0</v>
      </c>
      <c r="BI111" s="116">
        <f>BG298</f>
        <v>0</v>
      </c>
      <c r="BJ111" s="116">
        <f>BG299</f>
        <v>0</v>
      </c>
      <c r="BK111" s="116">
        <f>B297</f>
        <v>0</v>
      </c>
      <c r="BL111" s="91"/>
      <c r="BM111" s="91">
        <f t="shared" si="252"/>
        <v>0</v>
      </c>
    </row>
    <row r="112" spans="1:65" ht="18.75" customHeight="1">
      <c r="A112" s="388"/>
      <c r="B112" s="382"/>
      <c r="C112" s="385"/>
      <c r="D112" s="385"/>
      <c r="E112" s="91" t="str">
        <f>IF(B111="","",VLOOKUP(B111,'登録データ（女）'!$A$3:$AB$2000,4,FALSE))</f>
        <v/>
      </c>
      <c r="F112" s="91" t="s">
        <v>53</v>
      </c>
      <c r="G112" s="16"/>
      <c r="H112" s="16"/>
      <c r="I112" s="91" t="s">
        <v>56</v>
      </c>
      <c r="J112" s="76"/>
      <c r="K112" s="91" t="str">
        <f t="shared" si="264"/>
        <v/>
      </c>
      <c r="L112" s="76"/>
      <c r="M112" s="91" t="str">
        <f t="shared" si="242"/>
        <v/>
      </c>
      <c r="N112" s="76"/>
      <c r="O112" s="76"/>
      <c r="P112" s="204"/>
      <c r="Q112" s="204"/>
      <c r="R112" s="257"/>
      <c r="S112" s="255"/>
      <c r="T112" s="255"/>
      <c r="X112" s="104"/>
      <c r="Y112" s="91">
        <f>IF(B112="",0,IF(VLOOKUP(B112,'登録データ（女）'!$A$3:$AB$2000,28,FALSE)=1,0,1))</f>
        <v>0</v>
      </c>
      <c r="Z112" s="91"/>
      <c r="AA112" s="91"/>
      <c r="AB112" s="91"/>
      <c r="AC112" s="91"/>
      <c r="AD112" s="91"/>
      <c r="AE112" s="91"/>
      <c r="AF112" s="91"/>
      <c r="AG112" s="91">
        <f t="shared" ca="1" si="243"/>
        <v>0</v>
      </c>
      <c r="AH112" s="91">
        <f t="shared" si="244"/>
        <v>0</v>
      </c>
      <c r="AI112" s="91" t="str">
        <f>IF(G112="","0",VLOOKUP(G112,'登録データ（女）'!$U$4:$W$23,2,FALSE))</f>
        <v>0</v>
      </c>
      <c r="AJ112" s="91" t="str">
        <f t="shared" si="239"/>
        <v>00</v>
      </c>
      <c r="AK112" s="91" t="str">
        <f t="shared" si="245"/>
        <v>0</v>
      </c>
      <c r="AL112" s="91" t="str">
        <f t="shared" si="240"/>
        <v>000000</v>
      </c>
      <c r="AM112" s="91" t="str">
        <f t="shared" ca="1" si="246"/>
        <v/>
      </c>
      <c r="AN112" s="91">
        <f t="shared" si="247"/>
        <v>0</v>
      </c>
      <c r="AO112" s="91" t="str">
        <f>IF(G112="","0",VALUE(VLOOKUP(G112,'登録データ（男）'!$U$4:$W$22,3,FALSE)))</f>
        <v>0</v>
      </c>
      <c r="AP112" s="91">
        <f t="shared" si="241"/>
        <v>0</v>
      </c>
      <c r="AQ112" s="91">
        <f t="shared" si="248"/>
        <v>0</v>
      </c>
      <c r="AR112" s="91" t="str">
        <f ca="1">IF(OFFSET(B112,-MOD(ROW(B112),3),0)&lt;&gt;"",IF(RIGHT(G112,1)=")",VALUE(VLOOKUP(OFFSET(B112,-MOD(ROW(B112),3),0),'登録データ（女）'!B112,8,FALSE)),"0"),"0")</f>
        <v>0</v>
      </c>
      <c r="AS112" s="91">
        <f t="shared" ca="1" si="249"/>
        <v>0</v>
      </c>
      <c r="AT112" s="91"/>
      <c r="AU112" s="91"/>
      <c r="AV112" s="91"/>
      <c r="AW112" s="91"/>
      <c r="AX112" s="91"/>
      <c r="AY112" s="91"/>
      <c r="AZ112" s="91"/>
      <c r="BA112" s="91"/>
      <c r="BB112" s="91" t="str">
        <f t="shared" si="250"/>
        <v/>
      </c>
      <c r="BG112" s="91">
        <f t="shared" si="251"/>
        <v>0</v>
      </c>
      <c r="BH112" s="116">
        <f>BG300</f>
        <v>0</v>
      </c>
      <c r="BI112" s="116">
        <f>BG301</f>
        <v>0</v>
      </c>
      <c r="BJ112" s="116">
        <f>BG302</f>
        <v>0</v>
      </c>
      <c r="BK112" s="116">
        <f>B300</f>
        <v>0</v>
      </c>
      <c r="BL112" s="91"/>
      <c r="BM112" s="91">
        <f t="shared" si="252"/>
        <v>0</v>
      </c>
    </row>
    <row r="113" spans="1:65" ht="18.75" customHeight="1" thickBot="1">
      <c r="A113" s="389"/>
      <c r="B113" s="383"/>
      <c r="C113" s="386"/>
      <c r="D113" s="386"/>
      <c r="E113" s="117" t="s">
        <v>259</v>
      </c>
      <c r="F113" s="92" t="s">
        <v>54</v>
      </c>
      <c r="G113" s="79"/>
      <c r="H113" s="79"/>
      <c r="I113" s="92" t="s">
        <v>36</v>
      </c>
      <c r="J113" s="18"/>
      <c r="K113" s="93" t="str">
        <f t="shared" si="264"/>
        <v/>
      </c>
      <c r="L113" s="18"/>
      <c r="M113" s="93" t="str">
        <f t="shared" si="242"/>
        <v/>
      </c>
      <c r="N113" s="18"/>
      <c r="O113" s="18"/>
      <c r="P113" s="258"/>
      <c r="Q113" s="258"/>
      <c r="R113" s="259"/>
      <c r="S113" s="256"/>
      <c r="T113" s="256"/>
      <c r="X113" s="104"/>
      <c r="Y113" s="91">
        <f>IF(B113="",0,IF(VLOOKUP(B113,'登録データ（女）'!$A$3:$AB$2000,28,FALSE)=1,0,1))</f>
        <v>0</v>
      </c>
      <c r="Z113" s="91"/>
      <c r="AA113" s="91"/>
      <c r="AB113" s="91"/>
      <c r="AC113" s="91"/>
      <c r="AD113" s="91"/>
      <c r="AE113" s="91"/>
      <c r="AF113" s="91"/>
      <c r="AG113" s="91">
        <f t="shared" ca="1" si="243"/>
        <v>0</v>
      </c>
      <c r="AH113" s="91">
        <f t="shared" si="244"/>
        <v>0</v>
      </c>
      <c r="AI113" s="91" t="str">
        <f>IF(G113="","0",VLOOKUP(G113,'登録データ（女）'!$U$4:$W$23,2,FALSE))</f>
        <v>0</v>
      </c>
      <c r="AJ113" s="91" t="str">
        <f t="shared" si="239"/>
        <v>00</v>
      </c>
      <c r="AK113" s="91" t="str">
        <f t="shared" si="245"/>
        <v>0</v>
      </c>
      <c r="AL113" s="91" t="str">
        <f t="shared" si="240"/>
        <v>000000</v>
      </c>
      <c r="AM113" s="91" t="str">
        <f t="shared" ca="1" si="246"/>
        <v/>
      </c>
      <c r="AN113" s="91">
        <f t="shared" si="247"/>
        <v>0</v>
      </c>
      <c r="AO113" s="91" t="str">
        <f>IF(G113="","0",VALUE(VLOOKUP(G113,'登録データ（男）'!$U$4:$W$22,3,FALSE)))</f>
        <v>0</v>
      </c>
      <c r="AP113" s="91">
        <f t="shared" si="241"/>
        <v>0</v>
      </c>
      <c r="AQ113" s="91">
        <f t="shared" si="248"/>
        <v>0</v>
      </c>
      <c r="AR113" s="91" t="str">
        <f ca="1">IF(OFFSET(B113,-MOD(ROW(B113),3),0)&lt;&gt;"",IF(RIGHT(G113,1)=")",VALUE(VLOOKUP(OFFSET(B113,-MOD(ROW(B113),3),0),'登録データ（女）'!B113,8,FALSE)),"0"),"0")</f>
        <v>0</v>
      </c>
      <c r="AS113" s="91">
        <f t="shared" ca="1" si="249"/>
        <v>0</v>
      </c>
      <c r="AT113" s="91"/>
      <c r="AU113" s="91"/>
      <c r="AV113" s="91"/>
      <c r="AW113" s="91"/>
      <c r="AX113" s="91"/>
      <c r="AY113" s="91"/>
      <c r="AZ113" s="91"/>
      <c r="BA113" s="91"/>
      <c r="BB113" s="91" t="str">
        <f t="shared" si="250"/>
        <v/>
      </c>
      <c r="BG113" s="91">
        <f t="shared" si="251"/>
        <v>0</v>
      </c>
      <c r="BH113" s="116">
        <f>BG303</f>
        <v>0</v>
      </c>
      <c r="BI113" s="116">
        <f>BG304</f>
        <v>0</v>
      </c>
      <c r="BJ113" s="116">
        <f>BG305</f>
        <v>0</v>
      </c>
      <c r="BK113" s="116">
        <f>B303</f>
        <v>0</v>
      </c>
      <c r="BL113" s="91"/>
      <c r="BM113" s="91">
        <f t="shared" si="252"/>
        <v>0</v>
      </c>
    </row>
    <row r="114" spans="1:65" ht="18.75" customHeight="1" thickTop="1">
      <c r="A114" s="387">
        <v>33</v>
      </c>
      <c r="B114" s="381"/>
      <c r="C114" s="384" t="str">
        <f>IF(B114="","",VLOOKUP(B114,'登録データ（女）'!$A$3:$AB$2000,2,FALSE))</f>
        <v/>
      </c>
      <c r="D114" s="384" t="str">
        <f>IF(B114="","",VLOOKUP(B114,'登録データ（女）'!$A$3:$AB$2000,3,FALSE))</f>
        <v/>
      </c>
      <c r="E114" s="90" t="str">
        <f>IF(B114="","",VLOOKUP(B114,'登録データ（女）'!$A$3:$AB$2000,7,FALSE))</f>
        <v/>
      </c>
      <c r="F114" s="90" t="s">
        <v>52</v>
      </c>
      <c r="G114" s="82"/>
      <c r="H114" s="82"/>
      <c r="I114" s="90" t="s">
        <v>55</v>
      </c>
      <c r="J114" s="17"/>
      <c r="K114" s="111" t="str">
        <f t="shared" si="264"/>
        <v/>
      </c>
      <c r="L114" s="17"/>
      <c r="M114" s="111" t="str">
        <f t="shared" si="242"/>
        <v/>
      </c>
      <c r="N114" s="17"/>
      <c r="O114" s="17"/>
      <c r="P114" s="262"/>
      <c r="Q114" s="262"/>
      <c r="R114" s="241"/>
      <c r="S114" s="254"/>
      <c r="T114" s="254"/>
      <c r="X114" s="104"/>
      <c r="Y114" s="91">
        <f>IF(B114="",0,IF(VLOOKUP(B114,'登録データ（女）'!$A$3:$AB$2000,28,FALSE)=1,0,1))</f>
        <v>0</v>
      </c>
      <c r="Z114" s="91">
        <f t="shared" ref="Z114" si="364">IF(B114="",1,0)</f>
        <v>1</v>
      </c>
      <c r="AA114" s="91">
        <f t="shared" ref="AA114" si="365">IF(C114="",1,0)</f>
        <v>1</v>
      </c>
      <c r="AB114" s="91">
        <f t="shared" ref="AB114" si="366">IF(D114="",1,0)</f>
        <v>1</v>
      </c>
      <c r="AC114" s="91">
        <f t="shared" ref="AC114" si="367">IF(E114="",1,0)</f>
        <v>1</v>
      </c>
      <c r="AD114" s="91">
        <f t="shared" ref="AD114" si="368">IF(E115="",1,0)</f>
        <v>1</v>
      </c>
      <c r="AE114" s="91">
        <f>SUM(Z114:AD114)</f>
        <v>5</v>
      </c>
      <c r="AF114" s="115" t="str">
        <f t="shared" ref="AF114" si="369">IF($B114="","",IF($B114&gt;1500,0,1))</f>
        <v/>
      </c>
      <c r="AG114" s="91">
        <f t="shared" ca="1" si="243"/>
        <v>0</v>
      </c>
      <c r="AH114" s="91">
        <f t="shared" si="244"/>
        <v>0</v>
      </c>
      <c r="AI114" s="91" t="str">
        <f>IF(G114="","0",VLOOKUP(G114,'登録データ（女）'!$U$4:$W$23,2,FALSE))</f>
        <v>0</v>
      </c>
      <c r="AJ114" s="91" t="str">
        <f t="shared" si="239"/>
        <v>00</v>
      </c>
      <c r="AK114" s="91" t="str">
        <f t="shared" si="245"/>
        <v>0</v>
      </c>
      <c r="AL114" s="91" t="str">
        <f t="shared" si="240"/>
        <v>000000</v>
      </c>
      <c r="AM114" s="91" t="str">
        <f t="shared" ca="1" si="246"/>
        <v/>
      </c>
      <c r="AN114" s="91">
        <f t="shared" si="247"/>
        <v>0</v>
      </c>
      <c r="AO114" s="91" t="str">
        <f>IF(G114="","0",VALUE(VLOOKUP(G114,'登録データ（男）'!$U$4:$W$22,3,FALSE)))</f>
        <v>0</v>
      </c>
      <c r="AP114" s="91">
        <f t="shared" si="241"/>
        <v>0</v>
      </c>
      <c r="AQ114" s="91">
        <f t="shared" si="248"/>
        <v>0</v>
      </c>
      <c r="AR114" s="91" t="str">
        <f ca="1">IF(OFFSET(B114,-MOD(ROW(B114),3),0)&lt;&gt;"",IF(RIGHT(G114,1)=")",VALUE(VLOOKUP(OFFSET(B114,-MOD(ROW(B114),3),0),'登録データ（女）'!B114,8,FALSE)),"0"),"0")</f>
        <v>0</v>
      </c>
      <c r="AS114" s="91">
        <f t="shared" ca="1" si="249"/>
        <v>0</v>
      </c>
      <c r="AT114" s="91" t="str">
        <f t="shared" ref="AT114" si="370">IF(AU114="","",RANK(AU114,$AU$18:$AU$467,1))</f>
        <v/>
      </c>
      <c r="AU114" s="91" t="str">
        <f t="shared" ref="AU114" si="371">IF(S114="","",B114)</f>
        <v/>
      </c>
      <c r="AV114" s="91" t="str">
        <f t="shared" ref="AV114" si="372">IF(AW114="","",RANK(AW114,$AW$18:$AW$467,1))</f>
        <v/>
      </c>
      <c r="AW114" s="91" t="str">
        <f t="shared" ref="AW114" si="373">IF(T114="","",B114)</f>
        <v/>
      </c>
      <c r="AX114" s="91" t="str">
        <f t="shared" ref="AX114" si="374">IF(AY114="","",RANK(AY114,$AY$18:$AY$467,1))</f>
        <v/>
      </c>
      <c r="AY114" s="91" t="str">
        <f>IF(OR(G114="七種競技",G115="七種競技",G116="七種競技"),B114,"")</f>
        <v/>
      </c>
      <c r="AZ114" s="91"/>
      <c r="BA114" s="91">
        <f>B114</f>
        <v>0</v>
      </c>
      <c r="BB114" s="91" t="str">
        <f t="shared" si="250"/>
        <v/>
      </c>
      <c r="BG114" s="91">
        <f t="shared" si="251"/>
        <v>0</v>
      </c>
      <c r="BH114" s="116">
        <f>BG306</f>
        <v>0</v>
      </c>
      <c r="BI114" s="116">
        <f>BG307</f>
        <v>0</v>
      </c>
      <c r="BJ114" s="116">
        <f>BG308</f>
        <v>0</v>
      </c>
      <c r="BK114" s="116">
        <f>B306</f>
        <v>0</v>
      </c>
      <c r="BL114" s="91"/>
      <c r="BM114" s="91">
        <f t="shared" si="252"/>
        <v>0</v>
      </c>
    </row>
    <row r="115" spans="1:65" ht="18.75" customHeight="1">
      <c r="A115" s="388"/>
      <c r="B115" s="382"/>
      <c r="C115" s="385"/>
      <c r="D115" s="385"/>
      <c r="E115" s="91" t="str">
        <f>IF(B114="","",VLOOKUP(B114,'登録データ（女）'!$A$3:$AB$2000,4,FALSE))</f>
        <v/>
      </c>
      <c r="F115" s="91" t="s">
        <v>53</v>
      </c>
      <c r="G115" s="16"/>
      <c r="H115" s="16"/>
      <c r="I115" s="91" t="s">
        <v>56</v>
      </c>
      <c r="J115" s="76"/>
      <c r="K115" s="91" t="str">
        <f t="shared" si="264"/>
        <v/>
      </c>
      <c r="L115" s="76"/>
      <c r="M115" s="91" t="str">
        <f t="shared" si="242"/>
        <v/>
      </c>
      <c r="N115" s="76"/>
      <c r="O115" s="76"/>
      <c r="P115" s="204"/>
      <c r="Q115" s="204"/>
      <c r="R115" s="257"/>
      <c r="S115" s="255"/>
      <c r="T115" s="255"/>
      <c r="X115" s="104"/>
      <c r="Y115" s="91">
        <f>IF(B115="",0,IF(VLOOKUP(B115,'登録データ（女）'!$A$3:$AB$2000,28,FALSE)=1,0,1))</f>
        <v>0</v>
      </c>
      <c r="Z115" s="91"/>
      <c r="AA115" s="91"/>
      <c r="AB115" s="91"/>
      <c r="AC115" s="91"/>
      <c r="AD115" s="91"/>
      <c r="AE115" s="91"/>
      <c r="AF115" s="91"/>
      <c r="AG115" s="91">
        <f t="shared" ca="1" si="243"/>
        <v>0</v>
      </c>
      <c r="AH115" s="91">
        <f t="shared" si="244"/>
        <v>0</v>
      </c>
      <c r="AI115" s="91" t="str">
        <f>IF(G115="","0",VLOOKUP(G115,'登録データ（女）'!$U$4:$W$23,2,FALSE))</f>
        <v>0</v>
      </c>
      <c r="AJ115" s="91" t="str">
        <f t="shared" si="239"/>
        <v>00</v>
      </c>
      <c r="AK115" s="91" t="str">
        <f t="shared" si="245"/>
        <v>0</v>
      </c>
      <c r="AL115" s="91" t="str">
        <f t="shared" si="240"/>
        <v>000000</v>
      </c>
      <c r="AM115" s="91" t="str">
        <f t="shared" ca="1" si="246"/>
        <v/>
      </c>
      <c r="AN115" s="91">
        <f t="shared" si="247"/>
        <v>0</v>
      </c>
      <c r="AO115" s="91" t="str">
        <f>IF(G115="","0",VALUE(VLOOKUP(G115,'登録データ（男）'!$U$4:$W$22,3,FALSE)))</f>
        <v>0</v>
      </c>
      <c r="AP115" s="91">
        <f t="shared" si="241"/>
        <v>0</v>
      </c>
      <c r="AQ115" s="91">
        <f t="shared" si="248"/>
        <v>0</v>
      </c>
      <c r="AR115" s="91" t="str">
        <f ca="1">IF(OFFSET(B115,-MOD(ROW(B115),3),0)&lt;&gt;"",IF(RIGHT(G115,1)=")",VALUE(VLOOKUP(OFFSET(B115,-MOD(ROW(B115),3),0),'登録データ（女）'!B115,8,FALSE)),"0"),"0")</f>
        <v>0</v>
      </c>
      <c r="AS115" s="91">
        <f t="shared" ca="1" si="249"/>
        <v>0</v>
      </c>
      <c r="AT115" s="91"/>
      <c r="AU115" s="91"/>
      <c r="AV115" s="91"/>
      <c r="AW115" s="91"/>
      <c r="AX115" s="91"/>
      <c r="AY115" s="91"/>
      <c r="AZ115" s="91"/>
      <c r="BA115" s="91"/>
      <c r="BB115" s="91" t="str">
        <f t="shared" si="250"/>
        <v/>
      </c>
      <c r="BG115" s="91">
        <f t="shared" si="251"/>
        <v>0</v>
      </c>
      <c r="BH115" s="116">
        <f>BG309</f>
        <v>0</v>
      </c>
      <c r="BI115" s="116">
        <f>BG310</f>
        <v>0</v>
      </c>
      <c r="BJ115" s="116">
        <f>BG311</f>
        <v>0</v>
      </c>
      <c r="BK115" s="116">
        <f>B309</f>
        <v>0</v>
      </c>
      <c r="BL115" s="91"/>
      <c r="BM115" s="91">
        <f t="shared" si="252"/>
        <v>0</v>
      </c>
    </row>
    <row r="116" spans="1:65" ht="18.75" customHeight="1" thickBot="1">
      <c r="A116" s="389"/>
      <c r="B116" s="383"/>
      <c r="C116" s="386"/>
      <c r="D116" s="386"/>
      <c r="E116" s="117" t="s">
        <v>259</v>
      </c>
      <c r="F116" s="92" t="s">
        <v>54</v>
      </c>
      <c r="G116" s="79"/>
      <c r="H116" s="79"/>
      <c r="I116" s="92" t="s">
        <v>36</v>
      </c>
      <c r="J116" s="18"/>
      <c r="K116" s="93" t="str">
        <f t="shared" si="264"/>
        <v/>
      </c>
      <c r="L116" s="18"/>
      <c r="M116" s="93" t="str">
        <f t="shared" si="242"/>
        <v/>
      </c>
      <c r="N116" s="18"/>
      <c r="O116" s="18"/>
      <c r="P116" s="258"/>
      <c r="Q116" s="258"/>
      <c r="R116" s="259"/>
      <c r="S116" s="256"/>
      <c r="T116" s="256"/>
      <c r="X116" s="104"/>
      <c r="Y116" s="91">
        <f>IF(B116="",0,IF(VLOOKUP(B116,'登録データ（女）'!$A$3:$AB$2000,28,FALSE)=1,0,1))</f>
        <v>0</v>
      </c>
      <c r="Z116" s="91"/>
      <c r="AA116" s="91"/>
      <c r="AB116" s="91"/>
      <c r="AC116" s="91"/>
      <c r="AD116" s="91"/>
      <c r="AE116" s="91"/>
      <c r="AF116" s="91"/>
      <c r="AG116" s="91">
        <f t="shared" ca="1" si="243"/>
        <v>0</v>
      </c>
      <c r="AH116" s="91">
        <f t="shared" si="244"/>
        <v>0</v>
      </c>
      <c r="AI116" s="91" t="str">
        <f>IF(G116="","0",VLOOKUP(G116,'登録データ（女）'!$U$4:$W$23,2,FALSE))</f>
        <v>0</v>
      </c>
      <c r="AJ116" s="91" t="str">
        <f t="shared" si="239"/>
        <v>00</v>
      </c>
      <c r="AK116" s="91" t="str">
        <f t="shared" si="245"/>
        <v>0</v>
      </c>
      <c r="AL116" s="91" t="str">
        <f t="shared" si="240"/>
        <v>000000</v>
      </c>
      <c r="AM116" s="91" t="str">
        <f t="shared" ca="1" si="246"/>
        <v/>
      </c>
      <c r="AN116" s="91">
        <f t="shared" si="247"/>
        <v>0</v>
      </c>
      <c r="AO116" s="91" t="str">
        <f>IF(G116="","0",VALUE(VLOOKUP(G116,'登録データ（男）'!$U$4:$W$22,3,FALSE)))</f>
        <v>0</v>
      </c>
      <c r="AP116" s="91">
        <f t="shared" si="241"/>
        <v>0</v>
      </c>
      <c r="AQ116" s="91">
        <f t="shared" si="248"/>
        <v>0</v>
      </c>
      <c r="AR116" s="91" t="str">
        <f ca="1">IF(OFFSET(B116,-MOD(ROW(B116),3),0)&lt;&gt;"",IF(RIGHT(G116,1)=")",VALUE(VLOOKUP(OFFSET(B116,-MOD(ROW(B116),3),0),'登録データ（女）'!B116,8,FALSE)),"0"),"0")</f>
        <v>0</v>
      </c>
      <c r="AS116" s="91">
        <f t="shared" ca="1" si="249"/>
        <v>0</v>
      </c>
      <c r="AT116" s="91"/>
      <c r="AU116" s="91"/>
      <c r="AV116" s="91"/>
      <c r="AW116" s="91"/>
      <c r="AX116" s="91"/>
      <c r="AY116" s="91"/>
      <c r="AZ116" s="91"/>
      <c r="BA116" s="91"/>
      <c r="BB116" s="91" t="str">
        <f t="shared" si="250"/>
        <v/>
      </c>
      <c r="BG116" s="91">
        <f t="shared" si="251"/>
        <v>0</v>
      </c>
      <c r="BH116" s="116">
        <f>BG312</f>
        <v>0</v>
      </c>
      <c r="BI116" s="116">
        <f>BG313</f>
        <v>0</v>
      </c>
      <c r="BJ116" s="116">
        <f>BG314</f>
        <v>0</v>
      </c>
      <c r="BK116" s="116">
        <f>B312</f>
        <v>0</v>
      </c>
      <c r="BL116" s="91"/>
      <c r="BM116" s="91">
        <f t="shared" si="252"/>
        <v>0</v>
      </c>
    </row>
    <row r="117" spans="1:65" ht="18.75" customHeight="1" thickTop="1">
      <c r="A117" s="387">
        <v>34</v>
      </c>
      <c r="B117" s="381"/>
      <c r="C117" s="384" t="str">
        <f>IF(B117="","",VLOOKUP(B117,'登録データ（女）'!$A$3:$AB$2000,2,FALSE))</f>
        <v/>
      </c>
      <c r="D117" s="384" t="str">
        <f>IF(B117="","",VLOOKUP(B117,'登録データ（女）'!$A$3:$AB$2000,3,FALSE))</f>
        <v/>
      </c>
      <c r="E117" s="90" t="str">
        <f>IF(B117="","",VLOOKUP(B117,'登録データ（女）'!$A$3:$AB$2000,7,FALSE))</f>
        <v/>
      </c>
      <c r="F117" s="90" t="s">
        <v>52</v>
      </c>
      <c r="G117" s="82"/>
      <c r="H117" s="82"/>
      <c r="I117" s="90" t="s">
        <v>55</v>
      </c>
      <c r="J117" s="17"/>
      <c r="K117" s="111" t="str">
        <f t="shared" si="264"/>
        <v/>
      </c>
      <c r="L117" s="17"/>
      <c r="M117" s="111" t="str">
        <f t="shared" si="242"/>
        <v/>
      </c>
      <c r="N117" s="17"/>
      <c r="O117" s="17"/>
      <c r="P117" s="262"/>
      <c r="Q117" s="262"/>
      <c r="R117" s="241"/>
      <c r="S117" s="254"/>
      <c r="T117" s="254"/>
      <c r="X117" s="104"/>
      <c r="Y117" s="91">
        <f>IF(B117="",0,IF(VLOOKUP(B117,'登録データ（女）'!$A$3:$AB$2000,28,FALSE)=1,0,1))</f>
        <v>0</v>
      </c>
      <c r="Z117" s="91">
        <f t="shared" ref="Z117" si="375">IF(B117="",1,0)</f>
        <v>1</v>
      </c>
      <c r="AA117" s="91">
        <f t="shared" ref="AA117" si="376">IF(C117="",1,0)</f>
        <v>1</v>
      </c>
      <c r="AB117" s="91">
        <f t="shared" ref="AB117" si="377">IF(D117="",1,0)</f>
        <v>1</v>
      </c>
      <c r="AC117" s="91">
        <f t="shared" ref="AC117" si="378">IF(E117="",1,0)</f>
        <v>1</v>
      </c>
      <c r="AD117" s="91">
        <f t="shared" ref="AD117" si="379">IF(E118="",1,0)</f>
        <v>1</v>
      </c>
      <c r="AE117" s="91">
        <f>SUM(Z117:AD117)</f>
        <v>5</v>
      </c>
      <c r="AF117" s="115" t="str">
        <f t="shared" ref="AF117" si="380">IF($B117="","",IF($B117&gt;1500,0,1))</f>
        <v/>
      </c>
      <c r="AG117" s="91">
        <f t="shared" ca="1" si="243"/>
        <v>0</v>
      </c>
      <c r="AH117" s="91">
        <f t="shared" si="244"/>
        <v>0</v>
      </c>
      <c r="AI117" s="91" t="str">
        <f>IF(G117="","0",VLOOKUP(G117,'登録データ（女）'!$U$4:$W$23,2,FALSE))</f>
        <v>0</v>
      </c>
      <c r="AJ117" s="91" t="str">
        <f t="shared" si="239"/>
        <v>00</v>
      </c>
      <c r="AK117" s="91" t="str">
        <f t="shared" si="245"/>
        <v>0</v>
      </c>
      <c r="AL117" s="91" t="str">
        <f t="shared" si="240"/>
        <v>000000</v>
      </c>
      <c r="AM117" s="91" t="str">
        <f t="shared" ca="1" si="246"/>
        <v/>
      </c>
      <c r="AN117" s="91">
        <f t="shared" si="247"/>
        <v>0</v>
      </c>
      <c r="AO117" s="91" t="str">
        <f>IF(G117="","0",VALUE(VLOOKUP(G117,'登録データ（男）'!$U$4:$W$22,3,FALSE)))</f>
        <v>0</v>
      </c>
      <c r="AP117" s="91">
        <f t="shared" si="241"/>
        <v>0</v>
      </c>
      <c r="AQ117" s="91">
        <f t="shared" si="248"/>
        <v>0</v>
      </c>
      <c r="AR117" s="91" t="str">
        <f ca="1">IF(OFFSET(B117,-MOD(ROW(B117),3),0)&lt;&gt;"",IF(RIGHT(G117,1)=")",VALUE(VLOOKUP(OFFSET(B117,-MOD(ROW(B117),3),0),'登録データ（女）'!B117,8,FALSE)),"0"),"0")</f>
        <v>0</v>
      </c>
      <c r="AS117" s="91">
        <f t="shared" ca="1" si="249"/>
        <v>0</v>
      </c>
      <c r="AT117" s="91" t="str">
        <f t="shared" ref="AT117" si="381">IF(AU117="","",RANK(AU117,$AU$18:$AU$467,1))</f>
        <v/>
      </c>
      <c r="AU117" s="91" t="str">
        <f t="shared" ref="AU117" si="382">IF(S117="","",B117)</f>
        <v/>
      </c>
      <c r="AV117" s="91" t="str">
        <f t="shared" ref="AV117" si="383">IF(AW117="","",RANK(AW117,$AW$18:$AW$467,1))</f>
        <v/>
      </c>
      <c r="AW117" s="91" t="str">
        <f t="shared" ref="AW117" si="384">IF(T117="","",B117)</f>
        <v/>
      </c>
      <c r="AX117" s="91" t="str">
        <f t="shared" ref="AX117" si="385">IF(AY117="","",RANK(AY117,$AY$18:$AY$467,1))</f>
        <v/>
      </c>
      <c r="AY117" s="91" t="str">
        <f>IF(OR(G117="七種競技",G118="七種競技",G119="七種競技"),B117,"")</f>
        <v/>
      </c>
      <c r="AZ117" s="91"/>
      <c r="BA117" s="91">
        <f>B117</f>
        <v>0</v>
      </c>
      <c r="BB117" s="91" t="str">
        <f t="shared" si="250"/>
        <v/>
      </c>
      <c r="BG117" s="91">
        <f t="shared" si="251"/>
        <v>0</v>
      </c>
      <c r="BH117" s="116">
        <f>BG315</f>
        <v>0</v>
      </c>
      <c r="BI117" s="116">
        <f>BG316</f>
        <v>0</v>
      </c>
      <c r="BJ117" s="116">
        <f>BG317</f>
        <v>0</v>
      </c>
      <c r="BK117" s="116">
        <f>B315</f>
        <v>0</v>
      </c>
      <c r="BL117" s="91"/>
      <c r="BM117" s="91">
        <f t="shared" si="252"/>
        <v>0</v>
      </c>
    </row>
    <row r="118" spans="1:65" ht="18.75" customHeight="1">
      <c r="A118" s="388"/>
      <c r="B118" s="382"/>
      <c r="C118" s="385"/>
      <c r="D118" s="385"/>
      <c r="E118" s="91" t="str">
        <f>IF(B117="","",VLOOKUP(B117,'登録データ（女）'!$A$3:$AB$2000,4,FALSE))</f>
        <v/>
      </c>
      <c r="F118" s="91" t="s">
        <v>53</v>
      </c>
      <c r="G118" s="16"/>
      <c r="H118" s="16"/>
      <c r="I118" s="91" t="s">
        <v>56</v>
      </c>
      <c r="J118" s="76"/>
      <c r="K118" s="91" t="str">
        <f t="shared" si="264"/>
        <v/>
      </c>
      <c r="L118" s="76"/>
      <c r="M118" s="91" t="str">
        <f t="shared" si="242"/>
        <v/>
      </c>
      <c r="N118" s="76"/>
      <c r="O118" s="76"/>
      <c r="P118" s="204"/>
      <c r="Q118" s="204"/>
      <c r="R118" s="257"/>
      <c r="S118" s="255"/>
      <c r="T118" s="255"/>
      <c r="X118" s="104"/>
      <c r="Y118" s="91">
        <f>IF(B118="",0,IF(VLOOKUP(B118,'登録データ（女）'!$A$3:$AB$2000,28,FALSE)=1,0,1))</f>
        <v>0</v>
      </c>
      <c r="Z118" s="91"/>
      <c r="AA118" s="91"/>
      <c r="AB118" s="91"/>
      <c r="AC118" s="91"/>
      <c r="AD118" s="91"/>
      <c r="AE118" s="91"/>
      <c r="AF118" s="91"/>
      <c r="AG118" s="91">
        <f t="shared" ca="1" si="243"/>
        <v>0</v>
      </c>
      <c r="AH118" s="91">
        <f t="shared" si="244"/>
        <v>0</v>
      </c>
      <c r="AI118" s="91" t="str">
        <f>IF(G118="","0",VLOOKUP(G118,'登録データ（女）'!$U$4:$W$23,2,FALSE))</f>
        <v>0</v>
      </c>
      <c r="AJ118" s="91" t="str">
        <f t="shared" si="239"/>
        <v>00</v>
      </c>
      <c r="AK118" s="91" t="str">
        <f t="shared" si="245"/>
        <v>0</v>
      </c>
      <c r="AL118" s="91" t="str">
        <f t="shared" si="240"/>
        <v>000000</v>
      </c>
      <c r="AM118" s="91" t="str">
        <f t="shared" ca="1" si="246"/>
        <v/>
      </c>
      <c r="AN118" s="91">
        <f t="shared" si="247"/>
        <v>0</v>
      </c>
      <c r="AO118" s="91" t="str">
        <f>IF(G118="","0",VALUE(VLOOKUP(G118,'登録データ（男）'!$U$4:$W$22,3,FALSE)))</f>
        <v>0</v>
      </c>
      <c r="AP118" s="91">
        <f t="shared" si="241"/>
        <v>0</v>
      </c>
      <c r="AQ118" s="91">
        <f t="shared" si="248"/>
        <v>0</v>
      </c>
      <c r="AR118" s="91" t="str">
        <f ca="1">IF(OFFSET(B118,-MOD(ROW(B118),3),0)&lt;&gt;"",IF(RIGHT(G118,1)=")",VALUE(VLOOKUP(OFFSET(B118,-MOD(ROW(B118),3),0),'登録データ（女）'!B118,8,FALSE)),"0"),"0")</f>
        <v>0</v>
      </c>
      <c r="AS118" s="91">
        <f t="shared" ca="1" si="249"/>
        <v>0</v>
      </c>
      <c r="AT118" s="91"/>
      <c r="AU118" s="91"/>
      <c r="AV118" s="91"/>
      <c r="AW118" s="91"/>
      <c r="AX118" s="91"/>
      <c r="AY118" s="91"/>
      <c r="AZ118" s="91"/>
      <c r="BA118" s="91"/>
      <c r="BB118" s="91" t="str">
        <f t="shared" si="250"/>
        <v/>
      </c>
      <c r="BG118" s="91">
        <f t="shared" si="251"/>
        <v>0</v>
      </c>
      <c r="BH118" s="116">
        <f>BG318</f>
        <v>0</v>
      </c>
      <c r="BI118" s="116">
        <f>BG319</f>
        <v>0</v>
      </c>
      <c r="BJ118" s="116">
        <f>BG320</f>
        <v>0</v>
      </c>
      <c r="BK118" s="116">
        <f>B318</f>
        <v>0</v>
      </c>
      <c r="BL118" s="91"/>
      <c r="BM118" s="91">
        <f t="shared" si="252"/>
        <v>0</v>
      </c>
    </row>
    <row r="119" spans="1:65" ht="18.75" customHeight="1" thickBot="1">
      <c r="A119" s="389"/>
      <c r="B119" s="383"/>
      <c r="C119" s="386"/>
      <c r="D119" s="386"/>
      <c r="E119" s="117" t="s">
        <v>259</v>
      </c>
      <c r="F119" s="92" t="s">
        <v>54</v>
      </c>
      <c r="G119" s="79"/>
      <c r="H119" s="79"/>
      <c r="I119" s="92" t="s">
        <v>36</v>
      </c>
      <c r="J119" s="18"/>
      <c r="K119" s="93" t="str">
        <f t="shared" si="264"/>
        <v/>
      </c>
      <c r="L119" s="18"/>
      <c r="M119" s="93" t="str">
        <f t="shared" si="242"/>
        <v/>
      </c>
      <c r="N119" s="18"/>
      <c r="O119" s="18"/>
      <c r="P119" s="258"/>
      <c r="Q119" s="258"/>
      <c r="R119" s="259"/>
      <c r="S119" s="256"/>
      <c r="T119" s="256"/>
      <c r="X119" s="104"/>
      <c r="Y119" s="91">
        <f>IF(B119="",0,IF(VLOOKUP(B119,'登録データ（女）'!$A$3:$AB$2000,28,FALSE)=1,0,1))</f>
        <v>0</v>
      </c>
      <c r="Z119" s="91"/>
      <c r="AA119" s="91"/>
      <c r="AB119" s="91"/>
      <c r="AC119" s="91"/>
      <c r="AD119" s="91"/>
      <c r="AE119" s="91"/>
      <c r="AF119" s="91"/>
      <c r="AG119" s="91">
        <f t="shared" ca="1" si="243"/>
        <v>0</v>
      </c>
      <c r="AH119" s="91">
        <f t="shared" si="244"/>
        <v>0</v>
      </c>
      <c r="AI119" s="91" t="str">
        <f>IF(G119="","0",VLOOKUP(G119,'登録データ（女）'!$U$4:$W$23,2,FALSE))</f>
        <v>0</v>
      </c>
      <c r="AJ119" s="91" t="str">
        <f t="shared" si="239"/>
        <v>00</v>
      </c>
      <c r="AK119" s="91" t="str">
        <f t="shared" si="245"/>
        <v>0</v>
      </c>
      <c r="AL119" s="91" t="str">
        <f t="shared" si="240"/>
        <v>000000</v>
      </c>
      <c r="AM119" s="91" t="str">
        <f t="shared" ca="1" si="246"/>
        <v/>
      </c>
      <c r="AN119" s="91">
        <f t="shared" si="247"/>
        <v>0</v>
      </c>
      <c r="AO119" s="91" t="str">
        <f>IF(G119="","0",VALUE(VLOOKUP(G119,'登録データ（男）'!$U$4:$W$22,3,FALSE)))</f>
        <v>0</v>
      </c>
      <c r="AP119" s="91">
        <f t="shared" si="241"/>
        <v>0</v>
      </c>
      <c r="AQ119" s="91">
        <f t="shared" si="248"/>
        <v>0</v>
      </c>
      <c r="AR119" s="91" t="str">
        <f ca="1">IF(OFFSET(B119,-MOD(ROW(B119),3),0)&lt;&gt;"",IF(RIGHT(G119,1)=")",VALUE(VLOOKUP(OFFSET(B119,-MOD(ROW(B119),3),0),'登録データ（女）'!B119,8,FALSE)),"0"),"0")</f>
        <v>0</v>
      </c>
      <c r="AS119" s="91">
        <f t="shared" ca="1" si="249"/>
        <v>0</v>
      </c>
      <c r="AT119" s="91"/>
      <c r="AU119" s="91"/>
      <c r="AV119" s="91"/>
      <c r="AW119" s="91"/>
      <c r="AX119" s="91"/>
      <c r="AY119" s="91"/>
      <c r="AZ119" s="91"/>
      <c r="BA119" s="91"/>
      <c r="BB119" s="91" t="str">
        <f t="shared" si="250"/>
        <v/>
      </c>
      <c r="BG119" s="91">
        <f t="shared" si="251"/>
        <v>0</v>
      </c>
      <c r="BH119" s="116">
        <f>BG321</f>
        <v>0</v>
      </c>
      <c r="BI119" s="116">
        <f>BG322</f>
        <v>0</v>
      </c>
      <c r="BJ119" s="116">
        <f>BG323</f>
        <v>0</v>
      </c>
      <c r="BK119" s="116">
        <f>B321</f>
        <v>0</v>
      </c>
      <c r="BL119" s="91"/>
      <c r="BM119" s="91">
        <f t="shared" si="252"/>
        <v>0</v>
      </c>
    </row>
    <row r="120" spans="1:65" ht="18.75" customHeight="1" thickTop="1">
      <c r="A120" s="387">
        <v>35</v>
      </c>
      <c r="B120" s="381"/>
      <c r="C120" s="384" t="str">
        <f>IF(B120="","",VLOOKUP(B120,'登録データ（女）'!$A$3:$AB$2000,2,FALSE))</f>
        <v/>
      </c>
      <c r="D120" s="384" t="str">
        <f>IF(B120="","",VLOOKUP(B120,'登録データ（女）'!$A$3:$AB$2000,3,FALSE))</f>
        <v/>
      </c>
      <c r="E120" s="90" t="str">
        <f>IF(B120="","",VLOOKUP(B120,'登録データ（女）'!$A$3:$AB$2000,7,FALSE))</f>
        <v/>
      </c>
      <c r="F120" s="90" t="s">
        <v>52</v>
      </c>
      <c r="G120" s="82"/>
      <c r="H120" s="82"/>
      <c r="I120" s="90" t="s">
        <v>55</v>
      </c>
      <c r="J120" s="17"/>
      <c r="K120" s="111" t="str">
        <f t="shared" si="264"/>
        <v/>
      </c>
      <c r="L120" s="17"/>
      <c r="M120" s="111" t="str">
        <f t="shared" si="242"/>
        <v/>
      </c>
      <c r="N120" s="17"/>
      <c r="O120" s="17"/>
      <c r="P120" s="262"/>
      <c r="Q120" s="262"/>
      <c r="R120" s="241"/>
      <c r="S120" s="254"/>
      <c r="T120" s="254"/>
      <c r="X120" s="104"/>
      <c r="Y120" s="91">
        <f>IF(B120="",0,IF(VLOOKUP(B120,'登録データ（女）'!$A$3:$AB$2000,28,FALSE)=1,0,1))</f>
        <v>0</v>
      </c>
      <c r="Z120" s="91">
        <f t="shared" ref="Z120" si="386">IF(B120="",1,0)</f>
        <v>1</v>
      </c>
      <c r="AA120" s="91">
        <f t="shared" ref="AA120" si="387">IF(C120="",1,0)</f>
        <v>1</v>
      </c>
      <c r="AB120" s="91">
        <f t="shared" ref="AB120" si="388">IF(D120="",1,0)</f>
        <v>1</v>
      </c>
      <c r="AC120" s="91">
        <f t="shared" ref="AC120" si="389">IF(E120="",1,0)</f>
        <v>1</v>
      </c>
      <c r="AD120" s="91">
        <f t="shared" ref="AD120" si="390">IF(E121="",1,0)</f>
        <v>1</v>
      </c>
      <c r="AE120" s="91">
        <f>SUM(Z120:AD120)</f>
        <v>5</v>
      </c>
      <c r="AF120" s="115" t="str">
        <f t="shared" ref="AF120" si="391">IF($B120="","",IF($B120&gt;1500,0,1))</f>
        <v/>
      </c>
      <c r="AG120" s="91">
        <f t="shared" ca="1" si="243"/>
        <v>0</v>
      </c>
      <c r="AH120" s="91">
        <f t="shared" si="244"/>
        <v>0</v>
      </c>
      <c r="AI120" s="91" t="str">
        <f>IF(G120="","0",VLOOKUP(G120,'登録データ（女）'!$U$4:$W$23,2,FALSE))</f>
        <v>0</v>
      </c>
      <c r="AJ120" s="91" t="str">
        <f t="shared" si="239"/>
        <v>00</v>
      </c>
      <c r="AK120" s="91" t="str">
        <f t="shared" si="245"/>
        <v>0</v>
      </c>
      <c r="AL120" s="91" t="str">
        <f t="shared" si="240"/>
        <v>000000</v>
      </c>
      <c r="AM120" s="91" t="str">
        <f t="shared" ca="1" si="246"/>
        <v/>
      </c>
      <c r="AN120" s="91">
        <f t="shared" si="247"/>
        <v>0</v>
      </c>
      <c r="AO120" s="91" t="str">
        <f>IF(G120="","0",VALUE(VLOOKUP(G120,'登録データ（男）'!$U$4:$W$22,3,FALSE)))</f>
        <v>0</v>
      </c>
      <c r="AP120" s="91">
        <f t="shared" si="241"/>
        <v>0</v>
      </c>
      <c r="AQ120" s="91">
        <f t="shared" si="248"/>
        <v>0</v>
      </c>
      <c r="AR120" s="91" t="str">
        <f ca="1">IF(OFFSET(B120,-MOD(ROW(B120),3),0)&lt;&gt;"",IF(RIGHT(G120,1)=")",VALUE(VLOOKUP(OFFSET(B120,-MOD(ROW(B120),3),0),'登録データ（女）'!B120,8,FALSE)),"0"),"0")</f>
        <v>0</v>
      </c>
      <c r="AS120" s="91">
        <f t="shared" ca="1" si="249"/>
        <v>0</v>
      </c>
      <c r="AT120" s="91" t="str">
        <f t="shared" ref="AT120" si="392">IF(AU120="","",RANK(AU120,$AU$18:$AU$467,1))</f>
        <v/>
      </c>
      <c r="AU120" s="91" t="str">
        <f t="shared" ref="AU120" si="393">IF(S120="","",B120)</f>
        <v/>
      </c>
      <c r="AV120" s="91" t="str">
        <f t="shared" ref="AV120" si="394">IF(AW120="","",RANK(AW120,$AW$18:$AW$467,1))</f>
        <v/>
      </c>
      <c r="AW120" s="91" t="str">
        <f t="shared" ref="AW120" si="395">IF(T120="","",B120)</f>
        <v/>
      </c>
      <c r="AX120" s="91" t="str">
        <f t="shared" ref="AX120" si="396">IF(AY120="","",RANK(AY120,$AY$18:$AY$467,1))</f>
        <v/>
      </c>
      <c r="AY120" s="91" t="str">
        <f>IF(OR(G120="七種競技",G121="七種競技",G122="七種競技"),B120,"")</f>
        <v/>
      </c>
      <c r="AZ120" s="91"/>
      <c r="BA120" s="91">
        <f>B120</f>
        <v>0</v>
      </c>
      <c r="BB120" s="91" t="str">
        <f t="shared" si="250"/>
        <v/>
      </c>
      <c r="BG120" s="91">
        <f t="shared" si="251"/>
        <v>0</v>
      </c>
      <c r="BH120" s="116">
        <f>BG324</f>
        <v>0</v>
      </c>
      <c r="BI120" s="116">
        <f>BG325</f>
        <v>0</v>
      </c>
      <c r="BJ120" s="116">
        <f>BG326</f>
        <v>0</v>
      </c>
      <c r="BK120" s="116">
        <f>B324</f>
        <v>0</v>
      </c>
      <c r="BL120" s="91"/>
      <c r="BM120" s="91">
        <f t="shared" si="252"/>
        <v>0</v>
      </c>
    </row>
    <row r="121" spans="1:65" ht="18.75" customHeight="1">
      <c r="A121" s="388"/>
      <c r="B121" s="382"/>
      <c r="C121" s="385"/>
      <c r="D121" s="385"/>
      <c r="E121" s="91" t="str">
        <f>IF(B120="","",VLOOKUP(B120,'登録データ（女）'!$A$3:$AB$2000,4,FALSE))</f>
        <v/>
      </c>
      <c r="F121" s="91" t="s">
        <v>53</v>
      </c>
      <c r="G121" s="16"/>
      <c r="H121" s="16"/>
      <c r="I121" s="91" t="s">
        <v>56</v>
      </c>
      <c r="J121" s="76"/>
      <c r="K121" s="91" t="str">
        <f t="shared" si="264"/>
        <v/>
      </c>
      <c r="L121" s="76"/>
      <c r="M121" s="91" t="str">
        <f t="shared" si="242"/>
        <v/>
      </c>
      <c r="N121" s="76"/>
      <c r="O121" s="76"/>
      <c r="P121" s="204"/>
      <c r="Q121" s="204"/>
      <c r="R121" s="257"/>
      <c r="S121" s="255"/>
      <c r="T121" s="255"/>
      <c r="X121" s="104"/>
      <c r="Y121" s="91">
        <f>IF(B121="",0,IF(VLOOKUP(B121,'登録データ（女）'!$A$3:$AB$2000,28,FALSE)=1,0,1))</f>
        <v>0</v>
      </c>
      <c r="Z121" s="91"/>
      <c r="AA121" s="91"/>
      <c r="AB121" s="91"/>
      <c r="AC121" s="91"/>
      <c r="AD121" s="91"/>
      <c r="AE121" s="91"/>
      <c r="AF121" s="91"/>
      <c r="AG121" s="91">
        <f t="shared" ca="1" si="243"/>
        <v>0</v>
      </c>
      <c r="AH121" s="91">
        <f t="shared" si="244"/>
        <v>0</v>
      </c>
      <c r="AI121" s="91" t="str">
        <f>IF(G121="","0",VLOOKUP(G121,'登録データ（女）'!$U$4:$W$23,2,FALSE))</f>
        <v>0</v>
      </c>
      <c r="AJ121" s="91" t="str">
        <f t="shared" si="239"/>
        <v>00</v>
      </c>
      <c r="AK121" s="91" t="str">
        <f t="shared" si="245"/>
        <v>0</v>
      </c>
      <c r="AL121" s="91" t="str">
        <f t="shared" si="240"/>
        <v>000000</v>
      </c>
      <c r="AM121" s="91" t="str">
        <f t="shared" ca="1" si="246"/>
        <v/>
      </c>
      <c r="AN121" s="91">
        <f t="shared" si="247"/>
        <v>0</v>
      </c>
      <c r="AO121" s="91" t="str">
        <f>IF(G121="","0",VALUE(VLOOKUP(G121,'登録データ（男）'!$U$4:$W$22,3,FALSE)))</f>
        <v>0</v>
      </c>
      <c r="AP121" s="91">
        <f t="shared" si="241"/>
        <v>0</v>
      </c>
      <c r="AQ121" s="91">
        <f t="shared" si="248"/>
        <v>0</v>
      </c>
      <c r="AR121" s="91" t="str">
        <f ca="1">IF(OFFSET(B121,-MOD(ROW(B121),3),0)&lt;&gt;"",IF(RIGHT(G121,1)=")",VALUE(VLOOKUP(OFFSET(B121,-MOD(ROW(B121),3),0),'登録データ（女）'!B121,8,FALSE)),"0"),"0")</f>
        <v>0</v>
      </c>
      <c r="AS121" s="91">
        <f t="shared" ca="1" si="249"/>
        <v>0</v>
      </c>
      <c r="AT121" s="91"/>
      <c r="AU121" s="91"/>
      <c r="AV121" s="91"/>
      <c r="AW121" s="91"/>
      <c r="AX121" s="91"/>
      <c r="AY121" s="91"/>
      <c r="AZ121" s="91"/>
      <c r="BA121" s="91"/>
      <c r="BB121" s="91" t="str">
        <f t="shared" si="250"/>
        <v/>
      </c>
      <c r="BG121" s="91">
        <f t="shared" si="251"/>
        <v>0</v>
      </c>
      <c r="BH121" s="116">
        <f>BG327</f>
        <v>0</v>
      </c>
      <c r="BI121" s="116">
        <f>BG328</f>
        <v>0</v>
      </c>
      <c r="BJ121" s="116">
        <f>BG329</f>
        <v>0</v>
      </c>
      <c r="BK121" s="116">
        <f>B327</f>
        <v>0</v>
      </c>
      <c r="BL121" s="91"/>
      <c r="BM121" s="91">
        <f t="shared" si="252"/>
        <v>0</v>
      </c>
    </row>
    <row r="122" spans="1:65" ht="18.75" customHeight="1" thickBot="1">
      <c r="A122" s="389"/>
      <c r="B122" s="383"/>
      <c r="C122" s="386"/>
      <c r="D122" s="386"/>
      <c r="E122" s="117" t="s">
        <v>259</v>
      </c>
      <c r="F122" s="92" t="s">
        <v>54</v>
      </c>
      <c r="G122" s="79"/>
      <c r="H122" s="79"/>
      <c r="I122" s="92" t="s">
        <v>36</v>
      </c>
      <c r="J122" s="18"/>
      <c r="K122" s="93" t="str">
        <f t="shared" si="264"/>
        <v/>
      </c>
      <c r="L122" s="18"/>
      <c r="M122" s="93" t="str">
        <f t="shared" si="242"/>
        <v/>
      </c>
      <c r="N122" s="18"/>
      <c r="O122" s="18"/>
      <c r="P122" s="258"/>
      <c r="Q122" s="258"/>
      <c r="R122" s="259"/>
      <c r="S122" s="256"/>
      <c r="T122" s="256"/>
      <c r="X122" s="104"/>
      <c r="Y122" s="91">
        <f>IF(B122="",0,IF(VLOOKUP(B122,'登録データ（女）'!$A$3:$AB$2000,28,FALSE)=1,0,1))</f>
        <v>0</v>
      </c>
      <c r="Z122" s="91"/>
      <c r="AA122" s="91"/>
      <c r="AB122" s="91"/>
      <c r="AC122" s="91"/>
      <c r="AD122" s="91"/>
      <c r="AE122" s="91"/>
      <c r="AF122" s="91"/>
      <c r="AG122" s="91">
        <f t="shared" ca="1" si="243"/>
        <v>0</v>
      </c>
      <c r="AH122" s="91">
        <f t="shared" si="244"/>
        <v>0</v>
      </c>
      <c r="AI122" s="91" t="str">
        <f>IF(G122="","0",VLOOKUP(G122,'登録データ（女）'!$U$4:$W$23,2,FALSE))</f>
        <v>0</v>
      </c>
      <c r="AJ122" s="91" t="str">
        <f t="shared" si="239"/>
        <v>00</v>
      </c>
      <c r="AK122" s="91" t="str">
        <f t="shared" si="245"/>
        <v>0</v>
      </c>
      <c r="AL122" s="91" t="str">
        <f t="shared" si="240"/>
        <v>000000</v>
      </c>
      <c r="AM122" s="91" t="str">
        <f t="shared" ca="1" si="246"/>
        <v/>
      </c>
      <c r="AN122" s="91">
        <f t="shared" si="247"/>
        <v>0</v>
      </c>
      <c r="AO122" s="91" t="str">
        <f>IF(G122="","0",VALUE(VLOOKUP(G122,'登録データ（男）'!$U$4:$W$22,3,FALSE)))</f>
        <v>0</v>
      </c>
      <c r="AP122" s="91">
        <f t="shared" si="241"/>
        <v>0</v>
      </c>
      <c r="AQ122" s="91">
        <f t="shared" si="248"/>
        <v>0</v>
      </c>
      <c r="AR122" s="91" t="str">
        <f ca="1">IF(OFFSET(B122,-MOD(ROW(B122),3),0)&lt;&gt;"",IF(RIGHT(G122,1)=")",VALUE(VLOOKUP(OFFSET(B122,-MOD(ROW(B122),3),0),'登録データ（女）'!B122,8,FALSE)),"0"),"0")</f>
        <v>0</v>
      </c>
      <c r="AS122" s="91">
        <f t="shared" ca="1" si="249"/>
        <v>0</v>
      </c>
      <c r="AT122" s="91"/>
      <c r="AU122" s="91"/>
      <c r="AV122" s="91"/>
      <c r="AW122" s="91"/>
      <c r="AX122" s="91"/>
      <c r="AY122" s="91"/>
      <c r="AZ122" s="91"/>
      <c r="BA122" s="91"/>
      <c r="BB122" s="91" t="str">
        <f t="shared" si="250"/>
        <v/>
      </c>
      <c r="BG122" s="91">
        <f t="shared" si="251"/>
        <v>0</v>
      </c>
      <c r="BH122" s="116">
        <f>BG330</f>
        <v>0</v>
      </c>
      <c r="BI122" s="116">
        <f>BG331</f>
        <v>0</v>
      </c>
      <c r="BJ122" s="116">
        <f>BG332</f>
        <v>0</v>
      </c>
      <c r="BK122" s="116">
        <f>B330</f>
        <v>0</v>
      </c>
      <c r="BL122" s="91"/>
      <c r="BM122" s="91">
        <f t="shared" si="252"/>
        <v>0</v>
      </c>
    </row>
    <row r="123" spans="1:65" ht="18.75" customHeight="1" thickTop="1">
      <c r="A123" s="387">
        <v>36</v>
      </c>
      <c r="B123" s="381"/>
      <c r="C123" s="384" t="str">
        <f>IF(B123="","",VLOOKUP(B123,'登録データ（女）'!$A$3:$AB$2000,2,FALSE))</f>
        <v/>
      </c>
      <c r="D123" s="384" t="str">
        <f>IF(B123="","",VLOOKUP(B123,'登録データ（女）'!$A$3:$AB$2000,3,FALSE))</f>
        <v/>
      </c>
      <c r="E123" s="90" t="str">
        <f>IF(B123="","",VLOOKUP(B123,'登録データ（女）'!$A$3:$AB$2000,7,FALSE))</f>
        <v/>
      </c>
      <c r="F123" s="90" t="s">
        <v>52</v>
      </c>
      <c r="G123" s="82"/>
      <c r="H123" s="82"/>
      <c r="I123" s="90" t="s">
        <v>55</v>
      </c>
      <c r="J123" s="17"/>
      <c r="K123" s="111" t="str">
        <f t="shared" si="264"/>
        <v/>
      </c>
      <c r="L123" s="17"/>
      <c r="M123" s="111" t="str">
        <f t="shared" si="242"/>
        <v/>
      </c>
      <c r="N123" s="17"/>
      <c r="O123" s="17"/>
      <c r="P123" s="262"/>
      <c r="Q123" s="262"/>
      <c r="R123" s="241"/>
      <c r="S123" s="254"/>
      <c r="T123" s="254"/>
      <c r="X123" s="104"/>
      <c r="Y123" s="91">
        <f>IF(B123="",0,IF(VLOOKUP(B123,'登録データ（女）'!$A$3:$AB$2000,28,FALSE)=1,0,1))</f>
        <v>0</v>
      </c>
      <c r="Z123" s="91">
        <f t="shared" ref="Z123" si="397">IF(B123="",1,0)</f>
        <v>1</v>
      </c>
      <c r="AA123" s="91">
        <f t="shared" ref="AA123" si="398">IF(C123="",1,0)</f>
        <v>1</v>
      </c>
      <c r="AB123" s="91">
        <f t="shared" ref="AB123" si="399">IF(D123="",1,0)</f>
        <v>1</v>
      </c>
      <c r="AC123" s="91">
        <f t="shared" ref="AC123" si="400">IF(E123="",1,0)</f>
        <v>1</v>
      </c>
      <c r="AD123" s="91">
        <f t="shared" ref="AD123" si="401">IF(E124="",1,0)</f>
        <v>1</v>
      </c>
      <c r="AE123" s="91">
        <f>SUM(Z123:AD123)</f>
        <v>5</v>
      </c>
      <c r="AF123" s="115" t="str">
        <f t="shared" ref="AF123" si="402">IF($B123="","",IF($B123&gt;1500,0,1))</f>
        <v/>
      </c>
      <c r="AG123" s="91">
        <f t="shared" ca="1" si="243"/>
        <v>0</v>
      </c>
      <c r="AH123" s="91">
        <f t="shared" si="244"/>
        <v>0</v>
      </c>
      <c r="AI123" s="91" t="str">
        <f>IF(G123="","0",VLOOKUP(G123,'登録データ（女）'!$U$4:$W$23,2,FALSE))</f>
        <v>0</v>
      </c>
      <c r="AJ123" s="91" t="str">
        <f t="shared" si="239"/>
        <v>00</v>
      </c>
      <c r="AK123" s="91" t="str">
        <f t="shared" si="245"/>
        <v>0</v>
      </c>
      <c r="AL123" s="91" t="str">
        <f t="shared" si="240"/>
        <v>000000</v>
      </c>
      <c r="AM123" s="91" t="str">
        <f t="shared" ca="1" si="246"/>
        <v/>
      </c>
      <c r="AN123" s="91">
        <f t="shared" si="247"/>
        <v>0</v>
      </c>
      <c r="AO123" s="91" t="str">
        <f>IF(G123="","0",VALUE(VLOOKUP(G123,'登録データ（男）'!$U$4:$W$22,3,FALSE)))</f>
        <v>0</v>
      </c>
      <c r="AP123" s="91">
        <f t="shared" si="241"/>
        <v>0</v>
      </c>
      <c r="AQ123" s="91">
        <f t="shared" si="248"/>
        <v>0</v>
      </c>
      <c r="AR123" s="91" t="str">
        <f ca="1">IF(OFFSET(B123,-MOD(ROW(B123),3),0)&lt;&gt;"",IF(RIGHT(G123,1)=")",VALUE(VLOOKUP(OFFSET(B123,-MOD(ROW(B123),3),0),'登録データ（女）'!B123,8,FALSE)),"0"),"0")</f>
        <v>0</v>
      </c>
      <c r="AS123" s="91">
        <f t="shared" ca="1" si="249"/>
        <v>0</v>
      </c>
      <c r="AT123" s="91" t="str">
        <f t="shared" ref="AT123" si="403">IF(AU123="","",RANK(AU123,$AU$18:$AU$467,1))</f>
        <v/>
      </c>
      <c r="AU123" s="91" t="str">
        <f t="shared" ref="AU123" si="404">IF(S123="","",B123)</f>
        <v/>
      </c>
      <c r="AV123" s="91" t="str">
        <f t="shared" ref="AV123" si="405">IF(AW123="","",RANK(AW123,$AW$18:$AW$467,1))</f>
        <v/>
      </c>
      <c r="AW123" s="91" t="str">
        <f t="shared" ref="AW123" si="406">IF(T123="","",B123)</f>
        <v/>
      </c>
      <c r="AX123" s="91" t="str">
        <f t="shared" ref="AX123" si="407">IF(AY123="","",RANK(AY123,$AY$18:$AY$467,1))</f>
        <v/>
      </c>
      <c r="AY123" s="91" t="str">
        <f>IF(OR(G123="七種競技",G124="七種競技",G125="七種競技"),B123,"")</f>
        <v/>
      </c>
      <c r="AZ123" s="91"/>
      <c r="BA123" s="91">
        <f>B123</f>
        <v>0</v>
      </c>
      <c r="BB123" s="91" t="str">
        <f t="shared" si="250"/>
        <v/>
      </c>
      <c r="BG123" s="91">
        <f t="shared" si="251"/>
        <v>0</v>
      </c>
      <c r="BH123" s="116">
        <f>BG333</f>
        <v>0</v>
      </c>
      <c r="BI123" s="116">
        <f>BG334</f>
        <v>0</v>
      </c>
      <c r="BJ123" s="116">
        <f>BG335</f>
        <v>0</v>
      </c>
      <c r="BK123" s="116">
        <f>B333</f>
        <v>0</v>
      </c>
      <c r="BL123" s="91"/>
      <c r="BM123" s="91">
        <f t="shared" si="252"/>
        <v>0</v>
      </c>
    </row>
    <row r="124" spans="1:65" ht="18.75" customHeight="1">
      <c r="A124" s="388"/>
      <c r="B124" s="382"/>
      <c r="C124" s="385"/>
      <c r="D124" s="385"/>
      <c r="E124" s="91" t="str">
        <f>IF(B123="","",VLOOKUP(B123,'登録データ（女）'!$A$3:$AB$2000,4,FALSE))</f>
        <v/>
      </c>
      <c r="F124" s="91" t="s">
        <v>53</v>
      </c>
      <c r="G124" s="16"/>
      <c r="H124" s="16"/>
      <c r="I124" s="91" t="s">
        <v>56</v>
      </c>
      <c r="J124" s="76"/>
      <c r="K124" s="91" t="str">
        <f t="shared" si="264"/>
        <v/>
      </c>
      <c r="L124" s="76"/>
      <c r="M124" s="91" t="str">
        <f t="shared" si="242"/>
        <v/>
      </c>
      <c r="N124" s="76"/>
      <c r="O124" s="76"/>
      <c r="P124" s="204"/>
      <c r="Q124" s="204"/>
      <c r="R124" s="257"/>
      <c r="S124" s="255"/>
      <c r="T124" s="255"/>
      <c r="X124" s="104"/>
      <c r="Y124" s="91">
        <f>IF(B124="",0,IF(VLOOKUP(B124,'登録データ（女）'!$A$3:$AB$2000,28,FALSE)=1,0,1))</f>
        <v>0</v>
      </c>
      <c r="Z124" s="91"/>
      <c r="AA124" s="91"/>
      <c r="AB124" s="91"/>
      <c r="AC124" s="91"/>
      <c r="AD124" s="91"/>
      <c r="AE124" s="91"/>
      <c r="AF124" s="91"/>
      <c r="AG124" s="91">
        <f t="shared" ca="1" si="243"/>
        <v>0</v>
      </c>
      <c r="AH124" s="91">
        <f t="shared" si="244"/>
        <v>0</v>
      </c>
      <c r="AI124" s="91" t="str">
        <f>IF(G124="","0",VLOOKUP(G124,'登録データ（女）'!$U$4:$W$23,2,FALSE))</f>
        <v>0</v>
      </c>
      <c r="AJ124" s="91" t="str">
        <f t="shared" si="239"/>
        <v>00</v>
      </c>
      <c r="AK124" s="91" t="str">
        <f t="shared" si="245"/>
        <v>0</v>
      </c>
      <c r="AL124" s="91" t="str">
        <f t="shared" si="240"/>
        <v>000000</v>
      </c>
      <c r="AM124" s="91" t="str">
        <f t="shared" ca="1" si="246"/>
        <v/>
      </c>
      <c r="AN124" s="91">
        <f t="shared" si="247"/>
        <v>0</v>
      </c>
      <c r="AO124" s="91" t="str">
        <f>IF(G124="","0",VALUE(VLOOKUP(G124,'登録データ（男）'!$U$4:$W$22,3,FALSE)))</f>
        <v>0</v>
      </c>
      <c r="AP124" s="91">
        <f t="shared" si="241"/>
        <v>0</v>
      </c>
      <c r="AQ124" s="91">
        <f t="shared" si="248"/>
        <v>0</v>
      </c>
      <c r="AR124" s="91" t="str">
        <f ca="1">IF(OFFSET(B124,-MOD(ROW(B124),3),0)&lt;&gt;"",IF(RIGHT(G124,1)=")",VALUE(VLOOKUP(OFFSET(B124,-MOD(ROW(B124),3),0),'登録データ（女）'!B124,8,FALSE)),"0"),"0")</f>
        <v>0</v>
      </c>
      <c r="AS124" s="91">
        <f t="shared" ca="1" si="249"/>
        <v>0</v>
      </c>
      <c r="AT124" s="91"/>
      <c r="AU124" s="91"/>
      <c r="AV124" s="91"/>
      <c r="AW124" s="91"/>
      <c r="AX124" s="91"/>
      <c r="AY124" s="91"/>
      <c r="AZ124" s="91"/>
      <c r="BA124" s="91"/>
      <c r="BB124" s="91" t="str">
        <f t="shared" si="250"/>
        <v/>
      </c>
      <c r="BG124" s="91">
        <f t="shared" si="251"/>
        <v>0</v>
      </c>
      <c r="BH124" s="116">
        <f>BG336</f>
        <v>0</v>
      </c>
      <c r="BI124" s="116">
        <f>BG337</f>
        <v>0</v>
      </c>
      <c r="BJ124" s="116">
        <f>BG338</f>
        <v>0</v>
      </c>
      <c r="BK124" s="116">
        <f>B336</f>
        <v>0</v>
      </c>
      <c r="BL124" s="91"/>
      <c r="BM124" s="91">
        <f t="shared" si="252"/>
        <v>0</v>
      </c>
    </row>
    <row r="125" spans="1:65" ht="18.75" customHeight="1" thickBot="1">
      <c r="A125" s="389"/>
      <c r="B125" s="383"/>
      <c r="C125" s="386"/>
      <c r="D125" s="386"/>
      <c r="E125" s="117" t="s">
        <v>259</v>
      </c>
      <c r="F125" s="92" t="s">
        <v>54</v>
      </c>
      <c r="G125" s="79"/>
      <c r="H125" s="79"/>
      <c r="I125" s="92" t="s">
        <v>36</v>
      </c>
      <c r="J125" s="18"/>
      <c r="K125" s="93" t="str">
        <f t="shared" si="264"/>
        <v/>
      </c>
      <c r="L125" s="18"/>
      <c r="M125" s="93" t="str">
        <f t="shared" si="242"/>
        <v/>
      </c>
      <c r="N125" s="18"/>
      <c r="O125" s="18"/>
      <c r="P125" s="258"/>
      <c r="Q125" s="258"/>
      <c r="R125" s="259"/>
      <c r="S125" s="256"/>
      <c r="T125" s="256"/>
      <c r="X125" s="104"/>
      <c r="Y125" s="91">
        <f>IF(B125="",0,IF(VLOOKUP(B125,'登録データ（女）'!$A$3:$AB$2000,28,FALSE)=1,0,1))</f>
        <v>0</v>
      </c>
      <c r="Z125" s="91"/>
      <c r="AA125" s="91"/>
      <c r="AB125" s="91"/>
      <c r="AC125" s="91"/>
      <c r="AD125" s="91"/>
      <c r="AE125" s="91"/>
      <c r="AF125" s="91"/>
      <c r="AG125" s="91">
        <f t="shared" ca="1" si="243"/>
        <v>0</v>
      </c>
      <c r="AH125" s="91">
        <f t="shared" si="244"/>
        <v>0</v>
      </c>
      <c r="AI125" s="91" t="str">
        <f>IF(G125="","0",VLOOKUP(G125,'登録データ（女）'!$U$4:$W$23,2,FALSE))</f>
        <v>0</v>
      </c>
      <c r="AJ125" s="91" t="str">
        <f t="shared" si="239"/>
        <v>00</v>
      </c>
      <c r="AK125" s="91" t="str">
        <f t="shared" si="245"/>
        <v>0</v>
      </c>
      <c r="AL125" s="91" t="str">
        <f t="shared" si="240"/>
        <v>000000</v>
      </c>
      <c r="AM125" s="91" t="str">
        <f t="shared" ca="1" si="246"/>
        <v/>
      </c>
      <c r="AN125" s="91">
        <f t="shared" si="247"/>
        <v>0</v>
      </c>
      <c r="AO125" s="91" t="str">
        <f>IF(G125="","0",VALUE(VLOOKUP(G125,'登録データ（男）'!$U$4:$W$22,3,FALSE)))</f>
        <v>0</v>
      </c>
      <c r="AP125" s="91">
        <f t="shared" si="241"/>
        <v>0</v>
      </c>
      <c r="AQ125" s="91">
        <f t="shared" si="248"/>
        <v>0</v>
      </c>
      <c r="AR125" s="91" t="str">
        <f ca="1">IF(OFFSET(B125,-MOD(ROW(B125),3),0)&lt;&gt;"",IF(RIGHT(G125,1)=")",VALUE(VLOOKUP(OFFSET(B125,-MOD(ROW(B125),3),0),'登録データ（女）'!B125,8,FALSE)),"0"),"0")</f>
        <v>0</v>
      </c>
      <c r="AS125" s="91">
        <f t="shared" ca="1" si="249"/>
        <v>0</v>
      </c>
      <c r="AT125" s="91"/>
      <c r="AU125" s="91"/>
      <c r="AV125" s="91"/>
      <c r="AW125" s="91"/>
      <c r="AX125" s="91"/>
      <c r="AY125" s="91"/>
      <c r="AZ125" s="91"/>
      <c r="BA125" s="91"/>
      <c r="BB125" s="91" t="str">
        <f t="shared" si="250"/>
        <v/>
      </c>
      <c r="BG125" s="91">
        <f t="shared" si="251"/>
        <v>0</v>
      </c>
      <c r="BH125" s="116">
        <f>BG339</f>
        <v>0</v>
      </c>
      <c r="BI125" s="116">
        <f>BG340</f>
        <v>0</v>
      </c>
      <c r="BJ125" s="116">
        <f>BG341</f>
        <v>0</v>
      </c>
      <c r="BK125" s="116">
        <f>B339</f>
        <v>0</v>
      </c>
      <c r="BL125" s="91"/>
      <c r="BM125" s="91">
        <f t="shared" si="252"/>
        <v>0</v>
      </c>
    </row>
    <row r="126" spans="1:65" ht="18.75" customHeight="1" thickTop="1">
      <c r="A126" s="387">
        <v>37</v>
      </c>
      <c r="B126" s="381"/>
      <c r="C126" s="384" t="str">
        <f>IF(B126="","",VLOOKUP(B126,'登録データ（女）'!$A$3:$AB$2000,2,FALSE))</f>
        <v/>
      </c>
      <c r="D126" s="384" t="str">
        <f>IF(B126="","",VLOOKUP(B126,'登録データ（女）'!$A$3:$AB$2000,3,FALSE))</f>
        <v/>
      </c>
      <c r="E126" s="90" t="str">
        <f>IF(B126="","",VLOOKUP(B126,'登録データ（女）'!$A$3:$AB$2000,7,FALSE))</f>
        <v/>
      </c>
      <c r="F126" s="90" t="s">
        <v>52</v>
      </c>
      <c r="G126" s="82"/>
      <c r="H126" s="82"/>
      <c r="I126" s="90" t="s">
        <v>55</v>
      </c>
      <c r="J126" s="17"/>
      <c r="K126" s="111" t="str">
        <f t="shared" si="264"/>
        <v/>
      </c>
      <c r="L126" s="17"/>
      <c r="M126" s="111" t="str">
        <f t="shared" si="242"/>
        <v/>
      </c>
      <c r="N126" s="17"/>
      <c r="O126" s="17"/>
      <c r="P126" s="262"/>
      <c r="Q126" s="262"/>
      <c r="R126" s="241"/>
      <c r="S126" s="254"/>
      <c r="T126" s="254"/>
      <c r="X126" s="104"/>
      <c r="Y126" s="91">
        <f>IF(B126="",0,IF(VLOOKUP(B126,'登録データ（女）'!$A$3:$AB$2000,28,FALSE)=1,0,1))</f>
        <v>0</v>
      </c>
      <c r="Z126" s="91">
        <f t="shared" ref="Z126" si="408">IF(B126="",1,0)</f>
        <v>1</v>
      </c>
      <c r="AA126" s="91">
        <f t="shared" ref="AA126" si="409">IF(C126="",1,0)</f>
        <v>1</v>
      </c>
      <c r="AB126" s="91">
        <f t="shared" ref="AB126" si="410">IF(D126="",1,0)</f>
        <v>1</v>
      </c>
      <c r="AC126" s="91">
        <f t="shared" ref="AC126" si="411">IF(E126="",1,0)</f>
        <v>1</v>
      </c>
      <c r="AD126" s="91">
        <f t="shared" ref="AD126" si="412">IF(E127="",1,0)</f>
        <v>1</v>
      </c>
      <c r="AE126" s="91">
        <f>SUM(Z126:AD126)</f>
        <v>5</v>
      </c>
      <c r="AF126" s="115" t="str">
        <f t="shared" ref="AF126" si="413">IF($B126="","",IF($B126&gt;1500,0,1))</f>
        <v/>
      </c>
      <c r="AG126" s="91">
        <f t="shared" ca="1" si="243"/>
        <v>0</v>
      </c>
      <c r="AH126" s="91">
        <f t="shared" si="244"/>
        <v>0</v>
      </c>
      <c r="AI126" s="91" t="str">
        <f>IF(G126="","0",VLOOKUP(G126,'登録データ（女）'!$U$4:$W$23,2,FALSE))</f>
        <v>0</v>
      </c>
      <c r="AJ126" s="91" t="str">
        <f t="shared" si="239"/>
        <v>00</v>
      </c>
      <c r="AK126" s="91" t="str">
        <f t="shared" si="245"/>
        <v>0</v>
      </c>
      <c r="AL126" s="91" t="str">
        <f t="shared" si="240"/>
        <v>000000</v>
      </c>
      <c r="AM126" s="91" t="str">
        <f t="shared" ca="1" si="246"/>
        <v/>
      </c>
      <c r="AN126" s="91">
        <f t="shared" si="247"/>
        <v>0</v>
      </c>
      <c r="AO126" s="91" t="str">
        <f>IF(G126="","0",VALUE(VLOOKUP(G126,'登録データ（男）'!$U$4:$W$22,3,FALSE)))</f>
        <v>0</v>
      </c>
      <c r="AP126" s="91">
        <f t="shared" si="241"/>
        <v>0</v>
      </c>
      <c r="AQ126" s="91">
        <f t="shared" si="248"/>
        <v>0</v>
      </c>
      <c r="AR126" s="91" t="str">
        <f ca="1">IF(OFFSET(B126,-MOD(ROW(B126),3),0)&lt;&gt;"",IF(RIGHT(G126,1)=")",VALUE(VLOOKUP(OFFSET(B126,-MOD(ROW(B126),3),0),'登録データ（女）'!B126,8,FALSE)),"0"),"0")</f>
        <v>0</v>
      </c>
      <c r="AS126" s="91">
        <f t="shared" ca="1" si="249"/>
        <v>0</v>
      </c>
      <c r="AT126" s="91" t="str">
        <f t="shared" ref="AT126" si="414">IF(AU126="","",RANK(AU126,$AU$18:$AU$467,1))</f>
        <v/>
      </c>
      <c r="AU126" s="91" t="str">
        <f t="shared" ref="AU126" si="415">IF(S126="","",B126)</f>
        <v/>
      </c>
      <c r="AV126" s="91" t="str">
        <f t="shared" ref="AV126" si="416">IF(AW126="","",RANK(AW126,$AW$18:$AW$467,1))</f>
        <v/>
      </c>
      <c r="AW126" s="91" t="str">
        <f t="shared" ref="AW126" si="417">IF(T126="","",B126)</f>
        <v/>
      </c>
      <c r="AX126" s="91" t="str">
        <f t="shared" ref="AX126" si="418">IF(AY126="","",RANK(AY126,$AY$18:$AY$467,1))</f>
        <v/>
      </c>
      <c r="AY126" s="91" t="str">
        <f>IF(OR(G126="七種競技",G127="七種競技",G128="七種競技"),B126,"")</f>
        <v/>
      </c>
      <c r="AZ126" s="91"/>
      <c r="BA126" s="91">
        <f>B126</f>
        <v>0</v>
      </c>
      <c r="BB126" s="91" t="str">
        <f t="shared" si="250"/>
        <v/>
      </c>
      <c r="BG126" s="91">
        <f t="shared" si="251"/>
        <v>0</v>
      </c>
      <c r="BH126" s="116">
        <f>BG342</f>
        <v>0</v>
      </c>
      <c r="BI126" s="116">
        <f>BG343</f>
        <v>0</v>
      </c>
      <c r="BJ126" s="116">
        <f>BG344</f>
        <v>0</v>
      </c>
      <c r="BK126" s="116">
        <f>B342</f>
        <v>0</v>
      </c>
      <c r="BL126" s="91"/>
      <c r="BM126" s="91">
        <f t="shared" si="252"/>
        <v>0</v>
      </c>
    </row>
    <row r="127" spans="1:65" ht="18.75" customHeight="1">
      <c r="A127" s="388"/>
      <c r="B127" s="382"/>
      <c r="C127" s="385"/>
      <c r="D127" s="385"/>
      <c r="E127" s="91" t="str">
        <f>IF(B126="","",VLOOKUP(B126,'登録データ（女）'!$A$3:$AB$2000,4,FALSE))</f>
        <v/>
      </c>
      <c r="F127" s="91" t="s">
        <v>53</v>
      </c>
      <c r="G127" s="16"/>
      <c r="H127" s="16"/>
      <c r="I127" s="91" t="s">
        <v>56</v>
      </c>
      <c r="J127" s="76"/>
      <c r="K127" s="91" t="str">
        <f t="shared" si="264"/>
        <v/>
      </c>
      <c r="L127" s="76"/>
      <c r="M127" s="91" t="str">
        <f t="shared" si="242"/>
        <v/>
      </c>
      <c r="N127" s="76"/>
      <c r="O127" s="76"/>
      <c r="P127" s="204"/>
      <c r="Q127" s="204"/>
      <c r="R127" s="257"/>
      <c r="S127" s="255"/>
      <c r="T127" s="255"/>
      <c r="X127" s="104"/>
      <c r="Y127" s="91">
        <f>IF(B127="",0,IF(VLOOKUP(B127,'登録データ（女）'!$A$3:$AB$2000,28,FALSE)=1,0,1))</f>
        <v>0</v>
      </c>
      <c r="Z127" s="91"/>
      <c r="AA127" s="91"/>
      <c r="AB127" s="91"/>
      <c r="AC127" s="91"/>
      <c r="AD127" s="91"/>
      <c r="AE127" s="91"/>
      <c r="AF127" s="91"/>
      <c r="AG127" s="91">
        <f t="shared" ca="1" si="243"/>
        <v>0</v>
      </c>
      <c r="AH127" s="91">
        <f t="shared" si="244"/>
        <v>0</v>
      </c>
      <c r="AI127" s="91" t="str">
        <f>IF(G127="","0",VLOOKUP(G127,'登録データ（女）'!$U$4:$W$23,2,FALSE))</f>
        <v>0</v>
      </c>
      <c r="AJ127" s="91" t="str">
        <f t="shared" si="239"/>
        <v>00</v>
      </c>
      <c r="AK127" s="91" t="str">
        <f t="shared" si="245"/>
        <v>0</v>
      </c>
      <c r="AL127" s="91" t="str">
        <f t="shared" si="240"/>
        <v>000000</v>
      </c>
      <c r="AM127" s="91" t="str">
        <f t="shared" ca="1" si="246"/>
        <v/>
      </c>
      <c r="AN127" s="91">
        <f t="shared" si="247"/>
        <v>0</v>
      </c>
      <c r="AO127" s="91" t="str">
        <f>IF(G127="","0",VALUE(VLOOKUP(G127,'登録データ（男）'!$U$4:$W$22,3,FALSE)))</f>
        <v>0</v>
      </c>
      <c r="AP127" s="91">
        <f t="shared" si="241"/>
        <v>0</v>
      </c>
      <c r="AQ127" s="91">
        <f t="shared" si="248"/>
        <v>0</v>
      </c>
      <c r="AR127" s="91" t="str">
        <f ca="1">IF(OFFSET(B127,-MOD(ROW(B127),3),0)&lt;&gt;"",IF(RIGHT(G127,1)=")",VALUE(VLOOKUP(OFFSET(B127,-MOD(ROW(B127),3),0),'登録データ（女）'!B127,8,FALSE)),"0"),"0")</f>
        <v>0</v>
      </c>
      <c r="AS127" s="91">
        <f t="shared" ca="1" si="249"/>
        <v>0</v>
      </c>
      <c r="AT127" s="91"/>
      <c r="AU127" s="91"/>
      <c r="AV127" s="91"/>
      <c r="AW127" s="91"/>
      <c r="AX127" s="91"/>
      <c r="AY127" s="91"/>
      <c r="AZ127" s="91"/>
      <c r="BA127" s="91"/>
      <c r="BB127" s="91" t="str">
        <f t="shared" si="250"/>
        <v/>
      </c>
      <c r="BG127" s="91">
        <f t="shared" si="251"/>
        <v>0</v>
      </c>
      <c r="BH127" s="116">
        <f>BG345</f>
        <v>0</v>
      </c>
      <c r="BI127" s="116">
        <f>BG346</f>
        <v>0</v>
      </c>
      <c r="BJ127" s="116">
        <f>BG347</f>
        <v>0</v>
      </c>
      <c r="BK127" s="116">
        <f>B345</f>
        <v>0</v>
      </c>
      <c r="BL127" s="91"/>
      <c r="BM127" s="91">
        <f t="shared" si="252"/>
        <v>0</v>
      </c>
    </row>
    <row r="128" spans="1:65" ht="18.75" customHeight="1" thickBot="1">
      <c r="A128" s="389"/>
      <c r="B128" s="383"/>
      <c r="C128" s="386"/>
      <c r="D128" s="386"/>
      <c r="E128" s="117" t="s">
        <v>259</v>
      </c>
      <c r="F128" s="92" t="s">
        <v>54</v>
      </c>
      <c r="G128" s="79"/>
      <c r="H128" s="79"/>
      <c r="I128" s="92" t="s">
        <v>36</v>
      </c>
      <c r="J128" s="18"/>
      <c r="K128" s="93" t="str">
        <f t="shared" si="264"/>
        <v/>
      </c>
      <c r="L128" s="18"/>
      <c r="M128" s="93" t="str">
        <f t="shared" si="242"/>
        <v/>
      </c>
      <c r="N128" s="18"/>
      <c r="O128" s="18"/>
      <c r="P128" s="258"/>
      <c r="Q128" s="258"/>
      <c r="R128" s="259"/>
      <c r="S128" s="256"/>
      <c r="T128" s="256"/>
      <c r="X128" s="104"/>
      <c r="Y128" s="91">
        <f>IF(B128="",0,IF(VLOOKUP(B128,'登録データ（女）'!$A$3:$AB$2000,28,FALSE)=1,0,1))</f>
        <v>0</v>
      </c>
      <c r="Z128" s="91"/>
      <c r="AA128" s="91"/>
      <c r="AB128" s="91"/>
      <c r="AC128" s="91"/>
      <c r="AD128" s="91"/>
      <c r="AE128" s="91"/>
      <c r="AF128" s="91"/>
      <c r="AG128" s="91">
        <f t="shared" ca="1" si="243"/>
        <v>0</v>
      </c>
      <c r="AH128" s="91">
        <f t="shared" si="244"/>
        <v>0</v>
      </c>
      <c r="AI128" s="91" t="str">
        <f>IF(G128="","0",VLOOKUP(G128,'登録データ（女）'!$U$4:$W$23,2,FALSE))</f>
        <v>0</v>
      </c>
      <c r="AJ128" s="91" t="str">
        <f t="shared" si="239"/>
        <v>00</v>
      </c>
      <c r="AK128" s="91" t="str">
        <f t="shared" si="245"/>
        <v>0</v>
      </c>
      <c r="AL128" s="91" t="str">
        <f t="shared" si="240"/>
        <v>000000</v>
      </c>
      <c r="AM128" s="91" t="str">
        <f t="shared" ca="1" si="246"/>
        <v/>
      </c>
      <c r="AN128" s="91">
        <f t="shared" si="247"/>
        <v>0</v>
      </c>
      <c r="AO128" s="91" t="str">
        <f>IF(G128="","0",VALUE(VLOOKUP(G128,'登録データ（男）'!$U$4:$W$22,3,FALSE)))</f>
        <v>0</v>
      </c>
      <c r="AP128" s="91">
        <f t="shared" si="241"/>
        <v>0</v>
      </c>
      <c r="AQ128" s="91">
        <f t="shared" si="248"/>
        <v>0</v>
      </c>
      <c r="AR128" s="91" t="str">
        <f ca="1">IF(OFFSET(B128,-MOD(ROW(B128),3),0)&lt;&gt;"",IF(RIGHT(G128,1)=")",VALUE(VLOOKUP(OFFSET(B128,-MOD(ROW(B128),3),0),'登録データ（女）'!B128,8,FALSE)),"0"),"0")</f>
        <v>0</v>
      </c>
      <c r="AS128" s="91">
        <f t="shared" ca="1" si="249"/>
        <v>0</v>
      </c>
      <c r="AT128" s="91"/>
      <c r="AU128" s="91"/>
      <c r="AV128" s="91"/>
      <c r="AW128" s="91"/>
      <c r="AX128" s="91"/>
      <c r="AY128" s="91"/>
      <c r="AZ128" s="91"/>
      <c r="BA128" s="91"/>
      <c r="BB128" s="91" t="str">
        <f t="shared" si="250"/>
        <v/>
      </c>
      <c r="BG128" s="91">
        <f t="shared" si="251"/>
        <v>0</v>
      </c>
      <c r="BH128" s="116">
        <f>BG348</f>
        <v>0</v>
      </c>
      <c r="BI128" s="116">
        <f>BG349</f>
        <v>0</v>
      </c>
      <c r="BJ128" s="116">
        <f>BG350</f>
        <v>0</v>
      </c>
      <c r="BK128" s="116">
        <f>B348</f>
        <v>0</v>
      </c>
      <c r="BL128" s="91"/>
      <c r="BM128" s="91">
        <f t="shared" si="252"/>
        <v>0</v>
      </c>
    </row>
    <row r="129" spans="1:65" ht="18" customHeight="1" thickTop="1">
      <c r="A129" s="387">
        <v>38</v>
      </c>
      <c r="B129" s="381"/>
      <c r="C129" s="384" t="str">
        <f>IF(B129="","",VLOOKUP(B129,'登録データ（女）'!$A$3:$AB$2000,2,FALSE))</f>
        <v/>
      </c>
      <c r="D129" s="384" t="str">
        <f>IF(B129="","",VLOOKUP(B129,'登録データ（女）'!$A$3:$AB$2000,3,FALSE))</f>
        <v/>
      </c>
      <c r="E129" s="90" t="str">
        <f>IF(B129="","",VLOOKUP(B129,'登録データ（女）'!$A$3:$AB$2000,7,FALSE))</f>
        <v/>
      </c>
      <c r="F129" s="90" t="s">
        <v>52</v>
      </c>
      <c r="G129" s="82"/>
      <c r="H129" s="82"/>
      <c r="I129" s="90" t="s">
        <v>55</v>
      </c>
      <c r="J129" s="17"/>
      <c r="K129" s="111" t="str">
        <f t="shared" si="264"/>
        <v/>
      </c>
      <c r="L129" s="17"/>
      <c r="M129" s="111" t="str">
        <f t="shared" si="242"/>
        <v/>
      </c>
      <c r="N129" s="17"/>
      <c r="O129" s="17"/>
      <c r="P129" s="262"/>
      <c r="Q129" s="262"/>
      <c r="R129" s="241"/>
      <c r="S129" s="254"/>
      <c r="T129" s="254"/>
      <c r="X129" s="104"/>
      <c r="Y129" s="91">
        <f>IF(B129="",0,IF(VLOOKUP(B129,'登録データ（女）'!$A$3:$AB$2000,28,FALSE)=1,0,1))</f>
        <v>0</v>
      </c>
      <c r="Z129" s="91">
        <f t="shared" ref="Z129" si="419">IF(B129="",1,0)</f>
        <v>1</v>
      </c>
      <c r="AA129" s="91">
        <f t="shared" ref="AA129" si="420">IF(C129="",1,0)</f>
        <v>1</v>
      </c>
      <c r="AB129" s="91">
        <f t="shared" ref="AB129" si="421">IF(D129="",1,0)</f>
        <v>1</v>
      </c>
      <c r="AC129" s="91">
        <f t="shared" ref="AC129" si="422">IF(E129="",1,0)</f>
        <v>1</v>
      </c>
      <c r="AD129" s="91">
        <f t="shared" ref="AD129" si="423">IF(E130="",1,0)</f>
        <v>1</v>
      </c>
      <c r="AE129" s="91">
        <f>SUM(Z129:AD129)</f>
        <v>5</v>
      </c>
      <c r="AF129" s="115" t="str">
        <f t="shared" ref="AF129" si="424">IF($B129="","",IF($B129&gt;1500,0,1))</f>
        <v/>
      </c>
      <c r="AG129" s="91">
        <f t="shared" ca="1" si="243"/>
        <v>0</v>
      </c>
      <c r="AH129" s="91">
        <f t="shared" si="244"/>
        <v>0</v>
      </c>
      <c r="AI129" s="91" t="str">
        <f>IF(G129="","0",VLOOKUP(G129,'登録データ（女）'!$U$4:$W$23,2,FALSE))</f>
        <v>0</v>
      </c>
      <c r="AJ129" s="91" t="str">
        <f t="shared" si="239"/>
        <v>00</v>
      </c>
      <c r="AK129" s="91" t="str">
        <f t="shared" si="245"/>
        <v>0</v>
      </c>
      <c r="AL129" s="91" t="str">
        <f t="shared" si="240"/>
        <v>000000</v>
      </c>
      <c r="AM129" s="91" t="str">
        <f t="shared" ca="1" si="246"/>
        <v/>
      </c>
      <c r="AN129" s="91">
        <f t="shared" si="247"/>
        <v>0</v>
      </c>
      <c r="AO129" s="91" t="str">
        <f>IF(G129="","0",VALUE(VLOOKUP(G129,'登録データ（男）'!$U$4:$W$22,3,FALSE)))</f>
        <v>0</v>
      </c>
      <c r="AP129" s="91">
        <f t="shared" si="241"/>
        <v>0</v>
      </c>
      <c r="AQ129" s="91">
        <f t="shared" si="248"/>
        <v>0</v>
      </c>
      <c r="AR129" s="91" t="str">
        <f ca="1">IF(OFFSET(B129,-MOD(ROW(B129),3),0)&lt;&gt;"",IF(RIGHT(G129,1)=")",VALUE(VLOOKUP(OFFSET(B129,-MOD(ROW(B129),3),0),'登録データ（女）'!B129,8,FALSE)),"0"),"0")</f>
        <v>0</v>
      </c>
      <c r="AS129" s="91">
        <f t="shared" ca="1" si="249"/>
        <v>0</v>
      </c>
      <c r="AT129" s="91" t="str">
        <f t="shared" ref="AT129" si="425">IF(AU129="","",RANK(AU129,$AU$18:$AU$467,1))</f>
        <v/>
      </c>
      <c r="AU129" s="91" t="str">
        <f t="shared" ref="AU129" si="426">IF(S129="","",B129)</f>
        <v/>
      </c>
      <c r="AV129" s="91" t="str">
        <f t="shared" ref="AV129" si="427">IF(AW129="","",RANK(AW129,$AW$18:$AW$467,1))</f>
        <v/>
      </c>
      <c r="AW129" s="91" t="str">
        <f t="shared" ref="AW129" si="428">IF(T129="","",B129)</f>
        <v/>
      </c>
      <c r="AX129" s="91" t="str">
        <f t="shared" ref="AX129" si="429">IF(AY129="","",RANK(AY129,$AY$18:$AY$467,1))</f>
        <v/>
      </c>
      <c r="AY129" s="91" t="str">
        <f>IF(OR(G129="七種競技",G130="七種競技",G131="七種競技"),B129,"")</f>
        <v/>
      </c>
      <c r="AZ129" s="91"/>
      <c r="BA129" s="91">
        <f>B129</f>
        <v>0</v>
      </c>
      <c r="BB129" s="91" t="str">
        <f t="shared" si="250"/>
        <v/>
      </c>
      <c r="BG129" s="91">
        <f t="shared" si="251"/>
        <v>0</v>
      </c>
      <c r="BH129" s="116">
        <f>BG351</f>
        <v>0</v>
      </c>
      <c r="BI129" s="116">
        <f>BG352</f>
        <v>0</v>
      </c>
      <c r="BJ129" s="116">
        <f>BG353</f>
        <v>0</v>
      </c>
      <c r="BK129" s="116">
        <f>B351</f>
        <v>0</v>
      </c>
      <c r="BL129" s="91"/>
      <c r="BM129" s="91">
        <f t="shared" si="252"/>
        <v>0</v>
      </c>
    </row>
    <row r="130" spans="1:65" ht="18" customHeight="1">
      <c r="A130" s="388"/>
      <c r="B130" s="382"/>
      <c r="C130" s="385"/>
      <c r="D130" s="385"/>
      <c r="E130" s="91" t="str">
        <f>IF(B129="","",VLOOKUP(B129,'登録データ（女）'!$A$3:$AB$2000,4,FALSE))</f>
        <v/>
      </c>
      <c r="F130" s="91" t="s">
        <v>53</v>
      </c>
      <c r="G130" s="16"/>
      <c r="H130" s="16"/>
      <c r="I130" s="91" t="s">
        <v>56</v>
      </c>
      <c r="J130" s="76"/>
      <c r="K130" s="91" t="str">
        <f t="shared" si="264"/>
        <v/>
      </c>
      <c r="L130" s="76"/>
      <c r="M130" s="91" t="str">
        <f t="shared" si="242"/>
        <v/>
      </c>
      <c r="N130" s="76"/>
      <c r="O130" s="76"/>
      <c r="P130" s="204"/>
      <c r="Q130" s="204"/>
      <c r="R130" s="257"/>
      <c r="S130" s="255"/>
      <c r="T130" s="255"/>
      <c r="X130" s="104"/>
      <c r="Y130" s="91">
        <f>IF(B130="",0,IF(VLOOKUP(B130,'登録データ（女）'!$A$3:$AB$2000,28,FALSE)=1,0,1))</f>
        <v>0</v>
      </c>
      <c r="Z130" s="91"/>
      <c r="AA130" s="91"/>
      <c r="AB130" s="91"/>
      <c r="AC130" s="91"/>
      <c r="AD130" s="91"/>
      <c r="AE130" s="91"/>
      <c r="AF130" s="91"/>
      <c r="AG130" s="91">
        <f t="shared" ca="1" si="243"/>
        <v>0</v>
      </c>
      <c r="AH130" s="91">
        <f t="shared" si="244"/>
        <v>0</v>
      </c>
      <c r="AI130" s="91" t="str">
        <f>IF(G130="","0",VLOOKUP(G130,'登録データ（女）'!$U$4:$W$23,2,FALSE))</f>
        <v>0</v>
      </c>
      <c r="AJ130" s="91" t="str">
        <f t="shared" si="239"/>
        <v>00</v>
      </c>
      <c r="AK130" s="91" t="str">
        <f t="shared" si="245"/>
        <v>0</v>
      </c>
      <c r="AL130" s="91" t="str">
        <f t="shared" si="240"/>
        <v>000000</v>
      </c>
      <c r="AM130" s="91" t="str">
        <f t="shared" ca="1" si="246"/>
        <v/>
      </c>
      <c r="AN130" s="91">
        <f t="shared" si="247"/>
        <v>0</v>
      </c>
      <c r="AO130" s="91" t="str">
        <f>IF(G130="","0",VALUE(VLOOKUP(G130,'登録データ（男）'!$U$4:$W$22,3,FALSE)))</f>
        <v>0</v>
      </c>
      <c r="AP130" s="91">
        <f t="shared" si="241"/>
        <v>0</v>
      </c>
      <c r="AQ130" s="91">
        <f t="shared" si="248"/>
        <v>0</v>
      </c>
      <c r="AR130" s="91" t="str">
        <f ca="1">IF(OFFSET(B130,-MOD(ROW(B130),3),0)&lt;&gt;"",IF(RIGHT(G130,1)=")",VALUE(VLOOKUP(OFFSET(B130,-MOD(ROW(B130),3),0),'登録データ（女）'!B130,8,FALSE)),"0"),"0")</f>
        <v>0</v>
      </c>
      <c r="AS130" s="91">
        <f t="shared" ca="1" si="249"/>
        <v>0</v>
      </c>
      <c r="AT130" s="91"/>
      <c r="AU130" s="91"/>
      <c r="AV130" s="91"/>
      <c r="AW130" s="91"/>
      <c r="AX130" s="91"/>
      <c r="AY130" s="91"/>
      <c r="AZ130" s="91"/>
      <c r="BA130" s="91"/>
      <c r="BB130" s="91" t="str">
        <f t="shared" si="250"/>
        <v/>
      </c>
      <c r="BG130" s="91">
        <f t="shared" si="251"/>
        <v>0</v>
      </c>
      <c r="BH130" s="116">
        <f>BG354</f>
        <v>0</v>
      </c>
      <c r="BI130" s="116">
        <f>BG355</f>
        <v>0</v>
      </c>
      <c r="BJ130" s="116">
        <f>BG356</f>
        <v>0</v>
      </c>
      <c r="BK130" s="116">
        <f>B354</f>
        <v>0</v>
      </c>
      <c r="BL130" s="91"/>
      <c r="BM130" s="91">
        <f t="shared" si="252"/>
        <v>0</v>
      </c>
    </row>
    <row r="131" spans="1:65" ht="18.75" customHeight="1" thickBot="1">
      <c r="A131" s="389"/>
      <c r="B131" s="383"/>
      <c r="C131" s="386"/>
      <c r="D131" s="386"/>
      <c r="E131" s="117" t="s">
        <v>259</v>
      </c>
      <c r="F131" s="92" t="s">
        <v>54</v>
      </c>
      <c r="G131" s="79"/>
      <c r="H131" s="79"/>
      <c r="I131" s="92" t="s">
        <v>36</v>
      </c>
      <c r="J131" s="18"/>
      <c r="K131" s="93" t="str">
        <f t="shared" si="264"/>
        <v/>
      </c>
      <c r="L131" s="18"/>
      <c r="M131" s="93" t="str">
        <f t="shared" si="242"/>
        <v/>
      </c>
      <c r="N131" s="18"/>
      <c r="O131" s="18"/>
      <c r="P131" s="258"/>
      <c r="Q131" s="258"/>
      <c r="R131" s="259"/>
      <c r="S131" s="256"/>
      <c r="T131" s="256"/>
      <c r="X131" s="104"/>
      <c r="Y131" s="91">
        <f>IF(B131="",0,IF(VLOOKUP(B131,'登録データ（女）'!$A$3:$AB$2000,28,FALSE)=1,0,1))</f>
        <v>0</v>
      </c>
      <c r="Z131" s="91"/>
      <c r="AA131" s="91"/>
      <c r="AB131" s="91"/>
      <c r="AC131" s="91"/>
      <c r="AD131" s="91"/>
      <c r="AE131" s="91"/>
      <c r="AF131" s="91"/>
      <c r="AG131" s="91">
        <f t="shared" ca="1" si="243"/>
        <v>0</v>
      </c>
      <c r="AH131" s="91">
        <f t="shared" si="244"/>
        <v>0</v>
      </c>
      <c r="AI131" s="91" t="str">
        <f>IF(G131="","0",VLOOKUP(G131,'登録データ（女）'!$U$4:$W$23,2,FALSE))</f>
        <v>0</v>
      </c>
      <c r="AJ131" s="91" t="str">
        <f t="shared" si="239"/>
        <v>00</v>
      </c>
      <c r="AK131" s="91" t="str">
        <f t="shared" si="245"/>
        <v>0</v>
      </c>
      <c r="AL131" s="91" t="str">
        <f t="shared" si="240"/>
        <v>000000</v>
      </c>
      <c r="AM131" s="91" t="str">
        <f t="shared" ca="1" si="246"/>
        <v/>
      </c>
      <c r="AN131" s="91">
        <f t="shared" si="247"/>
        <v>0</v>
      </c>
      <c r="AO131" s="91" t="str">
        <f>IF(G131="","0",VALUE(VLOOKUP(G131,'登録データ（男）'!$U$4:$W$22,3,FALSE)))</f>
        <v>0</v>
      </c>
      <c r="AP131" s="91">
        <f t="shared" si="241"/>
        <v>0</v>
      </c>
      <c r="AQ131" s="91">
        <f t="shared" si="248"/>
        <v>0</v>
      </c>
      <c r="AR131" s="91" t="str">
        <f ca="1">IF(OFFSET(B131,-MOD(ROW(B131),3),0)&lt;&gt;"",IF(RIGHT(G131,1)=")",VALUE(VLOOKUP(OFFSET(B131,-MOD(ROW(B131),3),0),'登録データ（女）'!B131,8,FALSE)),"0"),"0")</f>
        <v>0</v>
      </c>
      <c r="AS131" s="91">
        <f t="shared" ca="1" si="249"/>
        <v>0</v>
      </c>
      <c r="AT131" s="91"/>
      <c r="AU131" s="91"/>
      <c r="AV131" s="91"/>
      <c r="AW131" s="91"/>
      <c r="AX131" s="91"/>
      <c r="AY131" s="91"/>
      <c r="AZ131" s="91"/>
      <c r="BA131" s="91"/>
      <c r="BB131" s="91" t="str">
        <f t="shared" si="250"/>
        <v/>
      </c>
      <c r="BG131" s="91">
        <f t="shared" si="251"/>
        <v>0</v>
      </c>
      <c r="BH131" s="116">
        <f>BG357</f>
        <v>0</v>
      </c>
      <c r="BI131" s="116">
        <f>BG358</f>
        <v>0</v>
      </c>
      <c r="BJ131" s="116">
        <f>BG359</f>
        <v>0</v>
      </c>
      <c r="BK131" s="116">
        <f>B357</f>
        <v>0</v>
      </c>
      <c r="BL131" s="91"/>
      <c r="BM131" s="91">
        <f t="shared" si="252"/>
        <v>0</v>
      </c>
    </row>
    <row r="132" spans="1:65" ht="18" customHeight="1" thickTop="1">
      <c r="A132" s="387">
        <v>39</v>
      </c>
      <c r="B132" s="381"/>
      <c r="C132" s="384" t="str">
        <f>IF(B132="","",VLOOKUP(B132,'登録データ（女）'!$A$3:$AB$2000,2,FALSE))</f>
        <v/>
      </c>
      <c r="D132" s="384" t="str">
        <f>IF(B132="","",VLOOKUP(B132,'登録データ（女）'!$A$3:$AB$2000,3,FALSE))</f>
        <v/>
      </c>
      <c r="E132" s="90" t="str">
        <f>IF(B132="","",VLOOKUP(B132,'登録データ（女）'!$A$3:$AB$2000,7,FALSE))</f>
        <v/>
      </c>
      <c r="F132" s="90" t="s">
        <v>52</v>
      </c>
      <c r="G132" s="82"/>
      <c r="H132" s="82"/>
      <c r="I132" s="90" t="s">
        <v>55</v>
      </c>
      <c r="J132" s="17"/>
      <c r="K132" s="111" t="str">
        <f t="shared" si="264"/>
        <v/>
      </c>
      <c r="L132" s="17"/>
      <c r="M132" s="111" t="str">
        <f t="shared" si="242"/>
        <v/>
      </c>
      <c r="N132" s="17"/>
      <c r="O132" s="17"/>
      <c r="P132" s="262"/>
      <c r="Q132" s="262"/>
      <c r="R132" s="241"/>
      <c r="S132" s="254"/>
      <c r="T132" s="254"/>
      <c r="X132" s="104"/>
      <c r="Y132" s="91">
        <f>IF(B132="",0,IF(VLOOKUP(B132,'登録データ（女）'!$A$3:$AB$2000,28,FALSE)=1,0,1))</f>
        <v>0</v>
      </c>
      <c r="Z132" s="91">
        <f t="shared" ref="Z132" si="430">IF(B132="",1,0)</f>
        <v>1</v>
      </c>
      <c r="AA132" s="91">
        <f t="shared" ref="AA132" si="431">IF(C132="",1,0)</f>
        <v>1</v>
      </c>
      <c r="AB132" s="91">
        <f t="shared" ref="AB132" si="432">IF(D132="",1,0)</f>
        <v>1</v>
      </c>
      <c r="AC132" s="91">
        <f t="shared" ref="AC132" si="433">IF(E132="",1,0)</f>
        <v>1</v>
      </c>
      <c r="AD132" s="91">
        <f t="shared" ref="AD132" si="434">IF(E133="",1,0)</f>
        <v>1</v>
      </c>
      <c r="AE132" s="91">
        <f>SUM(Z132:AD132)</f>
        <v>5</v>
      </c>
      <c r="AF132" s="115" t="str">
        <f t="shared" ref="AF132" si="435">IF($B132="","",IF($B132&gt;1500,0,1))</f>
        <v/>
      </c>
      <c r="AG132" s="91">
        <f t="shared" ca="1" si="243"/>
        <v>0</v>
      </c>
      <c r="AH132" s="91">
        <f t="shared" si="244"/>
        <v>0</v>
      </c>
      <c r="AI132" s="91" t="str">
        <f>IF(G132="","0",VLOOKUP(G132,'登録データ（女）'!$U$4:$W$23,2,FALSE))</f>
        <v>0</v>
      </c>
      <c r="AJ132" s="91" t="str">
        <f t="shared" si="239"/>
        <v>00</v>
      </c>
      <c r="AK132" s="91" t="str">
        <f t="shared" si="245"/>
        <v>0</v>
      </c>
      <c r="AL132" s="91" t="str">
        <f t="shared" si="240"/>
        <v>000000</v>
      </c>
      <c r="AM132" s="91" t="str">
        <f t="shared" ca="1" si="246"/>
        <v/>
      </c>
      <c r="AN132" s="91">
        <f t="shared" si="247"/>
        <v>0</v>
      </c>
      <c r="AO132" s="91" t="str">
        <f>IF(G132="","0",VALUE(VLOOKUP(G132,'登録データ（男）'!$U$4:$W$22,3,FALSE)))</f>
        <v>0</v>
      </c>
      <c r="AP132" s="91">
        <f t="shared" si="241"/>
        <v>0</v>
      </c>
      <c r="AQ132" s="91">
        <f t="shared" si="248"/>
        <v>0</v>
      </c>
      <c r="AR132" s="91" t="str">
        <f ca="1">IF(OFFSET(B132,-MOD(ROW(B132),3),0)&lt;&gt;"",IF(RIGHT(G132,1)=")",VALUE(VLOOKUP(OFFSET(B132,-MOD(ROW(B132),3),0),'登録データ（女）'!B132,8,FALSE)),"0"),"0")</f>
        <v>0</v>
      </c>
      <c r="AS132" s="91">
        <f t="shared" ca="1" si="249"/>
        <v>0</v>
      </c>
      <c r="AT132" s="91" t="str">
        <f t="shared" ref="AT132" si="436">IF(AU132="","",RANK(AU132,$AU$18:$AU$467,1))</f>
        <v/>
      </c>
      <c r="AU132" s="91" t="str">
        <f t="shared" ref="AU132" si="437">IF(S132="","",B132)</f>
        <v/>
      </c>
      <c r="AV132" s="91" t="str">
        <f t="shared" ref="AV132" si="438">IF(AW132="","",RANK(AW132,$AW$18:$AW$467,1))</f>
        <v/>
      </c>
      <c r="AW132" s="91" t="str">
        <f t="shared" ref="AW132" si="439">IF(T132="","",B132)</f>
        <v/>
      </c>
      <c r="AX132" s="91" t="str">
        <f t="shared" ref="AX132" si="440">IF(AY132="","",RANK(AY132,$AY$18:$AY$467,1))</f>
        <v/>
      </c>
      <c r="AY132" s="91" t="str">
        <f>IF(OR(G132="七種競技",G133="七種競技",G134="七種競技"),B132,"")</f>
        <v/>
      </c>
      <c r="AZ132" s="91"/>
      <c r="BA132" s="91">
        <f>B132</f>
        <v>0</v>
      </c>
      <c r="BB132" s="91" t="str">
        <f t="shared" si="250"/>
        <v/>
      </c>
      <c r="BG132" s="91">
        <f t="shared" si="251"/>
        <v>0</v>
      </c>
      <c r="BH132" s="116">
        <f>BG360</f>
        <v>0</v>
      </c>
      <c r="BI132" s="116">
        <f>BG361</f>
        <v>0</v>
      </c>
      <c r="BJ132" s="116">
        <f>BG362</f>
        <v>0</v>
      </c>
      <c r="BK132" s="116">
        <f>B360</f>
        <v>0</v>
      </c>
      <c r="BL132" s="91"/>
      <c r="BM132" s="91">
        <f t="shared" si="252"/>
        <v>0</v>
      </c>
    </row>
    <row r="133" spans="1:65" ht="18" customHeight="1">
      <c r="A133" s="388"/>
      <c r="B133" s="382"/>
      <c r="C133" s="385"/>
      <c r="D133" s="385"/>
      <c r="E133" s="91" t="str">
        <f>IF(B132="","",VLOOKUP(B132,'登録データ（女）'!$A$3:$AB$2000,4,FALSE))</f>
        <v/>
      </c>
      <c r="F133" s="91" t="s">
        <v>53</v>
      </c>
      <c r="G133" s="16"/>
      <c r="H133" s="16"/>
      <c r="I133" s="91" t="s">
        <v>56</v>
      </c>
      <c r="J133" s="76"/>
      <c r="K133" s="91" t="str">
        <f t="shared" si="264"/>
        <v/>
      </c>
      <c r="L133" s="76"/>
      <c r="M133" s="91" t="str">
        <f t="shared" si="242"/>
        <v/>
      </c>
      <c r="N133" s="76"/>
      <c r="O133" s="76"/>
      <c r="P133" s="204"/>
      <c r="Q133" s="204"/>
      <c r="R133" s="257"/>
      <c r="S133" s="255"/>
      <c r="T133" s="255"/>
      <c r="X133" s="104"/>
      <c r="Y133" s="91">
        <f>IF(B133="",0,IF(VLOOKUP(B133,'登録データ（女）'!$A$3:$AB$2000,28,FALSE)=1,0,1))</f>
        <v>0</v>
      </c>
      <c r="Z133" s="91"/>
      <c r="AA133" s="91"/>
      <c r="AB133" s="91"/>
      <c r="AC133" s="91"/>
      <c r="AD133" s="91"/>
      <c r="AE133" s="91"/>
      <c r="AF133" s="91"/>
      <c r="AG133" s="91">
        <f t="shared" ca="1" si="243"/>
        <v>0</v>
      </c>
      <c r="AH133" s="91">
        <f t="shared" si="244"/>
        <v>0</v>
      </c>
      <c r="AI133" s="91" t="str">
        <f>IF(G133="","0",VLOOKUP(G133,'登録データ（女）'!$U$4:$W$23,2,FALSE))</f>
        <v>0</v>
      </c>
      <c r="AJ133" s="91" t="str">
        <f t="shared" si="239"/>
        <v>00</v>
      </c>
      <c r="AK133" s="91" t="str">
        <f t="shared" si="245"/>
        <v>0</v>
      </c>
      <c r="AL133" s="91" t="str">
        <f t="shared" si="240"/>
        <v>000000</v>
      </c>
      <c r="AM133" s="91" t="str">
        <f t="shared" ca="1" si="246"/>
        <v/>
      </c>
      <c r="AN133" s="91">
        <f t="shared" si="247"/>
        <v>0</v>
      </c>
      <c r="AO133" s="91" t="str">
        <f>IF(G133="","0",VALUE(VLOOKUP(G133,'登録データ（男）'!$U$4:$W$22,3,FALSE)))</f>
        <v>0</v>
      </c>
      <c r="AP133" s="91">
        <f t="shared" si="241"/>
        <v>0</v>
      </c>
      <c r="AQ133" s="91">
        <f t="shared" si="248"/>
        <v>0</v>
      </c>
      <c r="AR133" s="91" t="str">
        <f ca="1">IF(OFFSET(B133,-MOD(ROW(B133),3),0)&lt;&gt;"",IF(RIGHT(G133,1)=")",VALUE(VLOOKUP(OFFSET(B133,-MOD(ROW(B133),3),0),'登録データ（女）'!B133,8,FALSE)),"0"),"0")</f>
        <v>0</v>
      </c>
      <c r="AS133" s="91">
        <f t="shared" ca="1" si="249"/>
        <v>0</v>
      </c>
      <c r="AT133" s="91"/>
      <c r="AU133" s="91"/>
      <c r="AV133" s="91"/>
      <c r="AW133" s="91"/>
      <c r="AX133" s="91"/>
      <c r="AY133" s="91"/>
      <c r="AZ133" s="91"/>
      <c r="BA133" s="91"/>
      <c r="BB133" s="91" t="str">
        <f t="shared" si="250"/>
        <v/>
      </c>
      <c r="BG133" s="91">
        <f t="shared" si="251"/>
        <v>0</v>
      </c>
      <c r="BH133" s="116">
        <f>BG363</f>
        <v>0</v>
      </c>
      <c r="BI133" s="116">
        <f>BG364</f>
        <v>0</v>
      </c>
      <c r="BJ133" s="116">
        <f>BG365</f>
        <v>0</v>
      </c>
      <c r="BK133" s="116">
        <f>B363</f>
        <v>0</v>
      </c>
      <c r="BL133" s="91"/>
      <c r="BM133" s="91">
        <f t="shared" si="252"/>
        <v>0</v>
      </c>
    </row>
    <row r="134" spans="1:65" ht="18.75" customHeight="1" thickBot="1">
      <c r="A134" s="389"/>
      <c r="B134" s="383"/>
      <c r="C134" s="386"/>
      <c r="D134" s="386"/>
      <c r="E134" s="117" t="s">
        <v>259</v>
      </c>
      <c r="F134" s="92" t="s">
        <v>54</v>
      </c>
      <c r="G134" s="79"/>
      <c r="H134" s="79"/>
      <c r="I134" s="92" t="s">
        <v>36</v>
      </c>
      <c r="J134" s="18"/>
      <c r="K134" s="93" t="str">
        <f t="shared" si="264"/>
        <v/>
      </c>
      <c r="L134" s="18"/>
      <c r="M134" s="93" t="str">
        <f t="shared" si="242"/>
        <v/>
      </c>
      <c r="N134" s="18"/>
      <c r="O134" s="18"/>
      <c r="P134" s="258"/>
      <c r="Q134" s="258"/>
      <c r="R134" s="259"/>
      <c r="S134" s="256"/>
      <c r="T134" s="256"/>
      <c r="X134" s="104"/>
      <c r="Y134" s="91">
        <f>IF(B134="",0,IF(VLOOKUP(B134,'登録データ（女）'!$A$3:$AB$2000,28,FALSE)=1,0,1))</f>
        <v>0</v>
      </c>
      <c r="Z134" s="91"/>
      <c r="AA134" s="91"/>
      <c r="AB134" s="91"/>
      <c r="AC134" s="91"/>
      <c r="AD134" s="91"/>
      <c r="AE134" s="91"/>
      <c r="AF134" s="91"/>
      <c r="AG134" s="91">
        <f t="shared" ca="1" si="243"/>
        <v>0</v>
      </c>
      <c r="AH134" s="91">
        <f t="shared" si="244"/>
        <v>0</v>
      </c>
      <c r="AI134" s="91" t="str">
        <f>IF(G134="","0",VLOOKUP(G134,'登録データ（女）'!$U$4:$W$23,2,FALSE))</f>
        <v>0</v>
      </c>
      <c r="AJ134" s="91" t="str">
        <f t="shared" si="239"/>
        <v>00</v>
      </c>
      <c r="AK134" s="91" t="str">
        <f t="shared" si="245"/>
        <v>0</v>
      </c>
      <c r="AL134" s="91" t="str">
        <f t="shared" si="240"/>
        <v>000000</v>
      </c>
      <c r="AM134" s="91" t="str">
        <f t="shared" ca="1" si="246"/>
        <v/>
      </c>
      <c r="AN134" s="91">
        <f t="shared" si="247"/>
        <v>0</v>
      </c>
      <c r="AO134" s="91" t="str">
        <f>IF(G134="","0",VALUE(VLOOKUP(G134,'登録データ（男）'!$U$4:$W$22,3,FALSE)))</f>
        <v>0</v>
      </c>
      <c r="AP134" s="91">
        <f t="shared" si="241"/>
        <v>0</v>
      </c>
      <c r="AQ134" s="91">
        <f t="shared" si="248"/>
        <v>0</v>
      </c>
      <c r="AR134" s="91" t="str">
        <f ca="1">IF(OFFSET(B134,-MOD(ROW(B134),3),0)&lt;&gt;"",IF(RIGHT(G134,1)=")",VALUE(VLOOKUP(OFFSET(B134,-MOD(ROW(B134),3),0),'登録データ（女）'!B134,8,FALSE)),"0"),"0")</f>
        <v>0</v>
      </c>
      <c r="AS134" s="91">
        <f t="shared" ca="1" si="249"/>
        <v>0</v>
      </c>
      <c r="AT134" s="91"/>
      <c r="AU134" s="91"/>
      <c r="AV134" s="91"/>
      <c r="AW134" s="91"/>
      <c r="AX134" s="91"/>
      <c r="AY134" s="91"/>
      <c r="AZ134" s="91"/>
      <c r="BA134" s="91"/>
      <c r="BB134" s="91" t="str">
        <f t="shared" si="250"/>
        <v/>
      </c>
      <c r="BG134" s="91">
        <f t="shared" si="251"/>
        <v>0</v>
      </c>
      <c r="BH134" s="116">
        <f>BG366</f>
        <v>0</v>
      </c>
      <c r="BI134" s="116">
        <f>BG367</f>
        <v>0</v>
      </c>
      <c r="BJ134" s="116">
        <f>BG368</f>
        <v>0</v>
      </c>
      <c r="BK134" s="116">
        <f>B366</f>
        <v>0</v>
      </c>
      <c r="BL134" s="91"/>
      <c r="BM134" s="91">
        <f t="shared" si="252"/>
        <v>0</v>
      </c>
    </row>
    <row r="135" spans="1:65" ht="18" customHeight="1" thickTop="1">
      <c r="A135" s="387">
        <v>40</v>
      </c>
      <c r="B135" s="381"/>
      <c r="C135" s="384" t="str">
        <f>IF(B135="","",VLOOKUP(B135,'登録データ（女）'!$A$3:$AB$2000,2,FALSE))</f>
        <v/>
      </c>
      <c r="D135" s="384" t="str">
        <f>IF(B135="","",VLOOKUP(B135,'登録データ（女）'!$A$3:$AB$2000,3,FALSE))</f>
        <v/>
      </c>
      <c r="E135" s="90" t="str">
        <f>IF(B135="","",VLOOKUP(B135,'登録データ（女）'!$A$3:$AB$2000,7,FALSE))</f>
        <v/>
      </c>
      <c r="F135" s="90" t="s">
        <v>52</v>
      </c>
      <c r="G135" s="82"/>
      <c r="H135" s="82"/>
      <c r="I135" s="90" t="s">
        <v>55</v>
      </c>
      <c r="J135" s="17"/>
      <c r="K135" s="111" t="str">
        <f t="shared" si="264"/>
        <v/>
      </c>
      <c r="L135" s="17"/>
      <c r="M135" s="111" t="str">
        <f t="shared" si="242"/>
        <v/>
      </c>
      <c r="N135" s="17"/>
      <c r="O135" s="17"/>
      <c r="P135" s="262"/>
      <c r="Q135" s="262"/>
      <c r="R135" s="241"/>
      <c r="S135" s="254"/>
      <c r="T135" s="254"/>
      <c r="X135" s="104"/>
      <c r="Y135" s="91">
        <f>IF(B135="",0,IF(VLOOKUP(B135,'登録データ（女）'!$A$3:$AB$2000,28,FALSE)=1,0,1))</f>
        <v>0</v>
      </c>
      <c r="Z135" s="91">
        <f t="shared" ref="Z135" si="441">IF(B135="",1,0)</f>
        <v>1</v>
      </c>
      <c r="AA135" s="91">
        <f t="shared" ref="AA135" si="442">IF(C135="",1,0)</f>
        <v>1</v>
      </c>
      <c r="AB135" s="91">
        <f t="shared" ref="AB135" si="443">IF(D135="",1,0)</f>
        <v>1</v>
      </c>
      <c r="AC135" s="91">
        <f t="shared" ref="AC135" si="444">IF(E135="",1,0)</f>
        <v>1</v>
      </c>
      <c r="AD135" s="91">
        <f t="shared" ref="AD135" si="445">IF(E136="",1,0)</f>
        <v>1</v>
      </c>
      <c r="AE135" s="91">
        <f>SUM(Z135:AD135)</f>
        <v>5</v>
      </c>
      <c r="AF135" s="115" t="str">
        <f t="shared" ref="AF135" si="446">IF($B135="","",IF($B135&gt;1500,0,1))</f>
        <v/>
      </c>
      <c r="AG135" s="91">
        <f t="shared" ca="1" si="243"/>
        <v>0</v>
      </c>
      <c r="AH135" s="91">
        <f t="shared" si="244"/>
        <v>0</v>
      </c>
      <c r="AI135" s="91" t="str">
        <f>IF(G135="","0",VLOOKUP(G135,'登録データ（女）'!$U$4:$W$23,2,FALSE))</f>
        <v>0</v>
      </c>
      <c r="AJ135" s="91" t="str">
        <f t="shared" si="239"/>
        <v>00</v>
      </c>
      <c r="AK135" s="91" t="str">
        <f t="shared" si="245"/>
        <v>0</v>
      </c>
      <c r="AL135" s="91" t="str">
        <f t="shared" si="240"/>
        <v>000000</v>
      </c>
      <c r="AM135" s="91" t="str">
        <f t="shared" ca="1" si="246"/>
        <v/>
      </c>
      <c r="AN135" s="91">
        <f t="shared" si="247"/>
        <v>0</v>
      </c>
      <c r="AO135" s="91" t="str">
        <f>IF(G135="","0",VALUE(VLOOKUP(G135,'登録データ（男）'!$U$4:$W$22,3,FALSE)))</f>
        <v>0</v>
      </c>
      <c r="AP135" s="91">
        <f t="shared" si="241"/>
        <v>0</v>
      </c>
      <c r="AQ135" s="91">
        <f t="shared" si="248"/>
        <v>0</v>
      </c>
      <c r="AR135" s="91" t="str">
        <f ca="1">IF(OFFSET(B135,-MOD(ROW(B135),3),0)&lt;&gt;"",IF(RIGHT(G135,1)=")",VALUE(VLOOKUP(OFFSET(B135,-MOD(ROW(B135),3),0),'登録データ（女）'!B135,8,FALSE)),"0"),"0")</f>
        <v>0</v>
      </c>
      <c r="AS135" s="91">
        <f t="shared" ca="1" si="249"/>
        <v>0</v>
      </c>
      <c r="AT135" s="91" t="str">
        <f t="shared" ref="AT135" si="447">IF(AU135="","",RANK(AU135,$AU$18:$AU$467,1))</f>
        <v/>
      </c>
      <c r="AU135" s="91" t="str">
        <f t="shared" ref="AU135" si="448">IF(S135="","",B135)</f>
        <v/>
      </c>
      <c r="AV135" s="91" t="str">
        <f t="shared" ref="AV135" si="449">IF(AW135="","",RANK(AW135,$AW$18:$AW$467,1))</f>
        <v/>
      </c>
      <c r="AW135" s="91" t="str">
        <f t="shared" ref="AW135" si="450">IF(T135="","",B135)</f>
        <v/>
      </c>
      <c r="AX135" s="91" t="str">
        <f t="shared" ref="AX135" si="451">IF(AY135="","",RANK(AY135,$AY$18:$AY$467,1))</f>
        <v/>
      </c>
      <c r="AY135" s="91" t="str">
        <f>IF(OR(G135="七種競技",G136="七種競技",G137="七種競技"),B135,"")</f>
        <v/>
      </c>
      <c r="AZ135" s="91"/>
      <c r="BA135" s="91">
        <f>B135</f>
        <v>0</v>
      </c>
      <c r="BB135" s="91" t="str">
        <f t="shared" si="250"/>
        <v/>
      </c>
      <c r="BG135" s="91">
        <f t="shared" si="251"/>
        <v>0</v>
      </c>
      <c r="BH135" s="116">
        <f>BG369</f>
        <v>0</v>
      </c>
      <c r="BI135" s="116">
        <f>BG370</f>
        <v>0</v>
      </c>
      <c r="BJ135" s="116">
        <f>BG371</f>
        <v>0</v>
      </c>
      <c r="BK135" s="116">
        <f>B369</f>
        <v>0</v>
      </c>
      <c r="BL135" s="91"/>
      <c r="BM135" s="91">
        <f t="shared" si="252"/>
        <v>0</v>
      </c>
    </row>
    <row r="136" spans="1:65" ht="18.75" customHeight="1">
      <c r="A136" s="388"/>
      <c r="B136" s="382"/>
      <c r="C136" s="385"/>
      <c r="D136" s="385"/>
      <c r="E136" s="91" t="str">
        <f>IF(B135="","",VLOOKUP(B135,'登録データ（女）'!$A$3:$AB$2000,4,FALSE))</f>
        <v/>
      </c>
      <c r="F136" s="91" t="s">
        <v>53</v>
      </c>
      <c r="G136" s="16"/>
      <c r="H136" s="16"/>
      <c r="I136" s="91" t="s">
        <v>56</v>
      </c>
      <c r="J136" s="76"/>
      <c r="K136" s="91" t="str">
        <f t="shared" si="264"/>
        <v/>
      </c>
      <c r="L136" s="76"/>
      <c r="M136" s="91" t="str">
        <f t="shared" si="242"/>
        <v/>
      </c>
      <c r="N136" s="76"/>
      <c r="O136" s="76"/>
      <c r="P136" s="204"/>
      <c r="Q136" s="204"/>
      <c r="R136" s="257"/>
      <c r="S136" s="255"/>
      <c r="T136" s="255"/>
      <c r="X136" s="104"/>
      <c r="Y136" s="91">
        <f>IF(B136="",0,IF(VLOOKUP(B136,'登録データ（女）'!$A$3:$AB$2000,28,FALSE)=1,0,1))</f>
        <v>0</v>
      </c>
      <c r="Z136" s="91"/>
      <c r="AA136" s="91"/>
      <c r="AB136" s="91"/>
      <c r="AC136" s="91"/>
      <c r="AD136" s="91"/>
      <c r="AE136" s="91"/>
      <c r="AF136" s="91"/>
      <c r="AG136" s="91">
        <f t="shared" ca="1" si="243"/>
        <v>0</v>
      </c>
      <c r="AH136" s="91">
        <f t="shared" si="244"/>
        <v>0</v>
      </c>
      <c r="AI136" s="91" t="str">
        <f>IF(G136="","0",VLOOKUP(G136,'登録データ（女）'!$U$4:$W$23,2,FALSE))</f>
        <v>0</v>
      </c>
      <c r="AJ136" s="91" t="str">
        <f t="shared" si="239"/>
        <v>00</v>
      </c>
      <c r="AK136" s="91" t="str">
        <f t="shared" si="245"/>
        <v>0</v>
      </c>
      <c r="AL136" s="91" t="str">
        <f t="shared" si="240"/>
        <v>000000</v>
      </c>
      <c r="AM136" s="91" t="str">
        <f t="shared" ca="1" si="246"/>
        <v/>
      </c>
      <c r="AN136" s="91">
        <f t="shared" si="247"/>
        <v>0</v>
      </c>
      <c r="AO136" s="91" t="str">
        <f>IF(G136="","0",VALUE(VLOOKUP(G136,'登録データ（男）'!$U$4:$W$22,3,FALSE)))</f>
        <v>0</v>
      </c>
      <c r="AP136" s="91">
        <f t="shared" si="241"/>
        <v>0</v>
      </c>
      <c r="AQ136" s="91">
        <f t="shared" si="248"/>
        <v>0</v>
      </c>
      <c r="AR136" s="91" t="str">
        <f ca="1">IF(OFFSET(B136,-MOD(ROW(B136),3),0)&lt;&gt;"",IF(RIGHT(G136,1)=")",VALUE(VLOOKUP(OFFSET(B136,-MOD(ROW(B136),3),0),'登録データ（女）'!B136,8,FALSE)),"0"),"0")</f>
        <v>0</v>
      </c>
      <c r="AS136" s="91">
        <f t="shared" ca="1" si="249"/>
        <v>0</v>
      </c>
      <c r="AT136" s="91"/>
      <c r="AU136" s="91"/>
      <c r="AV136" s="91"/>
      <c r="AW136" s="91"/>
      <c r="AX136" s="91"/>
      <c r="AY136" s="91"/>
      <c r="AZ136" s="91"/>
      <c r="BA136" s="91"/>
      <c r="BB136" s="91" t="str">
        <f t="shared" si="250"/>
        <v/>
      </c>
      <c r="BG136" s="91">
        <f t="shared" si="251"/>
        <v>0</v>
      </c>
      <c r="BH136" s="116">
        <f>BG372</f>
        <v>0</v>
      </c>
      <c r="BI136" s="116">
        <f>BG373</f>
        <v>0</v>
      </c>
      <c r="BJ136" s="116">
        <f>BG374</f>
        <v>0</v>
      </c>
      <c r="BK136" s="116">
        <f>B372</f>
        <v>0</v>
      </c>
      <c r="BL136" s="91"/>
      <c r="BM136" s="91">
        <f t="shared" si="252"/>
        <v>0</v>
      </c>
    </row>
    <row r="137" spans="1:65" ht="18.75" customHeight="1" thickBot="1">
      <c r="A137" s="389"/>
      <c r="B137" s="383"/>
      <c r="C137" s="386"/>
      <c r="D137" s="386"/>
      <c r="E137" s="117" t="s">
        <v>259</v>
      </c>
      <c r="F137" s="92" t="s">
        <v>54</v>
      </c>
      <c r="G137" s="79"/>
      <c r="H137" s="79"/>
      <c r="I137" s="92" t="s">
        <v>36</v>
      </c>
      <c r="J137" s="18"/>
      <c r="K137" s="93" t="str">
        <f t="shared" si="264"/>
        <v/>
      </c>
      <c r="L137" s="18"/>
      <c r="M137" s="93" t="str">
        <f t="shared" si="242"/>
        <v/>
      </c>
      <c r="N137" s="18"/>
      <c r="O137" s="18"/>
      <c r="P137" s="258"/>
      <c r="Q137" s="258"/>
      <c r="R137" s="259"/>
      <c r="S137" s="256"/>
      <c r="T137" s="256"/>
      <c r="X137" s="104"/>
      <c r="Y137" s="91">
        <f>IF(B137="",0,IF(VLOOKUP(B137,'登録データ（女）'!$A$3:$AB$2000,28,FALSE)=1,0,1))</f>
        <v>0</v>
      </c>
      <c r="Z137" s="91"/>
      <c r="AA137" s="91"/>
      <c r="AB137" s="91"/>
      <c r="AC137" s="91"/>
      <c r="AD137" s="91"/>
      <c r="AE137" s="91"/>
      <c r="AF137" s="91"/>
      <c r="AG137" s="91">
        <f t="shared" ca="1" si="243"/>
        <v>0</v>
      </c>
      <c r="AH137" s="91">
        <f t="shared" si="244"/>
        <v>0</v>
      </c>
      <c r="AI137" s="91" t="str">
        <f>IF(G137="","0",VLOOKUP(G137,'登録データ（女）'!$U$4:$W$23,2,FALSE))</f>
        <v>0</v>
      </c>
      <c r="AJ137" s="91" t="str">
        <f t="shared" si="239"/>
        <v>00</v>
      </c>
      <c r="AK137" s="91" t="str">
        <f t="shared" si="245"/>
        <v>0</v>
      </c>
      <c r="AL137" s="91" t="str">
        <f t="shared" si="240"/>
        <v>000000</v>
      </c>
      <c r="AM137" s="91" t="str">
        <f t="shared" ca="1" si="246"/>
        <v/>
      </c>
      <c r="AN137" s="91">
        <f t="shared" si="247"/>
        <v>0</v>
      </c>
      <c r="AO137" s="91" t="str">
        <f>IF(G137="","0",VALUE(VLOOKUP(G137,'登録データ（男）'!$U$4:$W$22,3,FALSE)))</f>
        <v>0</v>
      </c>
      <c r="AP137" s="91">
        <f t="shared" si="241"/>
        <v>0</v>
      </c>
      <c r="AQ137" s="91">
        <f t="shared" si="248"/>
        <v>0</v>
      </c>
      <c r="AR137" s="91" t="str">
        <f ca="1">IF(OFFSET(B137,-MOD(ROW(B137),3),0)&lt;&gt;"",IF(RIGHT(G137,1)=")",VALUE(VLOOKUP(OFFSET(B137,-MOD(ROW(B137),3),0),'登録データ（女）'!B137,8,FALSE)),"0"),"0")</f>
        <v>0</v>
      </c>
      <c r="AS137" s="91">
        <f t="shared" ca="1" si="249"/>
        <v>0</v>
      </c>
      <c r="AT137" s="91"/>
      <c r="AU137" s="91"/>
      <c r="AV137" s="91"/>
      <c r="AW137" s="91"/>
      <c r="AX137" s="91"/>
      <c r="AY137" s="91"/>
      <c r="AZ137" s="91"/>
      <c r="BA137" s="91"/>
      <c r="BB137" s="91" t="str">
        <f t="shared" si="250"/>
        <v/>
      </c>
      <c r="BG137" s="91">
        <f t="shared" si="251"/>
        <v>0</v>
      </c>
      <c r="BH137" s="116">
        <f>BG375</f>
        <v>0</v>
      </c>
      <c r="BI137" s="116">
        <f>BG376</f>
        <v>0</v>
      </c>
      <c r="BJ137" s="116">
        <f>BG377</f>
        <v>0</v>
      </c>
      <c r="BK137" s="116">
        <f>B375</f>
        <v>0</v>
      </c>
      <c r="BL137" s="91"/>
      <c r="BM137" s="91">
        <f t="shared" si="252"/>
        <v>0</v>
      </c>
    </row>
    <row r="138" spans="1:65" ht="18" customHeight="1" thickTop="1">
      <c r="A138" s="387">
        <v>41</v>
      </c>
      <c r="B138" s="381"/>
      <c r="C138" s="384" t="str">
        <f>IF(B138="","",VLOOKUP(B138,'登録データ（女）'!$A$3:$AB$2000,2,FALSE))</f>
        <v/>
      </c>
      <c r="D138" s="384" t="str">
        <f>IF(B138="","",VLOOKUP(B138,'登録データ（女）'!$A$3:$AB$2000,3,FALSE))</f>
        <v/>
      </c>
      <c r="E138" s="90" t="str">
        <f>IF(B138="","",VLOOKUP(B138,'登録データ（女）'!$A$3:$AB$2000,7,FALSE))</f>
        <v/>
      </c>
      <c r="F138" s="90" t="s">
        <v>52</v>
      </c>
      <c r="G138" s="82"/>
      <c r="H138" s="82"/>
      <c r="I138" s="90" t="s">
        <v>55</v>
      </c>
      <c r="J138" s="17"/>
      <c r="K138" s="111" t="str">
        <f t="shared" si="264"/>
        <v/>
      </c>
      <c r="L138" s="17"/>
      <c r="M138" s="111" t="str">
        <f t="shared" si="242"/>
        <v/>
      </c>
      <c r="N138" s="17"/>
      <c r="O138" s="17"/>
      <c r="P138" s="262"/>
      <c r="Q138" s="262"/>
      <c r="R138" s="241"/>
      <c r="S138" s="254"/>
      <c r="T138" s="254"/>
      <c r="X138" s="104"/>
      <c r="Y138" s="91">
        <f>IF(B138="",0,IF(VLOOKUP(B138,'登録データ（女）'!$A$3:$AB$2000,28,FALSE)=1,0,1))</f>
        <v>0</v>
      </c>
      <c r="Z138" s="91">
        <f t="shared" ref="Z138" si="452">IF(B138="",1,0)</f>
        <v>1</v>
      </c>
      <c r="AA138" s="91">
        <f t="shared" ref="AA138" si="453">IF(C138="",1,0)</f>
        <v>1</v>
      </c>
      <c r="AB138" s="91">
        <f t="shared" ref="AB138" si="454">IF(D138="",1,0)</f>
        <v>1</v>
      </c>
      <c r="AC138" s="91">
        <f t="shared" ref="AC138" si="455">IF(E138="",1,0)</f>
        <v>1</v>
      </c>
      <c r="AD138" s="91">
        <f t="shared" ref="AD138" si="456">IF(E139="",1,0)</f>
        <v>1</v>
      </c>
      <c r="AE138" s="91">
        <f>SUM(Z138:AD138)</f>
        <v>5</v>
      </c>
      <c r="AF138" s="115" t="str">
        <f t="shared" ref="AF138" si="457">IF($B138="","",IF($B138&gt;1500,0,1))</f>
        <v/>
      </c>
      <c r="AG138" s="91">
        <f t="shared" ca="1" si="243"/>
        <v>0</v>
      </c>
      <c r="AH138" s="91">
        <f t="shared" si="244"/>
        <v>0</v>
      </c>
      <c r="AI138" s="91" t="str">
        <f>IF(G138="","0",VLOOKUP(G138,'登録データ（女）'!$U$4:$W$23,2,FALSE))</f>
        <v>0</v>
      </c>
      <c r="AJ138" s="91" t="str">
        <f t="shared" si="239"/>
        <v>00</v>
      </c>
      <c r="AK138" s="91" t="str">
        <f t="shared" si="245"/>
        <v>0</v>
      </c>
      <c r="AL138" s="91" t="str">
        <f t="shared" si="240"/>
        <v>000000</v>
      </c>
      <c r="AM138" s="91" t="str">
        <f t="shared" ca="1" si="246"/>
        <v/>
      </c>
      <c r="AN138" s="91">
        <f t="shared" si="247"/>
        <v>0</v>
      </c>
      <c r="AO138" s="91" t="str">
        <f>IF(G138="","0",VALUE(VLOOKUP(G138,'登録データ（男）'!$U$4:$W$22,3,FALSE)))</f>
        <v>0</v>
      </c>
      <c r="AP138" s="91">
        <f t="shared" si="241"/>
        <v>0</v>
      </c>
      <c r="AQ138" s="91">
        <f t="shared" si="248"/>
        <v>0</v>
      </c>
      <c r="AR138" s="91" t="str">
        <f ca="1">IF(OFFSET(B138,-MOD(ROW(B138),3),0)&lt;&gt;"",IF(RIGHT(G138,1)=")",VALUE(VLOOKUP(OFFSET(B138,-MOD(ROW(B138),3),0),'登録データ（女）'!B138,8,FALSE)),"0"),"0")</f>
        <v>0</v>
      </c>
      <c r="AS138" s="91">
        <f t="shared" ca="1" si="249"/>
        <v>0</v>
      </c>
      <c r="AT138" s="91" t="str">
        <f t="shared" ref="AT138" si="458">IF(AU138="","",RANK(AU138,$AU$18:$AU$467,1))</f>
        <v/>
      </c>
      <c r="AU138" s="91" t="str">
        <f t="shared" ref="AU138" si="459">IF(S138="","",B138)</f>
        <v/>
      </c>
      <c r="AV138" s="91" t="str">
        <f t="shared" ref="AV138" si="460">IF(AW138="","",RANK(AW138,$AW$18:$AW$467,1))</f>
        <v/>
      </c>
      <c r="AW138" s="91" t="str">
        <f t="shared" ref="AW138" si="461">IF(T138="","",B138)</f>
        <v/>
      </c>
      <c r="AX138" s="91" t="str">
        <f t="shared" ref="AX138" si="462">IF(AY138="","",RANK(AY138,$AY$18:$AY$467,1))</f>
        <v/>
      </c>
      <c r="AY138" s="91" t="str">
        <f>IF(OR(G138="七種競技",G139="七種競技",G140="七種競技"),B138,"")</f>
        <v/>
      </c>
      <c r="AZ138" s="91"/>
      <c r="BA138" s="91">
        <f>B138</f>
        <v>0</v>
      </c>
      <c r="BB138" s="91" t="str">
        <f t="shared" si="250"/>
        <v/>
      </c>
      <c r="BG138" s="91">
        <f t="shared" si="251"/>
        <v>0</v>
      </c>
      <c r="BH138" s="116">
        <f>BG378</f>
        <v>0</v>
      </c>
      <c r="BI138" s="116">
        <f>BG379</f>
        <v>0</v>
      </c>
      <c r="BJ138" s="116">
        <f>BG380</f>
        <v>0</v>
      </c>
      <c r="BK138" s="116">
        <f>B378</f>
        <v>0</v>
      </c>
      <c r="BL138" s="91"/>
      <c r="BM138" s="91">
        <f t="shared" si="252"/>
        <v>0</v>
      </c>
    </row>
    <row r="139" spans="1:65" ht="18" customHeight="1">
      <c r="A139" s="388"/>
      <c r="B139" s="382"/>
      <c r="C139" s="385"/>
      <c r="D139" s="385"/>
      <c r="E139" s="91" t="str">
        <f>IF(B138="","",VLOOKUP(B138,'登録データ（女）'!$A$3:$AB$2000,4,FALSE))</f>
        <v/>
      </c>
      <c r="F139" s="91" t="s">
        <v>53</v>
      </c>
      <c r="G139" s="16"/>
      <c r="H139" s="16"/>
      <c r="I139" s="91" t="s">
        <v>56</v>
      </c>
      <c r="J139" s="76"/>
      <c r="K139" s="91" t="str">
        <f t="shared" si="264"/>
        <v/>
      </c>
      <c r="L139" s="76"/>
      <c r="M139" s="91" t="str">
        <f t="shared" si="242"/>
        <v/>
      </c>
      <c r="N139" s="76"/>
      <c r="O139" s="76"/>
      <c r="P139" s="204"/>
      <c r="Q139" s="204"/>
      <c r="R139" s="257"/>
      <c r="S139" s="255"/>
      <c r="T139" s="255"/>
      <c r="X139" s="104"/>
      <c r="Y139" s="91">
        <f>IF(B139="",0,IF(VLOOKUP(B139,'登録データ（女）'!$A$3:$AB$2000,28,FALSE)=1,0,1))</f>
        <v>0</v>
      </c>
      <c r="Z139" s="91"/>
      <c r="AA139" s="91"/>
      <c r="AB139" s="91"/>
      <c r="AC139" s="91"/>
      <c r="AD139" s="91"/>
      <c r="AE139" s="91"/>
      <c r="AF139" s="91"/>
      <c r="AG139" s="91">
        <f t="shared" ca="1" si="243"/>
        <v>0</v>
      </c>
      <c r="AH139" s="91">
        <f t="shared" si="244"/>
        <v>0</v>
      </c>
      <c r="AI139" s="91" t="str">
        <f>IF(G139="","0",VLOOKUP(G139,'登録データ（女）'!$U$4:$W$23,2,FALSE))</f>
        <v>0</v>
      </c>
      <c r="AJ139" s="91" t="str">
        <f t="shared" si="239"/>
        <v>00</v>
      </c>
      <c r="AK139" s="91" t="str">
        <f t="shared" si="245"/>
        <v>0</v>
      </c>
      <c r="AL139" s="91" t="str">
        <f t="shared" si="240"/>
        <v>000000</v>
      </c>
      <c r="AM139" s="91" t="str">
        <f t="shared" ca="1" si="246"/>
        <v/>
      </c>
      <c r="AN139" s="91">
        <f t="shared" si="247"/>
        <v>0</v>
      </c>
      <c r="AO139" s="91" t="str">
        <f>IF(G139="","0",VALUE(VLOOKUP(G139,'登録データ（男）'!$U$4:$W$22,3,FALSE)))</f>
        <v>0</v>
      </c>
      <c r="AP139" s="91">
        <f t="shared" si="241"/>
        <v>0</v>
      </c>
      <c r="AQ139" s="91">
        <f t="shared" si="248"/>
        <v>0</v>
      </c>
      <c r="AR139" s="91" t="str">
        <f ca="1">IF(OFFSET(B139,-MOD(ROW(B139),3),0)&lt;&gt;"",IF(RIGHT(G139,1)=")",VALUE(VLOOKUP(OFFSET(B139,-MOD(ROW(B139),3),0),'登録データ（女）'!B139,8,FALSE)),"0"),"0")</f>
        <v>0</v>
      </c>
      <c r="AS139" s="91">
        <f t="shared" ca="1" si="249"/>
        <v>0</v>
      </c>
      <c r="AT139" s="91"/>
      <c r="AU139" s="91"/>
      <c r="AV139" s="91"/>
      <c r="AW139" s="91"/>
      <c r="AX139" s="91"/>
      <c r="AY139" s="91"/>
      <c r="AZ139" s="91"/>
      <c r="BA139" s="91"/>
      <c r="BB139" s="91" t="str">
        <f t="shared" si="250"/>
        <v/>
      </c>
      <c r="BG139" s="91">
        <f t="shared" si="251"/>
        <v>0</v>
      </c>
      <c r="BH139" s="116">
        <f>BG381</f>
        <v>0</v>
      </c>
      <c r="BI139" s="116">
        <f>BG382</f>
        <v>0</v>
      </c>
      <c r="BJ139" s="116">
        <f>BG383</f>
        <v>0</v>
      </c>
      <c r="BK139" s="116">
        <f>B381</f>
        <v>0</v>
      </c>
      <c r="BL139" s="91"/>
      <c r="BM139" s="91">
        <f t="shared" si="252"/>
        <v>0</v>
      </c>
    </row>
    <row r="140" spans="1:65" ht="18.75" customHeight="1" thickBot="1">
      <c r="A140" s="389"/>
      <c r="B140" s="383"/>
      <c r="C140" s="386"/>
      <c r="D140" s="386"/>
      <c r="E140" s="117" t="s">
        <v>259</v>
      </c>
      <c r="F140" s="92" t="s">
        <v>54</v>
      </c>
      <c r="G140" s="79"/>
      <c r="H140" s="79"/>
      <c r="I140" s="92" t="s">
        <v>36</v>
      </c>
      <c r="J140" s="18"/>
      <c r="K140" s="93" t="str">
        <f t="shared" si="264"/>
        <v/>
      </c>
      <c r="L140" s="18"/>
      <c r="M140" s="93" t="str">
        <f t="shared" si="242"/>
        <v/>
      </c>
      <c r="N140" s="18"/>
      <c r="O140" s="18"/>
      <c r="P140" s="258"/>
      <c r="Q140" s="258"/>
      <c r="R140" s="259"/>
      <c r="S140" s="256"/>
      <c r="T140" s="256"/>
      <c r="X140" s="104"/>
      <c r="Y140" s="91">
        <f>IF(B140="",0,IF(VLOOKUP(B140,'登録データ（女）'!$A$3:$AB$2000,28,FALSE)=1,0,1))</f>
        <v>0</v>
      </c>
      <c r="Z140" s="91"/>
      <c r="AA140" s="91"/>
      <c r="AB140" s="91"/>
      <c r="AC140" s="91"/>
      <c r="AD140" s="91"/>
      <c r="AE140" s="91"/>
      <c r="AF140" s="91"/>
      <c r="AG140" s="91">
        <f t="shared" ca="1" si="243"/>
        <v>0</v>
      </c>
      <c r="AH140" s="91">
        <f t="shared" si="244"/>
        <v>0</v>
      </c>
      <c r="AI140" s="91" t="str">
        <f>IF(G140="","0",VLOOKUP(G140,'登録データ（女）'!$U$4:$W$23,2,FALSE))</f>
        <v>0</v>
      </c>
      <c r="AJ140" s="91" t="str">
        <f t="shared" si="239"/>
        <v>00</v>
      </c>
      <c r="AK140" s="91" t="str">
        <f t="shared" si="245"/>
        <v>0</v>
      </c>
      <c r="AL140" s="91" t="str">
        <f t="shared" si="240"/>
        <v>000000</v>
      </c>
      <c r="AM140" s="91" t="str">
        <f t="shared" ca="1" si="246"/>
        <v/>
      </c>
      <c r="AN140" s="91">
        <f t="shared" si="247"/>
        <v>0</v>
      </c>
      <c r="AO140" s="91" t="str">
        <f>IF(G140="","0",VALUE(VLOOKUP(G140,'登録データ（男）'!$U$4:$W$22,3,FALSE)))</f>
        <v>0</v>
      </c>
      <c r="AP140" s="91">
        <f t="shared" si="241"/>
        <v>0</v>
      </c>
      <c r="AQ140" s="91">
        <f t="shared" si="248"/>
        <v>0</v>
      </c>
      <c r="AR140" s="91" t="str">
        <f ca="1">IF(OFFSET(B140,-MOD(ROW(B140),3),0)&lt;&gt;"",IF(RIGHT(G140,1)=")",VALUE(VLOOKUP(OFFSET(B140,-MOD(ROW(B140),3),0),'登録データ（女）'!B140,8,FALSE)),"0"),"0")</f>
        <v>0</v>
      </c>
      <c r="AS140" s="91">
        <f t="shared" ca="1" si="249"/>
        <v>0</v>
      </c>
      <c r="AT140" s="91"/>
      <c r="AU140" s="91"/>
      <c r="AV140" s="91"/>
      <c r="AW140" s="91"/>
      <c r="AX140" s="91"/>
      <c r="AY140" s="91"/>
      <c r="AZ140" s="91"/>
      <c r="BA140" s="91"/>
      <c r="BB140" s="91" t="str">
        <f t="shared" si="250"/>
        <v/>
      </c>
      <c r="BG140" s="91">
        <f t="shared" si="251"/>
        <v>0</v>
      </c>
      <c r="BH140" s="116">
        <f>BG384</f>
        <v>0</v>
      </c>
      <c r="BI140" s="116">
        <f>BG385</f>
        <v>0</v>
      </c>
      <c r="BJ140" s="116">
        <f>BG386</f>
        <v>0</v>
      </c>
      <c r="BK140" s="116">
        <f>B384</f>
        <v>0</v>
      </c>
      <c r="BL140" s="91"/>
      <c r="BM140" s="91">
        <f t="shared" si="252"/>
        <v>0</v>
      </c>
    </row>
    <row r="141" spans="1:65" ht="18" customHeight="1" thickTop="1">
      <c r="A141" s="387">
        <v>42</v>
      </c>
      <c r="B141" s="381"/>
      <c r="C141" s="384" t="str">
        <f>IF(B141="","",VLOOKUP(B141,'登録データ（女）'!$A$3:$AB$2000,2,FALSE))</f>
        <v/>
      </c>
      <c r="D141" s="384" t="str">
        <f>IF(B141="","",VLOOKUP(B141,'登録データ（女）'!$A$3:$AB$2000,3,FALSE))</f>
        <v/>
      </c>
      <c r="E141" s="90" t="str">
        <f>IF(B141="","",VLOOKUP(B141,'登録データ（女）'!$A$3:$AB$2000,7,FALSE))</f>
        <v/>
      </c>
      <c r="F141" s="90" t="s">
        <v>52</v>
      </c>
      <c r="G141" s="82"/>
      <c r="H141" s="82"/>
      <c r="I141" s="90" t="s">
        <v>55</v>
      </c>
      <c r="J141" s="17"/>
      <c r="K141" s="111" t="str">
        <f t="shared" si="264"/>
        <v/>
      </c>
      <c r="L141" s="17"/>
      <c r="M141" s="111" t="str">
        <f t="shared" si="242"/>
        <v/>
      </c>
      <c r="N141" s="17"/>
      <c r="O141" s="17"/>
      <c r="P141" s="262"/>
      <c r="Q141" s="262"/>
      <c r="R141" s="241"/>
      <c r="S141" s="254"/>
      <c r="T141" s="254"/>
      <c r="X141" s="104"/>
      <c r="Y141" s="91">
        <f>IF(B141="",0,IF(VLOOKUP(B141,'登録データ（女）'!$A$3:$AB$2000,28,FALSE)=1,0,1))</f>
        <v>0</v>
      </c>
      <c r="Z141" s="91">
        <f t="shared" ref="Z141" si="463">IF(B141="",1,0)</f>
        <v>1</v>
      </c>
      <c r="AA141" s="91">
        <f t="shared" ref="AA141" si="464">IF(C141="",1,0)</f>
        <v>1</v>
      </c>
      <c r="AB141" s="91">
        <f t="shared" ref="AB141" si="465">IF(D141="",1,0)</f>
        <v>1</v>
      </c>
      <c r="AC141" s="91">
        <f t="shared" ref="AC141" si="466">IF(E141="",1,0)</f>
        <v>1</v>
      </c>
      <c r="AD141" s="91">
        <f t="shared" ref="AD141" si="467">IF(E142="",1,0)</f>
        <v>1</v>
      </c>
      <c r="AE141" s="91">
        <f>SUM(Z141:AD141)</f>
        <v>5</v>
      </c>
      <c r="AF141" s="115" t="str">
        <f t="shared" ref="AF141" si="468">IF($B141="","",IF($B141&gt;1500,0,1))</f>
        <v/>
      </c>
      <c r="AG141" s="91">
        <f t="shared" ca="1" si="243"/>
        <v>0</v>
      </c>
      <c r="AH141" s="91">
        <f t="shared" si="244"/>
        <v>0</v>
      </c>
      <c r="AI141" s="91" t="str">
        <f>IF(G141="","0",VLOOKUP(G141,'登録データ（女）'!$U$4:$W$23,2,FALSE))</f>
        <v>0</v>
      </c>
      <c r="AJ141" s="91" t="str">
        <f t="shared" si="239"/>
        <v>00</v>
      </c>
      <c r="AK141" s="91" t="str">
        <f t="shared" si="245"/>
        <v>0</v>
      </c>
      <c r="AL141" s="91" t="str">
        <f t="shared" si="240"/>
        <v>000000</v>
      </c>
      <c r="AM141" s="91" t="str">
        <f t="shared" ca="1" si="246"/>
        <v/>
      </c>
      <c r="AN141" s="91">
        <f t="shared" si="247"/>
        <v>0</v>
      </c>
      <c r="AO141" s="91" t="str">
        <f>IF(G141="","0",VALUE(VLOOKUP(G141,'登録データ（男）'!$U$4:$W$22,3,FALSE)))</f>
        <v>0</v>
      </c>
      <c r="AP141" s="91">
        <f t="shared" si="241"/>
        <v>0</v>
      </c>
      <c r="AQ141" s="91">
        <f t="shared" si="248"/>
        <v>0</v>
      </c>
      <c r="AR141" s="91" t="str">
        <f ca="1">IF(OFFSET(B141,-MOD(ROW(B141),3),0)&lt;&gt;"",IF(RIGHT(G141,1)=")",VALUE(VLOOKUP(OFFSET(B141,-MOD(ROW(B141),3),0),'登録データ（女）'!B141,8,FALSE)),"0"),"0")</f>
        <v>0</v>
      </c>
      <c r="AS141" s="91">
        <f t="shared" ca="1" si="249"/>
        <v>0</v>
      </c>
      <c r="AT141" s="91" t="str">
        <f t="shared" ref="AT141" si="469">IF(AU141="","",RANK(AU141,$AU$18:$AU$467,1))</f>
        <v/>
      </c>
      <c r="AU141" s="91" t="str">
        <f t="shared" ref="AU141" si="470">IF(S141="","",B141)</f>
        <v/>
      </c>
      <c r="AV141" s="91" t="str">
        <f t="shared" ref="AV141" si="471">IF(AW141="","",RANK(AW141,$AW$18:$AW$467,1))</f>
        <v/>
      </c>
      <c r="AW141" s="91" t="str">
        <f t="shared" ref="AW141" si="472">IF(T141="","",B141)</f>
        <v/>
      </c>
      <c r="AX141" s="91" t="str">
        <f t="shared" ref="AX141" si="473">IF(AY141="","",RANK(AY141,$AY$18:$AY$467,1))</f>
        <v/>
      </c>
      <c r="AY141" s="91" t="str">
        <f>IF(OR(G141="七種競技",G142="七種競技",G143="七種競技"),B141,"")</f>
        <v/>
      </c>
      <c r="AZ141" s="91"/>
      <c r="BA141" s="91">
        <f>B141</f>
        <v>0</v>
      </c>
      <c r="BB141" s="91" t="str">
        <f t="shared" si="250"/>
        <v/>
      </c>
      <c r="BG141" s="91">
        <f t="shared" si="251"/>
        <v>0</v>
      </c>
      <c r="BH141" s="116">
        <f>BG387</f>
        <v>0</v>
      </c>
      <c r="BI141" s="116">
        <f>BG388</f>
        <v>0</v>
      </c>
      <c r="BJ141" s="116">
        <f>BG389</f>
        <v>0</v>
      </c>
      <c r="BK141" s="116">
        <f>B387</f>
        <v>0</v>
      </c>
      <c r="BL141" s="91"/>
      <c r="BM141" s="91">
        <f t="shared" si="252"/>
        <v>0</v>
      </c>
    </row>
    <row r="142" spans="1:65" ht="18" customHeight="1">
      <c r="A142" s="388"/>
      <c r="B142" s="382"/>
      <c r="C142" s="385"/>
      <c r="D142" s="385"/>
      <c r="E142" s="91" t="str">
        <f>IF(B141="","",VLOOKUP(B141,'登録データ（女）'!$A$3:$AB$2000,4,FALSE))</f>
        <v/>
      </c>
      <c r="F142" s="91" t="s">
        <v>53</v>
      </c>
      <c r="G142" s="16"/>
      <c r="H142" s="16"/>
      <c r="I142" s="91" t="s">
        <v>56</v>
      </c>
      <c r="J142" s="76"/>
      <c r="K142" s="91" t="str">
        <f t="shared" si="264"/>
        <v/>
      </c>
      <c r="L142" s="76"/>
      <c r="M142" s="91" t="str">
        <f t="shared" si="242"/>
        <v/>
      </c>
      <c r="N142" s="76"/>
      <c r="O142" s="76"/>
      <c r="P142" s="204"/>
      <c r="Q142" s="204"/>
      <c r="R142" s="257"/>
      <c r="S142" s="255"/>
      <c r="T142" s="255"/>
      <c r="X142" s="104"/>
      <c r="Y142" s="91">
        <f>IF(B142="",0,IF(VLOOKUP(B142,'登録データ（女）'!$A$3:$AB$2000,28,FALSE)=1,0,1))</f>
        <v>0</v>
      </c>
      <c r="Z142" s="91"/>
      <c r="AA142" s="91"/>
      <c r="AB142" s="91"/>
      <c r="AC142" s="91"/>
      <c r="AD142" s="91"/>
      <c r="AE142" s="91"/>
      <c r="AF142" s="91"/>
      <c r="AG142" s="91">
        <f t="shared" ca="1" si="243"/>
        <v>0</v>
      </c>
      <c r="AH142" s="91">
        <f t="shared" si="244"/>
        <v>0</v>
      </c>
      <c r="AI142" s="91" t="str">
        <f>IF(G142="","0",VLOOKUP(G142,'登録データ（女）'!$U$4:$W$23,2,FALSE))</f>
        <v>0</v>
      </c>
      <c r="AJ142" s="91" t="str">
        <f t="shared" si="239"/>
        <v>00</v>
      </c>
      <c r="AK142" s="91" t="str">
        <f t="shared" si="245"/>
        <v>0</v>
      </c>
      <c r="AL142" s="91" t="str">
        <f t="shared" si="240"/>
        <v>000000</v>
      </c>
      <c r="AM142" s="91" t="str">
        <f t="shared" ca="1" si="246"/>
        <v/>
      </c>
      <c r="AN142" s="91">
        <f t="shared" si="247"/>
        <v>0</v>
      </c>
      <c r="AO142" s="91" t="str">
        <f>IF(G142="","0",VALUE(VLOOKUP(G142,'登録データ（男）'!$U$4:$W$22,3,FALSE)))</f>
        <v>0</v>
      </c>
      <c r="AP142" s="91">
        <f t="shared" si="241"/>
        <v>0</v>
      </c>
      <c r="AQ142" s="91">
        <f t="shared" si="248"/>
        <v>0</v>
      </c>
      <c r="AR142" s="91" t="str">
        <f ca="1">IF(OFFSET(B142,-MOD(ROW(B142),3),0)&lt;&gt;"",IF(RIGHT(G142,1)=")",VALUE(VLOOKUP(OFFSET(B142,-MOD(ROW(B142),3),0),'登録データ（女）'!B142,8,FALSE)),"0"),"0")</f>
        <v>0</v>
      </c>
      <c r="AS142" s="91">
        <f t="shared" ca="1" si="249"/>
        <v>0</v>
      </c>
      <c r="AT142" s="91"/>
      <c r="AU142" s="91"/>
      <c r="AV142" s="91"/>
      <c r="AW142" s="91"/>
      <c r="AX142" s="91"/>
      <c r="AY142" s="91"/>
      <c r="AZ142" s="91"/>
      <c r="BA142" s="91"/>
      <c r="BB142" s="91" t="str">
        <f t="shared" si="250"/>
        <v/>
      </c>
      <c r="BG142" s="91">
        <f t="shared" si="251"/>
        <v>0</v>
      </c>
      <c r="BH142" s="116">
        <f>BG390</f>
        <v>0</v>
      </c>
      <c r="BI142" s="116">
        <f>BG391</f>
        <v>0</v>
      </c>
      <c r="BJ142" s="116">
        <f>BG392</f>
        <v>0</v>
      </c>
      <c r="BK142" s="116">
        <f>B390</f>
        <v>0</v>
      </c>
      <c r="BL142" s="91"/>
      <c r="BM142" s="91">
        <f t="shared" si="252"/>
        <v>0</v>
      </c>
    </row>
    <row r="143" spans="1:65" ht="18.75" customHeight="1" thickBot="1">
      <c r="A143" s="389"/>
      <c r="B143" s="383"/>
      <c r="C143" s="386"/>
      <c r="D143" s="386"/>
      <c r="E143" s="117" t="s">
        <v>259</v>
      </c>
      <c r="F143" s="92" t="s">
        <v>54</v>
      </c>
      <c r="G143" s="79"/>
      <c r="H143" s="79"/>
      <c r="I143" s="92" t="s">
        <v>36</v>
      </c>
      <c r="J143" s="18"/>
      <c r="K143" s="93" t="str">
        <f t="shared" si="264"/>
        <v/>
      </c>
      <c r="L143" s="18"/>
      <c r="M143" s="93" t="str">
        <f t="shared" si="242"/>
        <v/>
      </c>
      <c r="N143" s="18"/>
      <c r="O143" s="18"/>
      <c r="P143" s="258"/>
      <c r="Q143" s="258"/>
      <c r="R143" s="259"/>
      <c r="S143" s="256"/>
      <c r="T143" s="256"/>
      <c r="X143" s="104"/>
      <c r="Y143" s="91">
        <f>IF(B143="",0,IF(VLOOKUP(B143,'登録データ（女）'!$A$3:$AB$2000,28,FALSE)=1,0,1))</f>
        <v>0</v>
      </c>
      <c r="Z143" s="91"/>
      <c r="AA143" s="91"/>
      <c r="AB143" s="91"/>
      <c r="AC143" s="91"/>
      <c r="AD143" s="91"/>
      <c r="AE143" s="91"/>
      <c r="AF143" s="91"/>
      <c r="AG143" s="91">
        <f t="shared" ca="1" si="243"/>
        <v>0</v>
      </c>
      <c r="AH143" s="91">
        <f t="shared" si="244"/>
        <v>0</v>
      </c>
      <c r="AI143" s="91" t="str">
        <f>IF(G143="","0",VLOOKUP(G143,'登録データ（女）'!$U$4:$W$23,2,FALSE))</f>
        <v>0</v>
      </c>
      <c r="AJ143" s="91" t="str">
        <f t="shared" si="239"/>
        <v>00</v>
      </c>
      <c r="AK143" s="91" t="str">
        <f t="shared" si="245"/>
        <v>0</v>
      </c>
      <c r="AL143" s="91" t="str">
        <f t="shared" si="240"/>
        <v>000000</v>
      </c>
      <c r="AM143" s="91" t="str">
        <f t="shared" ca="1" si="246"/>
        <v/>
      </c>
      <c r="AN143" s="91">
        <f t="shared" si="247"/>
        <v>0</v>
      </c>
      <c r="AO143" s="91" t="str">
        <f>IF(G143="","0",VALUE(VLOOKUP(G143,'登録データ（男）'!$U$4:$W$22,3,FALSE)))</f>
        <v>0</v>
      </c>
      <c r="AP143" s="91">
        <f t="shared" si="241"/>
        <v>0</v>
      </c>
      <c r="AQ143" s="91">
        <f t="shared" si="248"/>
        <v>0</v>
      </c>
      <c r="AR143" s="91" t="str">
        <f ca="1">IF(OFFSET(B143,-MOD(ROW(B143),3),0)&lt;&gt;"",IF(RIGHT(G143,1)=")",VALUE(VLOOKUP(OFFSET(B143,-MOD(ROW(B143),3),0),'登録データ（女）'!B143,8,FALSE)),"0"),"0")</f>
        <v>0</v>
      </c>
      <c r="AS143" s="91">
        <f t="shared" ca="1" si="249"/>
        <v>0</v>
      </c>
      <c r="AT143" s="91"/>
      <c r="AU143" s="91"/>
      <c r="AV143" s="91"/>
      <c r="AW143" s="91"/>
      <c r="AX143" s="91"/>
      <c r="AY143" s="91"/>
      <c r="AZ143" s="91"/>
      <c r="BA143" s="91"/>
      <c r="BB143" s="91" t="str">
        <f t="shared" si="250"/>
        <v/>
      </c>
      <c r="BG143" s="91">
        <f t="shared" si="251"/>
        <v>0</v>
      </c>
      <c r="BH143" s="116">
        <f>BG393</f>
        <v>0</v>
      </c>
      <c r="BI143" s="116">
        <f>BG394</f>
        <v>0</v>
      </c>
      <c r="BJ143" s="116">
        <f>BG395</f>
        <v>0</v>
      </c>
      <c r="BK143" s="116">
        <f>B393</f>
        <v>0</v>
      </c>
      <c r="BL143" s="91"/>
      <c r="BM143" s="91">
        <f t="shared" si="252"/>
        <v>0</v>
      </c>
    </row>
    <row r="144" spans="1:65" ht="18" customHeight="1" thickTop="1">
      <c r="A144" s="387">
        <v>43</v>
      </c>
      <c r="B144" s="381"/>
      <c r="C144" s="384" t="str">
        <f>IF(B144="","",VLOOKUP(B144,'登録データ（女）'!$A$3:$AB$2000,2,FALSE))</f>
        <v/>
      </c>
      <c r="D144" s="384" t="str">
        <f>IF(B144="","",VLOOKUP(B144,'登録データ（女）'!$A$3:$AB$2000,3,FALSE))</f>
        <v/>
      </c>
      <c r="E144" s="90" t="str">
        <f>IF(B144="","",VLOOKUP(B144,'登録データ（女）'!$A$3:$AB$2000,7,FALSE))</f>
        <v/>
      </c>
      <c r="F144" s="90" t="s">
        <v>52</v>
      </c>
      <c r="G144" s="82"/>
      <c r="H144" s="82"/>
      <c r="I144" s="90" t="s">
        <v>55</v>
      </c>
      <c r="J144" s="17"/>
      <c r="K144" s="111" t="str">
        <f t="shared" si="264"/>
        <v/>
      </c>
      <c r="L144" s="17"/>
      <c r="M144" s="111" t="str">
        <f t="shared" si="242"/>
        <v/>
      </c>
      <c r="N144" s="17"/>
      <c r="O144" s="17"/>
      <c r="P144" s="262"/>
      <c r="Q144" s="262"/>
      <c r="R144" s="241"/>
      <c r="S144" s="254"/>
      <c r="T144" s="254"/>
      <c r="X144" s="104"/>
      <c r="Y144" s="91">
        <f>IF(B144="",0,IF(VLOOKUP(B144,'登録データ（女）'!$A$3:$AB$2000,28,FALSE)=1,0,1))</f>
        <v>0</v>
      </c>
      <c r="Z144" s="91">
        <f t="shared" ref="Z144" si="474">IF(B144="",1,0)</f>
        <v>1</v>
      </c>
      <c r="AA144" s="91">
        <f t="shared" ref="AA144" si="475">IF(C144="",1,0)</f>
        <v>1</v>
      </c>
      <c r="AB144" s="91">
        <f t="shared" ref="AB144" si="476">IF(D144="",1,0)</f>
        <v>1</v>
      </c>
      <c r="AC144" s="91">
        <f t="shared" ref="AC144" si="477">IF(E144="",1,0)</f>
        <v>1</v>
      </c>
      <c r="AD144" s="91">
        <f t="shared" ref="AD144" si="478">IF(E145="",1,0)</f>
        <v>1</v>
      </c>
      <c r="AE144" s="91">
        <f>SUM(Z144:AD144)</f>
        <v>5</v>
      </c>
      <c r="AF144" s="115" t="str">
        <f t="shared" ref="AF144" si="479">IF($B144="","",IF($B144&gt;1500,0,1))</f>
        <v/>
      </c>
      <c r="AG144" s="91">
        <f t="shared" ca="1" si="243"/>
        <v>0</v>
      </c>
      <c r="AH144" s="91">
        <f t="shared" si="244"/>
        <v>0</v>
      </c>
      <c r="AI144" s="91" t="str">
        <f>IF(G144="","0",VLOOKUP(G144,'登録データ（女）'!$U$4:$W$23,2,FALSE))</f>
        <v>0</v>
      </c>
      <c r="AJ144" s="91" t="str">
        <f t="shared" si="239"/>
        <v>00</v>
      </c>
      <c r="AK144" s="91" t="str">
        <f t="shared" si="245"/>
        <v>0</v>
      </c>
      <c r="AL144" s="91" t="str">
        <f t="shared" si="240"/>
        <v>000000</v>
      </c>
      <c r="AM144" s="91" t="str">
        <f t="shared" ca="1" si="246"/>
        <v/>
      </c>
      <c r="AN144" s="91">
        <f t="shared" si="247"/>
        <v>0</v>
      </c>
      <c r="AO144" s="91" t="str">
        <f>IF(G144="","0",VALUE(VLOOKUP(G144,'登録データ（男）'!$U$4:$W$22,3,FALSE)))</f>
        <v>0</v>
      </c>
      <c r="AP144" s="91">
        <f t="shared" si="241"/>
        <v>0</v>
      </c>
      <c r="AQ144" s="91">
        <f t="shared" si="248"/>
        <v>0</v>
      </c>
      <c r="AR144" s="91" t="str">
        <f ca="1">IF(OFFSET(B144,-MOD(ROW(B144),3),0)&lt;&gt;"",IF(RIGHT(G144,1)=")",VALUE(VLOOKUP(OFFSET(B144,-MOD(ROW(B144),3),0),'登録データ（女）'!B144,8,FALSE)),"0"),"0")</f>
        <v>0</v>
      </c>
      <c r="AS144" s="91">
        <f t="shared" ca="1" si="249"/>
        <v>0</v>
      </c>
      <c r="AT144" s="91" t="str">
        <f t="shared" ref="AT144" si="480">IF(AU144="","",RANK(AU144,$AU$18:$AU$467,1))</f>
        <v/>
      </c>
      <c r="AU144" s="91" t="str">
        <f t="shared" ref="AU144" si="481">IF(S144="","",B144)</f>
        <v/>
      </c>
      <c r="AV144" s="91" t="str">
        <f t="shared" ref="AV144" si="482">IF(AW144="","",RANK(AW144,$AW$18:$AW$467,1))</f>
        <v/>
      </c>
      <c r="AW144" s="91" t="str">
        <f t="shared" ref="AW144" si="483">IF(T144="","",B144)</f>
        <v/>
      </c>
      <c r="AX144" s="91" t="str">
        <f t="shared" ref="AX144" si="484">IF(AY144="","",RANK(AY144,$AY$18:$AY$467,1))</f>
        <v/>
      </c>
      <c r="AY144" s="91" t="str">
        <f>IF(OR(G144="七種競技",G145="七種競技",G146="七種競技"),B144,"")</f>
        <v/>
      </c>
      <c r="AZ144" s="91"/>
      <c r="BA144" s="91">
        <f>B144</f>
        <v>0</v>
      </c>
      <c r="BB144" s="91" t="str">
        <f t="shared" si="250"/>
        <v/>
      </c>
      <c r="BG144" s="91">
        <f t="shared" si="251"/>
        <v>0</v>
      </c>
      <c r="BH144" s="116">
        <f>BG396</f>
        <v>0</v>
      </c>
      <c r="BI144" s="116">
        <f>BG397</f>
        <v>0</v>
      </c>
      <c r="BJ144" s="116">
        <f>BG398</f>
        <v>0</v>
      </c>
      <c r="BK144" s="116">
        <f>B396</f>
        <v>0</v>
      </c>
      <c r="BL144" s="91"/>
      <c r="BM144" s="91">
        <f t="shared" si="252"/>
        <v>0</v>
      </c>
    </row>
    <row r="145" spans="1:65" ht="18" customHeight="1">
      <c r="A145" s="388"/>
      <c r="B145" s="382"/>
      <c r="C145" s="385"/>
      <c r="D145" s="385"/>
      <c r="E145" s="91" t="str">
        <f>IF(B144="","",VLOOKUP(B144,'登録データ（女）'!$A$3:$AB$2000,4,FALSE))</f>
        <v/>
      </c>
      <c r="F145" s="91" t="s">
        <v>53</v>
      </c>
      <c r="G145" s="16"/>
      <c r="H145" s="16"/>
      <c r="I145" s="91" t="s">
        <v>56</v>
      </c>
      <c r="J145" s="76"/>
      <c r="K145" s="91" t="str">
        <f t="shared" si="264"/>
        <v/>
      </c>
      <c r="L145" s="76"/>
      <c r="M145" s="91" t="str">
        <f t="shared" si="242"/>
        <v/>
      </c>
      <c r="N145" s="76"/>
      <c r="O145" s="76"/>
      <c r="P145" s="204"/>
      <c r="Q145" s="204"/>
      <c r="R145" s="257"/>
      <c r="S145" s="255"/>
      <c r="T145" s="255"/>
      <c r="X145" s="104"/>
      <c r="Y145" s="91">
        <f>IF(B145="",0,IF(VLOOKUP(B145,'登録データ（女）'!$A$3:$AB$2000,28,FALSE)=1,0,1))</f>
        <v>0</v>
      </c>
      <c r="Z145" s="91"/>
      <c r="AA145" s="91"/>
      <c r="AB145" s="91"/>
      <c r="AC145" s="91"/>
      <c r="AD145" s="91"/>
      <c r="AE145" s="91"/>
      <c r="AF145" s="91"/>
      <c r="AG145" s="91">
        <f t="shared" ca="1" si="243"/>
        <v>0</v>
      </c>
      <c r="AH145" s="91">
        <f t="shared" si="244"/>
        <v>0</v>
      </c>
      <c r="AI145" s="91" t="str">
        <f>IF(G145="","0",VLOOKUP(G145,'登録データ（女）'!$U$4:$W$23,2,FALSE))</f>
        <v>0</v>
      </c>
      <c r="AJ145" s="91" t="str">
        <f t="shared" si="239"/>
        <v>00</v>
      </c>
      <c r="AK145" s="91" t="str">
        <f t="shared" si="245"/>
        <v>0</v>
      </c>
      <c r="AL145" s="91" t="str">
        <f t="shared" si="240"/>
        <v>000000</v>
      </c>
      <c r="AM145" s="91" t="str">
        <f t="shared" ca="1" si="246"/>
        <v/>
      </c>
      <c r="AN145" s="91">
        <f t="shared" si="247"/>
        <v>0</v>
      </c>
      <c r="AO145" s="91" t="str">
        <f>IF(G145="","0",VALUE(VLOOKUP(G145,'登録データ（男）'!$U$4:$W$22,3,FALSE)))</f>
        <v>0</v>
      </c>
      <c r="AP145" s="91">
        <f t="shared" si="241"/>
        <v>0</v>
      </c>
      <c r="AQ145" s="91">
        <f t="shared" si="248"/>
        <v>0</v>
      </c>
      <c r="AR145" s="91" t="str">
        <f ca="1">IF(OFFSET(B145,-MOD(ROW(B145),3),0)&lt;&gt;"",IF(RIGHT(G145,1)=")",VALUE(VLOOKUP(OFFSET(B145,-MOD(ROW(B145),3),0),'登録データ（女）'!B145,8,FALSE)),"0"),"0")</f>
        <v>0</v>
      </c>
      <c r="AS145" s="91">
        <f t="shared" ca="1" si="249"/>
        <v>0</v>
      </c>
      <c r="AT145" s="91"/>
      <c r="AU145" s="91"/>
      <c r="AV145" s="91"/>
      <c r="AW145" s="91"/>
      <c r="AX145" s="91"/>
      <c r="AY145" s="91"/>
      <c r="AZ145" s="91"/>
      <c r="BA145" s="91"/>
      <c r="BB145" s="91" t="str">
        <f t="shared" si="250"/>
        <v/>
      </c>
      <c r="BG145" s="91">
        <f t="shared" si="251"/>
        <v>0</v>
      </c>
      <c r="BH145" s="116">
        <f>BG399</f>
        <v>0</v>
      </c>
      <c r="BI145" s="116">
        <f>BG400</f>
        <v>0</v>
      </c>
      <c r="BJ145" s="116">
        <f>BG401</f>
        <v>0</v>
      </c>
      <c r="BK145" s="116">
        <f>B399</f>
        <v>0</v>
      </c>
      <c r="BL145" s="91"/>
      <c r="BM145" s="91">
        <f t="shared" si="252"/>
        <v>0</v>
      </c>
    </row>
    <row r="146" spans="1:65" ht="18.75" customHeight="1" thickBot="1">
      <c r="A146" s="389"/>
      <c r="B146" s="383"/>
      <c r="C146" s="386"/>
      <c r="D146" s="386"/>
      <c r="E146" s="117" t="s">
        <v>259</v>
      </c>
      <c r="F146" s="92" t="s">
        <v>54</v>
      </c>
      <c r="G146" s="79"/>
      <c r="H146" s="79"/>
      <c r="I146" s="92" t="s">
        <v>36</v>
      </c>
      <c r="J146" s="18"/>
      <c r="K146" s="93" t="str">
        <f t="shared" si="264"/>
        <v/>
      </c>
      <c r="L146" s="18"/>
      <c r="M146" s="93" t="str">
        <f t="shared" si="242"/>
        <v/>
      </c>
      <c r="N146" s="18"/>
      <c r="O146" s="18"/>
      <c r="P146" s="258"/>
      <c r="Q146" s="258"/>
      <c r="R146" s="259"/>
      <c r="S146" s="256"/>
      <c r="T146" s="256"/>
      <c r="X146" s="104"/>
      <c r="Y146" s="91">
        <f>IF(B146="",0,IF(VLOOKUP(B146,'登録データ（女）'!$A$3:$AB$2000,28,FALSE)=1,0,1))</f>
        <v>0</v>
      </c>
      <c r="Z146" s="91"/>
      <c r="AA146" s="91"/>
      <c r="AB146" s="91"/>
      <c r="AC146" s="91"/>
      <c r="AD146" s="91"/>
      <c r="AE146" s="91"/>
      <c r="AF146" s="91"/>
      <c r="AG146" s="91">
        <f t="shared" ca="1" si="243"/>
        <v>0</v>
      </c>
      <c r="AH146" s="91">
        <f t="shared" si="244"/>
        <v>0</v>
      </c>
      <c r="AI146" s="91" t="str">
        <f>IF(G146="","0",VLOOKUP(G146,'登録データ（女）'!$U$4:$W$23,2,FALSE))</f>
        <v>0</v>
      </c>
      <c r="AJ146" s="91" t="str">
        <f t="shared" ref="AJ146:AJ209" si="485">IF(N146="","00",IF(LEN(N146)=1,N146*10,N146))</f>
        <v>00</v>
      </c>
      <c r="AK146" s="91" t="str">
        <f t="shared" si="245"/>
        <v>0</v>
      </c>
      <c r="AL146" s="91" t="str">
        <f t="shared" ref="AL146:AL209" si="486">IF(AK146=2,IF(L146="","0000",CONCATENATE(RIGHT(L146+100,2),RIGHT(AJ146+100,2))),IF(L146="","000000",CONCATENATE(RIGHT(J146+100,2),RIGHT(L146+100,2),RIGHT(AJ146+100,2))))</f>
        <v>000000</v>
      </c>
      <c r="AM146" s="91" t="str">
        <f t="shared" ca="1" si="246"/>
        <v/>
      </c>
      <c r="AN146" s="91">
        <f t="shared" si="247"/>
        <v>0</v>
      </c>
      <c r="AO146" s="91" t="str">
        <f>IF(G146="","0",VALUE(VLOOKUP(G146,'登録データ（男）'!$U$4:$W$22,3,FALSE)))</f>
        <v>0</v>
      </c>
      <c r="AP146" s="91">
        <f t="shared" ref="AP146:AP209" si="487">IF(G146="",0,IF(G146="七種競技",0,IF(L146&lt;&gt;"",0,1)))</f>
        <v>0</v>
      </c>
      <c r="AQ146" s="91">
        <f t="shared" si="248"/>
        <v>0</v>
      </c>
      <c r="AR146" s="91" t="str">
        <f ca="1">IF(OFFSET(B146,-MOD(ROW(B146),3),0)&lt;&gt;"",IF(RIGHT(G146,1)=")",VALUE(VLOOKUP(OFFSET(B146,-MOD(ROW(B146),3),0),'登録データ（女）'!B146,8,FALSE)),"0"),"0")</f>
        <v>0</v>
      </c>
      <c r="AS146" s="91">
        <f t="shared" ca="1" si="249"/>
        <v>0</v>
      </c>
      <c r="AT146" s="91"/>
      <c r="AU146" s="91"/>
      <c r="AV146" s="91"/>
      <c r="AW146" s="91"/>
      <c r="AX146" s="91"/>
      <c r="AY146" s="91"/>
      <c r="AZ146" s="91"/>
      <c r="BA146" s="91"/>
      <c r="BB146" s="91" t="str">
        <f t="shared" si="250"/>
        <v/>
      </c>
      <c r="BG146" s="91">
        <f t="shared" si="251"/>
        <v>0</v>
      </c>
      <c r="BH146" s="116">
        <f>BG402</f>
        <v>0</v>
      </c>
      <c r="BI146" s="116">
        <f>BG403</f>
        <v>0</v>
      </c>
      <c r="BJ146" s="116">
        <f>BG404</f>
        <v>0</v>
      </c>
      <c r="BK146" s="116">
        <f>B402</f>
        <v>0</v>
      </c>
      <c r="BL146" s="91"/>
      <c r="BM146" s="91">
        <f t="shared" si="252"/>
        <v>0</v>
      </c>
    </row>
    <row r="147" spans="1:65" ht="18" customHeight="1" thickTop="1">
      <c r="A147" s="387">
        <v>44</v>
      </c>
      <c r="B147" s="381"/>
      <c r="C147" s="384" t="str">
        <f>IF(B147="","",VLOOKUP(B147,'登録データ（女）'!$A$3:$AB$2000,2,FALSE))</f>
        <v/>
      </c>
      <c r="D147" s="384" t="str">
        <f>IF(B147="","",VLOOKUP(B147,'登録データ（女）'!$A$3:$AB$2000,3,FALSE))</f>
        <v/>
      </c>
      <c r="E147" s="90" t="str">
        <f>IF(B147="","",VLOOKUP(B147,'登録データ（女）'!$A$3:$AB$2000,7,FALSE))</f>
        <v/>
      </c>
      <c r="F147" s="90" t="s">
        <v>52</v>
      </c>
      <c r="G147" s="82"/>
      <c r="H147" s="82"/>
      <c r="I147" s="90" t="s">
        <v>55</v>
      </c>
      <c r="J147" s="17"/>
      <c r="K147" s="111" t="str">
        <f t="shared" si="264"/>
        <v/>
      </c>
      <c r="L147" s="17"/>
      <c r="M147" s="111" t="str">
        <f t="shared" ref="M147:M210" si="488">IF(OR(G147="",G147="七種競技"),"",IF(AK147=2,"m","秒"))</f>
        <v/>
      </c>
      <c r="N147" s="17"/>
      <c r="O147" s="17"/>
      <c r="P147" s="262"/>
      <c r="Q147" s="262"/>
      <c r="R147" s="241"/>
      <c r="S147" s="254"/>
      <c r="T147" s="254"/>
      <c r="X147" s="104"/>
      <c r="Y147" s="91">
        <f>IF(B147="",0,IF(VLOOKUP(B147,'登録データ（女）'!$A$3:$AB$2000,28,FALSE)=1,0,1))</f>
        <v>0</v>
      </c>
      <c r="Z147" s="91">
        <f t="shared" ref="Z147" si="489">IF(B147="",1,0)</f>
        <v>1</v>
      </c>
      <c r="AA147" s="91">
        <f t="shared" ref="AA147" si="490">IF(C147="",1,0)</f>
        <v>1</v>
      </c>
      <c r="AB147" s="91">
        <f t="shared" ref="AB147" si="491">IF(D147="",1,0)</f>
        <v>1</v>
      </c>
      <c r="AC147" s="91">
        <f t="shared" ref="AC147" si="492">IF(E147="",1,0)</f>
        <v>1</v>
      </c>
      <c r="AD147" s="91">
        <f t="shared" ref="AD147" si="493">IF(E148="",1,0)</f>
        <v>1</v>
      </c>
      <c r="AE147" s="91">
        <f>SUM(Z147:AD147)</f>
        <v>5</v>
      </c>
      <c r="AF147" s="115" t="str">
        <f t="shared" ref="AF147" si="494">IF($B147="","",IF($B147&gt;1500,0,1))</f>
        <v/>
      </c>
      <c r="AG147" s="91">
        <f t="shared" ref="AG147:AG210" ca="1" si="495">COUNTIF(OFFSET(G147,-MOD(ROW(G147),3),0,3,1),G147)</f>
        <v>0</v>
      </c>
      <c r="AH147" s="91">
        <f t="shared" ref="AH147:AH210" si="496">IF(OR(RIGHT(G147,1)="m",RIGHT(G147,1)="H",RIGHT(G147,1)="C"),IF(VALUE(L147)&gt;59,1,0),0)</f>
        <v>0</v>
      </c>
      <c r="AI147" s="91" t="str">
        <f>IF(G147="","0",VLOOKUP(G147,'登録データ（女）'!$U$4:$W$23,2,FALSE))</f>
        <v>0</v>
      </c>
      <c r="AJ147" s="91" t="str">
        <f t="shared" si="485"/>
        <v>00</v>
      </c>
      <c r="AK147" s="91" t="str">
        <f t="shared" ref="AK147:AK210" si="497">IF(G147="","0",IF(OR(RIGHT(G147,1)="m",RIGHT(G147,1)="H",RIGHT(G147,1)="W",RIGHT(G147,1)="C"),1,2))</f>
        <v>0</v>
      </c>
      <c r="AL147" s="91" t="str">
        <f t="shared" si="486"/>
        <v>000000</v>
      </c>
      <c r="AM147" s="91" t="str">
        <f t="shared" ref="AM147:AM210" ca="1" si="498">IF(G147="","",IF(OFFSET(B147,-MOD(ROW(B147),3),0)="","0",CONCATENATE(AI147," ",IF(AK147=1,RIGHT(AL147+10000000,7),RIGHT(AL147+100000,5)))))</f>
        <v/>
      </c>
      <c r="AN147" s="91">
        <f t="shared" ref="AN147:AN210" si="499">VALUE(AL147)</f>
        <v>0</v>
      </c>
      <c r="AO147" s="91" t="str">
        <f>IF(G147="","0",VALUE(VLOOKUP(G147,'登録データ（男）'!$U$4:$W$22,3,FALSE)))</f>
        <v>0</v>
      </c>
      <c r="AP147" s="91">
        <f t="shared" si="487"/>
        <v>0</v>
      </c>
      <c r="AQ147" s="91">
        <f t="shared" ref="AQ147:AQ210" si="500">IF(AN147&gt;AO147,1,0)</f>
        <v>0</v>
      </c>
      <c r="AR147" s="91" t="str">
        <f ca="1">IF(OFFSET(B147,-MOD(ROW(B147),3),0)&lt;&gt;"",IF(RIGHT(G147,1)=")",VALUE(VLOOKUP(OFFSET(B147,-MOD(ROW(B147),3),0),'登録データ（女）'!#REF!,8,FALSE)),"0"),"0")</f>
        <v>0</v>
      </c>
      <c r="AS147" s="91">
        <f t="shared" ref="AS147:AS210" ca="1" si="501">IF(AR147=0,0,IF(RIGHT(G147,1)&lt;&gt;")",0,IF(VALUE(LEFT(AR147,2))&gt;96,0,1)))</f>
        <v>0</v>
      </c>
      <c r="AT147" s="91" t="str">
        <f t="shared" ref="AT147" si="502">IF(AU147="","",RANK(AU147,$AU$18:$AU$467,1))</f>
        <v/>
      </c>
      <c r="AU147" s="91" t="str">
        <f t="shared" ref="AU147" si="503">IF(S147="","",B147)</f>
        <v/>
      </c>
      <c r="AV147" s="91" t="str">
        <f t="shared" ref="AV147" si="504">IF(AW147="","",RANK(AW147,$AW$18:$AW$467,1))</f>
        <v/>
      </c>
      <c r="AW147" s="91" t="str">
        <f t="shared" ref="AW147" si="505">IF(T147="","",B147)</f>
        <v/>
      </c>
      <c r="AX147" s="91" t="str">
        <f t="shared" ref="AX147" si="506">IF(AY147="","",RANK(AY147,$AY$18:$AY$467,1))</f>
        <v/>
      </c>
      <c r="AY147" s="91" t="str">
        <f>IF(OR(G147="七種競技",G148="七種競技",G149="七種競技"),B147,"")</f>
        <v/>
      </c>
      <c r="AZ147" s="91"/>
      <c r="BA147" s="91">
        <f>B147</f>
        <v>0</v>
      </c>
      <c r="BB147" s="91" t="str">
        <f t="shared" ref="BB147:BB210" si="507">CONCATENATE(G147,H147)</f>
        <v/>
      </c>
      <c r="BG147" s="91">
        <f t="shared" ref="BG147:BG210" si="508">IF(H147="",0,1)</f>
        <v>0</v>
      </c>
      <c r="BH147" s="116">
        <f>BG405</f>
        <v>0</v>
      </c>
      <c r="BI147" s="116">
        <f>BG406</f>
        <v>0</v>
      </c>
      <c r="BJ147" s="116">
        <f>BG407</f>
        <v>0</v>
      </c>
      <c r="BK147" s="116">
        <f>B405</f>
        <v>0</v>
      </c>
      <c r="BL147" s="91"/>
      <c r="BM147" s="91">
        <f t="shared" ref="BM147:BM167" si="509">IF(BK147=0,0,COUNTIF(BK148:BK296,BK147))</f>
        <v>0</v>
      </c>
    </row>
    <row r="148" spans="1:65" ht="18.75" customHeight="1">
      <c r="A148" s="388"/>
      <c r="B148" s="382"/>
      <c r="C148" s="385"/>
      <c r="D148" s="385"/>
      <c r="E148" s="91" t="str">
        <f>IF(B147="","",VLOOKUP(B147,'登録データ（女）'!$A$3:$AB$2000,4,FALSE))</f>
        <v/>
      </c>
      <c r="F148" s="91" t="s">
        <v>53</v>
      </c>
      <c r="G148" s="16"/>
      <c r="H148" s="16"/>
      <c r="I148" s="91" t="s">
        <v>56</v>
      </c>
      <c r="J148" s="76"/>
      <c r="K148" s="91" t="str">
        <f t="shared" si="264"/>
        <v/>
      </c>
      <c r="L148" s="76"/>
      <c r="M148" s="91" t="str">
        <f t="shared" si="488"/>
        <v/>
      </c>
      <c r="N148" s="76"/>
      <c r="O148" s="76"/>
      <c r="P148" s="204"/>
      <c r="Q148" s="204"/>
      <c r="R148" s="257"/>
      <c r="S148" s="255"/>
      <c r="T148" s="255"/>
      <c r="X148" s="104"/>
      <c r="Y148" s="91">
        <f>IF(B148="",0,IF(VLOOKUP(B148,'登録データ（女）'!$A$3:$AB$2000,28,FALSE)=1,0,1))</f>
        <v>0</v>
      </c>
      <c r="Z148" s="91"/>
      <c r="AA148" s="91"/>
      <c r="AB148" s="91"/>
      <c r="AC148" s="91"/>
      <c r="AD148" s="91"/>
      <c r="AE148" s="91"/>
      <c r="AF148" s="91"/>
      <c r="AG148" s="91">
        <f t="shared" ca="1" si="495"/>
        <v>0</v>
      </c>
      <c r="AH148" s="91">
        <f t="shared" si="496"/>
        <v>0</v>
      </c>
      <c r="AI148" s="91" t="str">
        <f>IF(G148="","0",VLOOKUP(G148,'登録データ（女）'!$U$4:$W$23,2,FALSE))</f>
        <v>0</v>
      </c>
      <c r="AJ148" s="91" t="str">
        <f t="shared" si="485"/>
        <v>00</v>
      </c>
      <c r="AK148" s="91" t="str">
        <f t="shared" si="497"/>
        <v>0</v>
      </c>
      <c r="AL148" s="91" t="str">
        <f t="shared" si="486"/>
        <v>000000</v>
      </c>
      <c r="AM148" s="91" t="str">
        <f t="shared" ca="1" si="498"/>
        <v/>
      </c>
      <c r="AN148" s="91">
        <f t="shared" si="499"/>
        <v>0</v>
      </c>
      <c r="AO148" s="91" t="str">
        <f>IF(G148="","0",VALUE(VLOOKUP(G148,'登録データ（男）'!$U$4:$W$22,3,FALSE)))</f>
        <v>0</v>
      </c>
      <c r="AP148" s="91">
        <f t="shared" si="487"/>
        <v>0</v>
      </c>
      <c r="AQ148" s="91">
        <f t="shared" si="500"/>
        <v>0</v>
      </c>
      <c r="AR148" s="91" t="str">
        <f ca="1">IF(OFFSET(B148,-MOD(ROW(B148),3),0)&lt;&gt;"",IF(RIGHT(G148,1)=")",VALUE(VLOOKUP(OFFSET(B148,-MOD(ROW(B148),3),0),'登録データ（女）'!#REF!,8,FALSE)),"0"),"0")</f>
        <v>0</v>
      </c>
      <c r="AS148" s="91">
        <f t="shared" ca="1" si="501"/>
        <v>0</v>
      </c>
      <c r="AT148" s="91"/>
      <c r="AU148" s="91"/>
      <c r="AV148" s="91"/>
      <c r="AW148" s="91"/>
      <c r="AX148" s="91"/>
      <c r="AY148" s="91"/>
      <c r="AZ148" s="91"/>
      <c r="BA148" s="91"/>
      <c r="BB148" s="91" t="str">
        <f t="shared" si="507"/>
        <v/>
      </c>
      <c r="BG148" s="91">
        <f t="shared" si="508"/>
        <v>0</v>
      </c>
      <c r="BH148" s="116">
        <f>BG408</f>
        <v>0</v>
      </c>
      <c r="BI148" s="116">
        <f>BG409</f>
        <v>0</v>
      </c>
      <c r="BJ148" s="116">
        <f>BG410</f>
        <v>0</v>
      </c>
      <c r="BK148" s="116">
        <f>B408</f>
        <v>0</v>
      </c>
      <c r="BL148" s="91"/>
      <c r="BM148" s="91">
        <f t="shared" si="509"/>
        <v>0</v>
      </c>
    </row>
    <row r="149" spans="1:65" ht="18.75" customHeight="1" thickBot="1">
      <c r="A149" s="389"/>
      <c r="B149" s="383"/>
      <c r="C149" s="386"/>
      <c r="D149" s="386"/>
      <c r="E149" s="117" t="s">
        <v>259</v>
      </c>
      <c r="F149" s="92" t="s">
        <v>54</v>
      </c>
      <c r="G149" s="79"/>
      <c r="H149" s="79"/>
      <c r="I149" s="92" t="s">
        <v>36</v>
      </c>
      <c r="J149" s="18"/>
      <c r="K149" s="93" t="str">
        <f t="shared" ref="K149:K212" si="510">IF(G149="","",IF(AK149=2,"","分"))</f>
        <v/>
      </c>
      <c r="L149" s="18"/>
      <c r="M149" s="93" t="str">
        <f t="shared" si="488"/>
        <v/>
      </c>
      <c r="N149" s="18"/>
      <c r="O149" s="18"/>
      <c r="P149" s="258"/>
      <c r="Q149" s="258"/>
      <c r="R149" s="259"/>
      <c r="S149" s="256"/>
      <c r="T149" s="256"/>
      <c r="X149" s="104"/>
      <c r="Y149" s="91">
        <f>IF(B149="",0,IF(VLOOKUP(B149,'登録データ（女）'!$A$3:$AB$2000,28,FALSE)=1,0,1))</f>
        <v>0</v>
      </c>
      <c r="Z149" s="91"/>
      <c r="AA149" s="91"/>
      <c r="AB149" s="91"/>
      <c r="AC149" s="91"/>
      <c r="AD149" s="91"/>
      <c r="AE149" s="91"/>
      <c r="AF149" s="91"/>
      <c r="AG149" s="91">
        <f t="shared" ca="1" si="495"/>
        <v>0</v>
      </c>
      <c r="AH149" s="91">
        <f t="shared" si="496"/>
        <v>0</v>
      </c>
      <c r="AI149" s="91" t="str">
        <f>IF(G149="","0",VLOOKUP(G149,'登録データ（女）'!$U$4:$W$23,2,FALSE))</f>
        <v>0</v>
      </c>
      <c r="AJ149" s="91" t="str">
        <f t="shared" si="485"/>
        <v>00</v>
      </c>
      <c r="AK149" s="91" t="str">
        <f t="shared" si="497"/>
        <v>0</v>
      </c>
      <c r="AL149" s="91" t="str">
        <f t="shared" si="486"/>
        <v>000000</v>
      </c>
      <c r="AM149" s="91" t="str">
        <f t="shared" ca="1" si="498"/>
        <v/>
      </c>
      <c r="AN149" s="91">
        <f t="shared" si="499"/>
        <v>0</v>
      </c>
      <c r="AO149" s="91" t="str">
        <f>IF(G149="","0",VALUE(VLOOKUP(G149,'登録データ（男）'!$U$4:$W$22,3,FALSE)))</f>
        <v>0</v>
      </c>
      <c r="AP149" s="91">
        <f t="shared" si="487"/>
        <v>0</v>
      </c>
      <c r="AQ149" s="91">
        <f t="shared" si="500"/>
        <v>0</v>
      </c>
      <c r="AR149" s="91" t="str">
        <f ca="1">IF(OFFSET(B149,-MOD(ROW(B149),3),0)&lt;&gt;"",IF(RIGHT(G149,1)=")",VALUE(VLOOKUP(OFFSET(B149,-MOD(ROW(B149),3),0),'登録データ（女）'!#REF!,8,FALSE)),"0"),"0")</f>
        <v>0</v>
      </c>
      <c r="AS149" s="91">
        <f t="shared" ca="1" si="501"/>
        <v>0</v>
      </c>
      <c r="AT149" s="91"/>
      <c r="AU149" s="91"/>
      <c r="AV149" s="91"/>
      <c r="AW149" s="91"/>
      <c r="AX149" s="91"/>
      <c r="AY149" s="91"/>
      <c r="AZ149" s="91"/>
      <c r="BA149" s="91"/>
      <c r="BB149" s="91" t="str">
        <f t="shared" si="507"/>
        <v/>
      </c>
      <c r="BG149" s="91">
        <f t="shared" si="508"/>
        <v>0</v>
      </c>
      <c r="BH149" s="116">
        <f>BG411</f>
        <v>0</v>
      </c>
      <c r="BI149" s="116">
        <f>BG412</f>
        <v>0</v>
      </c>
      <c r="BJ149" s="116">
        <f>BG413</f>
        <v>0</v>
      </c>
      <c r="BK149" s="116">
        <f>B411</f>
        <v>0</v>
      </c>
      <c r="BL149" s="91"/>
      <c r="BM149" s="91">
        <f t="shared" si="509"/>
        <v>0</v>
      </c>
    </row>
    <row r="150" spans="1:65" ht="18" customHeight="1" thickTop="1">
      <c r="A150" s="387">
        <v>45</v>
      </c>
      <c r="B150" s="381"/>
      <c r="C150" s="384" t="str">
        <f>IF(B150="","",VLOOKUP(B150,'登録データ（女）'!$A$3:$AB$2000,2,FALSE))</f>
        <v/>
      </c>
      <c r="D150" s="384" t="str">
        <f>IF(B150="","",VLOOKUP(B150,'登録データ（女）'!$A$3:$AB$2000,3,FALSE))</f>
        <v/>
      </c>
      <c r="E150" s="90" t="str">
        <f>IF(B150="","",VLOOKUP(B150,'登録データ（女）'!$A$3:$AB$2000,7,FALSE))</f>
        <v/>
      </c>
      <c r="F150" s="90" t="s">
        <v>52</v>
      </c>
      <c r="G150" s="82"/>
      <c r="H150" s="82"/>
      <c r="I150" s="90" t="s">
        <v>55</v>
      </c>
      <c r="J150" s="17"/>
      <c r="K150" s="111" t="str">
        <f t="shared" si="510"/>
        <v/>
      </c>
      <c r="L150" s="17"/>
      <c r="M150" s="111" t="str">
        <f t="shared" si="488"/>
        <v/>
      </c>
      <c r="N150" s="17"/>
      <c r="O150" s="17"/>
      <c r="P150" s="262"/>
      <c r="Q150" s="262"/>
      <c r="R150" s="241"/>
      <c r="S150" s="254"/>
      <c r="T150" s="254"/>
      <c r="X150" s="104"/>
      <c r="Y150" s="91">
        <f>IF(B150="",0,IF(VLOOKUP(B150,'登録データ（女）'!$A$3:$AB$2000,28,FALSE)=1,0,1))</f>
        <v>0</v>
      </c>
      <c r="Z150" s="91">
        <f t="shared" ref="Z150" si="511">IF(B150="",1,0)</f>
        <v>1</v>
      </c>
      <c r="AA150" s="91">
        <f t="shared" ref="AA150" si="512">IF(C150="",1,0)</f>
        <v>1</v>
      </c>
      <c r="AB150" s="91">
        <f t="shared" ref="AB150" si="513">IF(D150="",1,0)</f>
        <v>1</v>
      </c>
      <c r="AC150" s="91">
        <f t="shared" ref="AC150" si="514">IF(E150="",1,0)</f>
        <v>1</v>
      </c>
      <c r="AD150" s="91">
        <f t="shared" ref="AD150" si="515">IF(E151="",1,0)</f>
        <v>1</v>
      </c>
      <c r="AE150" s="91">
        <f>SUM(Z150:AD150)</f>
        <v>5</v>
      </c>
      <c r="AF150" s="115" t="str">
        <f t="shared" ref="AF150" si="516">IF($B150="","",IF($B150&gt;1500,0,1))</f>
        <v/>
      </c>
      <c r="AG150" s="91">
        <f t="shared" ca="1" si="495"/>
        <v>0</v>
      </c>
      <c r="AH150" s="91">
        <f t="shared" si="496"/>
        <v>0</v>
      </c>
      <c r="AI150" s="91" t="str">
        <f>IF(G150="","0",VLOOKUP(G150,'登録データ（女）'!$U$4:$W$23,2,FALSE))</f>
        <v>0</v>
      </c>
      <c r="AJ150" s="91" t="str">
        <f t="shared" si="485"/>
        <v>00</v>
      </c>
      <c r="AK150" s="91" t="str">
        <f t="shared" si="497"/>
        <v>0</v>
      </c>
      <c r="AL150" s="91" t="str">
        <f t="shared" si="486"/>
        <v>000000</v>
      </c>
      <c r="AM150" s="91" t="str">
        <f t="shared" ca="1" si="498"/>
        <v/>
      </c>
      <c r="AN150" s="91">
        <f t="shared" si="499"/>
        <v>0</v>
      </c>
      <c r="AO150" s="91" t="str">
        <f>IF(G150="","0",VALUE(VLOOKUP(G150,'登録データ（男）'!$U$4:$W$22,3,FALSE)))</f>
        <v>0</v>
      </c>
      <c r="AP150" s="91">
        <f t="shared" si="487"/>
        <v>0</v>
      </c>
      <c r="AQ150" s="91">
        <f t="shared" si="500"/>
        <v>0</v>
      </c>
      <c r="AR150" s="91" t="str">
        <f ca="1">IF(OFFSET(B150,-MOD(ROW(B150),3),0)&lt;&gt;"",IF(RIGHT(G150,1)=")",VALUE(VLOOKUP(OFFSET(B150,-MOD(ROW(B150),3),0),'登録データ（女）'!#REF!,8,FALSE)),"0"),"0")</f>
        <v>0</v>
      </c>
      <c r="AS150" s="91">
        <f t="shared" ca="1" si="501"/>
        <v>0</v>
      </c>
      <c r="AT150" s="91" t="str">
        <f t="shared" ref="AT150" si="517">IF(AU150="","",RANK(AU150,$AU$18:$AU$467,1))</f>
        <v/>
      </c>
      <c r="AU150" s="91" t="str">
        <f t="shared" ref="AU150" si="518">IF(S150="","",B150)</f>
        <v/>
      </c>
      <c r="AV150" s="91" t="str">
        <f t="shared" ref="AV150" si="519">IF(AW150="","",RANK(AW150,$AW$18:$AW$467,1))</f>
        <v/>
      </c>
      <c r="AW150" s="91" t="str">
        <f t="shared" ref="AW150" si="520">IF(T150="","",B150)</f>
        <v/>
      </c>
      <c r="AX150" s="91" t="str">
        <f t="shared" ref="AX150" si="521">IF(AY150="","",RANK(AY150,$AY$18:$AY$467,1))</f>
        <v/>
      </c>
      <c r="AY150" s="91" t="str">
        <f>IF(OR(G150="七種競技",G151="七種競技",G152="七種競技"),B150,"")</f>
        <v/>
      </c>
      <c r="AZ150" s="91"/>
      <c r="BA150" s="91">
        <f>B150</f>
        <v>0</v>
      </c>
      <c r="BB150" s="91" t="str">
        <f t="shared" si="507"/>
        <v/>
      </c>
      <c r="BG150" s="91">
        <f t="shared" si="508"/>
        <v>0</v>
      </c>
      <c r="BH150" s="116">
        <f>BG414</f>
        <v>0</v>
      </c>
      <c r="BI150" s="116">
        <f>BG415</f>
        <v>0</v>
      </c>
      <c r="BJ150" s="116">
        <f>BG416</f>
        <v>0</v>
      </c>
      <c r="BK150" s="116">
        <f>B414</f>
        <v>0</v>
      </c>
      <c r="BL150" s="91"/>
      <c r="BM150" s="91">
        <f t="shared" si="509"/>
        <v>0</v>
      </c>
    </row>
    <row r="151" spans="1:65" ht="18" customHeight="1">
      <c r="A151" s="388"/>
      <c r="B151" s="382"/>
      <c r="C151" s="385"/>
      <c r="D151" s="385"/>
      <c r="E151" s="91" t="str">
        <f>IF(B150="","",VLOOKUP(B150,'登録データ（女）'!$A$3:$AB$2000,4,FALSE))</f>
        <v/>
      </c>
      <c r="F151" s="91" t="s">
        <v>53</v>
      </c>
      <c r="G151" s="16"/>
      <c r="H151" s="16"/>
      <c r="I151" s="91" t="s">
        <v>56</v>
      </c>
      <c r="J151" s="76"/>
      <c r="K151" s="91" t="str">
        <f t="shared" si="510"/>
        <v/>
      </c>
      <c r="L151" s="76"/>
      <c r="M151" s="91" t="str">
        <f t="shared" si="488"/>
        <v/>
      </c>
      <c r="N151" s="76"/>
      <c r="O151" s="76"/>
      <c r="P151" s="204"/>
      <c r="Q151" s="204"/>
      <c r="R151" s="257"/>
      <c r="S151" s="255"/>
      <c r="T151" s="255"/>
      <c r="X151" s="104"/>
      <c r="Y151" s="91">
        <f>IF(B151="",0,IF(VLOOKUP(B151,'登録データ（女）'!$A$3:$AB$2000,28,FALSE)=1,0,1))</f>
        <v>0</v>
      </c>
      <c r="Z151" s="91"/>
      <c r="AA151" s="91"/>
      <c r="AB151" s="91"/>
      <c r="AC151" s="91"/>
      <c r="AD151" s="91"/>
      <c r="AE151" s="91"/>
      <c r="AF151" s="91"/>
      <c r="AG151" s="91">
        <f t="shared" ca="1" si="495"/>
        <v>0</v>
      </c>
      <c r="AH151" s="91">
        <f t="shared" si="496"/>
        <v>0</v>
      </c>
      <c r="AI151" s="91" t="str">
        <f>IF(G151="","0",VLOOKUP(G151,'登録データ（女）'!$U$4:$W$23,2,FALSE))</f>
        <v>0</v>
      </c>
      <c r="AJ151" s="91" t="str">
        <f t="shared" si="485"/>
        <v>00</v>
      </c>
      <c r="AK151" s="91" t="str">
        <f t="shared" si="497"/>
        <v>0</v>
      </c>
      <c r="AL151" s="91" t="str">
        <f t="shared" si="486"/>
        <v>000000</v>
      </c>
      <c r="AM151" s="91" t="str">
        <f t="shared" ca="1" si="498"/>
        <v/>
      </c>
      <c r="AN151" s="91">
        <f t="shared" si="499"/>
        <v>0</v>
      </c>
      <c r="AO151" s="91" t="str">
        <f>IF(G151="","0",VALUE(VLOOKUP(G151,'登録データ（男）'!$U$4:$W$22,3,FALSE)))</f>
        <v>0</v>
      </c>
      <c r="AP151" s="91">
        <f t="shared" si="487"/>
        <v>0</v>
      </c>
      <c r="AQ151" s="91">
        <f t="shared" si="500"/>
        <v>0</v>
      </c>
      <c r="AR151" s="91" t="str">
        <f ca="1">IF(OFFSET(B151,-MOD(ROW(B151),3),0)&lt;&gt;"",IF(RIGHT(G151,1)=")",VALUE(VLOOKUP(OFFSET(B151,-MOD(ROW(B151),3),0),'登録データ（女）'!#REF!,8,FALSE)),"0"),"0")</f>
        <v>0</v>
      </c>
      <c r="AS151" s="91">
        <f t="shared" ca="1" si="501"/>
        <v>0</v>
      </c>
      <c r="AT151" s="91"/>
      <c r="AU151" s="91"/>
      <c r="AV151" s="91"/>
      <c r="AW151" s="91"/>
      <c r="AX151" s="91"/>
      <c r="AY151" s="91"/>
      <c r="AZ151" s="91"/>
      <c r="BA151" s="91"/>
      <c r="BB151" s="91" t="str">
        <f t="shared" si="507"/>
        <v/>
      </c>
      <c r="BG151" s="91">
        <f t="shared" si="508"/>
        <v>0</v>
      </c>
      <c r="BH151" s="116">
        <f>BG417</f>
        <v>0</v>
      </c>
      <c r="BI151" s="116">
        <f>BG418</f>
        <v>0</v>
      </c>
      <c r="BJ151" s="116">
        <f>BG419</f>
        <v>0</v>
      </c>
      <c r="BK151" s="116">
        <f>B417</f>
        <v>0</v>
      </c>
      <c r="BL151" s="91"/>
      <c r="BM151" s="91">
        <f t="shared" si="509"/>
        <v>0</v>
      </c>
    </row>
    <row r="152" spans="1:65" ht="18.75" customHeight="1" thickBot="1">
      <c r="A152" s="389"/>
      <c r="B152" s="383"/>
      <c r="C152" s="386"/>
      <c r="D152" s="386"/>
      <c r="E152" s="117" t="s">
        <v>259</v>
      </c>
      <c r="F152" s="92" t="s">
        <v>54</v>
      </c>
      <c r="G152" s="79"/>
      <c r="H152" s="79"/>
      <c r="I152" s="92" t="s">
        <v>36</v>
      </c>
      <c r="J152" s="18"/>
      <c r="K152" s="93" t="str">
        <f t="shared" si="510"/>
        <v/>
      </c>
      <c r="L152" s="18"/>
      <c r="M152" s="93" t="str">
        <f t="shared" si="488"/>
        <v/>
      </c>
      <c r="N152" s="18"/>
      <c r="O152" s="18"/>
      <c r="P152" s="258"/>
      <c r="Q152" s="258"/>
      <c r="R152" s="259"/>
      <c r="S152" s="256"/>
      <c r="T152" s="256"/>
      <c r="X152" s="104"/>
      <c r="Y152" s="91">
        <f>IF(B152="",0,IF(VLOOKUP(B152,'登録データ（女）'!$A$3:$AB$2000,28,FALSE)=1,0,1))</f>
        <v>0</v>
      </c>
      <c r="Z152" s="91"/>
      <c r="AA152" s="91"/>
      <c r="AB152" s="91"/>
      <c r="AC152" s="91"/>
      <c r="AD152" s="91"/>
      <c r="AE152" s="91"/>
      <c r="AF152" s="91"/>
      <c r="AG152" s="91">
        <f t="shared" ca="1" si="495"/>
        <v>0</v>
      </c>
      <c r="AH152" s="91">
        <f t="shared" si="496"/>
        <v>0</v>
      </c>
      <c r="AI152" s="91" t="str">
        <f>IF(G152="","0",VLOOKUP(G152,'登録データ（女）'!$U$4:$W$23,2,FALSE))</f>
        <v>0</v>
      </c>
      <c r="AJ152" s="91" t="str">
        <f t="shared" si="485"/>
        <v>00</v>
      </c>
      <c r="AK152" s="91" t="str">
        <f t="shared" si="497"/>
        <v>0</v>
      </c>
      <c r="AL152" s="91" t="str">
        <f t="shared" si="486"/>
        <v>000000</v>
      </c>
      <c r="AM152" s="91" t="str">
        <f t="shared" ca="1" si="498"/>
        <v/>
      </c>
      <c r="AN152" s="91">
        <f t="shared" si="499"/>
        <v>0</v>
      </c>
      <c r="AO152" s="91" t="str">
        <f>IF(G152="","0",VALUE(VLOOKUP(G152,'登録データ（男）'!$U$4:$W$22,3,FALSE)))</f>
        <v>0</v>
      </c>
      <c r="AP152" s="91">
        <f t="shared" si="487"/>
        <v>0</v>
      </c>
      <c r="AQ152" s="91">
        <f t="shared" si="500"/>
        <v>0</v>
      </c>
      <c r="AR152" s="91" t="str">
        <f ca="1">IF(OFFSET(B152,-MOD(ROW(B152),3),0)&lt;&gt;"",IF(RIGHT(G152,1)=")",VALUE(VLOOKUP(OFFSET(B152,-MOD(ROW(B152),3),0),'登録データ（女）'!#REF!,8,FALSE)),"0"),"0")</f>
        <v>0</v>
      </c>
      <c r="AS152" s="91">
        <f t="shared" ca="1" si="501"/>
        <v>0</v>
      </c>
      <c r="AT152" s="91"/>
      <c r="AU152" s="91"/>
      <c r="AV152" s="91"/>
      <c r="AW152" s="91"/>
      <c r="AX152" s="91"/>
      <c r="AY152" s="91"/>
      <c r="AZ152" s="91"/>
      <c r="BA152" s="91"/>
      <c r="BB152" s="91" t="str">
        <f t="shared" si="507"/>
        <v/>
      </c>
      <c r="BG152" s="91">
        <f t="shared" si="508"/>
        <v>0</v>
      </c>
      <c r="BH152" s="116">
        <f>BG420</f>
        <v>0</v>
      </c>
      <c r="BI152" s="116">
        <f>BG421</f>
        <v>0</v>
      </c>
      <c r="BJ152" s="116">
        <f>BG422</f>
        <v>0</v>
      </c>
      <c r="BK152" s="116">
        <f>B420</f>
        <v>0</v>
      </c>
      <c r="BL152" s="91"/>
      <c r="BM152" s="91">
        <f t="shared" si="509"/>
        <v>0</v>
      </c>
    </row>
    <row r="153" spans="1:65" ht="18" customHeight="1" thickTop="1">
      <c r="A153" s="387">
        <v>46</v>
      </c>
      <c r="B153" s="381"/>
      <c r="C153" s="384" t="str">
        <f>IF(B153="","",VLOOKUP(B153,'登録データ（女）'!$A$3:$AB$2000,2,FALSE))</f>
        <v/>
      </c>
      <c r="D153" s="384" t="str">
        <f>IF(B153="","",VLOOKUP(B153,'登録データ（女）'!$A$3:$AB$2000,3,FALSE))</f>
        <v/>
      </c>
      <c r="E153" s="90" t="str">
        <f>IF(B153="","",VLOOKUP(B153,'登録データ（女）'!$A$3:$AB$2000,7,FALSE))</f>
        <v/>
      </c>
      <c r="F153" s="90" t="s">
        <v>52</v>
      </c>
      <c r="G153" s="82"/>
      <c r="H153" s="82"/>
      <c r="I153" s="90" t="s">
        <v>55</v>
      </c>
      <c r="J153" s="17"/>
      <c r="K153" s="111" t="str">
        <f t="shared" si="510"/>
        <v/>
      </c>
      <c r="L153" s="17"/>
      <c r="M153" s="111" t="str">
        <f t="shared" si="488"/>
        <v/>
      </c>
      <c r="N153" s="17"/>
      <c r="O153" s="17"/>
      <c r="P153" s="262"/>
      <c r="Q153" s="262"/>
      <c r="R153" s="241"/>
      <c r="S153" s="254"/>
      <c r="T153" s="254"/>
      <c r="X153" s="104"/>
      <c r="Y153" s="91">
        <f>IF(B153="",0,IF(VLOOKUP(B153,'登録データ（女）'!$A$3:$AB$2000,28,FALSE)=1,0,1))</f>
        <v>0</v>
      </c>
      <c r="Z153" s="91">
        <f t="shared" ref="Z153" si="522">IF(B153="",1,0)</f>
        <v>1</v>
      </c>
      <c r="AA153" s="91">
        <f t="shared" ref="AA153" si="523">IF(C153="",1,0)</f>
        <v>1</v>
      </c>
      <c r="AB153" s="91">
        <f t="shared" ref="AB153" si="524">IF(D153="",1,0)</f>
        <v>1</v>
      </c>
      <c r="AC153" s="91">
        <f t="shared" ref="AC153" si="525">IF(E153="",1,0)</f>
        <v>1</v>
      </c>
      <c r="AD153" s="91">
        <f t="shared" ref="AD153" si="526">IF(E154="",1,0)</f>
        <v>1</v>
      </c>
      <c r="AE153" s="91">
        <f>SUM(Z153:AD153)</f>
        <v>5</v>
      </c>
      <c r="AF153" s="115" t="str">
        <f t="shared" ref="AF153" si="527">IF($B153="","",IF($B153&gt;1500,0,1))</f>
        <v/>
      </c>
      <c r="AG153" s="91">
        <f t="shared" ca="1" si="495"/>
        <v>0</v>
      </c>
      <c r="AH153" s="91">
        <f t="shared" si="496"/>
        <v>0</v>
      </c>
      <c r="AI153" s="91" t="str">
        <f>IF(G153="","0",VLOOKUP(G153,'登録データ（女）'!$U$4:$W$23,2,FALSE))</f>
        <v>0</v>
      </c>
      <c r="AJ153" s="91" t="str">
        <f t="shared" si="485"/>
        <v>00</v>
      </c>
      <c r="AK153" s="91" t="str">
        <f t="shared" si="497"/>
        <v>0</v>
      </c>
      <c r="AL153" s="91" t="str">
        <f t="shared" si="486"/>
        <v>000000</v>
      </c>
      <c r="AM153" s="91" t="str">
        <f t="shared" ca="1" si="498"/>
        <v/>
      </c>
      <c r="AN153" s="91">
        <f t="shared" si="499"/>
        <v>0</v>
      </c>
      <c r="AO153" s="91" t="str">
        <f>IF(G153="","0",VALUE(VLOOKUP(G153,'登録データ（男）'!$U$4:$W$22,3,FALSE)))</f>
        <v>0</v>
      </c>
      <c r="AP153" s="91">
        <f t="shared" si="487"/>
        <v>0</v>
      </c>
      <c r="AQ153" s="91">
        <f t="shared" si="500"/>
        <v>0</v>
      </c>
      <c r="AR153" s="91" t="str">
        <f ca="1">IF(OFFSET(B153,-MOD(ROW(B153),3),0)&lt;&gt;"",IF(RIGHT(G153,1)=")",VALUE(VLOOKUP(OFFSET(B153,-MOD(ROW(B153),3),0),'登録データ（女）'!#REF!,8,FALSE)),"0"),"0")</f>
        <v>0</v>
      </c>
      <c r="AS153" s="91">
        <f t="shared" ca="1" si="501"/>
        <v>0</v>
      </c>
      <c r="AT153" s="91" t="str">
        <f t="shared" ref="AT153" si="528">IF(AU153="","",RANK(AU153,$AU$18:$AU$467,1))</f>
        <v/>
      </c>
      <c r="AU153" s="91" t="str">
        <f t="shared" ref="AU153" si="529">IF(S153="","",B153)</f>
        <v/>
      </c>
      <c r="AV153" s="91" t="str">
        <f t="shared" ref="AV153" si="530">IF(AW153="","",RANK(AW153,$AW$18:$AW$467,1))</f>
        <v/>
      </c>
      <c r="AW153" s="91" t="str">
        <f t="shared" ref="AW153" si="531">IF(T153="","",B153)</f>
        <v/>
      </c>
      <c r="AX153" s="91" t="str">
        <f t="shared" ref="AX153" si="532">IF(AY153="","",RANK(AY153,$AY$18:$AY$467,1))</f>
        <v/>
      </c>
      <c r="AY153" s="91" t="str">
        <f>IF(OR(G153="七種競技",G154="七種競技",G155="七種競技"),B153,"")</f>
        <v/>
      </c>
      <c r="AZ153" s="91"/>
      <c r="BA153" s="91">
        <f>B153</f>
        <v>0</v>
      </c>
      <c r="BB153" s="91" t="str">
        <f t="shared" si="507"/>
        <v/>
      </c>
      <c r="BG153" s="91">
        <f t="shared" si="508"/>
        <v>0</v>
      </c>
      <c r="BH153" s="116">
        <f>BG423</f>
        <v>0</v>
      </c>
      <c r="BI153" s="116">
        <f>BG424</f>
        <v>0</v>
      </c>
      <c r="BJ153" s="116">
        <f>BG425</f>
        <v>0</v>
      </c>
      <c r="BK153" s="116">
        <f>B423</f>
        <v>0</v>
      </c>
      <c r="BL153" s="91"/>
      <c r="BM153" s="91">
        <f t="shared" si="509"/>
        <v>0</v>
      </c>
    </row>
    <row r="154" spans="1:65" ht="18" customHeight="1">
      <c r="A154" s="388"/>
      <c r="B154" s="382"/>
      <c r="C154" s="385"/>
      <c r="D154" s="385"/>
      <c r="E154" s="91" t="str">
        <f>IF(B153="","",VLOOKUP(B153,'登録データ（女）'!$A$3:$AB$2000,4,FALSE))</f>
        <v/>
      </c>
      <c r="F154" s="91" t="s">
        <v>53</v>
      </c>
      <c r="G154" s="16"/>
      <c r="H154" s="16"/>
      <c r="I154" s="91" t="s">
        <v>56</v>
      </c>
      <c r="J154" s="76"/>
      <c r="K154" s="91" t="str">
        <f t="shared" si="510"/>
        <v/>
      </c>
      <c r="L154" s="76"/>
      <c r="M154" s="91" t="str">
        <f t="shared" si="488"/>
        <v/>
      </c>
      <c r="N154" s="76"/>
      <c r="O154" s="76"/>
      <c r="P154" s="204"/>
      <c r="Q154" s="204"/>
      <c r="R154" s="257"/>
      <c r="S154" s="255"/>
      <c r="T154" s="255"/>
      <c r="X154" s="104"/>
      <c r="Y154" s="91">
        <f>IF(B154="",0,IF(VLOOKUP(B154,'登録データ（女）'!$A$3:$AB$2000,28,FALSE)=1,0,1))</f>
        <v>0</v>
      </c>
      <c r="Z154" s="91"/>
      <c r="AA154" s="91"/>
      <c r="AB154" s="91"/>
      <c r="AC154" s="91"/>
      <c r="AD154" s="91"/>
      <c r="AE154" s="91"/>
      <c r="AF154" s="91"/>
      <c r="AG154" s="91">
        <f t="shared" ca="1" si="495"/>
        <v>0</v>
      </c>
      <c r="AH154" s="91">
        <f t="shared" si="496"/>
        <v>0</v>
      </c>
      <c r="AI154" s="91" t="str">
        <f>IF(G154="","0",VLOOKUP(G154,'登録データ（女）'!$U$4:$W$23,2,FALSE))</f>
        <v>0</v>
      </c>
      <c r="AJ154" s="91" t="str">
        <f t="shared" si="485"/>
        <v>00</v>
      </c>
      <c r="AK154" s="91" t="str">
        <f t="shared" si="497"/>
        <v>0</v>
      </c>
      <c r="AL154" s="91" t="str">
        <f t="shared" si="486"/>
        <v>000000</v>
      </c>
      <c r="AM154" s="91" t="str">
        <f t="shared" ca="1" si="498"/>
        <v/>
      </c>
      <c r="AN154" s="91">
        <f t="shared" si="499"/>
        <v>0</v>
      </c>
      <c r="AO154" s="91" t="str">
        <f>IF(G154="","0",VALUE(VLOOKUP(G154,'登録データ（男）'!$U$4:$W$22,3,FALSE)))</f>
        <v>0</v>
      </c>
      <c r="AP154" s="91">
        <f t="shared" si="487"/>
        <v>0</v>
      </c>
      <c r="AQ154" s="91">
        <f t="shared" si="500"/>
        <v>0</v>
      </c>
      <c r="AR154" s="91" t="str">
        <f ca="1">IF(OFFSET(B154,-MOD(ROW(B154),3),0)&lt;&gt;"",IF(RIGHT(G154,1)=")",VALUE(VLOOKUP(OFFSET(B154,-MOD(ROW(B154),3),0),'登録データ（女）'!#REF!,8,FALSE)),"0"),"0")</f>
        <v>0</v>
      </c>
      <c r="AS154" s="91">
        <f t="shared" ca="1" si="501"/>
        <v>0</v>
      </c>
      <c r="AT154" s="91"/>
      <c r="AU154" s="91"/>
      <c r="AV154" s="91"/>
      <c r="AW154" s="91"/>
      <c r="AX154" s="91"/>
      <c r="AY154" s="91"/>
      <c r="AZ154" s="91"/>
      <c r="BA154" s="91"/>
      <c r="BB154" s="91" t="str">
        <f t="shared" si="507"/>
        <v/>
      </c>
      <c r="BG154" s="91">
        <f t="shared" si="508"/>
        <v>0</v>
      </c>
      <c r="BH154" s="116">
        <f>BG426</f>
        <v>0</v>
      </c>
      <c r="BI154" s="116">
        <f>BG427</f>
        <v>0</v>
      </c>
      <c r="BJ154" s="116">
        <f>BG428</f>
        <v>0</v>
      </c>
      <c r="BK154" s="116">
        <f>B426</f>
        <v>0</v>
      </c>
      <c r="BL154" s="91"/>
      <c r="BM154" s="91">
        <f t="shared" si="509"/>
        <v>0</v>
      </c>
    </row>
    <row r="155" spans="1:65" ht="18.75" customHeight="1" thickBot="1">
      <c r="A155" s="389"/>
      <c r="B155" s="383"/>
      <c r="C155" s="386"/>
      <c r="D155" s="386"/>
      <c r="E155" s="117" t="s">
        <v>259</v>
      </c>
      <c r="F155" s="92" t="s">
        <v>54</v>
      </c>
      <c r="G155" s="79"/>
      <c r="H155" s="79"/>
      <c r="I155" s="92" t="s">
        <v>36</v>
      </c>
      <c r="J155" s="18"/>
      <c r="K155" s="93" t="str">
        <f t="shared" si="510"/>
        <v/>
      </c>
      <c r="L155" s="18"/>
      <c r="M155" s="93" t="str">
        <f t="shared" si="488"/>
        <v/>
      </c>
      <c r="N155" s="18"/>
      <c r="O155" s="18"/>
      <c r="P155" s="258"/>
      <c r="Q155" s="258"/>
      <c r="R155" s="259"/>
      <c r="S155" s="256"/>
      <c r="T155" s="256"/>
      <c r="X155" s="104"/>
      <c r="Y155" s="91">
        <f>IF(B155="",0,IF(VLOOKUP(B155,'登録データ（女）'!$A$3:$AB$2000,28,FALSE)=1,0,1))</f>
        <v>0</v>
      </c>
      <c r="Z155" s="91"/>
      <c r="AA155" s="91"/>
      <c r="AB155" s="91"/>
      <c r="AC155" s="91"/>
      <c r="AD155" s="91"/>
      <c r="AE155" s="91"/>
      <c r="AF155" s="91"/>
      <c r="AG155" s="91">
        <f t="shared" ca="1" si="495"/>
        <v>0</v>
      </c>
      <c r="AH155" s="91">
        <f t="shared" si="496"/>
        <v>0</v>
      </c>
      <c r="AI155" s="91" t="str">
        <f>IF(G155="","0",VLOOKUP(G155,'登録データ（女）'!$U$4:$W$23,2,FALSE))</f>
        <v>0</v>
      </c>
      <c r="AJ155" s="91" t="str">
        <f t="shared" si="485"/>
        <v>00</v>
      </c>
      <c r="AK155" s="91" t="str">
        <f t="shared" si="497"/>
        <v>0</v>
      </c>
      <c r="AL155" s="91" t="str">
        <f t="shared" si="486"/>
        <v>000000</v>
      </c>
      <c r="AM155" s="91" t="str">
        <f t="shared" ca="1" si="498"/>
        <v/>
      </c>
      <c r="AN155" s="91">
        <f t="shared" si="499"/>
        <v>0</v>
      </c>
      <c r="AO155" s="91" t="str">
        <f>IF(G155="","0",VALUE(VLOOKUP(G155,'登録データ（男）'!$U$4:$W$22,3,FALSE)))</f>
        <v>0</v>
      </c>
      <c r="AP155" s="91">
        <f t="shared" si="487"/>
        <v>0</v>
      </c>
      <c r="AQ155" s="91">
        <f t="shared" si="500"/>
        <v>0</v>
      </c>
      <c r="AR155" s="91" t="str">
        <f ca="1">IF(OFFSET(B155,-MOD(ROW(B155),3),0)&lt;&gt;"",IF(RIGHT(G155,1)=")",VALUE(VLOOKUP(OFFSET(B155,-MOD(ROW(B155),3),0),'登録データ（女）'!#REF!,8,FALSE)),"0"),"0")</f>
        <v>0</v>
      </c>
      <c r="AS155" s="91">
        <f t="shared" ca="1" si="501"/>
        <v>0</v>
      </c>
      <c r="AT155" s="91"/>
      <c r="AU155" s="91"/>
      <c r="AV155" s="91"/>
      <c r="AW155" s="91"/>
      <c r="AX155" s="91"/>
      <c r="AY155" s="91"/>
      <c r="AZ155" s="91"/>
      <c r="BA155" s="91"/>
      <c r="BB155" s="91" t="str">
        <f t="shared" si="507"/>
        <v/>
      </c>
      <c r="BG155" s="91">
        <f t="shared" si="508"/>
        <v>0</v>
      </c>
      <c r="BH155" s="116">
        <f>BG429</f>
        <v>0</v>
      </c>
      <c r="BI155" s="116">
        <f>BG430</f>
        <v>0</v>
      </c>
      <c r="BJ155" s="116">
        <f>BG431</f>
        <v>0</v>
      </c>
      <c r="BK155" s="116">
        <f>B429</f>
        <v>0</v>
      </c>
      <c r="BL155" s="91"/>
      <c r="BM155" s="91">
        <f t="shared" si="509"/>
        <v>0</v>
      </c>
    </row>
    <row r="156" spans="1:65" ht="18" customHeight="1" thickTop="1">
      <c r="A156" s="387">
        <v>47</v>
      </c>
      <c r="B156" s="381"/>
      <c r="C156" s="384" t="str">
        <f>IF(B156="","",VLOOKUP(B156,'登録データ（女）'!$A$3:$AB$2000,2,FALSE))</f>
        <v/>
      </c>
      <c r="D156" s="384" t="str">
        <f>IF(B156="","",VLOOKUP(B156,'登録データ（女）'!$A$3:$AB$2000,3,FALSE))</f>
        <v/>
      </c>
      <c r="E156" s="90" t="str">
        <f>IF(B156="","",VLOOKUP(B156,'登録データ（女）'!$A$3:$AB$2000,7,FALSE))</f>
        <v/>
      </c>
      <c r="F156" s="90" t="s">
        <v>52</v>
      </c>
      <c r="G156" s="82"/>
      <c r="H156" s="82"/>
      <c r="I156" s="90" t="s">
        <v>55</v>
      </c>
      <c r="J156" s="17"/>
      <c r="K156" s="111" t="str">
        <f t="shared" si="510"/>
        <v/>
      </c>
      <c r="L156" s="17"/>
      <c r="M156" s="111" t="str">
        <f t="shared" si="488"/>
        <v/>
      </c>
      <c r="N156" s="17"/>
      <c r="O156" s="17"/>
      <c r="P156" s="262"/>
      <c r="Q156" s="262"/>
      <c r="R156" s="241"/>
      <c r="S156" s="254"/>
      <c r="T156" s="254"/>
      <c r="X156" s="104"/>
      <c r="Y156" s="91">
        <f>IF(B156="",0,IF(VLOOKUP(B156,'登録データ（女）'!$A$3:$AB$2000,28,FALSE)=1,0,1))</f>
        <v>0</v>
      </c>
      <c r="Z156" s="91">
        <f t="shared" ref="Z156" si="533">IF(B156="",1,0)</f>
        <v>1</v>
      </c>
      <c r="AA156" s="91">
        <f t="shared" ref="AA156" si="534">IF(C156="",1,0)</f>
        <v>1</v>
      </c>
      <c r="AB156" s="91">
        <f t="shared" ref="AB156" si="535">IF(D156="",1,0)</f>
        <v>1</v>
      </c>
      <c r="AC156" s="91">
        <f t="shared" ref="AC156" si="536">IF(E156="",1,0)</f>
        <v>1</v>
      </c>
      <c r="AD156" s="91">
        <f t="shared" ref="AD156" si="537">IF(E157="",1,0)</f>
        <v>1</v>
      </c>
      <c r="AE156" s="91">
        <f>SUM(Z156:AD156)</f>
        <v>5</v>
      </c>
      <c r="AF156" s="115" t="str">
        <f t="shared" ref="AF156" si="538">IF($B156="","",IF($B156&gt;1500,0,1))</f>
        <v/>
      </c>
      <c r="AG156" s="91">
        <f t="shared" ca="1" si="495"/>
        <v>0</v>
      </c>
      <c r="AH156" s="91">
        <f t="shared" si="496"/>
        <v>0</v>
      </c>
      <c r="AI156" s="91" t="str">
        <f>IF(G156="","0",VLOOKUP(G156,'登録データ（女）'!$U$4:$W$23,2,FALSE))</f>
        <v>0</v>
      </c>
      <c r="AJ156" s="91" t="str">
        <f t="shared" si="485"/>
        <v>00</v>
      </c>
      <c r="AK156" s="91" t="str">
        <f t="shared" si="497"/>
        <v>0</v>
      </c>
      <c r="AL156" s="91" t="str">
        <f t="shared" si="486"/>
        <v>000000</v>
      </c>
      <c r="AM156" s="91" t="str">
        <f t="shared" ca="1" si="498"/>
        <v/>
      </c>
      <c r="AN156" s="91">
        <f t="shared" si="499"/>
        <v>0</v>
      </c>
      <c r="AO156" s="91" t="str">
        <f>IF(G156="","0",VALUE(VLOOKUP(G156,'登録データ（男）'!$U$4:$W$22,3,FALSE)))</f>
        <v>0</v>
      </c>
      <c r="AP156" s="91">
        <f t="shared" si="487"/>
        <v>0</v>
      </c>
      <c r="AQ156" s="91">
        <f t="shared" si="500"/>
        <v>0</v>
      </c>
      <c r="AR156" s="91" t="str">
        <f ca="1">IF(OFFSET(B156,-MOD(ROW(B156),3),0)&lt;&gt;"",IF(RIGHT(G156,1)=")",VALUE(VLOOKUP(OFFSET(B156,-MOD(ROW(B156),3),0),'登録データ（女）'!#REF!,8,FALSE)),"0"),"0")</f>
        <v>0</v>
      </c>
      <c r="AS156" s="91">
        <f t="shared" ca="1" si="501"/>
        <v>0</v>
      </c>
      <c r="AT156" s="91" t="str">
        <f t="shared" ref="AT156" si="539">IF(AU156="","",RANK(AU156,$AU$18:$AU$467,1))</f>
        <v/>
      </c>
      <c r="AU156" s="91" t="str">
        <f t="shared" ref="AU156" si="540">IF(S156="","",B156)</f>
        <v/>
      </c>
      <c r="AV156" s="91" t="str">
        <f t="shared" ref="AV156" si="541">IF(AW156="","",RANK(AW156,$AW$18:$AW$467,1))</f>
        <v/>
      </c>
      <c r="AW156" s="91" t="str">
        <f t="shared" ref="AW156" si="542">IF(T156="","",B156)</f>
        <v/>
      </c>
      <c r="AX156" s="91" t="str">
        <f t="shared" ref="AX156" si="543">IF(AY156="","",RANK(AY156,$AY$18:$AY$467,1))</f>
        <v/>
      </c>
      <c r="AY156" s="91" t="str">
        <f>IF(OR(G156="七種競技",G157="七種競技",G158="七種競技"),B156,"")</f>
        <v/>
      </c>
      <c r="AZ156" s="91"/>
      <c r="BA156" s="91">
        <f>B156</f>
        <v>0</v>
      </c>
      <c r="BB156" s="91" t="str">
        <f t="shared" si="507"/>
        <v/>
      </c>
      <c r="BG156" s="91">
        <f t="shared" si="508"/>
        <v>0</v>
      </c>
      <c r="BH156" s="116">
        <f>BG432</f>
        <v>0</v>
      </c>
      <c r="BI156" s="116">
        <f>BG433</f>
        <v>0</v>
      </c>
      <c r="BJ156" s="116">
        <f>BG434</f>
        <v>0</v>
      </c>
      <c r="BK156" s="116">
        <f>B432</f>
        <v>0</v>
      </c>
      <c r="BL156" s="91"/>
      <c r="BM156" s="91">
        <f t="shared" si="509"/>
        <v>0</v>
      </c>
    </row>
    <row r="157" spans="1:65" ht="18" customHeight="1">
      <c r="A157" s="388"/>
      <c r="B157" s="382"/>
      <c r="C157" s="385"/>
      <c r="D157" s="385"/>
      <c r="E157" s="91" t="str">
        <f>IF(B156="","",VLOOKUP(B156,'登録データ（女）'!$A$3:$AB$2000,4,FALSE))</f>
        <v/>
      </c>
      <c r="F157" s="91" t="s">
        <v>53</v>
      </c>
      <c r="G157" s="16"/>
      <c r="H157" s="16"/>
      <c r="I157" s="91" t="s">
        <v>56</v>
      </c>
      <c r="J157" s="76"/>
      <c r="K157" s="91" t="str">
        <f t="shared" si="510"/>
        <v/>
      </c>
      <c r="L157" s="76"/>
      <c r="M157" s="91" t="str">
        <f t="shared" si="488"/>
        <v/>
      </c>
      <c r="N157" s="76"/>
      <c r="O157" s="76"/>
      <c r="P157" s="204"/>
      <c r="Q157" s="204"/>
      <c r="R157" s="257"/>
      <c r="S157" s="255"/>
      <c r="T157" s="255"/>
      <c r="X157" s="104"/>
      <c r="Y157" s="91">
        <f>IF(B157="",0,IF(VLOOKUP(B157,'登録データ（女）'!$A$3:$AB$2000,28,FALSE)=1,0,1))</f>
        <v>0</v>
      </c>
      <c r="Z157" s="91"/>
      <c r="AA157" s="91"/>
      <c r="AB157" s="91"/>
      <c r="AC157" s="91"/>
      <c r="AD157" s="91"/>
      <c r="AE157" s="91"/>
      <c r="AF157" s="91"/>
      <c r="AG157" s="91">
        <f t="shared" ca="1" si="495"/>
        <v>0</v>
      </c>
      <c r="AH157" s="91">
        <f t="shared" si="496"/>
        <v>0</v>
      </c>
      <c r="AI157" s="91" t="str">
        <f>IF(G157="","0",VLOOKUP(G157,'登録データ（女）'!$U$4:$W$23,2,FALSE))</f>
        <v>0</v>
      </c>
      <c r="AJ157" s="91" t="str">
        <f t="shared" si="485"/>
        <v>00</v>
      </c>
      <c r="AK157" s="91" t="str">
        <f t="shared" si="497"/>
        <v>0</v>
      </c>
      <c r="AL157" s="91" t="str">
        <f t="shared" si="486"/>
        <v>000000</v>
      </c>
      <c r="AM157" s="91" t="str">
        <f t="shared" ca="1" si="498"/>
        <v/>
      </c>
      <c r="AN157" s="91">
        <f t="shared" si="499"/>
        <v>0</v>
      </c>
      <c r="AO157" s="91" t="str">
        <f>IF(G157="","0",VALUE(VLOOKUP(G157,'登録データ（男）'!$U$4:$W$22,3,FALSE)))</f>
        <v>0</v>
      </c>
      <c r="AP157" s="91">
        <f t="shared" si="487"/>
        <v>0</v>
      </c>
      <c r="AQ157" s="91">
        <f t="shared" si="500"/>
        <v>0</v>
      </c>
      <c r="AR157" s="91" t="str">
        <f ca="1">IF(OFFSET(B157,-MOD(ROW(B157),3),0)&lt;&gt;"",IF(RIGHT(G157,1)=")",VALUE(VLOOKUP(OFFSET(B157,-MOD(ROW(B157),3),0),'登録データ（女）'!#REF!,8,FALSE)),"0"),"0")</f>
        <v>0</v>
      </c>
      <c r="AS157" s="91">
        <f t="shared" ca="1" si="501"/>
        <v>0</v>
      </c>
      <c r="AT157" s="91"/>
      <c r="AU157" s="91"/>
      <c r="AV157" s="91"/>
      <c r="AW157" s="91"/>
      <c r="AX157" s="91"/>
      <c r="AY157" s="91"/>
      <c r="AZ157" s="91"/>
      <c r="BA157" s="91"/>
      <c r="BB157" s="91" t="str">
        <f t="shared" si="507"/>
        <v/>
      </c>
      <c r="BG157" s="91">
        <f t="shared" si="508"/>
        <v>0</v>
      </c>
      <c r="BH157" s="116">
        <f>BG435</f>
        <v>0</v>
      </c>
      <c r="BI157" s="116">
        <f>BG436</f>
        <v>0</v>
      </c>
      <c r="BJ157" s="116">
        <f>BG437</f>
        <v>0</v>
      </c>
      <c r="BK157" s="116">
        <f>B435</f>
        <v>0</v>
      </c>
      <c r="BL157" s="91"/>
      <c r="BM157" s="91">
        <f t="shared" si="509"/>
        <v>0</v>
      </c>
    </row>
    <row r="158" spans="1:65" ht="18.75" customHeight="1" thickBot="1">
      <c r="A158" s="389"/>
      <c r="B158" s="383"/>
      <c r="C158" s="386"/>
      <c r="D158" s="386"/>
      <c r="E158" s="117" t="s">
        <v>259</v>
      </c>
      <c r="F158" s="92" t="s">
        <v>54</v>
      </c>
      <c r="G158" s="79"/>
      <c r="H158" s="79"/>
      <c r="I158" s="92" t="s">
        <v>36</v>
      </c>
      <c r="J158" s="18"/>
      <c r="K158" s="93" t="str">
        <f t="shared" si="510"/>
        <v/>
      </c>
      <c r="L158" s="18"/>
      <c r="M158" s="93" t="str">
        <f t="shared" si="488"/>
        <v/>
      </c>
      <c r="N158" s="18"/>
      <c r="O158" s="18"/>
      <c r="P158" s="258"/>
      <c r="Q158" s="258"/>
      <c r="R158" s="259"/>
      <c r="S158" s="256"/>
      <c r="T158" s="256"/>
      <c r="X158" s="104"/>
      <c r="Y158" s="91">
        <f>IF(B158="",0,IF(VLOOKUP(B158,'登録データ（女）'!$A$3:$AB$2000,28,FALSE)=1,0,1))</f>
        <v>0</v>
      </c>
      <c r="Z158" s="91"/>
      <c r="AA158" s="91"/>
      <c r="AB158" s="91"/>
      <c r="AC158" s="91"/>
      <c r="AD158" s="91"/>
      <c r="AE158" s="91"/>
      <c r="AF158" s="91"/>
      <c r="AG158" s="91">
        <f t="shared" ca="1" si="495"/>
        <v>0</v>
      </c>
      <c r="AH158" s="91">
        <f t="shared" si="496"/>
        <v>0</v>
      </c>
      <c r="AI158" s="91" t="str">
        <f>IF(G158="","0",VLOOKUP(G158,'登録データ（女）'!$U$4:$W$23,2,FALSE))</f>
        <v>0</v>
      </c>
      <c r="AJ158" s="91" t="str">
        <f t="shared" si="485"/>
        <v>00</v>
      </c>
      <c r="AK158" s="91" t="str">
        <f t="shared" si="497"/>
        <v>0</v>
      </c>
      <c r="AL158" s="91" t="str">
        <f t="shared" si="486"/>
        <v>000000</v>
      </c>
      <c r="AM158" s="91" t="str">
        <f t="shared" ca="1" si="498"/>
        <v/>
      </c>
      <c r="AN158" s="91">
        <f t="shared" si="499"/>
        <v>0</v>
      </c>
      <c r="AO158" s="91" t="str">
        <f>IF(G158="","0",VALUE(VLOOKUP(G158,'登録データ（男）'!$U$4:$W$22,3,FALSE)))</f>
        <v>0</v>
      </c>
      <c r="AP158" s="91">
        <f t="shared" si="487"/>
        <v>0</v>
      </c>
      <c r="AQ158" s="91">
        <f t="shared" si="500"/>
        <v>0</v>
      </c>
      <c r="AR158" s="91" t="str">
        <f ca="1">IF(OFFSET(B158,-MOD(ROW(B158),3),0)&lt;&gt;"",IF(RIGHT(G158,1)=")",VALUE(VLOOKUP(OFFSET(B158,-MOD(ROW(B158),3),0),'登録データ（女）'!#REF!,8,FALSE)),"0"),"0")</f>
        <v>0</v>
      </c>
      <c r="AS158" s="91">
        <f t="shared" ca="1" si="501"/>
        <v>0</v>
      </c>
      <c r="AT158" s="91"/>
      <c r="AU158" s="91"/>
      <c r="AV158" s="91"/>
      <c r="AW158" s="91"/>
      <c r="AX158" s="91"/>
      <c r="AY158" s="91"/>
      <c r="AZ158" s="91"/>
      <c r="BA158" s="91"/>
      <c r="BB158" s="91" t="str">
        <f t="shared" si="507"/>
        <v/>
      </c>
      <c r="BG158" s="91">
        <f t="shared" si="508"/>
        <v>0</v>
      </c>
      <c r="BH158" s="116">
        <f>BG438</f>
        <v>0</v>
      </c>
      <c r="BI158" s="116">
        <f>BG439</f>
        <v>0</v>
      </c>
      <c r="BJ158" s="116">
        <f>BG440</f>
        <v>0</v>
      </c>
      <c r="BK158" s="116">
        <f>B438</f>
        <v>0</v>
      </c>
      <c r="BL158" s="91"/>
      <c r="BM158" s="91">
        <f t="shared" si="509"/>
        <v>0</v>
      </c>
    </row>
    <row r="159" spans="1:65" ht="18" customHeight="1" thickTop="1">
      <c r="A159" s="387">
        <v>48</v>
      </c>
      <c r="B159" s="381"/>
      <c r="C159" s="384" t="str">
        <f>IF(B159="","",VLOOKUP(B159,'登録データ（女）'!$A$3:$AB$2000,2,FALSE))</f>
        <v/>
      </c>
      <c r="D159" s="384" t="str">
        <f>IF(B159="","",VLOOKUP(B159,'登録データ（女）'!$A$3:$AB$2000,3,FALSE))</f>
        <v/>
      </c>
      <c r="E159" s="90" t="str">
        <f>IF(B159="","",VLOOKUP(B159,'登録データ（女）'!$A$3:$AB$2000,7,FALSE))</f>
        <v/>
      </c>
      <c r="F159" s="90" t="s">
        <v>52</v>
      </c>
      <c r="G159" s="82"/>
      <c r="H159" s="82"/>
      <c r="I159" s="90" t="s">
        <v>55</v>
      </c>
      <c r="J159" s="17"/>
      <c r="K159" s="111" t="str">
        <f t="shared" si="510"/>
        <v/>
      </c>
      <c r="L159" s="17"/>
      <c r="M159" s="111" t="str">
        <f t="shared" si="488"/>
        <v/>
      </c>
      <c r="N159" s="17"/>
      <c r="O159" s="17"/>
      <c r="P159" s="262"/>
      <c r="Q159" s="262"/>
      <c r="R159" s="241"/>
      <c r="S159" s="254"/>
      <c r="T159" s="254"/>
      <c r="X159" s="104"/>
      <c r="Y159" s="91">
        <f>IF(B159="",0,IF(VLOOKUP(B159,'登録データ（女）'!$A$3:$AB$2000,28,FALSE)=1,0,1))</f>
        <v>0</v>
      </c>
      <c r="Z159" s="91">
        <f t="shared" ref="Z159" si="544">IF(B159="",1,0)</f>
        <v>1</v>
      </c>
      <c r="AA159" s="91">
        <f t="shared" ref="AA159" si="545">IF(C159="",1,0)</f>
        <v>1</v>
      </c>
      <c r="AB159" s="91">
        <f t="shared" ref="AB159" si="546">IF(D159="",1,0)</f>
        <v>1</v>
      </c>
      <c r="AC159" s="91">
        <f t="shared" ref="AC159" si="547">IF(E159="",1,0)</f>
        <v>1</v>
      </c>
      <c r="AD159" s="91">
        <f t="shared" ref="AD159" si="548">IF(E160="",1,0)</f>
        <v>1</v>
      </c>
      <c r="AE159" s="91">
        <f>SUM(Z159:AD159)</f>
        <v>5</v>
      </c>
      <c r="AF159" s="115" t="str">
        <f t="shared" ref="AF159" si="549">IF($B159="","",IF($B159&gt;1500,0,1))</f>
        <v/>
      </c>
      <c r="AG159" s="91">
        <f t="shared" ca="1" si="495"/>
        <v>0</v>
      </c>
      <c r="AH159" s="91">
        <f t="shared" si="496"/>
        <v>0</v>
      </c>
      <c r="AI159" s="91" t="str">
        <f>IF(G159="","0",VLOOKUP(G159,'登録データ（女）'!$U$4:$W$23,2,FALSE))</f>
        <v>0</v>
      </c>
      <c r="AJ159" s="91" t="str">
        <f t="shared" si="485"/>
        <v>00</v>
      </c>
      <c r="AK159" s="91" t="str">
        <f t="shared" si="497"/>
        <v>0</v>
      </c>
      <c r="AL159" s="91" t="str">
        <f t="shared" si="486"/>
        <v>000000</v>
      </c>
      <c r="AM159" s="91" t="str">
        <f t="shared" ca="1" si="498"/>
        <v/>
      </c>
      <c r="AN159" s="91">
        <f t="shared" si="499"/>
        <v>0</v>
      </c>
      <c r="AO159" s="91" t="str">
        <f>IF(G159="","0",VALUE(VLOOKUP(G159,'登録データ（男）'!$U$4:$W$22,3,FALSE)))</f>
        <v>0</v>
      </c>
      <c r="AP159" s="91">
        <f t="shared" si="487"/>
        <v>0</v>
      </c>
      <c r="AQ159" s="91">
        <f t="shared" si="500"/>
        <v>0</v>
      </c>
      <c r="AR159" s="91" t="str">
        <f ca="1">IF(OFFSET(B159,-MOD(ROW(B159),3),0)&lt;&gt;"",IF(RIGHT(G159,1)=")",VALUE(VLOOKUP(OFFSET(B159,-MOD(ROW(B159),3),0),'登録データ（女）'!#REF!,8,FALSE)),"0"),"0")</f>
        <v>0</v>
      </c>
      <c r="AS159" s="91">
        <f t="shared" ca="1" si="501"/>
        <v>0</v>
      </c>
      <c r="AT159" s="91" t="str">
        <f t="shared" ref="AT159" si="550">IF(AU159="","",RANK(AU159,$AU$18:$AU$467,1))</f>
        <v/>
      </c>
      <c r="AU159" s="91" t="str">
        <f t="shared" ref="AU159" si="551">IF(S159="","",B159)</f>
        <v/>
      </c>
      <c r="AV159" s="91" t="str">
        <f t="shared" ref="AV159" si="552">IF(AW159="","",RANK(AW159,$AW$18:$AW$467,1))</f>
        <v/>
      </c>
      <c r="AW159" s="91" t="str">
        <f t="shared" ref="AW159" si="553">IF(T159="","",B159)</f>
        <v/>
      </c>
      <c r="AX159" s="91" t="str">
        <f t="shared" ref="AX159" si="554">IF(AY159="","",RANK(AY159,$AY$18:$AY$467,1))</f>
        <v/>
      </c>
      <c r="AY159" s="91" t="str">
        <f>IF(OR(G159="七種競技",G160="七種競技",G161="七種競技"),B159,"")</f>
        <v/>
      </c>
      <c r="AZ159" s="91"/>
      <c r="BA159" s="91">
        <f>B159</f>
        <v>0</v>
      </c>
      <c r="BB159" s="91" t="str">
        <f t="shared" si="507"/>
        <v/>
      </c>
      <c r="BG159" s="91">
        <f t="shared" si="508"/>
        <v>0</v>
      </c>
      <c r="BH159" s="116">
        <f>BG441</f>
        <v>0</v>
      </c>
      <c r="BI159" s="116">
        <f>BG442</f>
        <v>0</v>
      </c>
      <c r="BJ159" s="116">
        <f>BG443</f>
        <v>0</v>
      </c>
      <c r="BK159" s="116">
        <f>B441</f>
        <v>0</v>
      </c>
      <c r="BL159" s="91"/>
      <c r="BM159" s="91">
        <f t="shared" si="509"/>
        <v>0</v>
      </c>
    </row>
    <row r="160" spans="1:65" ht="18" customHeight="1">
      <c r="A160" s="388"/>
      <c r="B160" s="382"/>
      <c r="C160" s="385"/>
      <c r="D160" s="385"/>
      <c r="E160" s="91" t="str">
        <f>IF(B159="","",VLOOKUP(B159,'登録データ（女）'!$A$3:$AB$2000,4,FALSE))</f>
        <v/>
      </c>
      <c r="F160" s="91" t="s">
        <v>53</v>
      </c>
      <c r="G160" s="16"/>
      <c r="H160" s="16"/>
      <c r="I160" s="91" t="s">
        <v>56</v>
      </c>
      <c r="J160" s="76"/>
      <c r="K160" s="91" t="str">
        <f t="shared" si="510"/>
        <v/>
      </c>
      <c r="L160" s="76"/>
      <c r="M160" s="91" t="str">
        <f t="shared" si="488"/>
        <v/>
      </c>
      <c r="N160" s="76"/>
      <c r="O160" s="76"/>
      <c r="P160" s="204"/>
      <c r="Q160" s="204"/>
      <c r="R160" s="257"/>
      <c r="S160" s="255"/>
      <c r="T160" s="255"/>
      <c r="X160" s="104"/>
      <c r="Y160" s="91">
        <f>IF(B160="",0,IF(VLOOKUP(B160,'登録データ（女）'!$A$3:$AB$2000,28,FALSE)=1,0,1))</f>
        <v>0</v>
      </c>
      <c r="Z160" s="91"/>
      <c r="AA160" s="91"/>
      <c r="AB160" s="91"/>
      <c r="AC160" s="91"/>
      <c r="AD160" s="91"/>
      <c r="AE160" s="91"/>
      <c r="AF160" s="91"/>
      <c r="AG160" s="91">
        <f t="shared" ca="1" si="495"/>
        <v>0</v>
      </c>
      <c r="AH160" s="91">
        <f t="shared" si="496"/>
        <v>0</v>
      </c>
      <c r="AI160" s="91" t="str">
        <f>IF(G160="","0",VLOOKUP(G160,'登録データ（女）'!$U$4:$W$23,2,FALSE))</f>
        <v>0</v>
      </c>
      <c r="AJ160" s="91" t="str">
        <f t="shared" si="485"/>
        <v>00</v>
      </c>
      <c r="AK160" s="91" t="str">
        <f t="shared" si="497"/>
        <v>0</v>
      </c>
      <c r="AL160" s="91" t="str">
        <f t="shared" si="486"/>
        <v>000000</v>
      </c>
      <c r="AM160" s="91" t="str">
        <f t="shared" ca="1" si="498"/>
        <v/>
      </c>
      <c r="AN160" s="91">
        <f t="shared" si="499"/>
        <v>0</v>
      </c>
      <c r="AO160" s="91" t="str">
        <f>IF(G160="","0",VALUE(VLOOKUP(G160,'登録データ（男）'!$U$4:$W$22,3,FALSE)))</f>
        <v>0</v>
      </c>
      <c r="AP160" s="91">
        <f t="shared" si="487"/>
        <v>0</v>
      </c>
      <c r="AQ160" s="91">
        <f t="shared" si="500"/>
        <v>0</v>
      </c>
      <c r="AR160" s="91" t="str">
        <f ca="1">IF(OFFSET(B160,-MOD(ROW(B160),3),0)&lt;&gt;"",IF(RIGHT(G160,1)=")",VALUE(VLOOKUP(OFFSET(B160,-MOD(ROW(B160),3),0),'登録データ（女）'!#REF!,8,FALSE)),"0"),"0")</f>
        <v>0</v>
      </c>
      <c r="AS160" s="91">
        <f t="shared" ca="1" si="501"/>
        <v>0</v>
      </c>
      <c r="AT160" s="91"/>
      <c r="AU160" s="91"/>
      <c r="AV160" s="91"/>
      <c r="AW160" s="91"/>
      <c r="AX160" s="91"/>
      <c r="AY160" s="91"/>
      <c r="AZ160" s="91"/>
      <c r="BA160" s="91"/>
      <c r="BB160" s="91" t="str">
        <f t="shared" si="507"/>
        <v/>
      </c>
      <c r="BG160" s="91">
        <f t="shared" si="508"/>
        <v>0</v>
      </c>
      <c r="BH160" s="116">
        <f>BG444</f>
        <v>0</v>
      </c>
      <c r="BI160" s="116">
        <f>BG445</f>
        <v>0</v>
      </c>
      <c r="BJ160" s="116">
        <f>BG446</f>
        <v>0</v>
      </c>
      <c r="BK160" s="116">
        <f>B444</f>
        <v>0</v>
      </c>
      <c r="BL160" s="91"/>
      <c r="BM160" s="91">
        <f t="shared" si="509"/>
        <v>0</v>
      </c>
    </row>
    <row r="161" spans="1:65" ht="18.75" customHeight="1" thickBot="1">
      <c r="A161" s="389"/>
      <c r="B161" s="383"/>
      <c r="C161" s="386"/>
      <c r="D161" s="386"/>
      <c r="E161" s="117" t="s">
        <v>259</v>
      </c>
      <c r="F161" s="92" t="s">
        <v>54</v>
      </c>
      <c r="G161" s="79"/>
      <c r="H161" s="79"/>
      <c r="I161" s="92" t="s">
        <v>36</v>
      </c>
      <c r="J161" s="18"/>
      <c r="K161" s="93" t="str">
        <f t="shared" si="510"/>
        <v/>
      </c>
      <c r="L161" s="18"/>
      <c r="M161" s="93" t="str">
        <f t="shared" si="488"/>
        <v/>
      </c>
      <c r="N161" s="18"/>
      <c r="O161" s="18"/>
      <c r="P161" s="258"/>
      <c r="Q161" s="258"/>
      <c r="R161" s="259"/>
      <c r="S161" s="256"/>
      <c r="T161" s="256"/>
      <c r="X161" s="104"/>
      <c r="Y161" s="91">
        <f>IF(B161="",0,IF(VLOOKUP(B161,'登録データ（女）'!$A$3:$AB$2000,28,FALSE)=1,0,1))</f>
        <v>0</v>
      </c>
      <c r="Z161" s="91"/>
      <c r="AA161" s="91"/>
      <c r="AB161" s="91"/>
      <c r="AC161" s="91"/>
      <c r="AD161" s="91"/>
      <c r="AE161" s="91"/>
      <c r="AF161" s="91"/>
      <c r="AG161" s="91">
        <f t="shared" ca="1" si="495"/>
        <v>0</v>
      </c>
      <c r="AH161" s="91">
        <f t="shared" si="496"/>
        <v>0</v>
      </c>
      <c r="AI161" s="91" t="str">
        <f>IF(G161="","0",VLOOKUP(G161,'登録データ（女）'!$U$4:$W$23,2,FALSE))</f>
        <v>0</v>
      </c>
      <c r="AJ161" s="91" t="str">
        <f t="shared" si="485"/>
        <v>00</v>
      </c>
      <c r="AK161" s="91" t="str">
        <f t="shared" si="497"/>
        <v>0</v>
      </c>
      <c r="AL161" s="91" t="str">
        <f t="shared" si="486"/>
        <v>000000</v>
      </c>
      <c r="AM161" s="91" t="str">
        <f t="shared" ca="1" si="498"/>
        <v/>
      </c>
      <c r="AN161" s="91">
        <f t="shared" si="499"/>
        <v>0</v>
      </c>
      <c r="AO161" s="91" t="str">
        <f>IF(G161="","0",VALUE(VLOOKUP(G161,'登録データ（男）'!$U$4:$W$22,3,FALSE)))</f>
        <v>0</v>
      </c>
      <c r="AP161" s="91">
        <f t="shared" si="487"/>
        <v>0</v>
      </c>
      <c r="AQ161" s="91">
        <f t="shared" si="500"/>
        <v>0</v>
      </c>
      <c r="AR161" s="91" t="str">
        <f ca="1">IF(OFFSET(B161,-MOD(ROW(B161),3),0)&lt;&gt;"",IF(RIGHT(G161,1)=")",VALUE(VLOOKUP(OFFSET(B161,-MOD(ROW(B161),3),0),'登録データ（女）'!#REF!,8,FALSE)),"0"),"0")</f>
        <v>0</v>
      </c>
      <c r="AS161" s="91">
        <f t="shared" ca="1" si="501"/>
        <v>0</v>
      </c>
      <c r="AT161" s="91"/>
      <c r="AU161" s="91"/>
      <c r="AV161" s="91"/>
      <c r="AW161" s="91"/>
      <c r="AX161" s="91"/>
      <c r="AY161" s="91"/>
      <c r="AZ161" s="91"/>
      <c r="BA161" s="91"/>
      <c r="BB161" s="91" t="str">
        <f t="shared" si="507"/>
        <v/>
      </c>
      <c r="BG161" s="91">
        <f t="shared" si="508"/>
        <v>0</v>
      </c>
      <c r="BH161" s="116">
        <f>BG447</f>
        <v>0</v>
      </c>
      <c r="BI161" s="116">
        <f>BG448</f>
        <v>0</v>
      </c>
      <c r="BJ161" s="116">
        <f>BG449</f>
        <v>0</v>
      </c>
      <c r="BK161" s="116">
        <f>B447</f>
        <v>0</v>
      </c>
      <c r="BL161" s="91"/>
      <c r="BM161" s="91">
        <f t="shared" si="509"/>
        <v>0</v>
      </c>
    </row>
    <row r="162" spans="1:65" ht="18" customHeight="1" thickTop="1">
      <c r="A162" s="387">
        <v>49</v>
      </c>
      <c r="B162" s="381"/>
      <c r="C162" s="384" t="str">
        <f>IF(B162="","",VLOOKUP(B162,'登録データ（女）'!$A$3:$AB$2000,2,FALSE))</f>
        <v/>
      </c>
      <c r="D162" s="384" t="str">
        <f>IF(B162="","",VLOOKUP(B162,'登録データ（女）'!$A$3:$AB$2000,3,FALSE))</f>
        <v/>
      </c>
      <c r="E162" s="90" t="str">
        <f>IF(B162="","",VLOOKUP(B162,'登録データ（女）'!$A$3:$AB$2000,7,FALSE))</f>
        <v/>
      </c>
      <c r="F162" s="90" t="s">
        <v>52</v>
      </c>
      <c r="G162" s="82"/>
      <c r="H162" s="82"/>
      <c r="I162" s="90" t="s">
        <v>55</v>
      </c>
      <c r="J162" s="17"/>
      <c r="K162" s="111" t="str">
        <f t="shared" si="510"/>
        <v/>
      </c>
      <c r="L162" s="17"/>
      <c r="M162" s="111" t="str">
        <f t="shared" si="488"/>
        <v/>
      </c>
      <c r="N162" s="17"/>
      <c r="O162" s="17"/>
      <c r="P162" s="262"/>
      <c r="Q162" s="262"/>
      <c r="R162" s="241"/>
      <c r="S162" s="254"/>
      <c r="T162" s="254"/>
      <c r="X162" s="104"/>
      <c r="Y162" s="91">
        <f>IF(B162="",0,IF(VLOOKUP(B162,'登録データ（女）'!$A$3:$AB$2000,28,FALSE)=1,0,1))</f>
        <v>0</v>
      </c>
      <c r="Z162" s="91">
        <f t="shared" ref="Z162" si="555">IF(B162="",1,0)</f>
        <v>1</v>
      </c>
      <c r="AA162" s="91">
        <f t="shared" ref="AA162" si="556">IF(C162="",1,0)</f>
        <v>1</v>
      </c>
      <c r="AB162" s="91">
        <f t="shared" ref="AB162" si="557">IF(D162="",1,0)</f>
        <v>1</v>
      </c>
      <c r="AC162" s="91">
        <f t="shared" ref="AC162" si="558">IF(E162="",1,0)</f>
        <v>1</v>
      </c>
      <c r="AD162" s="91">
        <f t="shared" ref="AD162" si="559">IF(E163="",1,0)</f>
        <v>1</v>
      </c>
      <c r="AE162" s="91">
        <f>SUM(Z162:AD162)</f>
        <v>5</v>
      </c>
      <c r="AF162" s="115" t="str">
        <f t="shared" ref="AF162" si="560">IF($B162="","",IF($B162&gt;1500,0,1))</f>
        <v/>
      </c>
      <c r="AG162" s="91">
        <f t="shared" ca="1" si="495"/>
        <v>0</v>
      </c>
      <c r="AH162" s="91">
        <f t="shared" si="496"/>
        <v>0</v>
      </c>
      <c r="AI162" s="91" t="str">
        <f>IF(G162="","0",VLOOKUP(G162,'登録データ（女）'!$U$4:$W$23,2,FALSE))</f>
        <v>0</v>
      </c>
      <c r="AJ162" s="91" t="str">
        <f t="shared" si="485"/>
        <v>00</v>
      </c>
      <c r="AK162" s="91" t="str">
        <f t="shared" si="497"/>
        <v>0</v>
      </c>
      <c r="AL162" s="91" t="str">
        <f t="shared" si="486"/>
        <v>000000</v>
      </c>
      <c r="AM162" s="91" t="str">
        <f t="shared" ca="1" si="498"/>
        <v/>
      </c>
      <c r="AN162" s="91">
        <f t="shared" si="499"/>
        <v>0</v>
      </c>
      <c r="AO162" s="91" t="str">
        <f>IF(G162="","0",VALUE(VLOOKUP(G162,'登録データ（男）'!$U$4:$W$22,3,FALSE)))</f>
        <v>0</v>
      </c>
      <c r="AP162" s="91">
        <f t="shared" si="487"/>
        <v>0</v>
      </c>
      <c r="AQ162" s="91">
        <f t="shared" si="500"/>
        <v>0</v>
      </c>
      <c r="AR162" s="91" t="str">
        <f ca="1">IF(OFFSET(B162,-MOD(ROW(B162),3),0)&lt;&gt;"",IF(RIGHT(G162,1)=")",VALUE(VLOOKUP(OFFSET(B162,-MOD(ROW(B162),3),0),'登録データ（女）'!#REF!,8,FALSE)),"0"),"0")</f>
        <v>0</v>
      </c>
      <c r="AS162" s="91">
        <f t="shared" ca="1" si="501"/>
        <v>0</v>
      </c>
      <c r="AT162" s="91" t="str">
        <f t="shared" ref="AT162" si="561">IF(AU162="","",RANK(AU162,$AU$18:$AU$467,1))</f>
        <v/>
      </c>
      <c r="AU162" s="91" t="str">
        <f t="shared" ref="AU162" si="562">IF(S162="","",B162)</f>
        <v/>
      </c>
      <c r="AV162" s="91" t="str">
        <f t="shared" ref="AV162" si="563">IF(AW162="","",RANK(AW162,$AW$18:$AW$467,1))</f>
        <v/>
      </c>
      <c r="AW162" s="91" t="str">
        <f t="shared" ref="AW162" si="564">IF(T162="","",B162)</f>
        <v/>
      </c>
      <c r="AX162" s="91" t="str">
        <f t="shared" ref="AX162" si="565">IF(AY162="","",RANK(AY162,$AY$18:$AY$467,1))</f>
        <v/>
      </c>
      <c r="AY162" s="91" t="str">
        <f>IF(OR(G162="七種競技",G163="七種競技",G164="七種競技"),B162,"")</f>
        <v/>
      </c>
      <c r="AZ162" s="91"/>
      <c r="BA162" s="91">
        <f>B162</f>
        <v>0</v>
      </c>
      <c r="BB162" s="91" t="str">
        <f t="shared" si="507"/>
        <v/>
      </c>
      <c r="BG162" s="91">
        <f t="shared" si="508"/>
        <v>0</v>
      </c>
      <c r="BH162" s="116">
        <f>BG450</f>
        <v>0</v>
      </c>
      <c r="BI162" s="116">
        <f>BG451</f>
        <v>0</v>
      </c>
      <c r="BJ162" s="116">
        <f>BG452</f>
        <v>0</v>
      </c>
      <c r="BK162" s="116">
        <f>B450</f>
        <v>0</v>
      </c>
      <c r="BL162" s="91"/>
      <c r="BM162" s="91">
        <f t="shared" si="509"/>
        <v>0</v>
      </c>
    </row>
    <row r="163" spans="1:65" ht="18" customHeight="1">
      <c r="A163" s="388"/>
      <c r="B163" s="382"/>
      <c r="C163" s="385"/>
      <c r="D163" s="385"/>
      <c r="E163" s="91" t="str">
        <f>IF(B162="","",VLOOKUP(B162,'登録データ（女）'!$A$3:$AB$2000,4,FALSE))</f>
        <v/>
      </c>
      <c r="F163" s="91" t="s">
        <v>53</v>
      </c>
      <c r="G163" s="16"/>
      <c r="H163" s="16"/>
      <c r="I163" s="91" t="s">
        <v>56</v>
      </c>
      <c r="J163" s="76"/>
      <c r="K163" s="91" t="str">
        <f t="shared" si="510"/>
        <v/>
      </c>
      <c r="L163" s="76"/>
      <c r="M163" s="91" t="str">
        <f t="shared" si="488"/>
        <v/>
      </c>
      <c r="N163" s="76"/>
      <c r="O163" s="76"/>
      <c r="P163" s="204"/>
      <c r="Q163" s="204"/>
      <c r="R163" s="257"/>
      <c r="S163" s="255"/>
      <c r="T163" s="255"/>
      <c r="X163" s="104"/>
      <c r="Y163" s="91">
        <f>IF(B163="",0,IF(VLOOKUP(B163,'登録データ（女）'!$A$3:$AB$2000,28,FALSE)=1,0,1))</f>
        <v>0</v>
      </c>
      <c r="Z163" s="91"/>
      <c r="AA163" s="91"/>
      <c r="AB163" s="91"/>
      <c r="AC163" s="91"/>
      <c r="AD163" s="91"/>
      <c r="AE163" s="91"/>
      <c r="AF163" s="91"/>
      <c r="AG163" s="91">
        <f t="shared" ca="1" si="495"/>
        <v>0</v>
      </c>
      <c r="AH163" s="91">
        <f t="shared" si="496"/>
        <v>0</v>
      </c>
      <c r="AI163" s="91" t="str">
        <f>IF(G163="","0",VLOOKUP(G163,'登録データ（女）'!$U$4:$W$23,2,FALSE))</f>
        <v>0</v>
      </c>
      <c r="AJ163" s="91" t="str">
        <f t="shared" si="485"/>
        <v>00</v>
      </c>
      <c r="AK163" s="91" t="str">
        <f t="shared" si="497"/>
        <v>0</v>
      </c>
      <c r="AL163" s="91" t="str">
        <f t="shared" si="486"/>
        <v>000000</v>
      </c>
      <c r="AM163" s="91" t="str">
        <f t="shared" ca="1" si="498"/>
        <v/>
      </c>
      <c r="AN163" s="91">
        <f t="shared" si="499"/>
        <v>0</v>
      </c>
      <c r="AO163" s="91" t="str">
        <f>IF(G163="","0",VALUE(VLOOKUP(G163,'登録データ（男）'!$U$4:$W$22,3,FALSE)))</f>
        <v>0</v>
      </c>
      <c r="AP163" s="91">
        <f t="shared" si="487"/>
        <v>0</v>
      </c>
      <c r="AQ163" s="91">
        <f t="shared" si="500"/>
        <v>0</v>
      </c>
      <c r="AR163" s="91" t="str">
        <f ca="1">IF(OFFSET(B163,-MOD(ROW(B163),3),0)&lt;&gt;"",IF(RIGHT(G163,1)=")",VALUE(VLOOKUP(OFFSET(B163,-MOD(ROW(B163),3),0),'登録データ（女）'!#REF!,8,FALSE)),"0"),"0")</f>
        <v>0</v>
      </c>
      <c r="AS163" s="91">
        <f t="shared" ca="1" si="501"/>
        <v>0</v>
      </c>
      <c r="AT163" s="91"/>
      <c r="AU163" s="91"/>
      <c r="AV163" s="91"/>
      <c r="AW163" s="91"/>
      <c r="AX163" s="91"/>
      <c r="AY163" s="91"/>
      <c r="AZ163" s="91"/>
      <c r="BA163" s="91"/>
      <c r="BB163" s="91" t="str">
        <f t="shared" si="507"/>
        <v/>
      </c>
      <c r="BG163" s="91">
        <f t="shared" si="508"/>
        <v>0</v>
      </c>
      <c r="BH163" s="116">
        <f>BG453</f>
        <v>0</v>
      </c>
      <c r="BI163" s="116">
        <f>BG454</f>
        <v>0</v>
      </c>
      <c r="BJ163" s="116">
        <f>BG455</f>
        <v>0</v>
      </c>
      <c r="BK163" s="116">
        <f>B453</f>
        <v>0</v>
      </c>
      <c r="BL163" s="91"/>
      <c r="BM163" s="91">
        <f t="shared" si="509"/>
        <v>0</v>
      </c>
    </row>
    <row r="164" spans="1:65" ht="18.75" customHeight="1" thickBot="1">
      <c r="A164" s="389"/>
      <c r="B164" s="383"/>
      <c r="C164" s="386"/>
      <c r="D164" s="386"/>
      <c r="E164" s="117" t="s">
        <v>259</v>
      </c>
      <c r="F164" s="92" t="s">
        <v>54</v>
      </c>
      <c r="G164" s="79"/>
      <c r="H164" s="79"/>
      <c r="I164" s="92" t="s">
        <v>36</v>
      </c>
      <c r="J164" s="18"/>
      <c r="K164" s="93" t="str">
        <f t="shared" si="510"/>
        <v/>
      </c>
      <c r="L164" s="18"/>
      <c r="M164" s="93" t="str">
        <f t="shared" si="488"/>
        <v/>
      </c>
      <c r="N164" s="18"/>
      <c r="O164" s="18"/>
      <c r="P164" s="258"/>
      <c r="Q164" s="258"/>
      <c r="R164" s="259"/>
      <c r="S164" s="256"/>
      <c r="T164" s="256"/>
      <c r="X164" s="104"/>
      <c r="Y164" s="91">
        <f>IF(B164="",0,IF(VLOOKUP(B164,'登録データ（女）'!$A$3:$AB$2000,28,FALSE)=1,0,1))</f>
        <v>0</v>
      </c>
      <c r="Z164" s="91"/>
      <c r="AA164" s="91"/>
      <c r="AB164" s="91"/>
      <c r="AC164" s="91"/>
      <c r="AD164" s="91"/>
      <c r="AE164" s="91"/>
      <c r="AF164" s="91"/>
      <c r="AG164" s="91">
        <f t="shared" ca="1" si="495"/>
        <v>0</v>
      </c>
      <c r="AH164" s="91">
        <f t="shared" si="496"/>
        <v>0</v>
      </c>
      <c r="AI164" s="91" t="str">
        <f>IF(G164="","0",VLOOKUP(G164,'登録データ（女）'!$U$4:$W$23,2,FALSE))</f>
        <v>0</v>
      </c>
      <c r="AJ164" s="91" t="str">
        <f t="shared" si="485"/>
        <v>00</v>
      </c>
      <c r="AK164" s="91" t="str">
        <f t="shared" si="497"/>
        <v>0</v>
      </c>
      <c r="AL164" s="91" t="str">
        <f t="shared" si="486"/>
        <v>000000</v>
      </c>
      <c r="AM164" s="91" t="str">
        <f t="shared" ca="1" si="498"/>
        <v/>
      </c>
      <c r="AN164" s="91">
        <f t="shared" si="499"/>
        <v>0</v>
      </c>
      <c r="AO164" s="91" t="str">
        <f>IF(G164="","0",VALUE(VLOOKUP(G164,'登録データ（男）'!$U$4:$W$22,3,FALSE)))</f>
        <v>0</v>
      </c>
      <c r="AP164" s="91">
        <f t="shared" si="487"/>
        <v>0</v>
      </c>
      <c r="AQ164" s="91">
        <f t="shared" si="500"/>
        <v>0</v>
      </c>
      <c r="AR164" s="91" t="str">
        <f ca="1">IF(OFFSET(B164,-MOD(ROW(B164),3),0)&lt;&gt;"",IF(RIGHT(G164,1)=")",VALUE(VLOOKUP(OFFSET(B164,-MOD(ROW(B164),3),0),'登録データ（女）'!#REF!,8,FALSE)),"0"),"0")</f>
        <v>0</v>
      </c>
      <c r="AS164" s="91">
        <f t="shared" ca="1" si="501"/>
        <v>0</v>
      </c>
      <c r="AT164" s="91"/>
      <c r="AU164" s="91"/>
      <c r="AV164" s="91"/>
      <c r="AW164" s="91"/>
      <c r="AX164" s="91"/>
      <c r="AY164" s="91"/>
      <c r="AZ164" s="91"/>
      <c r="BA164" s="91"/>
      <c r="BB164" s="91" t="str">
        <f t="shared" si="507"/>
        <v/>
      </c>
      <c r="BG164" s="91">
        <f t="shared" si="508"/>
        <v>0</v>
      </c>
      <c r="BH164" s="116">
        <f>BG456</f>
        <v>0</v>
      </c>
      <c r="BI164" s="116">
        <f>BG457</f>
        <v>0</v>
      </c>
      <c r="BJ164" s="116">
        <f>BG458</f>
        <v>0</v>
      </c>
      <c r="BK164" s="116">
        <f>B456</f>
        <v>0</v>
      </c>
      <c r="BL164" s="91"/>
      <c r="BM164" s="91">
        <f t="shared" si="509"/>
        <v>0</v>
      </c>
    </row>
    <row r="165" spans="1:65" ht="18" customHeight="1" thickTop="1">
      <c r="A165" s="387">
        <v>50</v>
      </c>
      <c r="B165" s="381"/>
      <c r="C165" s="384" t="str">
        <f>IF(B165="","",VLOOKUP(B165,'登録データ（女）'!$A$3:$AB$2000,2,FALSE))</f>
        <v/>
      </c>
      <c r="D165" s="384" t="str">
        <f>IF(B165="","",VLOOKUP(B165,'登録データ（女）'!$A$3:$AB$2000,3,FALSE))</f>
        <v/>
      </c>
      <c r="E165" s="90" t="str">
        <f>IF(B165="","",VLOOKUP(B165,'登録データ（女）'!$A$3:$AB$2000,7,FALSE))</f>
        <v/>
      </c>
      <c r="F165" s="90" t="s">
        <v>52</v>
      </c>
      <c r="G165" s="82"/>
      <c r="H165" s="82"/>
      <c r="I165" s="90" t="s">
        <v>55</v>
      </c>
      <c r="J165" s="17"/>
      <c r="K165" s="111" t="str">
        <f t="shared" si="510"/>
        <v/>
      </c>
      <c r="L165" s="17"/>
      <c r="M165" s="111" t="str">
        <f t="shared" si="488"/>
        <v/>
      </c>
      <c r="N165" s="17"/>
      <c r="O165" s="17"/>
      <c r="P165" s="262"/>
      <c r="Q165" s="262"/>
      <c r="R165" s="241"/>
      <c r="S165" s="254"/>
      <c r="T165" s="254"/>
      <c r="X165" s="104"/>
      <c r="Y165" s="91">
        <f>IF(B165="",0,IF(VLOOKUP(B165,'登録データ（女）'!$A$3:$AB$2000,28,FALSE)=1,0,1))</f>
        <v>0</v>
      </c>
      <c r="Z165" s="91">
        <f t="shared" ref="Z165" si="566">IF(B165="",1,0)</f>
        <v>1</v>
      </c>
      <c r="AA165" s="91">
        <f t="shared" ref="AA165" si="567">IF(C165="",1,0)</f>
        <v>1</v>
      </c>
      <c r="AB165" s="91">
        <f t="shared" ref="AB165" si="568">IF(D165="",1,0)</f>
        <v>1</v>
      </c>
      <c r="AC165" s="91">
        <f t="shared" ref="AC165" si="569">IF(E165="",1,0)</f>
        <v>1</v>
      </c>
      <c r="AD165" s="91">
        <f t="shared" ref="AD165" si="570">IF(E166="",1,0)</f>
        <v>1</v>
      </c>
      <c r="AE165" s="91">
        <f>SUM(Z165:AD165)</f>
        <v>5</v>
      </c>
      <c r="AF165" s="115" t="str">
        <f t="shared" ref="AF165" si="571">IF($B165="","",IF($B165&gt;1500,0,1))</f>
        <v/>
      </c>
      <c r="AG165" s="91">
        <f t="shared" ca="1" si="495"/>
        <v>0</v>
      </c>
      <c r="AH165" s="91">
        <f t="shared" si="496"/>
        <v>0</v>
      </c>
      <c r="AI165" s="91" t="str">
        <f>IF(G165="","0",VLOOKUP(G165,'登録データ（女）'!$U$4:$W$23,2,FALSE))</f>
        <v>0</v>
      </c>
      <c r="AJ165" s="91" t="str">
        <f t="shared" si="485"/>
        <v>00</v>
      </c>
      <c r="AK165" s="91" t="str">
        <f t="shared" si="497"/>
        <v>0</v>
      </c>
      <c r="AL165" s="91" t="str">
        <f t="shared" si="486"/>
        <v>000000</v>
      </c>
      <c r="AM165" s="91" t="str">
        <f t="shared" ca="1" si="498"/>
        <v/>
      </c>
      <c r="AN165" s="91">
        <f t="shared" si="499"/>
        <v>0</v>
      </c>
      <c r="AO165" s="91" t="str">
        <f>IF(G165="","0",VALUE(VLOOKUP(G165,'登録データ（男）'!$U$4:$W$22,3,FALSE)))</f>
        <v>0</v>
      </c>
      <c r="AP165" s="91">
        <f t="shared" si="487"/>
        <v>0</v>
      </c>
      <c r="AQ165" s="91">
        <f t="shared" si="500"/>
        <v>0</v>
      </c>
      <c r="AR165" s="91" t="str">
        <f ca="1">IF(OFFSET(B165,-MOD(ROW(B165),3),0)&lt;&gt;"",IF(RIGHT(G165,1)=")",VALUE(VLOOKUP(OFFSET(B165,-MOD(ROW(B165),3),0),'登録データ（女）'!#REF!,8,FALSE)),"0"),"0")</f>
        <v>0</v>
      </c>
      <c r="AS165" s="91">
        <f t="shared" ca="1" si="501"/>
        <v>0</v>
      </c>
      <c r="AT165" s="91" t="str">
        <f t="shared" ref="AT165" si="572">IF(AU165="","",RANK(AU165,$AU$18:$AU$467,1))</f>
        <v/>
      </c>
      <c r="AU165" s="91" t="str">
        <f t="shared" ref="AU165" si="573">IF(S165="","",B165)</f>
        <v/>
      </c>
      <c r="AV165" s="91" t="str">
        <f t="shared" ref="AV165" si="574">IF(AW165="","",RANK(AW165,$AW$18:$AW$467,1))</f>
        <v/>
      </c>
      <c r="AW165" s="91" t="str">
        <f t="shared" ref="AW165" si="575">IF(T165="","",B165)</f>
        <v/>
      </c>
      <c r="AX165" s="91" t="str">
        <f t="shared" ref="AX165" si="576">IF(AY165="","",RANK(AY165,$AY$18:$AY$467,1))</f>
        <v/>
      </c>
      <c r="AY165" s="91" t="str">
        <f>IF(OR(G165="七種競技",G166="七種競技",G167="七種競技"),B165,"")</f>
        <v/>
      </c>
      <c r="AZ165" s="91"/>
      <c r="BA165" s="91">
        <f>B165</f>
        <v>0</v>
      </c>
      <c r="BB165" s="91" t="str">
        <f t="shared" si="507"/>
        <v/>
      </c>
      <c r="BG165" s="91">
        <f t="shared" si="508"/>
        <v>0</v>
      </c>
      <c r="BH165" s="116">
        <f>BG459</f>
        <v>0</v>
      </c>
      <c r="BI165" s="116">
        <f>BG460</f>
        <v>0</v>
      </c>
      <c r="BJ165" s="116">
        <f>BG461</f>
        <v>0</v>
      </c>
      <c r="BK165" s="116">
        <f>B459</f>
        <v>0</v>
      </c>
      <c r="BL165" s="91"/>
      <c r="BM165" s="91">
        <f t="shared" si="509"/>
        <v>0</v>
      </c>
    </row>
    <row r="166" spans="1:65" ht="18" customHeight="1">
      <c r="A166" s="388"/>
      <c r="B166" s="382"/>
      <c r="C166" s="385"/>
      <c r="D166" s="385"/>
      <c r="E166" s="91" t="str">
        <f>IF(B165="","",VLOOKUP(B165,'登録データ（女）'!$A$3:$AB$2000,4,FALSE))</f>
        <v/>
      </c>
      <c r="F166" s="91" t="s">
        <v>53</v>
      </c>
      <c r="G166" s="16"/>
      <c r="H166" s="16"/>
      <c r="I166" s="91" t="s">
        <v>56</v>
      </c>
      <c r="J166" s="76"/>
      <c r="K166" s="91" t="str">
        <f t="shared" si="510"/>
        <v/>
      </c>
      <c r="L166" s="76"/>
      <c r="M166" s="91" t="str">
        <f t="shared" si="488"/>
        <v/>
      </c>
      <c r="N166" s="76"/>
      <c r="O166" s="76"/>
      <c r="P166" s="204"/>
      <c r="Q166" s="204"/>
      <c r="R166" s="257"/>
      <c r="S166" s="255"/>
      <c r="T166" s="255"/>
      <c r="X166" s="104"/>
      <c r="Y166" s="91">
        <f>IF(B166="",0,IF(VLOOKUP(B166,'登録データ（女）'!$A$3:$AB$2000,28,FALSE)=1,0,1))</f>
        <v>0</v>
      </c>
      <c r="Z166" s="91"/>
      <c r="AA166" s="91"/>
      <c r="AB166" s="91"/>
      <c r="AC166" s="91"/>
      <c r="AD166" s="91"/>
      <c r="AE166" s="91"/>
      <c r="AF166" s="91"/>
      <c r="AG166" s="91">
        <f t="shared" ca="1" si="495"/>
        <v>0</v>
      </c>
      <c r="AH166" s="91">
        <f t="shared" si="496"/>
        <v>0</v>
      </c>
      <c r="AI166" s="91" t="str">
        <f>IF(G166="","0",VLOOKUP(G166,'登録データ（女）'!$U$4:$W$23,2,FALSE))</f>
        <v>0</v>
      </c>
      <c r="AJ166" s="91" t="str">
        <f t="shared" si="485"/>
        <v>00</v>
      </c>
      <c r="AK166" s="91" t="str">
        <f t="shared" si="497"/>
        <v>0</v>
      </c>
      <c r="AL166" s="91" t="str">
        <f t="shared" si="486"/>
        <v>000000</v>
      </c>
      <c r="AM166" s="91" t="str">
        <f t="shared" ca="1" si="498"/>
        <v/>
      </c>
      <c r="AN166" s="91">
        <f t="shared" si="499"/>
        <v>0</v>
      </c>
      <c r="AO166" s="91" t="str">
        <f>IF(G166="","0",VALUE(VLOOKUP(G166,'登録データ（男）'!$U$4:$W$22,3,FALSE)))</f>
        <v>0</v>
      </c>
      <c r="AP166" s="91">
        <f t="shared" si="487"/>
        <v>0</v>
      </c>
      <c r="AQ166" s="91">
        <f t="shared" si="500"/>
        <v>0</v>
      </c>
      <c r="AR166" s="91" t="str">
        <f ca="1">IF(OFFSET(B166,-MOD(ROW(B166),3),0)&lt;&gt;"",IF(RIGHT(G166,1)=")",VALUE(VLOOKUP(OFFSET(B166,-MOD(ROW(B166),3),0),'登録データ（女）'!#REF!,8,FALSE)),"0"),"0")</f>
        <v>0</v>
      </c>
      <c r="AS166" s="91">
        <f t="shared" ca="1" si="501"/>
        <v>0</v>
      </c>
      <c r="AT166" s="91"/>
      <c r="AU166" s="91"/>
      <c r="AV166" s="91"/>
      <c r="AW166" s="91"/>
      <c r="AX166" s="91"/>
      <c r="AY166" s="91"/>
      <c r="AZ166" s="91"/>
      <c r="BA166" s="91"/>
      <c r="BB166" s="91" t="str">
        <f t="shared" si="507"/>
        <v/>
      </c>
      <c r="BG166" s="91">
        <f t="shared" si="508"/>
        <v>0</v>
      </c>
      <c r="BH166" s="116">
        <f>BG462</f>
        <v>0</v>
      </c>
      <c r="BI166" s="116">
        <f>BG463</f>
        <v>0</v>
      </c>
      <c r="BJ166" s="116">
        <f>BG464</f>
        <v>0</v>
      </c>
      <c r="BK166" s="116">
        <f>B462</f>
        <v>0</v>
      </c>
      <c r="BL166" s="91"/>
      <c r="BM166" s="91">
        <f t="shared" si="509"/>
        <v>0</v>
      </c>
    </row>
    <row r="167" spans="1:65" ht="18.75" customHeight="1" thickBot="1">
      <c r="A167" s="389"/>
      <c r="B167" s="383"/>
      <c r="C167" s="386"/>
      <c r="D167" s="386"/>
      <c r="E167" s="117" t="s">
        <v>259</v>
      </c>
      <c r="F167" s="92" t="s">
        <v>54</v>
      </c>
      <c r="G167" s="79"/>
      <c r="H167" s="79"/>
      <c r="I167" s="92" t="s">
        <v>36</v>
      </c>
      <c r="J167" s="18"/>
      <c r="K167" s="93" t="str">
        <f t="shared" si="510"/>
        <v/>
      </c>
      <c r="L167" s="18"/>
      <c r="M167" s="93" t="str">
        <f t="shared" si="488"/>
        <v/>
      </c>
      <c r="N167" s="18"/>
      <c r="O167" s="18"/>
      <c r="P167" s="258"/>
      <c r="Q167" s="258"/>
      <c r="R167" s="259"/>
      <c r="S167" s="256"/>
      <c r="T167" s="256"/>
      <c r="X167" s="104"/>
      <c r="Y167" s="91">
        <f>IF(B167="",0,IF(VLOOKUP(B167,'登録データ（女）'!$A$3:$AB$2000,28,FALSE)=1,0,1))</f>
        <v>0</v>
      </c>
      <c r="Z167" s="91"/>
      <c r="AA167" s="91"/>
      <c r="AB167" s="91"/>
      <c r="AC167" s="91"/>
      <c r="AD167" s="91"/>
      <c r="AE167" s="91"/>
      <c r="AF167" s="91"/>
      <c r="AG167" s="91">
        <f t="shared" ca="1" si="495"/>
        <v>0</v>
      </c>
      <c r="AH167" s="91">
        <f t="shared" si="496"/>
        <v>0</v>
      </c>
      <c r="AI167" s="91" t="str">
        <f>IF(G167="","0",VLOOKUP(G167,'登録データ（女）'!$U$4:$W$23,2,FALSE))</f>
        <v>0</v>
      </c>
      <c r="AJ167" s="91" t="str">
        <f t="shared" si="485"/>
        <v>00</v>
      </c>
      <c r="AK167" s="91" t="str">
        <f t="shared" si="497"/>
        <v>0</v>
      </c>
      <c r="AL167" s="91" t="str">
        <f t="shared" si="486"/>
        <v>000000</v>
      </c>
      <c r="AM167" s="91" t="str">
        <f t="shared" ca="1" si="498"/>
        <v/>
      </c>
      <c r="AN167" s="91">
        <f t="shared" si="499"/>
        <v>0</v>
      </c>
      <c r="AO167" s="91" t="str">
        <f>IF(G167="","0",VALUE(VLOOKUP(G167,'登録データ（男）'!$U$4:$W$22,3,FALSE)))</f>
        <v>0</v>
      </c>
      <c r="AP167" s="91">
        <f t="shared" si="487"/>
        <v>0</v>
      </c>
      <c r="AQ167" s="91">
        <f t="shared" si="500"/>
        <v>0</v>
      </c>
      <c r="AR167" s="91" t="str">
        <f ca="1">IF(OFFSET(B167,-MOD(ROW(B167),3),0)&lt;&gt;"",IF(RIGHT(G167,1)=")",VALUE(VLOOKUP(OFFSET(B167,-MOD(ROW(B167),3),0),'登録データ（女）'!#REF!,8,FALSE)),"0"),"0")</f>
        <v>0</v>
      </c>
      <c r="AS167" s="91">
        <f t="shared" ca="1" si="501"/>
        <v>0</v>
      </c>
      <c r="AT167" s="91"/>
      <c r="AU167" s="91"/>
      <c r="AV167" s="91"/>
      <c r="AW167" s="91"/>
      <c r="AX167" s="91"/>
      <c r="AY167" s="91"/>
      <c r="AZ167" s="91"/>
      <c r="BA167" s="91"/>
      <c r="BB167" s="91" t="str">
        <f t="shared" si="507"/>
        <v/>
      </c>
      <c r="BG167" s="91">
        <f t="shared" si="508"/>
        <v>0</v>
      </c>
      <c r="BH167" s="116">
        <f>BG465</f>
        <v>0</v>
      </c>
      <c r="BI167" s="116">
        <f>BG466</f>
        <v>0</v>
      </c>
      <c r="BJ167" s="116">
        <f>BG467</f>
        <v>0</v>
      </c>
      <c r="BK167" s="116">
        <f>B465</f>
        <v>0</v>
      </c>
      <c r="BL167" s="91"/>
      <c r="BM167" s="91">
        <f t="shared" si="509"/>
        <v>0</v>
      </c>
    </row>
    <row r="168" spans="1:65" ht="18" customHeight="1" thickTop="1">
      <c r="A168" s="387">
        <v>51</v>
      </c>
      <c r="B168" s="381"/>
      <c r="C168" s="384" t="str">
        <f>IF(B168="","",VLOOKUP(B168,'登録データ（女）'!$A$3:$AB$2000,2,FALSE))</f>
        <v/>
      </c>
      <c r="D168" s="384" t="str">
        <f>IF(B168="","",VLOOKUP(B168,'登録データ（女）'!$A$3:$AB$2000,3,FALSE))</f>
        <v/>
      </c>
      <c r="E168" s="90" t="str">
        <f>IF(B168="","",VLOOKUP(B168,'登録データ（女）'!$A$3:$AB$2000,7,FALSE))</f>
        <v/>
      </c>
      <c r="F168" s="90" t="s">
        <v>52</v>
      </c>
      <c r="G168" s="82"/>
      <c r="H168" s="82"/>
      <c r="I168" s="90" t="s">
        <v>55</v>
      </c>
      <c r="J168" s="17"/>
      <c r="K168" s="111" t="str">
        <f t="shared" si="510"/>
        <v/>
      </c>
      <c r="L168" s="17"/>
      <c r="M168" s="111" t="str">
        <f t="shared" si="488"/>
        <v/>
      </c>
      <c r="N168" s="17"/>
      <c r="O168" s="17"/>
      <c r="P168" s="262"/>
      <c r="Q168" s="262"/>
      <c r="R168" s="241"/>
      <c r="S168" s="254"/>
      <c r="T168" s="254"/>
      <c r="X168" s="104"/>
      <c r="Y168" s="91">
        <f>IF(B168="",0,IF(VLOOKUP(B168,'登録データ（女）'!$A$3:$AB$2000,28,FALSE)=1,0,1))</f>
        <v>0</v>
      </c>
      <c r="Z168" s="91">
        <f t="shared" ref="Z168" si="577">IF(B168="",1,0)</f>
        <v>1</v>
      </c>
      <c r="AA168" s="91">
        <f t="shared" ref="AA168" si="578">IF(C168="",1,0)</f>
        <v>1</v>
      </c>
      <c r="AB168" s="91">
        <f t="shared" ref="AB168" si="579">IF(D168="",1,0)</f>
        <v>1</v>
      </c>
      <c r="AC168" s="91">
        <f t="shared" ref="AC168" si="580">IF(E168="",1,0)</f>
        <v>1</v>
      </c>
      <c r="AD168" s="91">
        <f t="shared" ref="AD168" si="581">IF(E169="",1,0)</f>
        <v>1</v>
      </c>
      <c r="AE168" s="91">
        <f>SUM(Z168:AD168)</f>
        <v>5</v>
      </c>
      <c r="AF168" s="115" t="str">
        <f t="shared" ref="AF168" si="582">IF($B168="","",IF($B168&gt;1500,0,1))</f>
        <v/>
      </c>
      <c r="AG168" s="91">
        <f t="shared" ca="1" si="495"/>
        <v>0</v>
      </c>
      <c r="AH168" s="91">
        <f t="shared" si="496"/>
        <v>0</v>
      </c>
      <c r="AI168" s="91" t="str">
        <f>IF(G168="","0",VLOOKUP(G168,'登録データ（女）'!$U$4:$W$23,2,FALSE))</f>
        <v>0</v>
      </c>
      <c r="AJ168" s="91" t="str">
        <f t="shared" si="485"/>
        <v>00</v>
      </c>
      <c r="AK168" s="91" t="str">
        <f t="shared" si="497"/>
        <v>0</v>
      </c>
      <c r="AL168" s="91" t="str">
        <f t="shared" si="486"/>
        <v>000000</v>
      </c>
      <c r="AM168" s="91" t="str">
        <f t="shared" ca="1" si="498"/>
        <v/>
      </c>
      <c r="AN168" s="91">
        <f t="shared" si="499"/>
        <v>0</v>
      </c>
      <c r="AO168" s="91" t="str">
        <f>IF(G168="","0",VALUE(VLOOKUP(G168,'登録データ（男）'!$U$4:$W$22,3,FALSE)))</f>
        <v>0</v>
      </c>
      <c r="AP168" s="91">
        <f t="shared" si="487"/>
        <v>0</v>
      </c>
      <c r="AQ168" s="91">
        <f t="shared" si="500"/>
        <v>0</v>
      </c>
      <c r="AR168" s="91" t="str">
        <f ca="1">IF(OFFSET(B168,-MOD(ROW(B168),3),0)&lt;&gt;"",IF(RIGHT(G168,1)=")",VALUE(VLOOKUP(OFFSET(B168,-MOD(ROW(B168),3),0),'登録データ（女）'!#REF!,8,FALSE)),"0"),"0")</f>
        <v>0</v>
      </c>
      <c r="AS168" s="91">
        <f t="shared" ca="1" si="501"/>
        <v>0</v>
      </c>
      <c r="AT168" s="91" t="str">
        <f t="shared" ref="AT168" si="583">IF(AU168="","",RANK(AU168,$AU$18:$AU$467,1))</f>
        <v/>
      </c>
      <c r="AU168" s="91" t="str">
        <f t="shared" ref="AU168" si="584">IF(S168="","",B168)</f>
        <v/>
      </c>
      <c r="AV168" s="91" t="str">
        <f t="shared" ref="AV168" si="585">IF(AW168="","",RANK(AW168,$AW$18:$AW$467,1))</f>
        <v/>
      </c>
      <c r="AW168" s="91" t="str">
        <f t="shared" ref="AW168" si="586">IF(T168="","",B168)</f>
        <v/>
      </c>
      <c r="AX168" s="91" t="str">
        <f t="shared" ref="AX168" si="587">IF(AY168="","",RANK(AY168,$AY$18:$AY$467,1))</f>
        <v/>
      </c>
      <c r="AY168" s="91" t="str">
        <f>IF(OR(G168="七種競技",G169="七種競技",G170="七種競技"),B168,"")</f>
        <v/>
      </c>
      <c r="AZ168" s="91"/>
      <c r="BA168" s="91">
        <f>B168</f>
        <v>0</v>
      </c>
      <c r="BB168" s="91" t="str">
        <f t="shared" si="507"/>
        <v/>
      </c>
      <c r="BG168" s="91">
        <f t="shared" si="508"/>
        <v>0</v>
      </c>
      <c r="BH168" s="116"/>
    </row>
    <row r="169" spans="1:65" ht="18" customHeight="1">
      <c r="A169" s="388"/>
      <c r="B169" s="382"/>
      <c r="C169" s="385"/>
      <c r="D169" s="385"/>
      <c r="E169" s="91" t="str">
        <f>IF(B168="","",VLOOKUP(B168,'登録データ（女）'!$A$3:$AB$2000,4,FALSE))</f>
        <v/>
      </c>
      <c r="F169" s="91" t="s">
        <v>53</v>
      </c>
      <c r="G169" s="16"/>
      <c r="H169" s="16"/>
      <c r="I169" s="91" t="s">
        <v>56</v>
      </c>
      <c r="J169" s="76"/>
      <c r="K169" s="91" t="str">
        <f t="shared" si="510"/>
        <v/>
      </c>
      <c r="L169" s="76"/>
      <c r="M169" s="91" t="str">
        <f t="shared" si="488"/>
        <v/>
      </c>
      <c r="N169" s="76"/>
      <c r="O169" s="76"/>
      <c r="P169" s="204"/>
      <c r="Q169" s="204"/>
      <c r="R169" s="257"/>
      <c r="S169" s="255"/>
      <c r="T169" s="255"/>
      <c r="X169" s="104"/>
      <c r="Y169" s="91">
        <f>IF(B169="",0,IF(VLOOKUP(B169,'登録データ（女）'!$A$3:$AB$2000,28,FALSE)=1,0,1))</f>
        <v>0</v>
      </c>
      <c r="Z169" s="91"/>
      <c r="AA169" s="91"/>
      <c r="AB169" s="91"/>
      <c r="AC169" s="91"/>
      <c r="AD169" s="91"/>
      <c r="AE169" s="91"/>
      <c r="AF169" s="91"/>
      <c r="AG169" s="91">
        <f t="shared" ca="1" si="495"/>
        <v>0</v>
      </c>
      <c r="AH169" s="91">
        <f t="shared" si="496"/>
        <v>0</v>
      </c>
      <c r="AI169" s="91" t="str">
        <f>IF(G169="","0",VLOOKUP(G169,'登録データ（女）'!$U$4:$W$23,2,FALSE))</f>
        <v>0</v>
      </c>
      <c r="AJ169" s="91" t="str">
        <f t="shared" si="485"/>
        <v>00</v>
      </c>
      <c r="AK169" s="91" t="str">
        <f t="shared" si="497"/>
        <v>0</v>
      </c>
      <c r="AL169" s="91" t="str">
        <f t="shared" si="486"/>
        <v>000000</v>
      </c>
      <c r="AM169" s="91" t="str">
        <f t="shared" ca="1" si="498"/>
        <v/>
      </c>
      <c r="AN169" s="91">
        <f t="shared" si="499"/>
        <v>0</v>
      </c>
      <c r="AO169" s="91" t="str">
        <f>IF(G169="","0",VALUE(VLOOKUP(G169,'登録データ（男）'!$U$4:$W$22,3,FALSE)))</f>
        <v>0</v>
      </c>
      <c r="AP169" s="91">
        <f t="shared" si="487"/>
        <v>0</v>
      </c>
      <c r="AQ169" s="91">
        <f t="shared" si="500"/>
        <v>0</v>
      </c>
      <c r="AR169" s="91" t="str">
        <f ca="1">IF(OFFSET(B169,-MOD(ROW(B169),3),0)&lt;&gt;"",IF(RIGHT(G169,1)=")",VALUE(VLOOKUP(OFFSET(B169,-MOD(ROW(B169),3),0),'登録データ（女）'!#REF!,8,FALSE)),"0"),"0")</f>
        <v>0</v>
      </c>
      <c r="AS169" s="91">
        <f t="shared" ca="1" si="501"/>
        <v>0</v>
      </c>
      <c r="AT169" s="91"/>
      <c r="AU169" s="91"/>
      <c r="AV169" s="91"/>
      <c r="AW169" s="91"/>
      <c r="AX169" s="91"/>
      <c r="AY169" s="91"/>
      <c r="AZ169" s="91"/>
      <c r="BA169" s="91"/>
      <c r="BB169" s="91" t="str">
        <f t="shared" si="507"/>
        <v/>
      </c>
      <c r="BG169" s="91">
        <f t="shared" si="508"/>
        <v>0</v>
      </c>
      <c r="BH169" s="116"/>
    </row>
    <row r="170" spans="1:65" ht="18.75" customHeight="1" thickBot="1">
      <c r="A170" s="389"/>
      <c r="B170" s="383"/>
      <c r="C170" s="386"/>
      <c r="D170" s="386"/>
      <c r="E170" s="117" t="s">
        <v>259</v>
      </c>
      <c r="F170" s="92" t="s">
        <v>54</v>
      </c>
      <c r="G170" s="79"/>
      <c r="H170" s="79"/>
      <c r="I170" s="92" t="s">
        <v>36</v>
      </c>
      <c r="J170" s="18"/>
      <c r="K170" s="93" t="str">
        <f t="shared" si="510"/>
        <v/>
      </c>
      <c r="L170" s="18"/>
      <c r="M170" s="93" t="str">
        <f t="shared" si="488"/>
        <v/>
      </c>
      <c r="N170" s="18"/>
      <c r="O170" s="18"/>
      <c r="P170" s="258"/>
      <c r="Q170" s="258"/>
      <c r="R170" s="259"/>
      <c r="S170" s="256"/>
      <c r="T170" s="256"/>
      <c r="X170" s="104"/>
      <c r="Y170" s="91">
        <f>IF(B170="",0,IF(VLOOKUP(B170,'登録データ（女）'!$A$3:$AB$2000,28,FALSE)=1,0,1))</f>
        <v>0</v>
      </c>
      <c r="Z170" s="91"/>
      <c r="AA170" s="91"/>
      <c r="AB170" s="91"/>
      <c r="AC170" s="91"/>
      <c r="AD170" s="91"/>
      <c r="AE170" s="91"/>
      <c r="AF170" s="91"/>
      <c r="AG170" s="91">
        <f t="shared" ca="1" si="495"/>
        <v>0</v>
      </c>
      <c r="AH170" s="91">
        <f t="shared" si="496"/>
        <v>0</v>
      </c>
      <c r="AI170" s="91" t="str">
        <f>IF(G170="","0",VLOOKUP(G170,'登録データ（女）'!$U$4:$W$23,2,FALSE))</f>
        <v>0</v>
      </c>
      <c r="AJ170" s="91" t="str">
        <f t="shared" si="485"/>
        <v>00</v>
      </c>
      <c r="AK170" s="91" t="str">
        <f t="shared" si="497"/>
        <v>0</v>
      </c>
      <c r="AL170" s="91" t="str">
        <f t="shared" si="486"/>
        <v>000000</v>
      </c>
      <c r="AM170" s="91" t="str">
        <f t="shared" ca="1" si="498"/>
        <v/>
      </c>
      <c r="AN170" s="91">
        <f t="shared" si="499"/>
        <v>0</v>
      </c>
      <c r="AO170" s="91" t="str">
        <f>IF(G170="","0",VALUE(VLOOKUP(G170,'登録データ（男）'!$U$4:$W$22,3,FALSE)))</f>
        <v>0</v>
      </c>
      <c r="AP170" s="91">
        <f t="shared" si="487"/>
        <v>0</v>
      </c>
      <c r="AQ170" s="91">
        <f t="shared" si="500"/>
        <v>0</v>
      </c>
      <c r="AR170" s="91" t="str">
        <f ca="1">IF(OFFSET(B170,-MOD(ROW(B170),3),0)&lt;&gt;"",IF(RIGHT(G170,1)=")",VALUE(VLOOKUP(OFFSET(B170,-MOD(ROW(B170),3),0),'登録データ（女）'!#REF!,8,FALSE)),"0"),"0")</f>
        <v>0</v>
      </c>
      <c r="AS170" s="91">
        <f t="shared" ca="1" si="501"/>
        <v>0</v>
      </c>
      <c r="AT170" s="91"/>
      <c r="AU170" s="91"/>
      <c r="AV170" s="91"/>
      <c r="AW170" s="91"/>
      <c r="AX170" s="91"/>
      <c r="AY170" s="91"/>
      <c r="AZ170" s="91"/>
      <c r="BA170" s="91"/>
      <c r="BB170" s="91" t="str">
        <f t="shared" si="507"/>
        <v/>
      </c>
      <c r="BG170" s="91">
        <f t="shared" si="508"/>
        <v>0</v>
      </c>
      <c r="BH170" s="116"/>
    </row>
    <row r="171" spans="1:65" ht="18" customHeight="1" thickTop="1">
      <c r="A171" s="387">
        <v>52</v>
      </c>
      <c r="B171" s="381"/>
      <c r="C171" s="384" t="str">
        <f>IF(B171="","",VLOOKUP(B171,'登録データ（女）'!$A$3:$AB$2000,2,FALSE))</f>
        <v/>
      </c>
      <c r="D171" s="384" t="str">
        <f>IF(B171="","",VLOOKUP(B171,'登録データ（女）'!$A$3:$AB$2000,3,FALSE))</f>
        <v/>
      </c>
      <c r="E171" s="90" t="str">
        <f>IF(B171="","",VLOOKUP(B171,'登録データ（女）'!$A$3:$AB$2000,7,FALSE))</f>
        <v/>
      </c>
      <c r="F171" s="90" t="s">
        <v>52</v>
      </c>
      <c r="G171" s="82"/>
      <c r="H171" s="82"/>
      <c r="I171" s="90" t="s">
        <v>55</v>
      </c>
      <c r="J171" s="17"/>
      <c r="K171" s="111" t="str">
        <f t="shared" si="510"/>
        <v/>
      </c>
      <c r="L171" s="17"/>
      <c r="M171" s="111" t="str">
        <f t="shared" si="488"/>
        <v/>
      </c>
      <c r="N171" s="17"/>
      <c r="O171" s="17"/>
      <c r="P171" s="262"/>
      <c r="Q171" s="262"/>
      <c r="R171" s="241"/>
      <c r="S171" s="254"/>
      <c r="T171" s="254"/>
      <c r="X171" s="104"/>
      <c r="Y171" s="91">
        <f>IF(B171="",0,IF(VLOOKUP(B171,'登録データ（女）'!$A$3:$AB$2000,28,FALSE)=1,0,1))</f>
        <v>0</v>
      </c>
      <c r="Z171" s="91">
        <f t="shared" ref="Z171" si="588">IF(B171="",1,0)</f>
        <v>1</v>
      </c>
      <c r="AA171" s="91">
        <f t="shared" ref="AA171" si="589">IF(C171="",1,0)</f>
        <v>1</v>
      </c>
      <c r="AB171" s="91">
        <f t="shared" ref="AB171" si="590">IF(D171="",1,0)</f>
        <v>1</v>
      </c>
      <c r="AC171" s="91">
        <f t="shared" ref="AC171" si="591">IF(E171="",1,0)</f>
        <v>1</v>
      </c>
      <c r="AD171" s="91">
        <f t="shared" ref="AD171" si="592">IF(E172="",1,0)</f>
        <v>1</v>
      </c>
      <c r="AE171" s="91">
        <f>SUM(Z171:AD171)</f>
        <v>5</v>
      </c>
      <c r="AF171" s="115" t="str">
        <f t="shared" ref="AF171" si="593">IF($B171="","",IF($B171&gt;1500,0,1))</f>
        <v/>
      </c>
      <c r="AG171" s="91">
        <f t="shared" ca="1" si="495"/>
        <v>0</v>
      </c>
      <c r="AH171" s="91">
        <f t="shared" si="496"/>
        <v>0</v>
      </c>
      <c r="AI171" s="91" t="str">
        <f>IF(G171="","0",VLOOKUP(G171,'登録データ（女）'!$U$4:$W$23,2,FALSE))</f>
        <v>0</v>
      </c>
      <c r="AJ171" s="91" t="str">
        <f t="shared" si="485"/>
        <v>00</v>
      </c>
      <c r="AK171" s="91" t="str">
        <f t="shared" si="497"/>
        <v>0</v>
      </c>
      <c r="AL171" s="91" t="str">
        <f t="shared" si="486"/>
        <v>000000</v>
      </c>
      <c r="AM171" s="91" t="str">
        <f t="shared" ca="1" si="498"/>
        <v/>
      </c>
      <c r="AN171" s="91">
        <f t="shared" si="499"/>
        <v>0</v>
      </c>
      <c r="AO171" s="91" t="str">
        <f>IF(G171="","0",VALUE(VLOOKUP(G171,'登録データ（男）'!$U$4:$W$22,3,FALSE)))</f>
        <v>0</v>
      </c>
      <c r="AP171" s="91">
        <f t="shared" si="487"/>
        <v>0</v>
      </c>
      <c r="AQ171" s="91">
        <f t="shared" si="500"/>
        <v>0</v>
      </c>
      <c r="AR171" s="91" t="str">
        <f ca="1">IF(OFFSET(B171,-MOD(ROW(B171),3),0)&lt;&gt;"",IF(RIGHT(G171,1)=")",VALUE(VLOOKUP(OFFSET(B171,-MOD(ROW(B171),3),0),'登録データ（女）'!#REF!,8,FALSE)),"0"),"0")</f>
        <v>0</v>
      </c>
      <c r="AS171" s="91">
        <f t="shared" ca="1" si="501"/>
        <v>0</v>
      </c>
      <c r="AT171" s="91" t="str">
        <f t="shared" ref="AT171" si="594">IF(AU171="","",RANK(AU171,$AU$18:$AU$467,1))</f>
        <v/>
      </c>
      <c r="AU171" s="91" t="str">
        <f t="shared" ref="AU171" si="595">IF(S171="","",B171)</f>
        <v/>
      </c>
      <c r="AV171" s="91" t="str">
        <f t="shared" ref="AV171" si="596">IF(AW171="","",RANK(AW171,$AW$18:$AW$467,1))</f>
        <v/>
      </c>
      <c r="AW171" s="91" t="str">
        <f t="shared" ref="AW171" si="597">IF(T171="","",B171)</f>
        <v/>
      </c>
      <c r="AX171" s="91" t="str">
        <f t="shared" ref="AX171" si="598">IF(AY171="","",RANK(AY171,$AY$18:$AY$467,1))</f>
        <v/>
      </c>
      <c r="AY171" s="91" t="str">
        <f>IF(OR(G171="七種競技",G172="七種競技",G173="七種競技"),B171,"")</f>
        <v/>
      </c>
      <c r="AZ171" s="91"/>
      <c r="BA171" s="91">
        <f>B171</f>
        <v>0</v>
      </c>
      <c r="BB171" s="91" t="str">
        <f t="shared" si="507"/>
        <v/>
      </c>
      <c r="BG171" s="91">
        <f t="shared" si="508"/>
        <v>0</v>
      </c>
      <c r="BH171" s="116"/>
    </row>
    <row r="172" spans="1:65" ht="18.75" customHeight="1">
      <c r="A172" s="388"/>
      <c r="B172" s="382"/>
      <c r="C172" s="385"/>
      <c r="D172" s="385"/>
      <c r="E172" s="91" t="str">
        <f>IF(B171="","",VLOOKUP(B171,'登録データ（女）'!$A$3:$AB$2000,4,FALSE))</f>
        <v/>
      </c>
      <c r="F172" s="91" t="s">
        <v>53</v>
      </c>
      <c r="G172" s="16"/>
      <c r="H172" s="16"/>
      <c r="I172" s="91" t="s">
        <v>56</v>
      </c>
      <c r="J172" s="76"/>
      <c r="K172" s="91" t="str">
        <f t="shared" si="510"/>
        <v/>
      </c>
      <c r="L172" s="76"/>
      <c r="M172" s="91" t="str">
        <f t="shared" si="488"/>
        <v/>
      </c>
      <c r="N172" s="76"/>
      <c r="O172" s="76"/>
      <c r="P172" s="204"/>
      <c r="Q172" s="204"/>
      <c r="R172" s="257"/>
      <c r="S172" s="255"/>
      <c r="T172" s="255"/>
      <c r="X172" s="104"/>
      <c r="Y172" s="91">
        <f>IF(B172="",0,IF(VLOOKUP(B172,'登録データ（女）'!$A$3:$AB$2000,28,FALSE)=1,0,1))</f>
        <v>0</v>
      </c>
      <c r="Z172" s="91"/>
      <c r="AA172" s="91"/>
      <c r="AB172" s="91"/>
      <c r="AC172" s="91"/>
      <c r="AD172" s="91"/>
      <c r="AE172" s="91"/>
      <c r="AF172" s="91"/>
      <c r="AG172" s="91">
        <f t="shared" ca="1" si="495"/>
        <v>0</v>
      </c>
      <c r="AH172" s="91">
        <f t="shared" si="496"/>
        <v>0</v>
      </c>
      <c r="AI172" s="91" t="str">
        <f>IF(G172="","0",VLOOKUP(G172,'登録データ（女）'!$U$4:$W$23,2,FALSE))</f>
        <v>0</v>
      </c>
      <c r="AJ172" s="91" t="str">
        <f t="shared" si="485"/>
        <v>00</v>
      </c>
      <c r="AK172" s="91" t="str">
        <f t="shared" si="497"/>
        <v>0</v>
      </c>
      <c r="AL172" s="91" t="str">
        <f t="shared" si="486"/>
        <v>000000</v>
      </c>
      <c r="AM172" s="91" t="str">
        <f t="shared" ca="1" si="498"/>
        <v/>
      </c>
      <c r="AN172" s="91">
        <f t="shared" si="499"/>
        <v>0</v>
      </c>
      <c r="AO172" s="91" t="str">
        <f>IF(G172="","0",VALUE(VLOOKUP(G172,'登録データ（男）'!$U$4:$W$22,3,FALSE)))</f>
        <v>0</v>
      </c>
      <c r="AP172" s="91">
        <f t="shared" si="487"/>
        <v>0</v>
      </c>
      <c r="AQ172" s="91">
        <f t="shared" si="500"/>
        <v>0</v>
      </c>
      <c r="AR172" s="91" t="str">
        <f ca="1">IF(OFFSET(B172,-MOD(ROW(B172),3),0)&lt;&gt;"",IF(RIGHT(G172,1)=")",VALUE(VLOOKUP(OFFSET(B172,-MOD(ROW(B172),3),0),'登録データ（女）'!#REF!,8,FALSE)),"0"),"0")</f>
        <v>0</v>
      </c>
      <c r="AS172" s="91">
        <f t="shared" ca="1" si="501"/>
        <v>0</v>
      </c>
      <c r="AT172" s="91"/>
      <c r="AU172" s="91"/>
      <c r="AV172" s="91"/>
      <c r="AW172" s="91"/>
      <c r="AX172" s="91"/>
      <c r="AY172" s="91"/>
      <c r="AZ172" s="91"/>
      <c r="BA172" s="91"/>
      <c r="BB172" s="91" t="str">
        <f t="shared" si="507"/>
        <v/>
      </c>
      <c r="BG172" s="91">
        <f t="shared" si="508"/>
        <v>0</v>
      </c>
      <c r="BH172" s="116"/>
    </row>
    <row r="173" spans="1:65" ht="18.75" customHeight="1" thickBot="1">
      <c r="A173" s="389"/>
      <c r="B173" s="383"/>
      <c r="C173" s="386"/>
      <c r="D173" s="386"/>
      <c r="E173" s="117" t="s">
        <v>259</v>
      </c>
      <c r="F173" s="92" t="s">
        <v>54</v>
      </c>
      <c r="G173" s="79"/>
      <c r="H173" s="79"/>
      <c r="I173" s="92" t="s">
        <v>36</v>
      </c>
      <c r="J173" s="18"/>
      <c r="K173" s="93" t="str">
        <f t="shared" si="510"/>
        <v/>
      </c>
      <c r="L173" s="18"/>
      <c r="M173" s="93" t="str">
        <f t="shared" si="488"/>
        <v/>
      </c>
      <c r="N173" s="18"/>
      <c r="O173" s="18"/>
      <c r="P173" s="258"/>
      <c r="Q173" s="258"/>
      <c r="R173" s="259"/>
      <c r="S173" s="256"/>
      <c r="T173" s="256"/>
      <c r="X173" s="104"/>
      <c r="Y173" s="91">
        <f>IF(B173="",0,IF(VLOOKUP(B173,'登録データ（女）'!$A$3:$AB$2000,28,FALSE)=1,0,1))</f>
        <v>0</v>
      </c>
      <c r="Z173" s="91"/>
      <c r="AA173" s="91"/>
      <c r="AB173" s="91"/>
      <c r="AC173" s="91"/>
      <c r="AD173" s="91"/>
      <c r="AE173" s="91"/>
      <c r="AF173" s="91"/>
      <c r="AG173" s="91">
        <f t="shared" ca="1" si="495"/>
        <v>0</v>
      </c>
      <c r="AH173" s="91">
        <f t="shared" si="496"/>
        <v>0</v>
      </c>
      <c r="AI173" s="91" t="str">
        <f>IF(G173="","0",VLOOKUP(G173,'登録データ（女）'!$U$4:$W$23,2,FALSE))</f>
        <v>0</v>
      </c>
      <c r="AJ173" s="91" t="str">
        <f t="shared" si="485"/>
        <v>00</v>
      </c>
      <c r="AK173" s="91" t="str">
        <f t="shared" si="497"/>
        <v>0</v>
      </c>
      <c r="AL173" s="91" t="str">
        <f t="shared" si="486"/>
        <v>000000</v>
      </c>
      <c r="AM173" s="91" t="str">
        <f t="shared" ca="1" si="498"/>
        <v/>
      </c>
      <c r="AN173" s="91">
        <f t="shared" si="499"/>
        <v>0</v>
      </c>
      <c r="AO173" s="91" t="str">
        <f>IF(G173="","0",VALUE(VLOOKUP(G173,'登録データ（男）'!$U$4:$W$22,3,FALSE)))</f>
        <v>0</v>
      </c>
      <c r="AP173" s="91">
        <f t="shared" si="487"/>
        <v>0</v>
      </c>
      <c r="AQ173" s="91">
        <f t="shared" si="500"/>
        <v>0</v>
      </c>
      <c r="AR173" s="91" t="str">
        <f ca="1">IF(OFFSET(B173,-MOD(ROW(B173),3),0)&lt;&gt;"",IF(RIGHT(G173,1)=")",VALUE(VLOOKUP(OFFSET(B173,-MOD(ROW(B173),3),0),'登録データ（女）'!#REF!,8,FALSE)),"0"),"0")</f>
        <v>0</v>
      </c>
      <c r="AS173" s="91">
        <f t="shared" ca="1" si="501"/>
        <v>0</v>
      </c>
      <c r="AT173" s="91"/>
      <c r="AU173" s="91"/>
      <c r="AV173" s="91"/>
      <c r="AW173" s="91"/>
      <c r="AX173" s="91"/>
      <c r="AY173" s="91"/>
      <c r="AZ173" s="91"/>
      <c r="BA173" s="91"/>
      <c r="BB173" s="91" t="str">
        <f t="shared" si="507"/>
        <v/>
      </c>
      <c r="BG173" s="91">
        <f t="shared" si="508"/>
        <v>0</v>
      </c>
      <c r="BH173" s="116"/>
    </row>
    <row r="174" spans="1:65" ht="18.75" customHeight="1" thickTop="1">
      <c r="A174" s="387">
        <v>53</v>
      </c>
      <c r="B174" s="381"/>
      <c r="C174" s="384" t="str">
        <f>IF(B174="","",VLOOKUP(B174,'登録データ（女）'!$A$3:$AB$2000,2,FALSE))</f>
        <v/>
      </c>
      <c r="D174" s="384" t="str">
        <f>IF(B174="","",VLOOKUP(B174,'登録データ（女）'!$A$3:$AB$2000,3,FALSE))</f>
        <v/>
      </c>
      <c r="E174" s="90" t="str">
        <f>IF(B174="","",VLOOKUP(B174,'登録データ（女）'!$A$3:$AB$2000,7,FALSE))</f>
        <v/>
      </c>
      <c r="F174" s="90" t="s">
        <v>52</v>
      </c>
      <c r="G174" s="82"/>
      <c r="H174" s="82"/>
      <c r="I174" s="90" t="s">
        <v>55</v>
      </c>
      <c r="J174" s="17"/>
      <c r="K174" s="111" t="str">
        <f t="shared" si="510"/>
        <v/>
      </c>
      <c r="L174" s="17"/>
      <c r="M174" s="111" t="str">
        <f t="shared" si="488"/>
        <v/>
      </c>
      <c r="N174" s="17"/>
      <c r="O174" s="17"/>
      <c r="P174" s="262"/>
      <c r="Q174" s="262"/>
      <c r="R174" s="241"/>
      <c r="S174" s="254"/>
      <c r="T174" s="254"/>
      <c r="X174" s="104"/>
      <c r="Y174" s="91">
        <f>IF(B174="",0,IF(VLOOKUP(B174,'登録データ（女）'!$A$3:$AB$2000,28,FALSE)=1,0,1))</f>
        <v>0</v>
      </c>
      <c r="Z174" s="91">
        <f t="shared" ref="Z174" si="599">IF(B174="",1,0)</f>
        <v>1</v>
      </c>
      <c r="AA174" s="91">
        <f t="shared" ref="AA174" si="600">IF(C174="",1,0)</f>
        <v>1</v>
      </c>
      <c r="AB174" s="91">
        <f t="shared" ref="AB174" si="601">IF(D174="",1,0)</f>
        <v>1</v>
      </c>
      <c r="AC174" s="91">
        <f t="shared" ref="AC174" si="602">IF(E174="",1,0)</f>
        <v>1</v>
      </c>
      <c r="AD174" s="91">
        <f t="shared" ref="AD174" si="603">IF(E175="",1,0)</f>
        <v>1</v>
      </c>
      <c r="AE174" s="91">
        <f>SUM(Z174:AD174)</f>
        <v>5</v>
      </c>
      <c r="AF174" s="115" t="str">
        <f t="shared" ref="AF174" si="604">IF($B174="","",IF($B174&gt;1500,0,1))</f>
        <v/>
      </c>
      <c r="AG174" s="91">
        <f t="shared" ca="1" si="495"/>
        <v>0</v>
      </c>
      <c r="AH174" s="91">
        <f t="shared" si="496"/>
        <v>0</v>
      </c>
      <c r="AI174" s="91" t="str">
        <f>IF(G174="","0",VLOOKUP(G174,'登録データ（女）'!$U$4:$W$23,2,FALSE))</f>
        <v>0</v>
      </c>
      <c r="AJ174" s="91" t="str">
        <f t="shared" si="485"/>
        <v>00</v>
      </c>
      <c r="AK174" s="91" t="str">
        <f t="shared" si="497"/>
        <v>0</v>
      </c>
      <c r="AL174" s="91" t="str">
        <f t="shared" si="486"/>
        <v>000000</v>
      </c>
      <c r="AM174" s="91" t="str">
        <f t="shared" ca="1" si="498"/>
        <v/>
      </c>
      <c r="AN174" s="91">
        <f t="shared" si="499"/>
        <v>0</v>
      </c>
      <c r="AO174" s="91" t="str">
        <f>IF(G174="","0",VALUE(VLOOKUP(G174,'登録データ（男）'!$U$4:$W$22,3,FALSE)))</f>
        <v>0</v>
      </c>
      <c r="AP174" s="91">
        <f t="shared" si="487"/>
        <v>0</v>
      </c>
      <c r="AQ174" s="91">
        <f t="shared" si="500"/>
        <v>0</v>
      </c>
      <c r="AR174" s="91" t="str">
        <f ca="1">IF(OFFSET(B174,-MOD(ROW(B174),3),0)&lt;&gt;"",IF(RIGHT(G174,1)=")",VALUE(VLOOKUP(OFFSET(B174,-MOD(ROW(B174),3),0),'登録データ（女）'!#REF!,8,FALSE)),"0"),"0")</f>
        <v>0</v>
      </c>
      <c r="AS174" s="91">
        <f t="shared" ca="1" si="501"/>
        <v>0</v>
      </c>
      <c r="AT174" s="91" t="str">
        <f t="shared" ref="AT174" si="605">IF(AU174="","",RANK(AU174,$AU$18:$AU$467,1))</f>
        <v/>
      </c>
      <c r="AU174" s="91" t="str">
        <f t="shared" ref="AU174" si="606">IF(S174="","",B174)</f>
        <v/>
      </c>
      <c r="AV174" s="91" t="str">
        <f t="shared" ref="AV174" si="607">IF(AW174="","",RANK(AW174,$AW$18:$AW$467,1))</f>
        <v/>
      </c>
      <c r="AW174" s="91" t="str">
        <f t="shared" ref="AW174" si="608">IF(T174="","",B174)</f>
        <v/>
      </c>
      <c r="AX174" s="91" t="str">
        <f t="shared" ref="AX174" si="609">IF(AY174="","",RANK(AY174,$AY$18:$AY$467,1))</f>
        <v/>
      </c>
      <c r="AY174" s="91" t="str">
        <f>IF(OR(G174="七種競技",G175="七種競技",G176="七種競技"),B174,"")</f>
        <v/>
      </c>
      <c r="AZ174" s="91"/>
      <c r="BA174" s="91">
        <f>B174</f>
        <v>0</v>
      </c>
      <c r="BB174" s="91" t="str">
        <f t="shared" si="507"/>
        <v/>
      </c>
      <c r="BG174" s="91">
        <f t="shared" si="508"/>
        <v>0</v>
      </c>
      <c r="BH174" s="116"/>
    </row>
    <row r="175" spans="1:65" ht="18.75" customHeight="1">
      <c r="A175" s="388"/>
      <c r="B175" s="382"/>
      <c r="C175" s="385"/>
      <c r="D175" s="385"/>
      <c r="E175" s="91" t="str">
        <f>IF(B174="","",VLOOKUP(B174,'登録データ（女）'!$A$3:$AB$2000,4,FALSE))</f>
        <v/>
      </c>
      <c r="F175" s="91" t="s">
        <v>53</v>
      </c>
      <c r="G175" s="16"/>
      <c r="H175" s="16"/>
      <c r="I175" s="91" t="s">
        <v>56</v>
      </c>
      <c r="J175" s="76"/>
      <c r="K175" s="91" t="str">
        <f t="shared" si="510"/>
        <v/>
      </c>
      <c r="L175" s="76"/>
      <c r="M175" s="91" t="str">
        <f t="shared" si="488"/>
        <v/>
      </c>
      <c r="N175" s="76"/>
      <c r="O175" s="76"/>
      <c r="P175" s="204"/>
      <c r="Q175" s="204"/>
      <c r="R175" s="257"/>
      <c r="S175" s="255"/>
      <c r="T175" s="255"/>
      <c r="X175" s="104"/>
      <c r="Y175" s="91">
        <f>IF(B175="",0,IF(VLOOKUP(B175,'登録データ（女）'!$A$3:$AB$2000,28,FALSE)=1,0,1))</f>
        <v>0</v>
      </c>
      <c r="Z175" s="91"/>
      <c r="AA175" s="91"/>
      <c r="AB175" s="91"/>
      <c r="AC175" s="91"/>
      <c r="AD175" s="91"/>
      <c r="AE175" s="91"/>
      <c r="AF175" s="91"/>
      <c r="AG175" s="91">
        <f t="shared" ca="1" si="495"/>
        <v>0</v>
      </c>
      <c r="AH175" s="91">
        <f t="shared" si="496"/>
        <v>0</v>
      </c>
      <c r="AI175" s="91" t="str">
        <f>IF(G175="","0",VLOOKUP(G175,'登録データ（女）'!$U$4:$W$23,2,FALSE))</f>
        <v>0</v>
      </c>
      <c r="AJ175" s="91" t="str">
        <f t="shared" si="485"/>
        <v>00</v>
      </c>
      <c r="AK175" s="91" t="str">
        <f t="shared" si="497"/>
        <v>0</v>
      </c>
      <c r="AL175" s="91" t="str">
        <f t="shared" si="486"/>
        <v>000000</v>
      </c>
      <c r="AM175" s="91" t="str">
        <f t="shared" ca="1" si="498"/>
        <v/>
      </c>
      <c r="AN175" s="91">
        <f t="shared" si="499"/>
        <v>0</v>
      </c>
      <c r="AO175" s="91" t="str">
        <f>IF(G175="","0",VALUE(VLOOKUP(G175,'登録データ（男）'!$U$4:$W$22,3,FALSE)))</f>
        <v>0</v>
      </c>
      <c r="AP175" s="91">
        <f t="shared" si="487"/>
        <v>0</v>
      </c>
      <c r="AQ175" s="91">
        <f t="shared" si="500"/>
        <v>0</v>
      </c>
      <c r="AR175" s="91" t="str">
        <f ca="1">IF(OFFSET(B175,-MOD(ROW(B175),3),0)&lt;&gt;"",IF(RIGHT(G175,1)=")",VALUE(VLOOKUP(OFFSET(B175,-MOD(ROW(B175),3),0),'登録データ（女）'!#REF!,8,FALSE)),"0"),"0")</f>
        <v>0</v>
      </c>
      <c r="AS175" s="91">
        <f t="shared" ca="1" si="501"/>
        <v>0</v>
      </c>
      <c r="AT175" s="91"/>
      <c r="AU175" s="91"/>
      <c r="AV175" s="91"/>
      <c r="AW175" s="91"/>
      <c r="AX175" s="91"/>
      <c r="AY175" s="91"/>
      <c r="AZ175" s="91"/>
      <c r="BA175" s="91"/>
      <c r="BB175" s="91" t="str">
        <f t="shared" si="507"/>
        <v/>
      </c>
      <c r="BG175" s="91">
        <f t="shared" si="508"/>
        <v>0</v>
      </c>
      <c r="BH175" s="116"/>
    </row>
    <row r="176" spans="1:65" ht="18.75" customHeight="1" thickBot="1">
      <c r="A176" s="389"/>
      <c r="B176" s="383"/>
      <c r="C176" s="386"/>
      <c r="D176" s="386"/>
      <c r="E176" s="117" t="s">
        <v>259</v>
      </c>
      <c r="F176" s="92" t="s">
        <v>54</v>
      </c>
      <c r="G176" s="79"/>
      <c r="H176" s="79"/>
      <c r="I176" s="92" t="s">
        <v>36</v>
      </c>
      <c r="J176" s="18"/>
      <c r="K176" s="93" t="str">
        <f t="shared" si="510"/>
        <v/>
      </c>
      <c r="L176" s="18"/>
      <c r="M176" s="93" t="str">
        <f t="shared" si="488"/>
        <v/>
      </c>
      <c r="N176" s="18"/>
      <c r="O176" s="18"/>
      <c r="P176" s="258"/>
      <c r="Q176" s="258"/>
      <c r="R176" s="259"/>
      <c r="S176" s="256"/>
      <c r="T176" s="256"/>
      <c r="X176" s="104"/>
      <c r="Y176" s="91">
        <f>IF(B176="",0,IF(VLOOKUP(B176,'登録データ（女）'!$A$3:$AB$2000,28,FALSE)=1,0,1))</f>
        <v>0</v>
      </c>
      <c r="Z176" s="91"/>
      <c r="AA176" s="91"/>
      <c r="AB176" s="91"/>
      <c r="AC176" s="91"/>
      <c r="AD176" s="91"/>
      <c r="AE176" s="91"/>
      <c r="AF176" s="91"/>
      <c r="AG176" s="91">
        <f t="shared" ca="1" si="495"/>
        <v>0</v>
      </c>
      <c r="AH176" s="91">
        <f t="shared" si="496"/>
        <v>0</v>
      </c>
      <c r="AI176" s="91" t="str">
        <f>IF(G176="","0",VLOOKUP(G176,'登録データ（女）'!$U$4:$W$23,2,FALSE))</f>
        <v>0</v>
      </c>
      <c r="AJ176" s="91" t="str">
        <f t="shared" si="485"/>
        <v>00</v>
      </c>
      <c r="AK176" s="91" t="str">
        <f t="shared" si="497"/>
        <v>0</v>
      </c>
      <c r="AL176" s="91" t="str">
        <f t="shared" si="486"/>
        <v>000000</v>
      </c>
      <c r="AM176" s="91" t="str">
        <f t="shared" ca="1" si="498"/>
        <v/>
      </c>
      <c r="AN176" s="91">
        <f t="shared" si="499"/>
        <v>0</v>
      </c>
      <c r="AO176" s="91" t="str">
        <f>IF(G176="","0",VALUE(VLOOKUP(G176,'登録データ（男）'!$U$4:$W$22,3,FALSE)))</f>
        <v>0</v>
      </c>
      <c r="AP176" s="91">
        <f t="shared" si="487"/>
        <v>0</v>
      </c>
      <c r="AQ176" s="91">
        <f t="shared" si="500"/>
        <v>0</v>
      </c>
      <c r="AR176" s="91" t="str">
        <f ca="1">IF(OFFSET(B176,-MOD(ROW(B176),3),0)&lt;&gt;"",IF(RIGHT(G176,1)=")",VALUE(VLOOKUP(OFFSET(B176,-MOD(ROW(B176),3),0),'登録データ（女）'!#REF!,8,FALSE)),"0"),"0")</f>
        <v>0</v>
      </c>
      <c r="AS176" s="91">
        <f t="shared" ca="1" si="501"/>
        <v>0</v>
      </c>
      <c r="AT176" s="91"/>
      <c r="AU176" s="91"/>
      <c r="AV176" s="91"/>
      <c r="AW176" s="91"/>
      <c r="AX176" s="91"/>
      <c r="AY176" s="91"/>
      <c r="AZ176" s="91"/>
      <c r="BA176" s="91"/>
      <c r="BB176" s="91" t="str">
        <f t="shared" si="507"/>
        <v/>
      </c>
      <c r="BG176" s="91">
        <f t="shared" si="508"/>
        <v>0</v>
      </c>
      <c r="BH176" s="116"/>
    </row>
    <row r="177" spans="1:59" ht="18.75" customHeight="1" thickTop="1">
      <c r="A177" s="387">
        <v>54</v>
      </c>
      <c r="B177" s="381"/>
      <c r="C177" s="384" t="str">
        <f>IF(B177="","",VLOOKUP(B177,'登録データ（女）'!$A$3:$AB$2000,2,FALSE))</f>
        <v/>
      </c>
      <c r="D177" s="384" t="str">
        <f>IF(B177="","",VLOOKUP(B177,'登録データ（女）'!$A$3:$AB$2000,3,FALSE))</f>
        <v/>
      </c>
      <c r="E177" s="90" t="str">
        <f>IF(B177="","",VLOOKUP(B177,'登録データ（女）'!$A$3:$AB$2000,7,FALSE))</f>
        <v/>
      </c>
      <c r="F177" s="90" t="s">
        <v>52</v>
      </c>
      <c r="G177" s="82"/>
      <c r="H177" s="82"/>
      <c r="I177" s="90" t="s">
        <v>55</v>
      </c>
      <c r="J177" s="17"/>
      <c r="K177" s="111" t="str">
        <f t="shared" si="510"/>
        <v/>
      </c>
      <c r="L177" s="17"/>
      <c r="M177" s="111" t="str">
        <f t="shared" si="488"/>
        <v/>
      </c>
      <c r="N177" s="17"/>
      <c r="O177" s="17"/>
      <c r="P177" s="262"/>
      <c r="Q177" s="262"/>
      <c r="R177" s="241"/>
      <c r="S177" s="254"/>
      <c r="T177" s="254"/>
      <c r="X177" s="104"/>
      <c r="Y177" s="91">
        <f>IF(B177="",0,IF(VLOOKUP(B177,'登録データ（女）'!$A$3:$AB$2000,28,FALSE)=1,0,1))</f>
        <v>0</v>
      </c>
      <c r="Z177" s="91">
        <f t="shared" ref="Z177" si="610">IF(B177="",1,0)</f>
        <v>1</v>
      </c>
      <c r="AA177" s="91">
        <f t="shared" ref="AA177" si="611">IF(C177="",1,0)</f>
        <v>1</v>
      </c>
      <c r="AB177" s="91">
        <f t="shared" ref="AB177" si="612">IF(D177="",1,0)</f>
        <v>1</v>
      </c>
      <c r="AC177" s="91">
        <f t="shared" ref="AC177" si="613">IF(E177="",1,0)</f>
        <v>1</v>
      </c>
      <c r="AD177" s="91">
        <f t="shared" ref="AD177" si="614">IF(E178="",1,0)</f>
        <v>1</v>
      </c>
      <c r="AE177" s="91">
        <f>SUM(Z177:AD177)</f>
        <v>5</v>
      </c>
      <c r="AF177" s="115" t="str">
        <f t="shared" ref="AF177" si="615">IF($B177="","",IF($B177&gt;1500,0,1))</f>
        <v/>
      </c>
      <c r="AG177" s="91">
        <f t="shared" ca="1" si="495"/>
        <v>0</v>
      </c>
      <c r="AH177" s="91">
        <f t="shared" si="496"/>
        <v>0</v>
      </c>
      <c r="AI177" s="91" t="str">
        <f>IF(G177="","0",VLOOKUP(G177,'登録データ（女）'!$U$4:$W$23,2,FALSE))</f>
        <v>0</v>
      </c>
      <c r="AJ177" s="91" t="str">
        <f t="shared" si="485"/>
        <v>00</v>
      </c>
      <c r="AK177" s="91" t="str">
        <f t="shared" si="497"/>
        <v>0</v>
      </c>
      <c r="AL177" s="91" t="str">
        <f t="shared" si="486"/>
        <v>000000</v>
      </c>
      <c r="AM177" s="91" t="str">
        <f t="shared" ca="1" si="498"/>
        <v/>
      </c>
      <c r="AN177" s="91">
        <f t="shared" si="499"/>
        <v>0</v>
      </c>
      <c r="AO177" s="91" t="str">
        <f>IF(G177="","0",VALUE(VLOOKUP(G177,'登録データ（男）'!$U$4:$W$22,3,FALSE)))</f>
        <v>0</v>
      </c>
      <c r="AP177" s="91">
        <f t="shared" si="487"/>
        <v>0</v>
      </c>
      <c r="AQ177" s="91">
        <f t="shared" si="500"/>
        <v>0</v>
      </c>
      <c r="AR177" s="91" t="str">
        <f ca="1">IF(OFFSET(B177,-MOD(ROW(B177),3),0)&lt;&gt;"",IF(RIGHT(G177,1)=")",VALUE(VLOOKUP(OFFSET(B177,-MOD(ROW(B177),3),0),'登録データ（女）'!#REF!,8,FALSE)),"0"),"0")</f>
        <v>0</v>
      </c>
      <c r="AS177" s="91">
        <f t="shared" ca="1" si="501"/>
        <v>0</v>
      </c>
      <c r="AT177" s="91" t="str">
        <f t="shared" ref="AT177" si="616">IF(AU177="","",RANK(AU177,$AU$18:$AU$467,1))</f>
        <v/>
      </c>
      <c r="AU177" s="91" t="str">
        <f t="shared" ref="AU177" si="617">IF(S177="","",B177)</f>
        <v/>
      </c>
      <c r="AV177" s="91" t="str">
        <f t="shared" ref="AV177" si="618">IF(AW177="","",RANK(AW177,$AW$18:$AW$467,1))</f>
        <v/>
      </c>
      <c r="AW177" s="91" t="str">
        <f t="shared" ref="AW177" si="619">IF(T177="","",B177)</f>
        <v/>
      </c>
      <c r="AX177" s="91" t="str">
        <f t="shared" ref="AX177" si="620">IF(AY177="","",RANK(AY177,$AY$18:$AY$467,1))</f>
        <v/>
      </c>
      <c r="AY177" s="91" t="str">
        <f>IF(OR(G177="七種競技",G178="七種競技",G179="七種競技"),B177,"")</f>
        <v/>
      </c>
      <c r="AZ177" s="91"/>
      <c r="BA177" s="91">
        <f>B177</f>
        <v>0</v>
      </c>
      <c r="BB177" s="91" t="str">
        <f t="shared" si="507"/>
        <v/>
      </c>
      <c r="BG177" s="91">
        <f t="shared" si="508"/>
        <v>0</v>
      </c>
    </row>
    <row r="178" spans="1:59" ht="18.75" customHeight="1">
      <c r="A178" s="388"/>
      <c r="B178" s="382"/>
      <c r="C178" s="385"/>
      <c r="D178" s="385"/>
      <c r="E178" s="91" t="str">
        <f>IF(B177="","",VLOOKUP(B177,'登録データ（女）'!$A$3:$AB$2000,4,FALSE))</f>
        <v/>
      </c>
      <c r="F178" s="91" t="s">
        <v>53</v>
      </c>
      <c r="G178" s="16"/>
      <c r="H178" s="16"/>
      <c r="I178" s="91" t="s">
        <v>56</v>
      </c>
      <c r="J178" s="76"/>
      <c r="K178" s="91" t="str">
        <f t="shared" si="510"/>
        <v/>
      </c>
      <c r="L178" s="76"/>
      <c r="M178" s="91" t="str">
        <f t="shared" si="488"/>
        <v/>
      </c>
      <c r="N178" s="76"/>
      <c r="O178" s="76"/>
      <c r="P178" s="204"/>
      <c r="Q178" s="204"/>
      <c r="R178" s="257"/>
      <c r="S178" s="255"/>
      <c r="T178" s="255"/>
      <c r="X178" s="104"/>
      <c r="Y178" s="91">
        <f>IF(B178="",0,IF(VLOOKUP(B178,'登録データ（女）'!$A$3:$AB$2000,28,FALSE)=1,0,1))</f>
        <v>0</v>
      </c>
      <c r="Z178" s="91"/>
      <c r="AA178" s="91"/>
      <c r="AB178" s="91"/>
      <c r="AC178" s="91"/>
      <c r="AD178" s="91"/>
      <c r="AE178" s="91"/>
      <c r="AF178" s="91"/>
      <c r="AG178" s="91">
        <f t="shared" ca="1" si="495"/>
        <v>0</v>
      </c>
      <c r="AH178" s="91">
        <f t="shared" si="496"/>
        <v>0</v>
      </c>
      <c r="AI178" s="91" t="str">
        <f>IF(G178="","0",VLOOKUP(G178,'登録データ（女）'!$U$4:$W$23,2,FALSE))</f>
        <v>0</v>
      </c>
      <c r="AJ178" s="91" t="str">
        <f t="shared" si="485"/>
        <v>00</v>
      </c>
      <c r="AK178" s="91" t="str">
        <f t="shared" si="497"/>
        <v>0</v>
      </c>
      <c r="AL178" s="91" t="str">
        <f t="shared" si="486"/>
        <v>000000</v>
      </c>
      <c r="AM178" s="91" t="str">
        <f t="shared" ca="1" si="498"/>
        <v/>
      </c>
      <c r="AN178" s="91">
        <f t="shared" si="499"/>
        <v>0</v>
      </c>
      <c r="AO178" s="91" t="str">
        <f>IF(G178="","0",VALUE(VLOOKUP(G178,'登録データ（男）'!$U$4:$W$22,3,FALSE)))</f>
        <v>0</v>
      </c>
      <c r="AP178" s="91">
        <f t="shared" si="487"/>
        <v>0</v>
      </c>
      <c r="AQ178" s="91">
        <f t="shared" si="500"/>
        <v>0</v>
      </c>
      <c r="AR178" s="91" t="str">
        <f ca="1">IF(OFFSET(B178,-MOD(ROW(B178),3),0)&lt;&gt;"",IF(RIGHT(G178,1)=")",VALUE(VLOOKUP(OFFSET(B178,-MOD(ROW(B178),3),0),'登録データ（女）'!#REF!,8,FALSE)),"0"),"0")</f>
        <v>0</v>
      </c>
      <c r="AS178" s="91">
        <f t="shared" ca="1" si="501"/>
        <v>0</v>
      </c>
      <c r="AT178" s="91"/>
      <c r="AU178" s="91"/>
      <c r="AV178" s="91"/>
      <c r="AW178" s="91"/>
      <c r="AX178" s="91"/>
      <c r="AY178" s="91"/>
      <c r="AZ178" s="91"/>
      <c r="BA178" s="91"/>
      <c r="BB178" s="91" t="str">
        <f t="shared" si="507"/>
        <v/>
      </c>
      <c r="BG178" s="91">
        <f t="shared" si="508"/>
        <v>0</v>
      </c>
    </row>
    <row r="179" spans="1:59" ht="18.75" customHeight="1" thickBot="1">
      <c r="A179" s="389"/>
      <c r="B179" s="383"/>
      <c r="C179" s="386"/>
      <c r="D179" s="386"/>
      <c r="E179" s="117" t="s">
        <v>259</v>
      </c>
      <c r="F179" s="92" t="s">
        <v>54</v>
      </c>
      <c r="G179" s="79"/>
      <c r="H179" s="79"/>
      <c r="I179" s="92" t="s">
        <v>36</v>
      </c>
      <c r="J179" s="18"/>
      <c r="K179" s="93" t="str">
        <f t="shared" si="510"/>
        <v/>
      </c>
      <c r="L179" s="18"/>
      <c r="M179" s="93" t="str">
        <f t="shared" si="488"/>
        <v/>
      </c>
      <c r="N179" s="18"/>
      <c r="O179" s="18"/>
      <c r="P179" s="258"/>
      <c r="Q179" s="258"/>
      <c r="R179" s="259"/>
      <c r="S179" s="256"/>
      <c r="T179" s="256"/>
      <c r="X179" s="104"/>
      <c r="Y179" s="91">
        <f>IF(B179="",0,IF(VLOOKUP(B179,'登録データ（女）'!$A$3:$AB$2000,28,FALSE)=1,0,1))</f>
        <v>0</v>
      </c>
      <c r="Z179" s="91"/>
      <c r="AA179" s="91"/>
      <c r="AB179" s="91"/>
      <c r="AC179" s="91"/>
      <c r="AD179" s="91"/>
      <c r="AE179" s="91"/>
      <c r="AF179" s="91"/>
      <c r="AG179" s="91">
        <f t="shared" ca="1" si="495"/>
        <v>0</v>
      </c>
      <c r="AH179" s="91">
        <f t="shared" si="496"/>
        <v>0</v>
      </c>
      <c r="AI179" s="91" t="str">
        <f>IF(G179="","0",VLOOKUP(G179,'登録データ（女）'!$U$4:$W$23,2,FALSE))</f>
        <v>0</v>
      </c>
      <c r="AJ179" s="91" t="str">
        <f t="shared" si="485"/>
        <v>00</v>
      </c>
      <c r="AK179" s="91" t="str">
        <f t="shared" si="497"/>
        <v>0</v>
      </c>
      <c r="AL179" s="91" t="str">
        <f t="shared" si="486"/>
        <v>000000</v>
      </c>
      <c r="AM179" s="91" t="str">
        <f t="shared" ca="1" si="498"/>
        <v/>
      </c>
      <c r="AN179" s="91">
        <f t="shared" si="499"/>
        <v>0</v>
      </c>
      <c r="AO179" s="91" t="str">
        <f>IF(G179="","0",VALUE(VLOOKUP(G179,'登録データ（男）'!$U$4:$W$22,3,FALSE)))</f>
        <v>0</v>
      </c>
      <c r="AP179" s="91">
        <f t="shared" si="487"/>
        <v>0</v>
      </c>
      <c r="AQ179" s="91">
        <f t="shared" si="500"/>
        <v>0</v>
      </c>
      <c r="AR179" s="91" t="str">
        <f ca="1">IF(OFFSET(B179,-MOD(ROW(B179),3),0)&lt;&gt;"",IF(RIGHT(G179,1)=")",VALUE(VLOOKUP(OFFSET(B179,-MOD(ROW(B179),3),0),'登録データ（女）'!#REF!,8,FALSE)),"0"),"0")</f>
        <v>0</v>
      </c>
      <c r="AS179" s="91">
        <f t="shared" ca="1" si="501"/>
        <v>0</v>
      </c>
      <c r="AT179" s="91"/>
      <c r="AU179" s="91"/>
      <c r="AV179" s="91"/>
      <c r="AW179" s="91"/>
      <c r="AX179" s="91"/>
      <c r="AY179" s="91"/>
      <c r="AZ179" s="91"/>
      <c r="BA179" s="91"/>
      <c r="BB179" s="91" t="str">
        <f t="shared" si="507"/>
        <v/>
      </c>
      <c r="BG179" s="91">
        <f t="shared" si="508"/>
        <v>0</v>
      </c>
    </row>
    <row r="180" spans="1:59" ht="18.75" customHeight="1" thickTop="1">
      <c r="A180" s="387">
        <v>55</v>
      </c>
      <c r="B180" s="381"/>
      <c r="C180" s="384" t="str">
        <f>IF(B180="","",VLOOKUP(B180,'登録データ（女）'!$A$3:$AB$2000,2,FALSE))</f>
        <v/>
      </c>
      <c r="D180" s="384" t="str">
        <f>IF(B180="","",VLOOKUP(B180,'登録データ（女）'!$A$3:$AB$2000,3,FALSE))</f>
        <v/>
      </c>
      <c r="E180" s="90" t="str">
        <f>IF(B180="","",VLOOKUP(B180,'登録データ（女）'!$A$3:$AB$2000,7,FALSE))</f>
        <v/>
      </c>
      <c r="F180" s="90" t="s">
        <v>52</v>
      </c>
      <c r="G180" s="82"/>
      <c r="H180" s="82"/>
      <c r="I180" s="90" t="s">
        <v>55</v>
      </c>
      <c r="J180" s="17"/>
      <c r="K180" s="111" t="str">
        <f t="shared" si="510"/>
        <v/>
      </c>
      <c r="L180" s="17"/>
      <c r="M180" s="111" t="str">
        <f t="shared" si="488"/>
        <v/>
      </c>
      <c r="N180" s="17"/>
      <c r="O180" s="17"/>
      <c r="P180" s="262"/>
      <c r="Q180" s="262"/>
      <c r="R180" s="241"/>
      <c r="S180" s="254"/>
      <c r="T180" s="254"/>
      <c r="X180" s="104"/>
      <c r="Y180" s="91">
        <f>IF(B180="",0,IF(VLOOKUP(B180,'登録データ（女）'!$A$3:$AB$2000,28,FALSE)=1,0,1))</f>
        <v>0</v>
      </c>
      <c r="Z180" s="91">
        <f t="shared" ref="Z180" si="621">IF(B180="",1,0)</f>
        <v>1</v>
      </c>
      <c r="AA180" s="91">
        <f t="shared" ref="AA180" si="622">IF(C180="",1,0)</f>
        <v>1</v>
      </c>
      <c r="AB180" s="91">
        <f t="shared" ref="AB180" si="623">IF(D180="",1,0)</f>
        <v>1</v>
      </c>
      <c r="AC180" s="91">
        <f t="shared" ref="AC180" si="624">IF(E180="",1,0)</f>
        <v>1</v>
      </c>
      <c r="AD180" s="91">
        <f t="shared" ref="AD180" si="625">IF(E181="",1,0)</f>
        <v>1</v>
      </c>
      <c r="AE180" s="91">
        <f>SUM(Z180:AD180)</f>
        <v>5</v>
      </c>
      <c r="AF180" s="115" t="str">
        <f t="shared" ref="AF180" si="626">IF($B180="","",IF($B180&gt;1500,0,1))</f>
        <v/>
      </c>
      <c r="AG180" s="91">
        <f t="shared" ca="1" si="495"/>
        <v>0</v>
      </c>
      <c r="AH180" s="91">
        <f t="shared" si="496"/>
        <v>0</v>
      </c>
      <c r="AI180" s="91" t="str">
        <f>IF(G180="","0",VLOOKUP(G180,'登録データ（女）'!$U$4:$W$23,2,FALSE))</f>
        <v>0</v>
      </c>
      <c r="AJ180" s="91" t="str">
        <f t="shared" si="485"/>
        <v>00</v>
      </c>
      <c r="AK180" s="91" t="str">
        <f t="shared" si="497"/>
        <v>0</v>
      </c>
      <c r="AL180" s="91" t="str">
        <f t="shared" si="486"/>
        <v>000000</v>
      </c>
      <c r="AM180" s="91" t="str">
        <f t="shared" ca="1" si="498"/>
        <v/>
      </c>
      <c r="AN180" s="91">
        <f t="shared" si="499"/>
        <v>0</v>
      </c>
      <c r="AO180" s="91" t="str">
        <f>IF(G180="","0",VALUE(VLOOKUP(G180,'登録データ（男）'!$U$4:$W$22,3,FALSE)))</f>
        <v>0</v>
      </c>
      <c r="AP180" s="91">
        <f t="shared" si="487"/>
        <v>0</v>
      </c>
      <c r="AQ180" s="91">
        <f t="shared" si="500"/>
        <v>0</v>
      </c>
      <c r="AR180" s="91" t="str">
        <f ca="1">IF(OFFSET(B180,-MOD(ROW(B180),3),0)&lt;&gt;"",IF(RIGHT(G180,1)=")",VALUE(VLOOKUP(OFFSET(B180,-MOD(ROW(B180),3),0),'登録データ（女）'!#REF!,8,FALSE)),"0"),"0")</f>
        <v>0</v>
      </c>
      <c r="AS180" s="91">
        <f t="shared" ca="1" si="501"/>
        <v>0</v>
      </c>
      <c r="AT180" s="91" t="str">
        <f t="shared" ref="AT180" si="627">IF(AU180="","",RANK(AU180,$AU$18:$AU$467,1))</f>
        <v/>
      </c>
      <c r="AU180" s="91" t="str">
        <f t="shared" ref="AU180" si="628">IF(S180="","",B180)</f>
        <v/>
      </c>
      <c r="AV180" s="91" t="str">
        <f t="shared" ref="AV180" si="629">IF(AW180="","",RANK(AW180,$AW$18:$AW$467,1))</f>
        <v/>
      </c>
      <c r="AW180" s="91" t="str">
        <f t="shared" ref="AW180" si="630">IF(T180="","",B180)</f>
        <v/>
      </c>
      <c r="AX180" s="91" t="str">
        <f t="shared" ref="AX180" si="631">IF(AY180="","",RANK(AY180,$AY$18:$AY$467,1))</f>
        <v/>
      </c>
      <c r="AY180" s="91" t="str">
        <f>IF(OR(G180="七種競技",G181="七種競技",G182="七種競技"),B180,"")</f>
        <v/>
      </c>
      <c r="AZ180" s="91"/>
      <c r="BA180" s="91">
        <f>B180</f>
        <v>0</v>
      </c>
      <c r="BB180" s="91" t="str">
        <f t="shared" si="507"/>
        <v/>
      </c>
      <c r="BG180" s="91">
        <f t="shared" si="508"/>
        <v>0</v>
      </c>
    </row>
    <row r="181" spans="1:59" ht="18.75" customHeight="1">
      <c r="A181" s="388"/>
      <c r="B181" s="382"/>
      <c r="C181" s="385"/>
      <c r="D181" s="385"/>
      <c r="E181" s="91" t="str">
        <f>IF(B180="","",VLOOKUP(B180,'登録データ（女）'!$A$3:$AB$2000,4,FALSE))</f>
        <v/>
      </c>
      <c r="F181" s="91" t="s">
        <v>53</v>
      </c>
      <c r="G181" s="16"/>
      <c r="H181" s="16"/>
      <c r="I181" s="91" t="s">
        <v>56</v>
      </c>
      <c r="J181" s="76"/>
      <c r="K181" s="91" t="str">
        <f t="shared" si="510"/>
        <v/>
      </c>
      <c r="L181" s="76"/>
      <c r="M181" s="91" t="str">
        <f t="shared" si="488"/>
        <v/>
      </c>
      <c r="N181" s="76"/>
      <c r="O181" s="76"/>
      <c r="P181" s="204"/>
      <c r="Q181" s="204"/>
      <c r="R181" s="257"/>
      <c r="S181" s="255"/>
      <c r="T181" s="255"/>
      <c r="X181" s="104"/>
      <c r="Y181" s="91">
        <f>IF(B181="",0,IF(VLOOKUP(B181,'登録データ（女）'!$A$3:$AB$2000,28,FALSE)=1,0,1))</f>
        <v>0</v>
      </c>
      <c r="Z181" s="91"/>
      <c r="AA181" s="91"/>
      <c r="AB181" s="91"/>
      <c r="AC181" s="91"/>
      <c r="AD181" s="91"/>
      <c r="AE181" s="91"/>
      <c r="AF181" s="91"/>
      <c r="AG181" s="91">
        <f t="shared" ca="1" si="495"/>
        <v>0</v>
      </c>
      <c r="AH181" s="91">
        <f t="shared" si="496"/>
        <v>0</v>
      </c>
      <c r="AI181" s="91" t="str">
        <f>IF(G181="","0",VLOOKUP(G181,'登録データ（女）'!$U$4:$W$23,2,FALSE))</f>
        <v>0</v>
      </c>
      <c r="AJ181" s="91" t="str">
        <f t="shared" si="485"/>
        <v>00</v>
      </c>
      <c r="AK181" s="91" t="str">
        <f t="shared" si="497"/>
        <v>0</v>
      </c>
      <c r="AL181" s="91" t="str">
        <f t="shared" si="486"/>
        <v>000000</v>
      </c>
      <c r="AM181" s="91" t="str">
        <f t="shared" ca="1" si="498"/>
        <v/>
      </c>
      <c r="AN181" s="91">
        <f t="shared" si="499"/>
        <v>0</v>
      </c>
      <c r="AO181" s="91" t="str">
        <f>IF(G181="","0",VALUE(VLOOKUP(G181,'登録データ（男）'!$U$4:$W$22,3,FALSE)))</f>
        <v>0</v>
      </c>
      <c r="AP181" s="91">
        <f t="shared" si="487"/>
        <v>0</v>
      </c>
      <c r="AQ181" s="91">
        <f t="shared" si="500"/>
        <v>0</v>
      </c>
      <c r="AR181" s="91" t="str">
        <f ca="1">IF(OFFSET(B181,-MOD(ROW(B181),3),0)&lt;&gt;"",IF(RIGHT(G181,1)=")",VALUE(VLOOKUP(OFFSET(B181,-MOD(ROW(B181),3),0),'登録データ（女）'!#REF!,8,FALSE)),"0"),"0")</f>
        <v>0</v>
      </c>
      <c r="AS181" s="91">
        <f t="shared" ca="1" si="501"/>
        <v>0</v>
      </c>
      <c r="AT181" s="91"/>
      <c r="AU181" s="91"/>
      <c r="AV181" s="91"/>
      <c r="AW181" s="91"/>
      <c r="AX181" s="91"/>
      <c r="AY181" s="91"/>
      <c r="AZ181" s="91"/>
      <c r="BA181" s="91"/>
      <c r="BB181" s="91" t="str">
        <f t="shared" si="507"/>
        <v/>
      </c>
      <c r="BG181" s="91">
        <f t="shared" si="508"/>
        <v>0</v>
      </c>
    </row>
    <row r="182" spans="1:59" ht="18.75" customHeight="1" thickBot="1">
      <c r="A182" s="389"/>
      <c r="B182" s="383"/>
      <c r="C182" s="386"/>
      <c r="D182" s="386"/>
      <c r="E182" s="117" t="s">
        <v>259</v>
      </c>
      <c r="F182" s="92" t="s">
        <v>54</v>
      </c>
      <c r="G182" s="79"/>
      <c r="H182" s="79"/>
      <c r="I182" s="92" t="s">
        <v>36</v>
      </c>
      <c r="J182" s="18"/>
      <c r="K182" s="93" t="str">
        <f t="shared" si="510"/>
        <v/>
      </c>
      <c r="L182" s="18"/>
      <c r="M182" s="93" t="str">
        <f t="shared" si="488"/>
        <v/>
      </c>
      <c r="N182" s="18"/>
      <c r="O182" s="18"/>
      <c r="P182" s="258"/>
      <c r="Q182" s="258"/>
      <c r="R182" s="259"/>
      <c r="S182" s="256"/>
      <c r="T182" s="256"/>
      <c r="X182" s="104"/>
      <c r="Y182" s="91">
        <f>IF(B182="",0,IF(VLOOKUP(B182,'登録データ（女）'!$A$3:$AB$2000,28,FALSE)=1,0,1))</f>
        <v>0</v>
      </c>
      <c r="Z182" s="91"/>
      <c r="AA182" s="91"/>
      <c r="AB182" s="91"/>
      <c r="AC182" s="91"/>
      <c r="AD182" s="91"/>
      <c r="AE182" s="91"/>
      <c r="AF182" s="91"/>
      <c r="AG182" s="91">
        <f t="shared" ca="1" si="495"/>
        <v>0</v>
      </c>
      <c r="AH182" s="91">
        <f t="shared" si="496"/>
        <v>0</v>
      </c>
      <c r="AI182" s="91" t="str">
        <f>IF(G182="","0",VLOOKUP(G182,'登録データ（女）'!$U$4:$W$23,2,FALSE))</f>
        <v>0</v>
      </c>
      <c r="AJ182" s="91" t="str">
        <f t="shared" si="485"/>
        <v>00</v>
      </c>
      <c r="AK182" s="91" t="str">
        <f t="shared" si="497"/>
        <v>0</v>
      </c>
      <c r="AL182" s="91" t="str">
        <f t="shared" si="486"/>
        <v>000000</v>
      </c>
      <c r="AM182" s="91" t="str">
        <f t="shared" ca="1" si="498"/>
        <v/>
      </c>
      <c r="AN182" s="91">
        <f t="shared" si="499"/>
        <v>0</v>
      </c>
      <c r="AO182" s="91" t="str">
        <f>IF(G182="","0",VALUE(VLOOKUP(G182,'登録データ（男）'!$U$4:$W$22,3,FALSE)))</f>
        <v>0</v>
      </c>
      <c r="AP182" s="91">
        <f t="shared" si="487"/>
        <v>0</v>
      </c>
      <c r="AQ182" s="91">
        <f t="shared" si="500"/>
        <v>0</v>
      </c>
      <c r="AR182" s="91" t="str">
        <f ca="1">IF(OFFSET(B182,-MOD(ROW(B182),3),0)&lt;&gt;"",IF(RIGHT(G182,1)=")",VALUE(VLOOKUP(OFFSET(B182,-MOD(ROW(B182),3),0),'登録データ（女）'!#REF!,8,FALSE)),"0"),"0")</f>
        <v>0</v>
      </c>
      <c r="AS182" s="91">
        <f t="shared" ca="1" si="501"/>
        <v>0</v>
      </c>
      <c r="AT182" s="91"/>
      <c r="AU182" s="91"/>
      <c r="AV182" s="91"/>
      <c r="AW182" s="91"/>
      <c r="AX182" s="91"/>
      <c r="AY182" s="91"/>
      <c r="AZ182" s="91"/>
      <c r="BA182" s="91"/>
      <c r="BB182" s="91" t="str">
        <f t="shared" si="507"/>
        <v/>
      </c>
      <c r="BG182" s="91">
        <f t="shared" si="508"/>
        <v>0</v>
      </c>
    </row>
    <row r="183" spans="1:59" ht="18.75" customHeight="1" thickTop="1">
      <c r="A183" s="387">
        <v>56</v>
      </c>
      <c r="B183" s="381"/>
      <c r="C183" s="384" t="str">
        <f>IF(B183="","",VLOOKUP(B183,'登録データ（女）'!$A$3:$AB$2000,2,FALSE))</f>
        <v/>
      </c>
      <c r="D183" s="384" t="str">
        <f>IF(B183="","",VLOOKUP(B183,'登録データ（女）'!$A$3:$AB$2000,3,FALSE))</f>
        <v/>
      </c>
      <c r="E183" s="90" t="str">
        <f>IF(B183="","",VLOOKUP(B183,'登録データ（女）'!$A$3:$AB$2000,7,FALSE))</f>
        <v/>
      </c>
      <c r="F183" s="90" t="s">
        <v>52</v>
      </c>
      <c r="G183" s="82"/>
      <c r="H183" s="82"/>
      <c r="I183" s="90" t="s">
        <v>55</v>
      </c>
      <c r="J183" s="17"/>
      <c r="K183" s="111" t="str">
        <f t="shared" si="510"/>
        <v/>
      </c>
      <c r="L183" s="17"/>
      <c r="M183" s="111" t="str">
        <f t="shared" si="488"/>
        <v/>
      </c>
      <c r="N183" s="17"/>
      <c r="O183" s="17"/>
      <c r="P183" s="262"/>
      <c r="Q183" s="262"/>
      <c r="R183" s="241"/>
      <c r="S183" s="254"/>
      <c r="T183" s="254"/>
      <c r="X183" s="104"/>
      <c r="Y183" s="91">
        <f>IF(B183="",0,IF(VLOOKUP(B183,'登録データ（女）'!$A$3:$AB$2000,28,FALSE)=1,0,1))</f>
        <v>0</v>
      </c>
      <c r="Z183" s="91">
        <f t="shared" ref="Z183" si="632">IF(B183="",1,0)</f>
        <v>1</v>
      </c>
      <c r="AA183" s="91">
        <f t="shared" ref="AA183" si="633">IF(C183="",1,0)</f>
        <v>1</v>
      </c>
      <c r="AB183" s="91">
        <f t="shared" ref="AB183" si="634">IF(D183="",1,0)</f>
        <v>1</v>
      </c>
      <c r="AC183" s="91">
        <f t="shared" ref="AC183" si="635">IF(E183="",1,0)</f>
        <v>1</v>
      </c>
      <c r="AD183" s="91">
        <f t="shared" ref="AD183" si="636">IF(E184="",1,0)</f>
        <v>1</v>
      </c>
      <c r="AE183" s="91">
        <f>SUM(Z183:AD183)</f>
        <v>5</v>
      </c>
      <c r="AF183" s="115" t="str">
        <f t="shared" ref="AF183" si="637">IF($B183="","",IF($B183&gt;1500,0,1))</f>
        <v/>
      </c>
      <c r="AG183" s="91">
        <f t="shared" ca="1" si="495"/>
        <v>0</v>
      </c>
      <c r="AH183" s="91">
        <f t="shared" si="496"/>
        <v>0</v>
      </c>
      <c r="AI183" s="91" t="str">
        <f>IF(G183="","0",VLOOKUP(G183,'登録データ（女）'!$U$4:$W$23,2,FALSE))</f>
        <v>0</v>
      </c>
      <c r="AJ183" s="91" t="str">
        <f t="shared" si="485"/>
        <v>00</v>
      </c>
      <c r="AK183" s="91" t="str">
        <f t="shared" si="497"/>
        <v>0</v>
      </c>
      <c r="AL183" s="91" t="str">
        <f t="shared" si="486"/>
        <v>000000</v>
      </c>
      <c r="AM183" s="91" t="str">
        <f t="shared" ca="1" si="498"/>
        <v/>
      </c>
      <c r="AN183" s="91">
        <f t="shared" si="499"/>
        <v>0</v>
      </c>
      <c r="AO183" s="91" t="str">
        <f>IF(G183="","0",VALUE(VLOOKUP(G183,'登録データ（男）'!$U$4:$W$22,3,FALSE)))</f>
        <v>0</v>
      </c>
      <c r="AP183" s="91">
        <f t="shared" si="487"/>
        <v>0</v>
      </c>
      <c r="AQ183" s="91">
        <f t="shared" si="500"/>
        <v>0</v>
      </c>
      <c r="AR183" s="91" t="str">
        <f ca="1">IF(OFFSET(B183,-MOD(ROW(B183),3),0)&lt;&gt;"",IF(RIGHT(G183,1)=")",VALUE(VLOOKUP(OFFSET(B183,-MOD(ROW(B183),3),0),'登録データ（女）'!#REF!,8,FALSE)),"0"),"0")</f>
        <v>0</v>
      </c>
      <c r="AS183" s="91">
        <f t="shared" ca="1" si="501"/>
        <v>0</v>
      </c>
      <c r="AT183" s="91" t="str">
        <f t="shared" ref="AT183" si="638">IF(AU183="","",RANK(AU183,$AU$18:$AU$467,1))</f>
        <v/>
      </c>
      <c r="AU183" s="91" t="str">
        <f t="shared" ref="AU183" si="639">IF(S183="","",B183)</f>
        <v/>
      </c>
      <c r="AV183" s="91" t="str">
        <f t="shared" ref="AV183" si="640">IF(AW183="","",RANK(AW183,$AW$18:$AW$467,1))</f>
        <v/>
      </c>
      <c r="AW183" s="91" t="str">
        <f t="shared" ref="AW183" si="641">IF(T183="","",B183)</f>
        <v/>
      </c>
      <c r="AX183" s="91" t="str">
        <f t="shared" ref="AX183" si="642">IF(AY183="","",RANK(AY183,$AY$18:$AY$467,1))</f>
        <v/>
      </c>
      <c r="AY183" s="91" t="str">
        <f>IF(OR(G183="七種競技",G184="七種競技",G185="七種競技"),B183,"")</f>
        <v/>
      </c>
      <c r="AZ183" s="91"/>
      <c r="BA183" s="91">
        <f>B183</f>
        <v>0</v>
      </c>
      <c r="BB183" s="91" t="str">
        <f t="shared" si="507"/>
        <v/>
      </c>
      <c r="BG183" s="91">
        <f t="shared" si="508"/>
        <v>0</v>
      </c>
    </row>
    <row r="184" spans="1:59" ht="18.75" customHeight="1">
      <c r="A184" s="388"/>
      <c r="B184" s="382"/>
      <c r="C184" s="385"/>
      <c r="D184" s="385"/>
      <c r="E184" s="91" t="str">
        <f>IF(B183="","",VLOOKUP(B183,'登録データ（女）'!$A$3:$AB$2000,4,FALSE))</f>
        <v/>
      </c>
      <c r="F184" s="91" t="s">
        <v>53</v>
      </c>
      <c r="G184" s="16"/>
      <c r="H184" s="16"/>
      <c r="I184" s="91" t="s">
        <v>56</v>
      </c>
      <c r="J184" s="76"/>
      <c r="K184" s="91" t="str">
        <f t="shared" si="510"/>
        <v/>
      </c>
      <c r="L184" s="76"/>
      <c r="M184" s="91" t="str">
        <f t="shared" si="488"/>
        <v/>
      </c>
      <c r="N184" s="76"/>
      <c r="O184" s="76"/>
      <c r="P184" s="204"/>
      <c r="Q184" s="204"/>
      <c r="R184" s="257"/>
      <c r="S184" s="255"/>
      <c r="T184" s="255"/>
      <c r="X184" s="104"/>
      <c r="Y184" s="91">
        <f>IF(B184="",0,IF(VLOOKUP(B184,'登録データ（女）'!$A$3:$AB$2000,28,FALSE)=1,0,1))</f>
        <v>0</v>
      </c>
      <c r="Z184" s="91"/>
      <c r="AA184" s="91"/>
      <c r="AB184" s="91"/>
      <c r="AC184" s="91"/>
      <c r="AD184" s="91"/>
      <c r="AE184" s="91"/>
      <c r="AF184" s="91"/>
      <c r="AG184" s="91">
        <f t="shared" ca="1" si="495"/>
        <v>0</v>
      </c>
      <c r="AH184" s="91">
        <f t="shared" si="496"/>
        <v>0</v>
      </c>
      <c r="AI184" s="91" t="str">
        <f>IF(G184="","0",VLOOKUP(G184,'登録データ（女）'!$U$4:$W$23,2,FALSE))</f>
        <v>0</v>
      </c>
      <c r="AJ184" s="91" t="str">
        <f t="shared" si="485"/>
        <v>00</v>
      </c>
      <c r="AK184" s="91" t="str">
        <f t="shared" si="497"/>
        <v>0</v>
      </c>
      <c r="AL184" s="91" t="str">
        <f t="shared" si="486"/>
        <v>000000</v>
      </c>
      <c r="AM184" s="91" t="str">
        <f t="shared" ca="1" si="498"/>
        <v/>
      </c>
      <c r="AN184" s="91">
        <f t="shared" si="499"/>
        <v>0</v>
      </c>
      <c r="AO184" s="91" t="str">
        <f>IF(G184="","0",VALUE(VLOOKUP(G184,'登録データ（男）'!$U$4:$W$22,3,FALSE)))</f>
        <v>0</v>
      </c>
      <c r="AP184" s="91">
        <f t="shared" si="487"/>
        <v>0</v>
      </c>
      <c r="AQ184" s="91">
        <f t="shared" si="500"/>
        <v>0</v>
      </c>
      <c r="AR184" s="91" t="str">
        <f ca="1">IF(OFFSET(B184,-MOD(ROW(B184),3),0)&lt;&gt;"",IF(RIGHT(G184,1)=")",VALUE(VLOOKUP(OFFSET(B184,-MOD(ROW(B184),3),0),'登録データ（女）'!#REF!,8,FALSE)),"0"),"0")</f>
        <v>0</v>
      </c>
      <c r="AS184" s="91">
        <f t="shared" ca="1" si="501"/>
        <v>0</v>
      </c>
      <c r="AT184" s="91"/>
      <c r="AU184" s="91"/>
      <c r="AV184" s="91"/>
      <c r="AW184" s="91"/>
      <c r="AX184" s="91"/>
      <c r="AY184" s="91"/>
      <c r="AZ184" s="91"/>
      <c r="BA184" s="91"/>
      <c r="BB184" s="91" t="str">
        <f t="shared" si="507"/>
        <v/>
      </c>
      <c r="BG184" s="91">
        <f t="shared" si="508"/>
        <v>0</v>
      </c>
    </row>
    <row r="185" spans="1:59" ht="18.75" customHeight="1" thickBot="1">
      <c r="A185" s="389"/>
      <c r="B185" s="383"/>
      <c r="C185" s="386"/>
      <c r="D185" s="386"/>
      <c r="E185" s="117" t="s">
        <v>259</v>
      </c>
      <c r="F185" s="92" t="s">
        <v>54</v>
      </c>
      <c r="G185" s="79"/>
      <c r="H185" s="79"/>
      <c r="I185" s="92" t="s">
        <v>36</v>
      </c>
      <c r="J185" s="18"/>
      <c r="K185" s="93" t="str">
        <f t="shared" si="510"/>
        <v/>
      </c>
      <c r="L185" s="18"/>
      <c r="M185" s="93" t="str">
        <f t="shared" si="488"/>
        <v/>
      </c>
      <c r="N185" s="18"/>
      <c r="O185" s="18"/>
      <c r="P185" s="258"/>
      <c r="Q185" s="258"/>
      <c r="R185" s="259"/>
      <c r="S185" s="256"/>
      <c r="T185" s="256"/>
      <c r="X185" s="104"/>
      <c r="Y185" s="91">
        <f>IF(B185="",0,IF(VLOOKUP(B185,'登録データ（女）'!$A$3:$AB$2000,28,FALSE)=1,0,1))</f>
        <v>0</v>
      </c>
      <c r="Z185" s="91"/>
      <c r="AA185" s="91"/>
      <c r="AB185" s="91"/>
      <c r="AC185" s="91"/>
      <c r="AD185" s="91"/>
      <c r="AE185" s="91"/>
      <c r="AF185" s="91"/>
      <c r="AG185" s="91">
        <f t="shared" ca="1" si="495"/>
        <v>0</v>
      </c>
      <c r="AH185" s="91">
        <f t="shared" si="496"/>
        <v>0</v>
      </c>
      <c r="AI185" s="91" t="str">
        <f>IF(G185="","0",VLOOKUP(G185,'登録データ（女）'!$U$4:$W$23,2,FALSE))</f>
        <v>0</v>
      </c>
      <c r="AJ185" s="91" t="str">
        <f t="shared" si="485"/>
        <v>00</v>
      </c>
      <c r="AK185" s="91" t="str">
        <f t="shared" si="497"/>
        <v>0</v>
      </c>
      <c r="AL185" s="91" t="str">
        <f t="shared" si="486"/>
        <v>000000</v>
      </c>
      <c r="AM185" s="91" t="str">
        <f t="shared" ca="1" si="498"/>
        <v/>
      </c>
      <c r="AN185" s="91">
        <f t="shared" si="499"/>
        <v>0</v>
      </c>
      <c r="AO185" s="91" t="str">
        <f>IF(G185="","0",VALUE(VLOOKUP(G185,'登録データ（男）'!$U$4:$W$22,3,FALSE)))</f>
        <v>0</v>
      </c>
      <c r="AP185" s="91">
        <f t="shared" si="487"/>
        <v>0</v>
      </c>
      <c r="AQ185" s="91">
        <f t="shared" si="500"/>
        <v>0</v>
      </c>
      <c r="AR185" s="91" t="str">
        <f ca="1">IF(OFFSET(B185,-MOD(ROW(B185),3),0)&lt;&gt;"",IF(RIGHT(G185,1)=")",VALUE(VLOOKUP(OFFSET(B185,-MOD(ROW(B185),3),0),'登録データ（女）'!#REF!,8,FALSE)),"0"),"0")</f>
        <v>0</v>
      </c>
      <c r="AS185" s="91">
        <f t="shared" ca="1" si="501"/>
        <v>0</v>
      </c>
      <c r="AT185" s="91"/>
      <c r="AU185" s="91"/>
      <c r="AV185" s="91"/>
      <c r="AW185" s="91"/>
      <c r="AX185" s="91"/>
      <c r="AY185" s="91"/>
      <c r="AZ185" s="91"/>
      <c r="BA185" s="91"/>
      <c r="BB185" s="91" t="str">
        <f t="shared" si="507"/>
        <v/>
      </c>
      <c r="BG185" s="91">
        <f t="shared" si="508"/>
        <v>0</v>
      </c>
    </row>
    <row r="186" spans="1:59" ht="18.75" customHeight="1" thickTop="1">
      <c r="A186" s="387">
        <v>57</v>
      </c>
      <c r="B186" s="381"/>
      <c r="C186" s="384" t="str">
        <f>IF(B186="","",VLOOKUP(B186,'登録データ（女）'!$A$3:$AB$2000,2,FALSE))</f>
        <v/>
      </c>
      <c r="D186" s="384" t="str">
        <f>IF(B186="","",VLOOKUP(B186,'登録データ（女）'!$A$3:$AB$2000,3,FALSE))</f>
        <v/>
      </c>
      <c r="E186" s="90" t="str">
        <f>IF(B186="","",VLOOKUP(B186,'登録データ（女）'!$A$3:$AB$2000,7,FALSE))</f>
        <v/>
      </c>
      <c r="F186" s="90" t="s">
        <v>52</v>
      </c>
      <c r="G186" s="82"/>
      <c r="H186" s="82"/>
      <c r="I186" s="90" t="s">
        <v>55</v>
      </c>
      <c r="J186" s="17"/>
      <c r="K186" s="111" t="str">
        <f t="shared" si="510"/>
        <v/>
      </c>
      <c r="L186" s="17"/>
      <c r="M186" s="111" t="str">
        <f t="shared" si="488"/>
        <v/>
      </c>
      <c r="N186" s="17"/>
      <c r="O186" s="17"/>
      <c r="P186" s="262"/>
      <c r="Q186" s="262"/>
      <c r="R186" s="241"/>
      <c r="S186" s="254"/>
      <c r="T186" s="254"/>
      <c r="X186" s="104"/>
      <c r="Y186" s="91">
        <f>IF(B186="",0,IF(VLOOKUP(B186,'登録データ（女）'!$A$3:$AB$2000,28,FALSE)=1,0,1))</f>
        <v>0</v>
      </c>
      <c r="Z186" s="91">
        <f t="shared" ref="Z186" si="643">IF(B186="",1,0)</f>
        <v>1</v>
      </c>
      <c r="AA186" s="91">
        <f t="shared" ref="AA186" si="644">IF(C186="",1,0)</f>
        <v>1</v>
      </c>
      <c r="AB186" s="91">
        <f t="shared" ref="AB186" si="645">IF(D186="",1,0)</f>
        <v>1</v>
      </c>
      <c r="AC186" s="91">
        <f t="shared" ref="AC186" si="646">IF(E186="",1,0)</f>
        <v>1</v>
      </c>
      <c r="AD186" s="91">
        <f t="shared" ref="AD186" si="647">IF(E187="",1,0)</f>
        <v>1</v>
      </c>
      <c r="AE186" s="91">
        <f>SUM(Z186:AD186)</f>
        <v>5</v>
      </c>
      <c r="AF186" s="115" t="str">
        <f t="shared" ref="AF186" si="648">IF($B186="","",IF($B186&gt;1500,0,1))</f>
        <v/>
      </c>
      <c r="AG186" s="91">
        <f t="shared" ca="1" si="495"/>
        <v>0</v>
      </c>
      <c r="AH186" s="91">
        <f t="shared" si="496"/>
        <v>0</v>
      </c>
      <c r="AI186" s="91" t="str">
        <f>IF(G186="","0",VLOOKUP(G186,'登録データ（女）'!$U$4:$W$23,2,FALSE))</f>
        <v>0</v>
      </c>
      <c r="AJ186" s="91" t="str">
        <f t="shared" si="485"/>
        <v>00</v>
      </c>
      <c r="AK186" s="91" t="str">
        <f t="shared" si="497"/>
        <v>0</v>
      </c>
      <c r="AL186" s="91" t="str">
        <f t="shared" si="486"/>
        <v>000000</v>
      </c>
      <c r="AM186" s="91" t="str">
        <f t="shared" ca="1" si="498"/>
        <v/>
      </c>
      <c r="AN186" s="91">
        <f t="shared" si="499"/>
        <v>0</v>
      </c>
      <c r="AO186" s="91" t="str">
        <f>IF(G186="","0",VALUE(VLOOKUP(G186,'登録データ（男）'!$U$4:$W$22,3,FALSE)))</f>
        <v>0</v>
      </c>
      <c r="AP186" s="91">
        <f t="shared" si="487"/>
        <v>0</v>
      </c>
      <c r="AQ186" s="91">
        <f t="shared" si="500"/>
        <v>0</v>
      </c>
      <c r="AR186" s="91" t="str">
        <f ca="1">IF(OFFSET(B186,-MOD(ROW(B186),3),0)&lt;&gt;"",IF(RIGHT(G186,1)=")",VALUE(VLOOKUP(OFFSET(B186,-MOD(ROW(B186),3),0),'登録データ（女）'!#REF!,8,FALSE)),"0"),"0")</f>
        <v>0</v>
      </c>
      <c r="AS186" s="91">
        <f t="shared" ca="1" si="501"/>
        <v>0</v>
      </c>
      <c r="AT186" s="91" t="str">
        <f t="shared" ref="AT186" si="649">IF(AU186="","",RANK(AU186,$AU$18:$AU$467,1))</f>
        <v/>
      </c>
      <c r="AU186" s="91" t="str">
        <f t="shared" ref="AU186" si="650">IF(S186="","",B186)</f>
        <v/>
      </c>
      <c r="AV186" s="91" t="str">
        <f t="shared" ref="AV186" si="651">IF(AW186="","",RANK(AW186,$AW$18:$AW$467,1))</f>
        <v/>
      </c>
      <c r="AW186" s="91" t="str">
        <f t="shared" ref="AW186" si="652">IF(T186="","",B186)</f>
        <v/>
      </c>
      <c r="AX186" s="91" t="str">
        <f t="shared" ref="AX186" si="653">IF(AY186="","",RANK(AY186,$AY$18:$AY$467,1))</f>
        <v/>
      </c>
      <c r="AY186" s="91" t="str">
        <f>IF(OR(G186="七種競技",G187="七種競技",G188="七種競技"),B186,"")</f>
        <v/>
      </c>
      <c r="AZ186" s="91"/>
      <c r="BA186" s="91">
        <f>B186</f>
        <v>0</v>
      </c>
      <c r="BB186" s="91" t="str">
        <f t="shared" si="507"/>
        <v/>
      </c>
      <c r="BG186" s="91">
        <f t="shared" si="508"/>
        <v>0</v>
      </c>
    </row>
    <row r="187" spans="1:59" ht="18.75" customHeight="1">
      <c r="A187" s="388"/>
      <c r="B187" s="382"/>
      <c r="C187" s="385"/>
      <c r="D187" s="385"/>
      <c r="E187" s="91" t="str">
        <f>IF(B186="","",VLOOKUP(B186,'登録データ（女）'!$A$3:$AB$2000,4,FALSE))</f>
        <v/>
      </c>
      <c r="F187" s="91" t="s">
        <v>53</v>
      </c>
      <c r="G187" s="16"/>
      <c r="H187" s="16"/>
      <c r="I187" s="91" t="s">
        <v>56</v>
      </c>
      <c r="J187" s="76"/>
      <c r="K187" s="91" t="str">
        <f t="shared" si="510"/>
        <v/>
      </c>
      <c r="L187" s="76"/>
      <c r="M187" s="91" t="str">
        <f t="shared" si="488"/>
        <v/>
      </c>
      <c r="N187" s="76"/>
      <c r="O187" s="76"/>
      <c r="P187" s="204"/>
      <c r="Q187" s="204"/>
      <c r="R187" s="257"/>
      <c r="S187" s="255"/>
      <c r="T187" s="255"/>
      <c r="X187" s="104"/>
      <c r="Y187" s="91">
        <f>IF(B187="",0,IF(VLOOKUP(B187,'登録データ（女）'!$A$3:$AB$2000,28,FALSE)=1,0,1))</f>
        <v>0</v>
      </c>
      <c r="Z187" s="91"/>
      <c r="AA187" s="91"/>
      <c r="AB187" s="91"/>
      <c r="AC187" s="91"/>
      <c r="AD187" s="91"/>
      <c r="AE187" s="91"/>
      <c r="AF187" s="91"/>
      <c r="AG187" s="91">
        <f t="shared" ca="1" si="495"/>
        <v>0</v>
      </c>
      <c r="AH187" s="91">
        <f t="shared" si="496"/>
        <v>0</v>
      </c>
      <c r="AI187" s="91" t="str">
        <f>IF(G187="","0",VLOOKUP(G187,'登録データ（女）'!$U$4:$W$23,2,FALSE))</f>
        <v>0</v>
      </c>
      <c r="AJ187" s="91" t="str">
        <f t="shared" si="485"/>
        <v>00</v>
      </c>
      <c r="AK187" s="91" t="str">
        <f t="shared" si="497"/>
        <v>0</v>
      </c>
      <c r="AL187" s="91" t="str">
        <f t="shared" si="486"/>
        <v>000000</v>
      </c>
      <c r="AM187" s="91" t="str">
        <f t="shared" ca="1" si="498"/>
        <v/>
      </c>
      <c r="AN187" s="91">
        <f t="shared" si="499"/>
        <v>0</v>
      </c>
      <c r="AO187" s="91" t="str">
        <f>IF(G187="","0",VALUE(VLOOKUP(G187,'登録データ（男）'!$U$4:$W$22,3,FALSE)))</f>
        <v>0</v>
      </c>
      <c r="AP187" s="91">
        <f t="shared" si="487"/>
        <v>0</v>
      </c>
      <c r="AQ187" s="91">
        <f t="shared" si="500"/>
        <v>0</v>
      </c>
      <c r="AR187" s="91" t="str">
        <f ca="1">IF(OFFSET(B187,-MOD(ROW(B187),3),0)&lt;&gt;"",IF(RIGHT(G187,1)=")",VALUE(VLOOKUP(OFFSET(B187,-MOD(ROW(B187),3),0),'登録データ（女）'!#REF!,8,FALSE)),"0"),"0")</f>
        <v>0</v>
      </c>
      <c r="AS187" s="91">
        <f t="shared" ca="1" si="501"/>
        <v>0</v>
      </c>
      <c r="AT187" s="91"/>
      <c r="AU187" s="91"/>
      <c r="AV187" s="91"/>
      <c r="AW187" s="91"/>
      <c r="AX187" s="91"/>
      <c r="AY187" s="91"/>
      <c r="AZ187" s="91"/>
      <c r="BA187" s="91"/>
      <c r="BB187" s="91" t="str">
        <f t="shared" si="507"/>
        <v/>
      </c>
      <c r="BG187" s="91">
        <f t="shared" si="508"/>
        <v>0</v>
      </c>
    </row>
    <row r="188" spans="1:59" ht="18.75" customHeight="1" thickBot="1">
      <c r="A188" s="389"/>
      <c r="B188" s="383"/>
      <c r="C188" s="386"/>
      <c r="D188" s="386"/>
      <c r="E188" s="117" t="s">
        <v>259</v>
      </c>
      <c r="F188" s="92" t="s">
        <v>54</v>
      </c>
      <c r="G188" s="79"/>
      <c r="H188" s="79"/>
      <c r="I188" s="92" t="s">
        <v>36</v>
      </c>
      <c r="J188" s="18"/>
      <c r="K188" s="93" t="str">
        <f t="shared" si="510"/>
        <v/>
      </c>
      <c r="L188" s="18"/>
      <c r="M188" s="93" t="str">
        <f t="shared" si="488"/>
        <v/>
      </c>
      <c r="N188" s="18"/>
      <c r="O188" s="18"/>
      <c r="P188" s="258"/>
      <c r="Q188" s="258"/>
      <c r="R188" s="259"/>
      <c r="S188" s="256"/>
      <c r="T188" s="256"/>
      <c r="X188" s="104"/>
      <c r="Y188" s="91">
        <f>IF(B188="",0,IF(VLOOKUP(B188,'登録データ（女）'!$A$3:$AB$2000,28,FALSE)=1,0,1))</f>
        <v>0</v>
      </c>
      <c r="Z188" s="91"/>
      <c r="AA188" s="91"/>
      <c r="AB188" s="91"/>
      <c r="AC188" s="91"/>
      <c r="AD188" s="91"/>
      <c r="AE188" s="91"/>
      <c r="AF188" s="91"/>
      <c r="AG188" s="91">
        <f t="shared" ca="1" si="495"/>
        <v>0</v>
      </c>
      <c r="AH188" s="91">
        <f t="shared" si="496"/>
        <v>0</v>
      </c>
      <c r="AI188" s="91" t="str">
        <f>IF(G188="","0",VLOOKUP(G188,'登録データ（女）'!$U$4:$W$23,2,FALSE))</f>
        <v>0</v>
      </c>
      <c r="AJ188" s="91" t="str">
        <f t="shared" si="485"/>
        <v>00</v>
      </c>
      <c r="AK188" s="91" t="str">
        <f t="shared" si="497"/>
        <v>0</v>
      </c>
      <c r="AL188" s="91" t="str">
        <f t="shared" si="486"/>
        <v>000000</v>
      </c>
      <c r="AM188" s="91" t="str">
        <f t="shared" ca="1" si="498"/>
        <v/>
      </c>
      <c r="AN188" s="91">
        <f t="shared" si="499"/>
        <v>0</v>
      </c>
      <c r="AO188" s="91" t="str">
        <f>IF(G188="","0",VALUE(VLOOKUP(G188,'登録データ（男）'!$U$4:$W$22,3,FALSE)))</f>
        <v>0</v>
      </c>
      <c r="AP188" s="91">
        <f t="shared" si="487"/>
        <v>0</v>
      </c>
      <c r="AQ188" s="91">
        <f t="shared" si="500"/>
        <v>0</v>
      </c>
      <c r="AR188" s="91" t="str">
        <f ca="1">IF(OFFSET(B188,-MOD(ROW(B188),3),0)&lt;&gt;"",IF(RIGHT(G188,1)=")",VALUE(VLOOKUP(OFFSET(B188,-MOD(ROW(B188),3),0),'登録データ（女）'!#REF!,8,FALSE)),"0"),"0")</f>
        <v>0</v>
      </c>
      <c r="AS188" s="91">
        <f t="shared" ca="1" si="501"/>
        <v>0</v>
      </c>
      <c r="AT188" s="91"/>
      <c r="AU188" s="91"/>
      <c r="AV188" s="91"/>
      <c r="AW188" s="91"/>
      <c r="AX188" s="91"/>
      <c r="AY188" s="91"/>
      <c r="AZ188" s="91"/>
      <c r="BA188" s="91"/>
      <c r="BB188" s="91" t="str">
        <f t="shared" si="507"/>
        <v/>
      </c>
      <c r="BG188" s="91">
        <f t="shared" si="508"/>
        <v>0</v>
      </c>
    </row>
    <row r="189" spans="1:59" ht="18.75" customHeight="1" thickTop="1">
      <c r="A189" s="387">
        <v>58</v>
      </c>
      <c r="B189" s="381"/>
      <c r="C189" s="384" t="str">
        <f>IF(B189="","",VLOOKUP(B189,'登録データ（女）'!$A$3:$AB$2000,2,FALSE))</f>
        <v/>
      </c>
      <c r="D189" s="384" t="str">
        <f>IF(B189="","",VLOOKUP(B189,'登録データ（女）'!$A$3:$AB$2000,3,FALSE))</f>
        <v/>
      </c>
      <c r="E189" s="90" t="str">
        <f>IF(B189="","",VLOOKUP(B189,'登録データ（女）'!$A$3:$AB$2000,7,FALSE))</f>
        <v/>
      </c>
      <c r="F189" s="90" t="s">
        <v>52</v>
      </c>
      <c r="G189" s="82"/>
      <c r="H189" s="82"/>
      <c r="I189" s="90" t="s">
        <v>55</v>
      </c>
      <c r="J189" s="17"/>
      <c r="K189" s="111" t="str">
        <f t="shared" si="510"/>
        <v/>
      </c>
      <c r="L189" s="17"/>
      <c r="M189" s="111" t="str">
        <f t="shared" si="488"/>
        <v/>
      </c>
      <c r="N189" s="17"/>
      <c r="O189" s="17"/>
      <c r="P189" s="262"/>
      <c r="Q189" s="262"/>
      <c r="R189" s="241"/>
      <c r="S189" s="254"/>
      <c r="T189" s="254"/>
      <c r="X189" s="104"/>
      <c r="Y189" s="91">
        <f>IF(B189="",0,IF(VLOOKUP(B189,'登録データ（女）'!$A$3:$AB$2000,28,FALSE)=1,0,1))</f>
        <v>0</v>
      </c>
      <c r="Z189" s="91">
        <f t="shared" ref="Z189" si="654">IF(B189="",1,0)</f>
        <v>1</v>
      </c>
      <c r="AA189" s="91">
        <f t="shared" ref="AA189" si="655">IF(C189="",1,0)</f>
        <v>1</v>
      </c>
      <c r="AB189" s="91">
        <f t="shared" ref="AB189" si="656">IF(D189="",1,0)</f>
        <v>1</v>
      </c>
      <c r="AC189" s="91">
        <f t="shared" ref="AC189" si="657">IF(E189="",1,0)</f>
        <v>1</v>
      </c>
      <c r="AD189" s="91">
        <f t="shared" ref="AD189" si="658">IF(E190="",1,0)</f>
        <v>1</v>
      </c>
      <c r="AE189" s="91">
        <f>SUM(Z189:AD189)</f>
        <v>5</v>
      </c>
      <c r="AF189" s="115" t="str">
        <f t="shared" ref="AF189" si="659">IF($B189="","",IF($B189&gt;1500,0,1))</f>
        <v/>
      </c>
      <c r="AG189" s="91">
        <f t="shared" ca="1" si="495"/>
        <v>0</v>
      </c>
      <c r="AH189" s="91">
        <f t="shared" si="496"/>
        <v>0</v>
      </c>
      <c r="AI189" s="91" t="str">
        <f>IF(G189="","0",VLOOKUP(G189,'登録データ（女）'!$U$4:$W$23,2,FALSE))</f>
        <v>0</v>
      </c>
      <c r="AJ189" s="91" t="str">
        <f t="shared" si="485"/>
        <v>00</v>
      </c>
      <c r="AK189" s="91" t="str">
        <f t="shared" si="497"/>
        <v>0</v>
      </c>
      <c r="AL189" s="91" t="str">
        <f t="shared" si="486"/>
        <v>000000</v>
      </c>
      <c r="AM189" s="91" t="str">
        <f t="shared" ca="1" si="498"/>
        <v/>
      </c>
      <c r="AN189" s="91">
        <f t="shared" si="499"/>
        <v>0</v>
      </c>
      <c r="AO189" s="91" t="str">
        <f>IF(G189="","0",VALUE(VLOOKUP(G189,'登録データ（男）'!$U$4:$W$22,3,FALSE)))</f>
        <v>0</v>
      </c>
      <c r="AP189" s="91">
        <f t="shared" si="487"/>
        <v>0</v>
      </c>
      <c r="AQ189" s="91">
        <f t="shared" si="500"/>
        <v>0</v>
      </c>
      <c r="AR189" s="91" t="str">
        <f ca="1">IF(OFFSET(B189,-MOD(ROW(B189),3),0)&lt;&gt;"",IF(RIGHT(G189,1)=")",VALUE(VLOOKUP(OFFSET(B189,-MOD(ROW(B189),3),0),'登録データ（女）'!#REF!,8,FALSE)),"0"),"0")</f>
        <v>0</v>
      </c>
      <c r="AS189" s="91">
        <f t="shared" ca="1" si="501"/>
        <v>0</v>
      </c>
      <c r="AT189" s="91" t="str">
        <f t="shared" ref="AT189" si="660">IF(AU189="","",RANK(AU189,$AU$18:$AU$467,1))</f>
        <v/>
      </c>
      <c r="AU189" s="91" t="str">
        <f t="shared" ref="AU189" si="661">IF(S189="","",B189)</f>
        <v/>
      </c>
      <c r="AV189" s="91" t="str">
        <f t="shared" ref="AV189" si="662">IF(AW189="","",RANK(AW189,$AW$18:$AW$467,1))</f>
        <v/>
      </c>
      <c r="AW189" s="91" t="str">
        <f t="shared" ref="AW189" si="663">IF(T189="","",B189)</f>
        <v/>
      </c>
      <c r="AX189" s="91" t="str">
        <f t="shared" ref="AX189" si="664">IF(AY189="","",RANK(AY189,$AY$18:$AY$467,1))</f>
        <v/>
      </c>
      <c r="AY189" s="91" t="str">
        <f>IF(OR(G189="七種競技",G190="七種競技",G191="七種競技"),B189,"")</f>
        <v/>
      </c>
      <c r="AZ189" s="91"/>
      <c r="BA189" s="91">
        <f>B189</f>
        <v>0</v>
      </c>
      <c r="BB189" s="91" t="str">
        <f t="shared" si="507"/>
        <v/>
      </c>
      <c r="BG189" s="91">
        <f t="shared" si="508"/>
        <v>0</v>
      </c>
    </row>
    <row r="190" spans="1:59" ht="18.75" customHeight="1">
      <c r="A190" s="388"/>
      <c r="B190" s="382"/>
      <c r="C190" s="385"/>
      <c r="D190" s="385"/>
      <c r="E190" s="91" t="str">
        <f>IF(B189="","",VLOOKUP(B189,'登録データ（女）'!$A$3:$AB$2000,4,FALSE))</f>
        <v/>
      </c>
      <c r="F190" s="91" t="s">
        <v>53</v>
      </c>
      <c r="G190" s="16"/>
      <c r="H190" s="16"/>
      <c r="I190" s="91" t="s">
        <v>56</v>
      </c>
      <c r="J190" s="76"/>
      <c r="K190" s="91" t="str">
        <f t="shared" si="510"/>
        <v/>
      </c>
      <c r="L190" s="76"/>
      <c r="M190" s="91" t="str">
        <f t="shared" si="488"/>
        <v/>
      </c>
      <c r="N190" s="76"/>
      <c r="O190" s="76"/>
      <c r="P190" s="204"/>
      <c r="Q190" s="204"/>
      <c r="R190" s="257"/>
      <c r="S190" s="255"/>
      <c r="T190" s="255"/>
      <c r="X190" s="104"/>
      <c r="Y190" s="91">
        <f>IF(B190="",0,IF(VLOOKUP(B190,'登録データ（女）'!$A$3:$AB$2000,28,FALSE)=1,0,1))</f>
        <v>0</v>
      </c>
      <c r="Z190" s="91"/>
      <c r="AA190" s="91"/>
      <c r="AB190" s="91"/>
      <c r="AC190" s="91"/>
      <c r="AD190" s="91"/>
      <c r="AE190" s="91"/>
      <c r="AF190" s="91"/>
      <c r="AG190" s="91">
        <f t="shared" ca="1" si="495"/>
        <v>0</v>
      </c>
      <c r="AH190" s="91">
        <f t="shared" si="496"/>
        <v>0</v>
      </c>
      <c r="AI190" s="91" t="str">
        <f>IF(G190="","0",VLOOKUP(G190,'登録データ（女）'!$U$4:$W$23,2,FALSE))</f>
        <v>0</v>
      </c>
      <c r="AJ190" s="91" t="str">
        <f t="shared" si="485"/>
        <v>00</v>
      </c>
      <c r="AK190" s="91" t="str">
        <f t="shared" si="497"/>
        <v>0</v>
      </c>
      <c r="AL190" s="91" t="str">
        <f t="shared" si="486"/>
        <v>000000</v>
      </c>
      <c r="AM190" s="91" t="str">
        <f t="shared" ca="1" si="498"/>
        <v/>
      </c>
      <c r="AN190" s="91">
        <f t="shared" si="499"/>
        <v>0</v>
      </c>
      <c r="AO190" s="91" t="str">
        <f>IF(G190="","0",VALUE(VLOOKUP(G190,'登録データ（男）'!$U$4:$W$22,3,FALSE)))</f>
        <v>0</v>
      </c>
      <c r="AP190" s="91">
        <f t="shared" si="487"/>
        <v>0</v>
      </c>
      <c r="AQ190" s="91">
        <f t="shared" si="500"/>
        <v>0</v>
      </c>
      <c r="AR190" s="91" t="str">
        <f ca="1">IF(OFFSET(B190,-MOD(ROW(B190),3),0)&lt;&gt;"",IF(RIGHT(G190,1)=")",VALUE(VLOOKUP(OFFSET(B190,-MOD(ROW(B190),3),0),'登録データ（女）'!#REF!,8,FALSE)),"0"),"0")</f>
        <v>0</v>
      </c>
      <c r="AS190" s="91">
        <f t="shared" ca="1" si="501"/>
        <v>0</v>
      </c>
      <c r="AT190" s="91"/>
      <c r="AU190" s="91"/>
      <c r="AV190" s="91"/>
      <c r="AW190" s="91"/>
      <c r="AX190" s="91"/>
      <c r="AY190" s="91"/>
      <c r="AZ190" s="91"/>
      <c r="BA190" s="91"/>
      <c r="BB190" s="91" t="str">
        <f t="shared" si="507"/>
        <v/>
      </c>
      <c r="BG190" s="91">
        <f t="shared" si="508"/>
        <v>0</v>
      </c>
    </row>
    <row r="191" spans="1:59" ht="18.75" customHeight="1" thickBot="1">
      <c r="A191" s="389"/>
      <c r="B191" s="383"/>
      <c r="C191" s="386"/>
      <c r="D191" s="386"/>
      <c r="E191" s="117" t="s">
        <v>259</v>
      </c>
      <c r="F191" s="92" t="s">
        <v>54</v>
      </c>
      <c r="G191" s="79"/>
      <c r="H191" s="79"/>
      <c r="I191" s="92" t="s">
        <v>36</v>
      </c>
      <c r="J191" s="18"/>
      <c r="K191" s="93" t="str">
        <f t="shared" si="510"/>
        <v/>
      </c>
      <c r="L191" s="18"/>
      <c r="M191" s="93" t="str">
        <f t="shared" si="488"/>
        <v/>
      </c>
      <c r="N191" s="18"/>
      <c r="O191" s="18"/>
      <c r="P191" s="258"/>
      <c r="Q191" s="258"/>
      <c r="R191" s="259"/>
      <c r="S191" s="256"/>
      <c r="T191" s="256"/>
      <c r="X191" s="104"/>
      <c r="Y191" s="91">
        <f>IF(B191="",0,IF(VLOOKUP(B191,'登録データ（女）'!$A$3:$AB$2000,28,FALSE)=1,0,1))</f>
        <v>0</v>
      </c>
      <c r="Z191" s="91"/>
      <c r="AA191" s="91"/>
      <c r="AB191" s="91"/>
      <c r="AC191" s="91"/>
      <c r="AD191" s="91"/>
      <c r="AE191" s="91"/>
      <c r="AF191" s="91"/>
      <c r="AG191" s="91">
        <f t="shared" ca="1" si="495"/>
        <v>0</v>
      </c>
      <c r="AH191" s="91">
        <f t="shared" si="496"/>
        <v>0</v>
      </c>
      <c r="AI191" s="91" t="str">
        <f>IF(G191="","0",VLOOKUP(G191,'登録データ（女）'!$U$4:$W$23,2,FALSE))</f>
        <v>0</v>
      </c>
      <c r="AJ191" s="91" t="str">
        <f t="shared" si="485"/>
        <v>00</v>
      </c>
      <c r="AK191" s="91" t="str">
        <f t="shared" si="497"/>
        <v>0</v>
      </c>
      <c r="AL191" s="91" t="str">
        <f t="shared" si="486"/>
        <v>000000</v>
      </c>
      <c r="AM191" s="91" t="str">
        <f t="shared" ca="1" si="498"/>
        <v/>
      </c>
      <c r="AN191" s="91">
        <f t="shared" si="499"/>
        <v>0</v>
      </c>
      <c r="AO191" s="91" t="str">
        <f>IF(G191="","0",VALUE(VLOOKUP(G191,'登録データ（男）'!$U$4:$W$22,3,FALSE)))</f>
        <v>0</v>
      </c>
      <c r="AP191" s="91">
        <f t="shared" si="487"/>
        <v>0</v>
      </c>
      <c r="AQ191" s="91">
        <f t="shared" si="500"/>
        <v>0</v>
      </c>
      <c r="AR191" s="91" t="str">
        <f ca="1">IF(OFFSET(B191,-MOD(ROW(B191),3),0)&lt;&gt;"",IF(RIGHT(G191,1)=")",VALUE(VLOOKUP(OFFSET(B191,-MOD(ROW(B191),3),0),'登録データ（女）'!#REF!,8,FALSE)),"0"),"0")</f>
        <v>0</v>
      </c>
      <c r="AS191" s="91">
        <f t="shared" ca="1" si="501"/>
        <v>0</v>
      </c>
      <c r="AT191" s="91"/>
      <c r="AU191" s="91"/>
      <c r="AV191" s="91"/>
      <c r="AW191" s="91"/>
      <c r="AX191" s="91"/>
      <c r="AY191" s="91"/>
      <c r="AZ191" s="91"/>
      <c r="BA191" s="91"/>
      <c r="BB191" s="91" t="str">
        <f t="shared" si="507"/>
        <v/>
      </c>
      <c r="BG191" s="91">
        <f t="shared" si="508"/>
        <v>0</v>
      </c>
    </row>
    <row r="192" spans="1:59" ht="18.75" customHeight="1" thickTop="1">
      <c r="A192" s="387">
        <v>59</v>
      </c>
      <c r="B192" s="381"/>
      <c r="C192" s="384" t="str">
        <f>IF(B192="","",VLOOKUP(B192,'登録データ（女）'!$A$3:$AB$2000,2,FALSE))</f>
        <v/>
      </c>
      <c r="D192" s="384" t="str">
        <f>IF(B192="","",VLOOKUP(B192,'登録データ（女）'!$A$3:$AB$2000,3,FALSE))</f>
        <v/>
      </c>
      <c r="E192" s="90" t="str">
        <f>IF(B192="","",VLOOKUP(B192,'登録データ（女）'!$A$3:$AB$2000,7,FALSE))</f>
        <v/>
      </c>
      <c r="F192" s="90" t="s">
        <v>52</v>
      </c>
      <c r="G192" s="82"/>
      <c r="H192" s="82"/>
      <c r="I192" s="90" t="s">
        <v>55</v>
      </c>
      <c r="J192" s="17"/>
      <c r="K192" s="111" t="str">
        <f t="shared" si="510"/>
        <v/>
      </c>
      <c r="L192" s="17"/>
      <c r="M192" s="111" t="str">
        <f t="shared" si="488"/>
        <v/>
      </c>
      <c r="N192" s="17"/>
      <c r="O192" s="17"/>
      <c r="P192" s="262"/>
      <c r="Q192" s="262"/>
      <c r="R192" s="241"/>
      <c r="S192" s="254"/>
      <c r="T192" s="254"/>
      <c r="X192" s="104"/>
      <c r="Y192" s="91">
        <f>IF(B192="",0,IF(VLOOKUP(B192,'登録データ（女）'!$A$3:$AB$2000,28,FALSE)=1,0,1))</f>
        <v>0</v>
      </c>
      <c r="Z192" s="91">
        <f t="shared" ref="Z192" si="665">IF(B192="",1,0)</f>
        <v>1</v>
      </c>
      <c r="AA192" s="91">
        <f t="shared" ref="AA192" si="666">IF(C192="",1,0)</f>
        <v>1</v>
      </c>
      <c r="AB192" s="91">
        <f t="shared" ref="AB192" si="667">IF(D192="",1,0)</f>
        <v>1</v>
      </c>
      <c r="AC192" s="91">
        <f t="shared" ref="AC192" si="668">IF(E192="",1,0)</f>
        <v>1</v>
      </c>
      <c r="AD192" s="91">
        <f t="shared" ref="AD192" si="669">IF(E193="",1,0)</f>
        <v>1</v>
      </c>
      <c r="AE192" s="91">
        <f>SUM(Z192:AD192)</f>
        <v>5</v>
      </c>
      <c r="AF192" s="115" t="str">
        <f t="shared" ref="AF192" si="670">IF($B192="","",IF($B192&gt;1500,0,1))</f>
        <v/>
      </c>
      <c r="AG192" s="91">
        <f t="shared" ca="1" si="495"/>
        <v>0</v>
      </c>
      <c r="AH192" s="91">
        <f t="shared" si="496"/>
        <v>0</v>
      </c>
      <c r="AI192" s="91" t="str">
        <f>IF(G192="","0",VLOOKUP(G192,'登録データ（女）'!$U$4:$W$23,2,FALSE))</f>
        <v>0</v>
      </c>
      <c r="AJ192" s="91" t="str">
        <f t="shared" si="485"/>
        <v>00</v>
      </c>
      <c r="AK192" s="91" t="str">
        <f t="shared" si="497"/>
        <v>0</v>
      </c>
      <c r="AL192" s="91" t="str">
        <f t="shared" si="486"/>
        <v>000000</v>
      </c>
      <c r="AM192" s="91" t="str">
        <f t="shared" ca="1" si="498"/>
        <v/>
      </c>
      <c r="AN192" s="91">
        <f t="shared" si="499"/>
        <v>0</v>
      </c>
      <c r="AO192" s="91" t="str">
        <f>IF(G192="","0",VALUE(VLOOKUP(G192,'登録データ（男）'!$U$4:$W$22,3,FALSE)))</f>
        <v>0</v>
      </c>
      <c r="AP192" s="91">
        <f t="shared" si="487"/>
        <v>0</v>
      </c>
      <c r="AQ192" s="91">
        <f t="shared" si="500"/>
        <v>0</v>
      </c>
      <c r="AR192" s="91" t="str">
        <f ca="1">IF(OFFSET(B192,-MOD(ROW(B192),3),0)&lt;&gt;"",IF(RIGHT(G192,1)=")",VALUE(VLOOKUP(OFFSET(B192,-MOD(ROW(B192),3),0),'登録データ（女）'!#REF!,8,FALSE)),"0"),"0")</f>
        <v>0</v>
      </c>
      <c r="AS192" s="91">
        <f t="shared" ca="1" si="501"/>
        <v>0</v>
      </c>
      <c r="AT192" s="91" t="str">
        <f t="shared" ref="AT192" si="671">IF(AU192="","",RANK(AU192,$AU$18:$AU$467,1))</f>
        <v/>
      </c>
      <c r="AU192" s="91" t="str">
        <f t="shared" ref="AU192" si="672">IF(S192="","",B192)</f>
        <v/>
      </c>
      <c r="AV192" s="91" t="str">
        <f t="shared" ref="AV192" si="673">IF(AW192="","",RANK(AW192,$AW$18:$AW$467,1))</f>
        <v/>
      </c>
      <c r="AW192" s="91" t="str">
        <f t="shared" ref="AW192" si="674">IF(T192="","",B192)</f>
        <v/>
      </c>
      <c r="AX192" s="91" t="str">
        <f t="shared" ref="AX192" si="675">IF(AY192="","",RANK(AY192,$AY$18:$AY$467,1))</f>
        <v/>
      </c>
      <c r="AY192" s="91" t="str">
        <f>IF(OR(G192="七種競技",G193="七種競技",G194="七種競技"),B192,"")</f>
        <v/>
      </c>
      <c r="AZ192" s="91"/>
      <c r="BA192" s="91">
        <f>B192</f>
        <v>0</v>
      </c>
      <c r="BB192" s="91" t="str">
        <f t="shared" si="507"/>
        <v/>
      </c>
      <c r="BG192" s="91">
        <f t="shared" si="508"/>
        <v>0</v>
      </c>
    </row>
    <row r="193" spans="1:59" ht="18.75" customHeight="1">
      <c r="A193" s="388"/>
      <c r="B193" s="382"/>
      <c r="C193" s="385"/>
      <c r="D193" s="385"/>
      <c r="E193" s="91" t="str">
        <f>IF(B192="","",VLOOKUP(B192,'登録データ（女）'!$A$3:$AB$2000,4,FALSE))</f>
        <v/>
      </c>
      <c r="F193" s="91" t="s">
        <v>53</v>
      </c>
      <c r="G193" s="16"/>
      <c r="H193" s="16"/>
      <c r="I193" s="91" t="s">
        <v>56</v>
      </c>
      <c r="J193" s="76"/>
      <c r="K193" s="91" t="str">
        <f t="shared" si="510"/>
        <v/>
      </c>
      <c r="L193" s="76"/>
      <c r="M193" s="91" t="str">
        <f t="shared" si="488"/>
        <v/>
      </c>
      <c r="N193" s="76"/>
      <c r="O193" s="76"/>
      <c r="P193" s="204"/>
      <c r="Q193" s="204"/>
      <c r="R193" s="257"/>
      <c r="S193" s="255"/>
      <c r="T193" s="255"/>
      <c r="X193" s="104"/>
      <c r="Y193" s="91">
        <f>IF(B193="",0,IF(VLOOKUP(B193,'登録データ（女）'!$A$3:$AB$2000,28,FALSE)=1,0,1))</f>
        <v>0</v>
      </c>
      <c r="Z193" s="91"/>
      <c r="AA193" s="91"/>
      <c r="AB193" s="91"/>
      <c r="AC193" s="91"/>
      <c r="AD193" s="91"/>
      <c r="AE193" s="91"/>
      <c r="AF193" s="91"/>
      <c r="AG193" s="91">
        <f t="shared" ca="1" si="495"/>
        <v>0</v>
      </c>
      <c r="AH193" s="91">
        <f t="shared" si="496"/>
        <v>0</v>
      </c>
      <c r="AI193" s="91" t="str">
        <f>IF(G193="","0",VLOOKUP(G193,'登録データ（女）'!$U$4:$W$23,2,FALSE))</f>
        <v>0</v>
      </c>
      <c r="AJ193" s="91" t="str">
        <f t="shared" si="485"/>
        <v>00</v>
      </c>
      <c r="AK193" s="91" t="str">
        <f t="shared" si="497"/>
        <v>0</v>
      </c>
      <c r="AL193" s="91" t="str">
        <f t="shared" si="486"/>
        <v>000000</v>
      </c>
      <c r="AM193" s="91" t="str">
        <f t="shared" ca="1" si="498"/>
        <v/>
      </c>
      <c r="AN193" s="91">
        <f t="shared" si="499"/>
        <v>0</v>
      </c>
      <c r="AO193" s="91" t="str">
        <f>IF(G193="","0",VALUE(VLOOKUP(G193,'登録データ（男）'!$U$4:$W$22,3,FALSE)))</f>
        <v>0</v>
      </c>
      <c r="AP193" s="91">
        <f t="shared" si="487"/>
        <v>0</v>
      </c>
      <c r="AQ193" s="91">
        <f t="shared" si="500"/>
        <v>0</v>
      </c>
      <c r="AR193" s="91" t="str">
        <f ca="1">IF(OFFSET(B193,-MOD(ROW(B193),3),0)&lt;&gt;"",IF(RIGHT(G193,1)=")",VALUE(VLOOKUP(OFFSET(B193,-MOD(ROW(B193),3),0),'登録データ（女）'!#REF!,8,FALSE)),"0"),"0")</f>
        <v>0</v>
      </c>
      <c r="AS193" s="91">
        <f t="shared" ca="1" si="501"/>
        <v>0</v>
      </c>
      <c r="AT193" s="91"/>
      <c r="AU193" s="91"/>
      <c r="AV193" s="91"/>
      <c r="AW193" s="91"/>
      <c r="AX193" s="91"/>
      <c r="AY193" s="91"/>
      <c r="AZ193" s="91"/>
      <c r="BA193" s="91"/>
      <c r="BB193" s="91" t="str">
        <f t="shared" si="507"/>
        <v/>
      </c>
      <c r="BG193" s="91">
        <f t="shared" si="508"/>
        <v>0</v>
      </c>
    </row>
    <row r="194" spans="1:59" ht="18.75" customHeight="1" thickBot="1">
      <c r="A194" s="389"/>
      <c r="B194" s="383"/>
      <c r="C194" s="386"/>
      <c r="D194" s="386"/>
      <c r="E194" s="117" t="s">
        <v>259</v>
      </c>
      <c r="F194" s="92" t="s">
        <v>54</v>
      </c>
      <c r="G194" s="79"/>
      <c r="H194" s="79"/>
      <c r="I194" s="92" t="s">
        <v>36</v>
      </c>
      <c r="J194" s="18"/>
      <c r="K194" s="93" t="str">
        <f t="shared" si="510"/>
        <v/>
      </c>
      <c r="L194" s="18"/>
      <c r="M194" s="93" t="str">
        <f t="shared" si="488"/>
        <v/>
      </c>
      <c r="N194" s="18"/>
      <c r="O194" s="18"/>
      <c r="P194" s="258"/>
      <c r="Q194" s="258"/>
      <c r="R194" s="259"/>
      <c r="S194" s="256"/>
      <c r="T194" s="256"/>
      <c r="X194" s="104"/>
      <c r="Y194" s="91">
        <f>IF(B194="",0,IF(VLOOKUP(B194,'登録データ（女）'!$A$3:$AB$2000,28,FALSE)=1,0,1))</f>
        <v>0</v>
      </c>
      <c r="Z194" s="91"/>
      <c r="AA194" s="91"/>
      <c r="AB194" s="91"/>
      <c r="AC194" s="91"/>
      <c r="AD194" s="91"/>
      <c r="AE194" s="91"/>
      <c r="AF194" s="91"/>
      <c r="AG194" s="91">
        <f t="shared" ca="1" si="495"/>
        <v>0</v>
      </c>
      <c r="AH194" s="91">
        <f t="shared" si="496"/>
        <v>0</v>
      </c>
      <c r="AI194" s="91" t="str">
        <f>IF(G194="","0",VLOOKUP(G194,'登録データ（女）'!$U$4:$W$23,2,FALSE))</f>
        <v>0</v>
      </c>
      <c r="AJ194" s="91" t="str">
        <f t="shared" si="485"/>
        <v>00</v>
      </c>
      <c r="AK194" s="91" t="str">
        <f t="shared" si="497"/>
        <v>0</v>
      </c>
      <c r="AL194" s="91" t="str">
        <f t="shared" si="486"/>
        <v>000000</v>
      </c>
      <c r="AM194" s="91" t="str">
        <f t="shared" ca="1" si="498"/>
        <v/>
      </c>
      <c r="AN194" s="91">
        <f t="shared" si="499"/>
        <v>0</v>
      </c>
      <c r="AO194" s="91" t="str">
        <f>IF(G194="","0",VALUE(VLOOKUP(G194,'登録データ（男）'!$U$4:$W$22,3,FALSE)))</f>
        <v>0</v>
      </c>
      <c r="AP194" s="91">
        <f t="shared" si="487"/>
        <v>0</v>
      </c>
      <c r="AQ194" s="91">
        <f t="shared" si="500"/>
        <v>0</v>
      </c>
      <c r="AR194" s="91" t="str">
        <f ca="1">IF(OFFSET(B194,-MOD(ROW(B194),3),0)&lt;&gt;"",IF(RIGHT(G194,1)=")",VALUE(VLOOKUP(OFFSET(B194,-MOD(ROW(B194),3),0),'登録データ（女）'!#REF!,8,FALSE)),"0"),"0")</f>
        <v>0</v>
      </c>
      <c r="AS194" s="91">
        <f t="shared" ca="1" si="501"/>
        <v>0</v>
      </c>
      <c r="AT194" s="91"/>
      <c r="AU194" s="91"/>
      <c r="AV194" s="91"/>
      <c r="AW194" s="91"/>
      <c r="AX194" s="91"/>
      <c r="AY194" s="91"/>
      <c r="AZ194" s="91"/>
      <c r="BA194" s="91"/>
      <c r="BB194" s="91" t="str">
        <f t="shared" si="507"/>
        <v/>
      </c>
      <c r="BG194" s="91">
        <f t="shared" si="508"/>
        <v>0</v>
      </c>
    </row>
    <row r="195" spans="1:59" ht="18.75" customHeight="1" thickTop="1">
      <c r="A195" s="387">
        <v>60</v>
      </c>
      <c r="B195" s="381"/>
      <c r="C195" s="384" t="str">
        <f>IF(B195="","",VLOOKUP(B195,'登録データ（女）'!$A$3:$AB$2000,2,FALSE))</f>
        <v/>
      </c>
      <c r="D195" s="384" t="str">
        <f>IF(B195="","",VLOOKUP(B195,'登録データ（女）'!$A$3:$AB$2000,3,FALSE))</f>
        <v/>
      </c>
      <c r="E195" s="90" t="str">
        <f>IF(B195="","",VLOOKUP(B195,'登録データ（女）'!$A$3:$AB$2000,7,FALSE))</f>
        <v/>
      </c>
      <c r="F195" s="90" t="s">
        <v>52</v>
      </c>
      <c r="G195" s="82"/>
      <c r="H195" s="82"/>
      <c r="I195" s="90" t="s">
        <v>55</v>
      </c>
      <c r="J195" s="17"/>
      <c r="K195" s="111" t="str">
        <f t="shared" si="510"/>
        <v/>
      </c>
      <c r="L195" s="17"/>
      <c r="M195" s="111" t="str">
        <f t="shared" si="488"/>
        <v/>
      </c>
      <c r="N195" s="17"/>
      <c r="O195" s="17"/>
      <c r="P195" s="262"/>
      <c r="Q195" s="262"/>
      <c r="R195" s="241"/>
      <c r="S195" s="254"/>
      <c r="T195" s="254"/>
      <c r="X195" s="104"/>
      <c r="Y195" s="91">
        <f>IF(B195="",0,IF(VLOOKUP(B195,'登録データ（女）'!$A$3:$AB$2000,28,FALSE)=1,0,1))</f>
        <v>0</v>
      </c>
      <c r="Z195" s="91">
        <f t="shared" ref="Z195" si="676">IF(B195="",1,0)</f>
        <v>1</v>
      </c>
      <c r="AA195" s="91">
        <f t="shared" ref="AA195" si="677">IF(C195="",1,0)</f>
        <v>1</v>
      </c>
      <c r="AB195" s="91">
        <f t="shared" ref="AB195" si="678">IF(D195="",1,0)</f>
        <v>1</v>
      </c>
      <c r="AC195" s="91">
        <f t="shared" ref="AC195" si="679">IF(E195="",1,0)</f>
        <v>1</v>
      </c>
      <c r="AD195" s="91">
        <f t="shared" ref="AD195" si="680">IF(E196="",1,0)</f>
        <v>1</v>
      </c>
      <c r="AE195" s="91">
        <f>SUM(Z195:AD195)</f>
        <v>5</v>
      </c>
      <c r="AF195" s="115" t="str">
        <f t="shared" ref="AF195" si="681">IF($B195="","",IF($B195&gt;1500,0,1))</f>
        <v/>
      </c>
      <c r="AG195" s="91">
        <f t="shared" ca="1" si="495"/>
        <v>0</v>
      </c>
      <c r="AH195" s="91">
        <f t="shared" si="496"/>
        <v>0</v>
      </c>
      <c r="AI195" s="91" t="str">
        <f>IF(G195="","0",VLOOKUP(G195,'登録データ（女）'!$U$4:$W$23,2,FALSE))</f>
        <v>0</v>
      </c>
      <c r="AJ195" s="91" t="str">
        <f t="shared" si="485"/>
        <v>00</v>
      </c>
      <c r="AK195" s="91" t="str">
        <f t="shared" si="497"/>
        <v>0</v>
      </c>
      <c r="AL195" s="91" t="str">
        <f t="shared" si="486"/>
        <v>000000</v>
      </c>
      <c r="AM195" s="91" t="str">
        <f t="shared" ca="1" si="498"/>
        <v/>
      </c>
      <c r="AN195" s="91">
        <f t="shared" si="499"/>
        <v>0</v>
      </c>
      <c r="AO195" s="91" t="str">
        <f>IF(G195="","0",VALUE(VLOOKUP(G195,'登録データ（男）'!$U$4:$W$22,3,FALSE)))</f>
        <v>0</v>
      </c>
      <c r="AP195" s="91">
        <f t="shared" si="487"/>
        <v>0</v>
      </c>
      <c r="AQ195" s="91">
        <f t="shared" si="500"/>
        <v>0</v>
      </c>
      <c r="AR195" s="91" t="str">
        <f ca="1">IF(OFFSET(B195,-MOD(ROW(B195),3),0)&lt;&gt;"",IF(RIGHT(G195,1)=")",VALUE(VLOOKUP(OFFSET(B195,-MOD(ROW(B195),3),0),'登録データ（女）'!#REF!,8,FALSE)),"0"),"0")</f>
        <v>0</v>
      </c>
      <c r="AS195" s="91">
        <f t="shared" ca="1" si="501"/>
        <v>0</v>
      </c>
      <c r="AT195" s="91" t="str">
        <f t="shared" ref="AT195" si="682">IF(AU195="","",RANK(AU195,$AU$18:$AU$467,1))</f>
        <v/>
      </c>
      <c r="AU195" s="91" t="str">
        <f t="shared" ref="AU195" si="683">IF(S195="","",B195)</f>
        <v/>
      </c>
      <c r="AV195" s="91" t="str">
        <f t="shared" ref="AV195" si="684">IF(AW195="","",RANK(AW195,$AW$18:$AW$467,1))</f>
        <v/>
      </c>
      <c r="AW195" s="91" t="str">
        <f t="shared" ref="AW195" si="685">IF(T195="","",B195)</f>
        <v/>
      </c>
      <c r="AX195" s="91" t="str">
        <f t="shared" ref="AX195" si="686">IF(AY195="","",RANK(AY195,$AY$18:$AY$467,1))</f>
        <v/>
      </c>
      <c r="AY195" s="91" t="str">
        <f>IF(OR(G195="七種競技",G196="七種競技",G197="七種競技"),B195,"")</f>
        <v/>
      </c>
      <c r="AZ195" s="91"/>
      <c r="BA195" s="91">
        <f>B195</f>
        <v>0</v>
      </c>
      <c r="BB195" s="91" t="str">
        <f t="shared" si="507"/>
        <v/>
      </c>
      <c r="BG195" s="91">
        <f t="shared" si="508"/>
        <v>0</v>
      </c>
    </row>
    <row r="196" spans="1:59" ht="18.75" customHeight="1">
      <c r="A196" s="388"/>
      <c r="B196" s="382"/>
      <c r="C196" s="385"/>
      <c r="D196" s="385"/>
      <c r="E196" s="91" t="str">
        <f>IF(B195="","",VLOOKUP(B195,'登録データ（女）'!$A$3:$AB$2000,4,FALSE))</f>
        <v/>
      </c>
      <c r="F196" s="91" t="s">
        <v>53</v>
      </c>
      <c r="G196" s="16"/>
      <c r="H196" s="16"/>
      <c r="I196" s="91" t="s">
        <v>56</v>
      </c>
      <c r="J196" s="76"/>
      <c r="K196" s="91" t="str">
        <f t="shared" si="510"/>
        <v/>
      </c>
      <c r="L196" s="76"/>
      <c r="M196" s="91" t="str">
        <f t="shared" si="488"/>
        <v/>
      </c>
      <c r="N196" s="76"/>
      <c r="O196" s="76"/>
      <c r="P196" s="204"/>
      <c r="Q196" s="204"/>
      <c r="R196" s="257"/>
      <c r="S196" s="255"/>
      <c r="T196" s="255"/>
      <c r="X196" s="104"/>
      <c r="Y196" s="91">
        <f>IF(B196="",0,IF(VLOOKUP(B196,'登録データ（女）'!$A$3:$AB$2000,28,FALSE)=1,0,1))</f>
        <v>0</v>
      </c>
      <c r="Z196" s="91"/>
      <c r="AA196" s="91"/>
      <c r="AB196" s="91"/>
      <c r="AC196" s="91"/>
      <c r="AD196" s="91"/>
      <c r="AE196" s="91"/>
      <c r="AF196" s="91"/>
      <c r="AG196" s="91">
        <f t="shared" ca="1" si="495"/>
        <v>0</v>
      </c>
      <c r="AH196" s="91">
        <f t="shared" si="496"/>
        <v>0</v>
      </c>
      <c r="AI196" s="91" t="str">
        <f>IF(G196="","0",VLOOKUP(G196,'登録データ（女）'!$U$4:$W$23,2,FALSE))</f>
        <v>0</v>
      </c>
      <c r="AJ196" s="91" t="str">
        <f t="shared" si="485"/>
        <v>00</v>
      </c>
      <c r="AK196" s="91" t="str">
        <f t="shared" si="497"/>
        <v>0</v>
      </c>
      <c r="AL196" s="91" t="str">
        <f t="shared" si="486"/>
        <v>000000</v>
      </c>
      <c r="AM196" s="91" t="str">
        <f t="shared" ca="1" si="498"/>
        <v/>
      </c>
      <c r="AN196" s="91">
        <f t="shared" si="499"/>
        <v>0</v>
      </c>
      <c r="AO196" s="91" t="str">
        <f>IF(G196="","0",VALUE(VLOOKUP(G196,'登録データ（男）'!$U$4:$W$22,3,FALSE)))</f>
        <v>0</v>
      </c>
      <c r="AP196" s="91">
        <f t="shared" si="487"/>
        <v>0</v>
      </c>
      <c r="AQ196" s="91">
        <f t="shared" si="500"/>
        <v>0</v>
      </c>
      <c r="AR196" s="91" t="str">
        <f ca="1">IF(OFFSET(B196,-MOD(ROW(B196),3),0)&lt;&gt;"",IF(RIGHT(G196,1)=")",VALUE(VLOOKUP(OFFSET(B196,-MOD(ROW(B196),3),0),'登録データ（女）'!#REF!,8,FALSE)),"0"),"0")</f>
        <v>0</v>
      </c>
      <c r="AS196" s="91">
        <f t="shared" ca="1" si="501"/>
        <v>0</v>
      </c>
      <c r="AT196" s="91"/>
      <c r="AU196" s="91"/>
      <c r="AV196" s="91"/>
      <c r="AW196" s="91"/>
      <c r="AX196" s="91"/>
      <c r="AY196" s="91"/>
      <c r="AZ196" s="91"/>
      <c r="BA196" s="91"/>
      <c r="BB196" s="91" t="str">
        <f t="shared" si="507"/>
        <v/>
      </c>
      <c r="BG196" s="91">
        <f t="shared" si="508"/>
        <v>0</v>
      </c>
    </row>
    <row r="197" spans="1:59" ht="18.75" customHeight="1" thickBot="1">
      <c r="A197" s="389"/>
      <c r="B197" s="383"/>
      <c r="C197" s="386"/>
      <c r="D197" s="386"/>
      <c r="E197" s="117" t="s">
        <v>259</v>
      </c>
      <c r="F197" s="92" t="s">
        <v>54</v>
      </c>
      <c r="G197" s="79"/>
      <c r="H197" s="79"/>
      <c r="I197" s="92" t="s">
        <v>36</v>
      </c>
      <c r="J197" s="18"/>
      <c r="K197" s="93" t="str">
        <f t="shared" si="510"/>
        <v/>
      </c>
      <c r="L197" s="18"/>
      <c r="M197" s="93" t="str">
        <f t="shared" si="488"/>
        <v/>
      </c>
      <c r="N197" s="18"/>
      <c r="O197" s="18"/>
      <c r="P197" s="258"/>
      <c r="Q197" s="258"/>
      <c r="R197" s="259"/>
      <c r="S197" s="256"/>
      <c r="T197" s="256"/>
      <c r="X197" s="104"/>
      <c r="Y197" s="91">
        <f>IF(B197="",0,IF(VLOOKUP(B197,'登録データ（女）'!$A$3:$AB$2000,28,FALSE)=1,0,1))</f>
        <v>0</v>
      </c>
      <c r="Z197" s="91"/>
      <c r="AA197" s="91"/>
      <c r="AB197" s="91"/>
      <c r="AC197" s="91"/>
      <c r="AD197" s="91"/>
      <c r="AE197" s="91"/>
      <c r="AF197" s="91"/>
      <c r="AG197" s="91">
        <f t="shared" ca="1" si="495"/>
        <v>0</v>
      </c>
      <c r="AH197" s="91">
        <f t="shared" si="496"/>
        <v>0</v>
      </c>
      <c r="AI197" s="91" t="str">
        <f>IF(G197="","0",VLOOKUP(G197,'登録データ（女）'!$U$4:$W$23,2,FALSE))</f>
        <v>0</v>
      </c>
      <c r="AJ197" s="91" t="str">
        <f t="shared" si="485"/>
        <v>00</v>
      </c>
      <c r="AK197" s="91" t="str">
        <f t="shared" si="497"/>
        <v>0</v>
      </c>
      <c r="AL197" s="91" t="str">
        <f t="shared" si="486"/>
        <v>000000</v>
      </c>
      <c r="AM197" s="91" t="str">
        <f t="shared" ca="1" si="498"/>
        <v/>
      </c>
      <c r="AN197" s="91">
        <f t="shared" si="499"/>
        <v>0</v>
      </c>
      <c r="AO197" s="91" t="str">
        <f>IF(G197="","0",VALUE(VLOOKUP(G197,'登録データ（男）'!$U$4:$W$22,3,FALSE)))</f>
        <v>0</v>
      </c>
      <c r="AP197" s="91">
        <f t="shared" si="487"/>
        <v>0</v>
      </c>
      <c r="AQ197" s="91">
        <f t="shared" si="500"/>
        <v>0</v>
      </c>
      <c r="AR197" s="91" t="str">
        <f ca="1">IF(OFFSET(B197,-MOD(ROW(B197),3),0)&lt;&gt;"",IF(RIGHT(G197,1)=")",VALUE(VLOOKUP(OFFSET(B197,-MOD(ROW(B197),3),0),'登録データ（女）'!#REF!,8,FALSE)),"0"),"0")</f>
        <v>0</v>
      </c>
      <c r="AS197" s="91">
        <f t="shared" ca="1" si="501"/>
        <v>0</v>
      </c>
      <c r="AT197" s="91"/>
      <c r="AU197" s="91"/>
      <c r="AV197" s="91"/>
      <c r="AW197" s="91"/>
      <c r="AX197" s="91"/>
      <c r="AY197" s="91"/>
      <c r="AZ197" s="91"/>
      <c r="BA197" s="91"/>
      <c r="BB197" s="91" t="str">
        <f t="shared" si="507"/>
        <v/>
      </c>
      <c r="BG197" s="91">
        <f t="shared" si="508"/>
        <v>0</v>
      </c>
    </row>
    <row r="198" spans="1:59" ht="18.75" customHeight="1" thickTop="1">
      <c r="A198" s="387">
        <v>61</v>
      </c>
      <c r="B198" s="381"/>
      <c r="C198" s="384" t="str">
        <f>IF(B198="","",VLOOKUP(B198,'登録データ（女）'!$A$3:$AB$2000,2,FALSE))</f>
        <v/>
      </c>
      <c r="D198" s="384" t="str">
        <f>IF(B198="","",VLOOKUP(B198,'登録データ（女）'!$A$3:$AB$2000,3,FALSE))</f>
        <v/>
      </c>
      <c r="E198" s="90" t="str">
        <f>IF(B198="","",VLOOKUP(B198,'登録データ（女）'!$A$3:$AB$2000,7,FALSE))</f>
        <v/>
      </c>
      <c r="F198" s="90" t="s">
        <v>52</v>
      </c>
      <c r="G198" s="82"/>
      <c r="H198" s="82"/>
      <c r="I198" s="90" t="s">
        <v>55</v>
      </c>
      <c r="J198" s="17"/>
      <c r="K198" s="111" t="str">
        <f t="shared" si="510"/>
        <v/>
      </c>
      <c r="L198" s="17"/>
      <c r="M198" s="111" t="str">
        <f t="shared" si="488"/>
        <v/>
      </c>
      <c r="N198" s="17"/>
      <c r="O198" s="17"/>
      <c r="P198" s="262"/>
      <c r="Q198" s="262"/>
      <c r="R198" s="241"/>
      <c r="S198" s="254"/>
      <c r="T198" s="254"/>
      <c r="X198" s="104"/>
      <c r="Y198" s="91">
        <f>IF(B198="",0,IF(VLOOKUP(B198,'登録データ（女）'!$A$3:$AB$2000,28,FALSE)=1,0,1))</f>
        <v>0</v>
      </c>
      <c r="Z198" s="91">
        <f t="shared" ref="Z198" si="687">IF(B198="",1,0)</f>
        <v>1</v>
      </c>
      <c r="AA198" s="91">
        <f t="shared" ref="AA198" si="688">IF(C198="",1,0)</f>
        <v>1</v>
      </c>
      <c r="AB198" s="91">
        <f t="shared" ref="AB198" si="689">IF(D198="",1,0)</f>
        <v>1</v>
      </c>
      <c r="AC198" s="91">
        <f t="shared" ref="AC198" si="690">IF(E198="",1,0)</f>
        <v>1</v>
      </c>
      <c r="AD198" s="91">
        <f t="shared" ref="AD198" si="691">IF(E199="",1,0)</f>
        <v>1</v>
      </c>
      <c r="AE198" s="91">
        <f>SUM(Z198:AD198)</f>
        <v>5</v>
      </c>
      <c r="AF198" s="115" t="str">
        <f t="shared" ref="AF198" si="692">IF($B198="","",IF($B198&gt;1500,0,1))</f>
        <v/>
      </c>
      <c r="AG198" s="91">
        <f t="shared" ca="1" si="495"/>
        <v>0</v>
      </c>
      <c r="AH198" s="91">
        <f t="shared" si="496"/>
        <v>0</v>
      </c>
      <c r="AI198" s="91" t="str">
        <f>IF(G198="","0",VLOOKUP(G198,'登録データ（女）'!$U$4:$W$23,2,FALSE))</f>
        <v>0</v>
      </c>
      <c r="AJ198" s="91" t="str">
        <f t="shared" si="485"/>
        <v>00</v>
      </c>
      <c r="AK198" s="91" t="str">
        <f t="shared" si="497"/>
        <v>0</v>
      </c>
      <c r="AL198" s="91" t="str">
        <f t="shared" si="486"/>
        <v>000000</v>
      </c>
      <c r="AM198" s="91" t="str">
        <f t="shared" ca="1" si="498"/>
        <v/>
      </c>
      <c r="AN198" s="91">
        <f t="shared" si="499"/>
        <v>0</v>
      </c>
      <c r="AO198" s="91" t="str">
        <f>IF(G198="","0",VALUE(VLOOKUP(G198,'登録データ（男）'!$U$4:$W$22,3,FALSE)))</f>
        <v>0</v>
      </c>
      <c r="AP198" s="91">
        <f t="shared" si="487"/>
        <v>0</v>
      </c>
      <c r="AQ198" s="91">
        <f t="shared" si="500"/>
        <v>0</v>
      </c>
      <c r="AR198" s="91" t="str">
        <f ca="1">IF(OFFSET(B198,-MOD(ROW(B198),3),0)&lt;&gt;"",IF(RIGHT(G198,1)=")",VALUE(VLOOKUP(OFFSET(B198,-MOD(ROW(B198),3),0),'登録データ（女）'!#REF!,8,FALSE)),"0"),"0")</f>
        <v>0</v>
      </c>
      <c r="AS198" s="91">
        <f t="shared" ca="1" si="501"/>
        <v>0</v>
      </c>
      <c r="AT198" s="91" t="str">
        <f t="shared" ref="AT198" si="693">IF(AU198="","",RANK(AU198,$AU$18:$AU$467,1))</f>
        <v/>
      </c>
      <c r="AU198" s="91" t="str">
        <f t="shared" ref="AU198" si="694">IF(S198="","",B198)</f>
        <v/>
      </c>
      <c r="AV198" s="91" t="str">
        <f t="shared" ref="AV198" si="695">IF(AW198="","",RANK(AW198,$AW$18:$AW$467,1))</f>
        <v/>
      </c>
      <c r="AW198" s="91" t="str">
        <f t="shared" ref="AW198" si="696">IF(T198="","",B198)</f>
        <v/>
      </c>
      <c r="AX198" s="91" t="str">
        <f t="shared" ref="AX198" si="697">IF(AY198="","",RANK(AY198,$AY$18:$AY$467,1))</f>
        <v/>
      </c>
      <c r="AY198" s="91" t="str">
        <f>IF(OR(G198="七種競技",G199="七種競技",G200="七種競技"),B198,"")</f>
        <v/>
      </c>
      <c r="AZ198" s="91"/>
      <c r="BA198" s="91">
        <f>B198</f>
        <v>0</v>
      </c>
      <c r="BB198" s="91" t="str">
        <f t="shared" si="507"/>
        <v/>
      </c>
      <c r="BG198" s="91">
        <f t="shared" si="508"/>
        <v>0</v>
      </c>
    </row>
    <row r="199" spans="1:59" ht="18.75" customHeight="1">
      <c r="A199" s="388"/>
      <c r="B199" s="382"/>
      <c r="C199" s="385"/>
      <c r="D199" s="385"/>
      <c r="E199" s="91" t="str">
        <f>IF(B198="","",VLOOKUP(B198,'登録データ（女）'!$A$3:$AB$2000,4,FALSE))</f>
        <v/>
      </c>
      <c r="F199" s="91" t="s">
        <v>53</v>
      </c>
      <c r="G199" s="16"/>
      <c r="H199" s="16"/>
      <c r="I199" s="91" t="s">
        <v>56</v>
      </c>
      <c r="J199" s="76"/>
      <c r="K199" s="91" t="str">
        <f t="shared" si="510"/>
        <v/>
      </c>
      <c r="L199" s="76"/>
      <c r="M199" s="91" t="str">
        <f t="shared" si="488"/>
        <v/>
      </c>
      <c r="N199" s="76"/>
      <c r="O199" s="76"/>
      <c r="P199" s="204"/>
      <c r="Q199" s="204"/>
      <c r="R199" s="257"/>
      <c r="S199" s="255"/>
      <c r="T199" s="255"/>
      <c r="X199" s="104"/>
      <c r="Y199" s="91">
        <f>IF(B199="",0,IF(VLOOKUP(B199,'登録データ（女）'!$A$3:$AB$2000,28,FALSE)=1,0,1))</f>
        <v>0</v>
      </c>
      <c r="Z199" s="91"/>
      <c r="AA199" s="91"/>
      <c r="AB199" s="91"/>
      <c r="AC199" s="91"/>
      <c r="AD199" s="91"/>
      <c r="AE199" s="91"/>
      <c r="AF199" s="91"/>
      <c r="AG199" s="91">
        <f t="shared" ca="1" si="495"/>
        <v>0</v>
      </c>
      <c r="AH199" s="91">
        <f t="shared" si="496"/>
        <v>0</v>
      </c>
      <c r="AI199" s="91" t="str">
        <f>IF(G199="","0",VLOOKUP(G199,'登録データ（女）'!$U$4:$W$23,2,FALSE))</f>
        <v>0</v>
      </c>
      <c r="AJ199" s="91" t="str">
        <f t="shared" si="485"/>
        <v>00</v>
      </c>
      <c r="AK199" s="91" t="str">
        <f t="shared" si="497"/>
        <v>0</v>
      </c>
      <c r="AL199" s="91" t="str">
        <f t="shared" si="486"/>
        <v>000000</v>
      </c>
      <c r="AM199" s="91" t="str">
        <f t="shared" ca="1" si="498"/>
        <v/>
      </c>
      <c r="AN199" s="91">
        <f t="shared" si="499"/>
        <v>0</v>
      </c>
      <c r="AO199" s="91" t="str">
        <f>IF(G199="","0",VALUE(VLOOKUP(G199,'登録データ（男）'!$U$4:$W$22,3,FALSE)))</f>
        <v>0</v>
      </c>
      <c r="AP199" s="91">
        <f t="shared" si="487"/>
        <v>0</v>
      </c>
      <c r="AQ199" s="91">
        <f t="shared" si="500"/>
        <v>0</v>
      </c>
      <c r="AR199" s="91" t="str">
        <f ca="1">IF(OFFSET(B199,-MOD(ROW(B199),3),0)&lt;&gt;"",IF(RIGHT(G199,1)=")",VALUE(VLOOKUP(OFFSET(B199,-MOD(ROW(B199),3),0),'登録データ（女）'!#REF!,8,FALSE)),"0"),"0")</f>
        <v>0</v>
      </c>
      <c r="AS199" s="91">
        <f t="shared" ca="1" si="501"/>
        <v>0</v>
      </c>
      <c r="AT199" s="91"/>
      <c r="AU199" s="91"/>
      <c r="AV199" s="91"/>
      <c r="AW199" s="91"/>
      <c r="AX199" s="91"/>
      <c r="AY199" s="91"/>
      <c r="AZ199" s="91"/>
      <c r="BA199" s="91"/>
      <c r="BB199" s="91" t="str">
        <f t="shared" si="507"/>
        <v/>
      </c>
      <c r="BG199" s="91">
        <f t="shared" si="508"/>
        <v>0</v>
      </c>
    </row>
    <row r="200" spans="1:59" ht="18.75" customHeight="1" thickBot="1">
      <c r="A200" s="389"/>
      <c r="B200" s="383"/>
      <c r="C200" s="386"/>
      <c r="D200" s="386"/>
      <c r="E200" s="117" t="s">
        <v>259</v>
      </c>
      <c r="F200" s="92" t="s">
        <v>54</v>
      </c>
      <c r="G200" s="79"/>
      <c r="H200" s="79"/>
      <c r="I200" s="92" t="s">
        <v>36</v>
      </c>
      <c r="J200" s="18"/>
      <c r="K200" s="93" t="str">
        <f t="shared" si="510"/>
        <v/>
      </c>
      <c r="L200" s="18"/>
      <c r="M200" s="93" t="str">
        <f t="shared" si="488"/>
        <v/>
      </c>
      <c r="N200" s="18"/>
      <c r="O200" s="18"/>
      <c r="P200" s="258"/>
      <c r="Q200" s="258"/>
      <c r="R200" s="259"/>
      <c r="S200" s="256"/>
      <c r="T200" s="256"/>
      <c r="X200" s="104"/>
      <c r="Y200" s="91">
        <f>IF(B200="",0,IF(VLOOKUP(B200,'登録データ（女）'!$A$3:$AB$2000,28,FALSE)=1,0,1))</f>
        <v>0</v>
      </c>
      <c r="Z200" s="91"/>
      <c r="AA200" s="91"/>
      <c r="AB200" s="91"/>
      <c r="AC200" s="91"/>
      <c r="AD200" s="91"/>
      <c r="AE200" s="91"/>
      <c r="AF200" s="91"/>
      <c r="AG200" s="91">
        <f t="shared" ca="1" si="495"/>
        <v>0</v>
      </c>
      <c r="AH200" s="91">
        <f t="shared" si="496"/>
        <v>0</v>
      </c>
      <c r="AI200" s="91" t="str">
        <f>IF(G200="","0",VLOOKUP(G200,'登録データ（女）'!$U$4:$W$23,2,FALSE))</f>
        <v>0</v>
      </c>
      <c r="AJ200" s="91" t="str">
        <f t="shared" si="485"/>
        <v>00</v>
      </c>
      <c r="AK200" s="91" t="str">
        <f t="shared" si="497"/>
        <v>0</v>
      </c>
      <c r="AL200" s="91" t="str">
        <f t="shared" si="486"/>
        <v>000000</v>
      </c>
      <c r="AM200" s="91" t="str">
        <f t="shared" ca="1" si="498"/>
        <v/>
      </c>
      <c r="AN200" s="91">
        <f t="shared" si="499"/>
        <v>0</v>
      </c>
      <c r="AO200" s="91" t="str">
        <f>IF(G200="","0",VALUE(VLOOKUP(G200,'登録データ（男）'!$U$4:$W$22,3,FALSE)))</f>
        <v>0</v>
      </c>
      <c r="AP200" s="91">
        <f t="shared" si="487"/>
        <v>0</v>
      </c>
      <c r="AQ200" s="91">
        <f t="shared" si="500"/>
        <v>0</v>
      </c>
      <c r="AR200" s="91" t="str">
        <f ca="1">IF(OFFSET(B200,-MOD(ROW(B200),3),0)&lt;&gt;"",IF(RIGHT(G200,1)=")",VALUE(VLOOKUP(OFFSET(B200,-MOD(ROW(B200),3),0),'登録データ（女）'!#REF!,8,FALSE)),"0"),"0")</f>
        <v>0</v>
      </c>
      <c r="AS200" s="91">
        <f t="shared" ca="1" si="501"/>
        <v>0</v>
      </c>
      <c r="AT200" s="91"/>
      <c r="AU200" s="91"/>
      <c r="AV200" s="91"/>
      <c r="AW200" s="91"/>
      <c r="AX200" s="91"/>
      <c r="AY200" s="91"/>
      <c r="AZ200" s="91"/>
      <c r="BA200" s="91"/>
      <c r="BB200" s="91" t="str">
        <f t="shared" si="507"/>
        <v/>
      </c>
      <c r="BG200" s="91">
        <f t="shared" si="508"/>
        <v>0</v>
      </c>
    </row>
    <row r="201" spans="1:59" ht="18.75" customHeight="1" thickTop="1">
      <c r="A201" s="387">
        <v>62</v>
      </c>
      <c r="B201" s="381"/>
      <c r="C201" s="384" t="str">
        <f>IF(B201="","",VLOOKUP(B201,'登録データ（女）'!$A$3:$AB$2000,2,FALSE))</f>
        <v/>
      </c>
      <c r="D201" s="384" t="str">
        <f>IF(B201="","",VLOOKUP(B201,'登録データ（女）'!$A$3:$AB$2000,3,FALSE))</f>
        <v/>
      </c>
      <c r="E201" s="90" t="str">
        <f>IF(B201="","",VLOOKUP(B201,'登録データ（女）'!$A$3:$AB$2000,7,FALSE))</f>
        <v/>
      </c>
      <c r="F201" s="90" t="s">
        <v>52</v>
      </c>
      <c r="G201" s="82"/>
      <c r="H201" s="82"/>
      <c r="I201" s="90" t="s">
        <v>55</v>
      </c>
      <c r="J201" s="17"/>
      <c r="K201" s="111" t="str">
        <f t="shared" si="510"/>
        <v/>
      </c>
      <c r="L201" s="17"/>
      <c r="M201" s="111" t="str">
        <f t="shared" si="488"/>
        <v/>
      </c>
      <c r="N201" s="17"/>
      <c r="O201" s="17"/>
      <c r="P201" s="262"/>
      <c r="Q201" s="262"/>
      <c r="R201" s="241"/>
      <c r="S201" s="254"/>
      <c r="T201" s="254"/>
      <c r="X201" s="104"/>
      <c r="Y201" s="91">
        <f>IF(B201="",0,IF(VLOOKUP(B201,'登録データ（女）'!$A$3:$AB$2000,28,FALSE)=1,0,1))</f>
        <v>0</v>
      </c>
      <c r="Z201" s="91">
        <f t="shared" ref="Z201" si="698">IF(B201="",1,0)</f>
        <v>1</v>
      </c>
      <c r="AA201" s="91">
        <f t="shared" ref="AA201" si="699">IF(C201="",1,0)</f>
        <v>1</v>
      </c>
      <c r="AB201" s="91">
        <f t="shared" ref="AB201" si="700">IF(D201="",1,0)</f>
        <v>1</v>
      </c>
      <c r="AC201" s="91">
        <f t="shared" ref="AC201" si="701">IF(E201="",1,0)</f>
        <v>1</v>
      </c>
      <c r="AD201" s="91">
        <f t="shared" ref="AD201" si="702">IF(E202="",1,0)</f>
        <v>1</v>
      </c>
      <c r="AE201" s="91">
        <f>SUM(Z201:AD201)</f>
        <v>5</v>
      </c>
      <c r="AF201" s="115" t="str">
        <f t="shared" ref="AF201" si="703">IF($B201="","",IF($B201&gt;1500,0,1))</f>
        <v/>
      </c>
      <c r="AG201" s="91">
        <f t="shared" ca="1" si="495"/>
        <v>0</v>
      </c>
      <c r="AH201" s="91">
        <f t="shared" si="496"/>
        <v>0</v>
      </c>
      <c r="AI201" s="91" t="str">
        <f>IF(G201="","0",VLOOKUP(G201,'登録データ（女）'!$U$4:$W$23,2,FALSE))</f>
        <v>0</v>
      </c>
      <c r="AJ201" s="91" t="str">
        <f t="shared" si="485"/>
        <v>00</v>
      </c>
      <c r="AK201" s="91" t="str">
        <f t="shared" si="497"/>
        <v>0</v>
      </c>
      <c r="AL201" s="91" t="str">
        <f t="shared" si="486"/>
        <v>000000</v>
      </c>
      <c r="AM201" s="91" t="str">
        <f t="shared" ca="1" si="498"/>
        <v/>
      </c>
      <c r="AN201" s="91">
        <f t="shared" si="499"/>
        <v>0</v>
      </c>
      <c r="AO201" s="91" t="str">
        <f>IF(G201="","0",VALUE(VLOOKUP(G201,'登録データ（男）'!$U$4:$W$22,3,FALSE)))</f>
        <v>0</v>
      </c>
      <c r="AP201" s="91">
        <f t="shared" si="487"/>
        <v>0</v>
      </c>
      <c r="AQ201" s="91">
        <f t="shared" si="500"/>
        <v>0</v>
      </c>
      <c r="AR201" s="91" t="str">
        <f ca="1">IF(OFFSET(B201,-MOD(ROW(B201),3),0)&lt;&gt;"",IF(RIGHT(G201,1)=")",VALUE(VLOOKUP(OFFSET(B201,-MOD(ROW(B201),3),0),'登録データ（女）'!#REF!,8,FALSE)),"0"),"0")</f>
        <v>0</v>
      </c>
      <c r="AS201" s="91">
        <f t="shared" ca="1" si="501"/>
        <v>0</v>
      </c>
      <c r="AT201" s="91" t="str">
        <f t="shared" ref="AT201" si="704">IF(AU201="","",RANK(AU201,$AU$18:$AU$467,1))</f>
        <v/>
      </c>
      <c r="AU201" s="91" t="str">
        <f t="shared" ref="AU201" si="705">IF(S201="","",B201)</f>
        <v/>
      </c>
      <c r="AV201" s="91" t="str">
        <f t="shared" ref="AV201" si="706">IF(AW201="","",RANK(AW201,$AW$18:$AW$467,1))</f>
        <v/>
      </c>
      <c r="AW201" s="91" t="str">
        <f t="shared" ref="AW201" si="707">IF(T201="","",B201)</f>
        <v/>
      </c>
      <c r="AX201" s="91" t="str">
        <f t="shared" ref="AX201" si="708">IF(AY201="","",RANK(AY201,$AY$18:$AY$467,1))</f>
        <v/>
      </c>
      <c r="AY201" s="91" t="str">
        <f>IF(OR(G201="七種競技",G202="七種競技",G203="七種競技"),B201,"")</f>
        <v/>
      </c>
      <c r="AZ201" s="91"/>
      <c r="BA201" s="91">
        <f>B201</f>
        <v>0</v>
      </c>
      <c r="BB201" s="91" t="str">
        <f t="shared" si="507"/>
        <v/>
      </c>
      <c r="BG201" s="91">
        <f t="shared" si="508"/>
        <v>0</v>
      </c>
    </row>
    <row r="202" spans="1:59" ht="18.75" customHeight="1">
      <c r="A202" s="388"/>
      <c r="B202" s="382"/>
      <c r="C202" s="385"/>
      <c r="D202" s="385"/>
      <c r="E202" s="91" t="str">
        <f>IF(B201="","",VLOOKUP(B201,'登録データ（女）'!$A$3:$AB$2000,4,FALSE))</f>
        <v/>
      </c>
      <c r="F202" s="91" t="s">
        <v>53</v>
      </c>
      <c r="G202" s="16"/>
      <c r="H202" s="16"/>
      <c r="I202" s="91" t="s">
        <v>56</v>
      </c>
      <c r="J202" s="76"/>
      <c r="K202" s="91" t="str">
        <f t="shared" si="510"/>
        <v/>
      </c>
      <c r="L202" s="76"/>
      <c r="M202" s="91" t="str">
        <f t="shared" si="488"/>
        <v/>
      </c>
      <c r="N202" s="76"/>
      <c r="O202" s="76"/>
      <c r="P202" s="204"/>
      <c r="Q202" s="204"/>
      <c r="R202" s="257"/>
      <c r="S202" s="255"/>
      <c r="T202" s="255"/>
      <c r="X202" s="104"/>
      <c r="Y202" s="91">
        <f>IF(B202="",0,IF(VLOOKUP(B202,'登録データ（女）'!$A$3:$AB$2000,28,FALSE)=1,0,1))</f>
        <v>0</v>
      </c>
      <c r="Z202" s="91"/>
      <c r="AA202" s="91"/>
      <c r="AB202" s="91"/>
      <c r="AC202" s="91"/>
      <c r="AD202" s="91"/>
      <c r="AE202" s="91"/>
      <c r="AF202" s="91"/>
      <c r="AG202" s="91">
        <f t="shared" ca="1" si="495"/>
        <v>0</v>
      </c>
      <c r="AH202" s="91">
        <f t="shared" si="496"/>
        <v>0</v>
      </c>
      <c r="AI202" s="91" t="str">
        <f>IF(G202="","0",VLOOKUP(G202,'登録データ（女）'!$U$4:$W$23,2,FALSE))</f>
        <v>0</v>
      </c>
      <c r="AJ202" s="91" t="str">
        <f t="shared" si="485"/>
        <v>00</v>
      </c>
      <c r="AK202" s="91" t="str">
        <f t="shared" si="497"/>
        <v>0</v>
      </c>
      <c r="AL202" s="91" t="str">
        <f t="shared" si="486"/>
        <v>000000</v>
      </c>
      <c r="AM202" s="91" t="str">
        <f t="shared" ca="1" si="498"/>
        <v/>
      </c>
      <c r="AN202" s="91">
        <f t="shared" si="499"/>
        <v>0</v>
      </c>
      <c r="AO202" s="91" t="str">
        <f>IF(G202="","0",VALUE(VLOOKUP(G202,'登録データ（男）'!$U$4:$W$22,3,FALSE)))</f>
        <v>0</v>
      </c>
      <c r="AP202" s="91">
        <f t="shared" si="487"/>
        <v>0</v>
      </c>
      <c r="AQ202" s="91">
        <f t="shared" si="500"/>
        <v>0</v>
      </c>
      <c r="AR202" s="91" t="str">
        <f ca="1">IF(OFFSET(B202,-MOD(ROW(B202),3),0)&lt;&gt;"",IF(RIGHT(G202,1)=")",VALUE(VLOOKUP(OFFSET(B202,-MOD(ROW(B202),3),0),'登録データ（女）'!#REF!,8,FALSE)),"0"),"0")</f>
        <v>0</v>
      </c>
      <c r="AS202" s="91">
        <f t="shared" ca="1" si="501"/>
        <v>0</v>
      </c>
      <c r="AT202" s="91"/>
      <c r="AU202" s="91"/>
      <c r="AV202" s="91"/>
      <c r="AW202" s="91"/>
      <c r="AX202" s="91"/>
      <c r="AY202" s="91"/>
      <c r="AZ202" s="91"/>
      <c r="BA202" s="91"/>
      <c r="BB202" s="91" t="str">
        <f t="shared" si="507"/>
        <v/>
      </c>
      <c r="BG202" s="91">
        <f t="shared" si="508"/>
        <v>0</v>
      </c>
    </row>
    <row r="203" spans="1:59" ht="18.75" customHeight="1" thickBot="1">
      <c r="A203" s="389"/>
      <c r="B203" s="383"/>
      <c r="C203" s="386"/>
      <c r="D203" s="386"/>
      <c r="E203" s="117" t="s">
        <v>259</v>
      </c>
      <c r="F203" s="92" t="s">
        <v>54</v>
      </c>
      <c r="G203" s="79"/>
      <c r="H203" s="79"/>
      <c r="I203" s="92" t="s">
        <v>36</v>
      </c>
      <c r="J203" s="18"/>
      <c r="K203" s="93" t="str">
        <f t="shared" si="510"/>
        <v/>
      </c>
      <c r="L203" s="18"/>
      <c r="M203" s="93" t="str">
        <f t="shared" si="488"/>
        <v/>
      </c>
      <c r="N203" s="18"/>
      <c r="O203" s="18"/>
      <c r="P203" s="258"/>
      <c r="Q203" s="258"/>
      <c r="R203" s="259"/>
      <c r="S203" s="256"/>
      <c r="T203" s="256"/>
      <c r="X203" s="104"/>
      <c r="Y203" s="91">
        <f>IF(B203="",0,IF(VLOOKUP(B203,'登録データ（女）'!$A$3:$AB$2000,28,FALSE)=1,0,1))</f>
        <v>0</v>
      </c>
      <c r="Z203" s="91"/>
      <c r="AA203" s="91"/>
      <c r="AB203" s="91"/>
      <c r="AC203" s="91"/>
      <c r="AD203" s="91"/>
      <c r="AE203" s="91"/>
      <c r="AF203" s="91"/>
      <c r="AG203" s="91">
        <f t="shared" ca="1" si="495"/>
        <v>0</v>
      </c>
      <c r="AH203" s="91">
        <f t="shared" si="496"/>
        <v>0</v>
      </c>
      <c r="AI203" s="91" t="str">
        <f>IF(G203="","0",VLOOKUP(G203,'登録データ（女）'!$U$4:$W$23,2,FALSE))</f>
        <v>0</v>
      </c>
      <c r="AJ203" s="91" t="str">
        <f t="shared" si="485"/>
        <v>00</v>
      </c>
      <c r="AK203" s="91" t="str">
        <f t="shared" si="497"/>
        <v>0</v>
      </c>
      <c r="AL203" s="91" t="str">
        <f t="shared" si="486"/>
        <v>000000</v>
      </c>
      <c r="AM203" s="91" t="str">
        <f t="shared" ca="1" si="498"/>
        <v/>
      </c>
      <c r="AN203" s="91">
        <f t="shared" si="499"/>
        <v>0</v>
      </c>
      <c r="AO203" s="91" t="str">
        <f>IF(G203="","0",VALUE(VLOOKUP(G203,'登録データ（男）'!$U$4:$W$22,3,FALSE)))</f>
        <v>0</v>
      </c>
      <c r="AP203" s="91">
        <f t="shared" si="487"/>
        <v>0</v>
      </c>
      <c r="AQ203" s="91">
        <f t="shared" si="500"/>
        <v>0</v>
      </c>
      <c r="AR203" s="91" t="str">
        <f ca="1">IF(OFFSET(B203,-MOD(ROW(B203),3),0)&lt;&gt;"",IF(RIGHT(G203,1)=")",VALUE(VLOOKUP(OFFSET(B203,-MOD(ROW(B203),3),0),'登録データ（女）'!#REF!,8,FALSE)),"0"),"0")</f>
        <v>0</v>
      </c>
      <c r="AS203" s="91">
        <f t="shared" ca="1" si="501"/>
        <v>0</v>
      </c>
      <c r="AT203" s="91"/>
      <c r="AU203" s="91"/>
      <c r="AV203" s="91"/>
      <c r="AW203" s="91"/>
      <c r="AX203" s="91"/>
      <c r="AY203" s="91"/>
      <c r="AZ203" s="91"/>
      <c r="BA203" s="91"/>
      <c r="BB203" s="91" t="str">
        <f t="shared" si="507"/>
        <v/>
      </c>
      <c r="BG203" s="91">
        <f t="shared" si="508"/>
        <v>0</v>
      </c>
    </row>
    <row r="204" spans="1:59" ht="18.75" customHeight="1" thickTop="1">
      <c r="A204" s="387">
        <v>63</v>
      </c>
      <c r="B204" s="381"/>
      <c r="C204" s="384" t="str">
        <f>IF(B204="","",VLOOKUP(B204,'登録データ（女）'!$A$3:$AB$2000,2,FALSE))</f>
        <v/>
      </c>
      <c r="D204" s="384" t="str">
        <f>IF(B204="","",VLOOKUP(B204,'登録データ（女）'!$A$3:$AB$2000,3,FALSE))</f>
        <v/>
      </c>
      <c r="E204" s="90" t="str">
        <f>IF(B204="","",VLOOKUP(B204,'登録データ（女）'!$A$3:$AB$2000,7,FALSE))</f>
        <v/>
      </c>
      <c r="F204" s="90" t="s">
        <v>52</v>
      </c>
      <c r="G204" s="82"/>
      <c r="H204" s="82"/>
      <c r="I204" s="90" t="s">
        <v>55</v>
      </c>
      <c r="J204" s="17"/>
      <c r="K204" s="111" t="str">
        <f t="shared" si="510"/>
        <v/>
      </c>
      <c r="L204" s="17"/>
      <c r="M204" s="111" t="str">
        <f t="shared" si="488"/>
        <v/>
      </c>
      <c r="N204" s="17"/>
      <c r="O204" s="17"/>
      <c r="P204" s="262"/>
      <c r="Q204" s="262"/>
      <c r="R204" s="241"/>
      <c r="S204" s="254"/>
      <c r="T204" s="254"/>
      <c r="X204" s="104"/>
      <c r="Y204" s="91">
        <f>IF(B204="",0,IF(VLOOKUP(B204,'登録データ（女）'!$A$3:$AB$2000,28,FALSE)=1,0,1))</f>
        <v>0</v>
      </c>
      <c r="Z204" s="91">
        <f t="shared" ref="Z204" si="709">IF(B204="",1,0)</f>
        <v>1</v>
      </c>
      <c r="AA204" s="91">
        <f t="shared" ref="AA204" si="710">IF(C204="",1,0)</f>
        <v>1</v>
      </c>
      <c r="AB204" s="91">
        <f t="shared" ref="AB204" si="711">IF(D204="",1,0)</f>
        <v>1</v>
      </c>
      <c r="AC204" s="91">
        <f t="shared" ref="AC204" si="712">IF(E204="",1,0)</f>
        <v>1</v>
      </c>
      <c r="AD204" s="91">
        <f t="shared" ref="AD204" si="713">IF(E205="",1,0)</f>
        <v>1</v>
      </c>
      <c r="AE204" s="91">
        <f>SUM(Z204:AD204)</f>
        <v>5</v>
      </c>
      <c r="AF204" s="115" t="str">
        <f t="shared" ref="AF204" si="714">IF($B204="","",IF($B204&gt;1500,0,1))</f>
        <v/>
      </c>
      <c r="AG204" s="91">
        <f t="shared" ca="1" si="495"/>
        <v>0</v>
      </c>
      <c r="AH204" s="91">
        <f t="shared" si="496"/>
        <v>0</v>
      </c>
      <c r="AI204" s="91" t="str">
        <f>IF(G204="","0",VLOOKUP(G204,'登録データ（女）'!$U$4:$W$23,2,FALSE))</f>
        <v>0</v>
      </c>
      <c r="AJ204" s="91" t="str">
        <f t="shared" si="485"/>
        <v>00</v>
      </c>
      <c r="AK204" s="91" t="str">
        <f t="shared" si="497"/>
        <v>0</v>
      </c>
      <c r="AL204" s="91" t="str">
        <f t="shared" si="486"/>
        <v>000000</v>
      </c>
      <c r="AM204" s="91" t="str">
        <f t="shared" ca="1" si="498"/>
        <v/>
      </c>
      <c r="AN204" s="91">
        <f t="shared" si="499"/>
        <v>0</v>
      </c>
      <c r="AO204" s="91" t="str">
        <f>IF(G204="","0",VALUE(VLOOKUP(G204,'登録データ（男）'!$U$4:$W$22,3,FALSE)))</f>
        <v>0</v>
      </c>
      <c r="AP204" s="91">
        <f t="shared" si="487"/>
        <v>0</v>
      </c>
      <c r="AQ204" s="91">
        <f t="shared" si="500"/>
        <v>0</v>
      </c>
      <c r="AR204" s="91" t="str">
        <f ca="1">IF(OFFSET(B204,-MOD(ROW(B204),3),0)&lt;&gt;"",IF(RIGHT(G204,1)=")",VALUE(VLOOKUP(OFFSET(B204,-MOD(ROW(B204),3),0),'登録データ（女）'!#REF!,8,FALSE)),"0"),"0")</f>
        <v>0</v>
      </c>
      <c r="AS204" s="91">
        <f t="shared" ca="1" si="501"/>
        <v>0</v>
      </c>
      <c r="AT204" s="91" t="str">
        <f t="shared" ref="AT204" si="715">IF(AU204="","",RANK(AU204,$AU$18:$AU$467,1))</f>
        <v/>
      </c>
      <c r="AU204" s="91" t="str">
        <f t="shared" ref="AU204" si="716">IF(S204="","",B204)</f>
        <v/>
      </c>
      <c r="AV204" s="91" t="str">
        <f t="shared" ref="AV204" si="717">IF(AW204="","",RANK(AW204,$AW$18:$AW$467,1))</f>
        <v/>
      </c>
      <c r="AW204" s="91" t="str">
        <f t="shared" ref="AW204" si="718">IF(T204="","",B204)</f>
        <v/>
      </c>
      <c r="AX204" s="91" t="str">
        <f t="shared" ref="AX204" si="719">IF(AY204="","",RANK(AY204,$AY$18:$AY$467,1))</f>
        <v/>
      </c>
      <c r="AY204" s="91" t="str">
        <f>IF(OR(G204="七種競技",G205="七種競技",G206="七種競技"),B204,"")</f>
        <v/>
      </c>
      <c r="AZ204" s="91"/>
      <c r="BA204" s="91">
        <f>B204</f>
        <v>0</v>
      </c>
      <c r="BB204" s="91" t="str">
        <f t="shared" si="507"/>
        <v/>
      </c>
      <c r="BG204" s="91">
        <f t="shared" si="508"/>
        <v>0</v>
      </c>
    </row>
    <row r="205" spans="1:59" ht="18.75" customHeight="1">
      <c r="A205" s="388"/>
      <c r="B205" s="382"/>
      <c r="C205" s="385"/>
      <c r="D205" s="385"/>
      <c r="E205" s="91" t="str">
        <f>IF(B204="","",VLOOKUP(B204,'登録データ（女）'!$A$3:$AB$2000,4,FALSE))</f>
        <v/>
      </c>
      <c r="F205" s="91" t="s">
        <v>53</v>
      </c>
      <c r="G205" s="16"/>
      <c r="H205" s="16"/>
      <c r="I205" s="91" t="s">
        <v>56</v>
      </c>
      <c r="J205" s="76"/>
      <c r="K205" s="91" t="str">
        <f t="shared" si="510"/>
        <v/>
      </c>
      <c r="L205" s="76"/>
      <c r="M205" s="91" t="str">
        <f t="shared" si="488"/>
        <v/>
      </c>
      <c r="N205" s="76"/>
      <c r="O205" s="76"/>
      <c r="P205" s="204"/>
      <c r="Q205" s="204"/>
      <c r="R205" s="257"/>
      <c r="S205" s="255"/>
      <c r="T205" s="255"/>
      <c r="X205" s="104"/>
      <c r="Y205" s="91">
        <f>IF(B205="",0,IF(VLOOKUP(B205,'登録データ（女）'!$A$3:$AB$2000,28,FALSE)=1,0,1))</f>
        <v>0</v>
      </c>
      <c r="Z205" s="91"/>
      <c r="AA205" s="91"/>
      <c r="AB205" s="91"/>
      <c r="AC205" s="91"/>
      <c r="AD205" s="91"/>
      <c r="AE205" s="91"/>
      <c r="AF205" s="91"/>
      <c r="AG205" s="91">
        <f t="shared" ca="1" si="495"/>
        <v>0</v>
      </c>
      <c r="AH205" s="91">
        <f t="shared" si="496"/>
        <v>0</v>
      </c>
      <c r="AI205" s="91" t="str">
        <f>IF(G205="","0",VLOOKUP(G205,'登録データ（女）'!$U$4:$W$23,2,FALSE))</f>
        <v>0</v>
      </c>
      <c r="AJ205" s="91" t="str">
        <f t="shared" si="485"/>
        <v>00</v>
      </c>
      <c r="AK205" s="91" t="str">
        <f t="shared" si="497"/>
        <v>0</v>
      </c>
      <c r="AL205" s="91" t="str">
        <f t="shared" si="486"/>
        <v>000000</v>
      </c>
      <c r="AM205" s="91" t="str">
        <f t="shared" ca="1" si="498"/>
        <v/>
      </c>
      <c r="AN205" s="91">
        <f t="shared" si="499"/>
        <v>0</v>
      </c>
      <c r="AO205" s="91" t="str">
        <f>IF(G205="","0",VALUE(VLOOKUP(G205,'登録データ（男）'!$U$4:$W$22,3,FALSE)))</f>
        <v>0</v>
      </c>
      <c r="AP205" s="91">
        <f t="shared" si="487"/>
        <v>0</v>
      </c>
      <c r="AQ205" s="91">
        <f t="shared" si="500"/>
        <v>0</v>
      </c>
      <c r="AR205" s="91" t="str">
        <f ca="1">IF(OFFSET(B205,-MOD(ROW(B205),3),0)&lt;&gt;"",IF(RIGHT(G205,1)=")",VALUE(VLOOKUP(OFFSET(B205,-MOD(ROW(B205),3),0),'登録データ（女）'!#REF!,8,FALSE)),"0"),"0")</f>
        <v>0</v>
      </c>
      <c r="AS205" s="91">
        <f t="shared" ca="1" si="501"/>
        <v>0</v>
      </c>
      <c r="AT205" s="91"/>
      <c r="AU205" s="91"/>
      <c r="AV205" s="91"/>
      <c r="AW205" s="91"/>
      <c r="AX205" s="91"/>
      <c r="AY205" s="91"/>
      <c r="AZ205" s="91"/>
      <c r="BA205" s="91"/>
      <c r="BB205" s="91" t="str">
        <f t="shared" si="507"/>
        <v/>
      </c>
      <c r="BG205" s="91">
        <f t="shared" si="508"/>
        <v>0</v>
      </c>
    </row>
    <row r="206" spans="1:59" ht="18.75" customHeight="1" thickBot="1">
      <c r="A206" s="389"/>
      <c r="B206" s="383"/>
      <c r="C206" s="386"/>
      <c r="D206" s="386"/>
      <c r="E206" s="117" t="s">
        <v>259</v>
      </c>
      <c r="F206" s="92" t="s">
        <v>54</v>
      </c>
      <c r="G206" s="79"/>
      <c r="H206" s="79"/>
      <c r="I206" s="92" t="s">
        <v>36</v>
      </c>
      <c r="J206" s="18"/>
      <c r="K206" s="93" t="str">
        <f t="shared" si="510"/>
        <v/>
      </c>
      <c r="L206" s="18"/>
      <c r="M206" s="93" t="str">
        <f t="shared" si="488"/>
        <v/>
      </c>
      <c r="N206" s="18"/>
      <c r="O206" s="18"/>
      <c r="P206" s="258"/>
      <c r="Q206" s="258"/>
      <c r="R206" s="259"/>
      <c r="S206" s="256"/>
      <c r="T206" s="256"/>
      <c r="X206" s="104"/>
      <c r="Y206" s="91">
        <f>IF(B206="",0,IF(VLOOKUP(B206,'登録データ（女）'!$A$3:$AB$2000,28,FALSE)=1,0,1))</f>
        <v>0</v>
      </c>
      <c r="Z206" s="91"/>
      <c r="AA206" s="91"/>
      <c r="AB206" s="91"/>
      <c r="AC206" s="91"/>
      <c r="AD206" s="91"/>
      <c r="AE206" s="91"/>
      <c r="AF206" s="91"/>
      <c r="AG206" s="91">
        <f t="shared" ca="1" si="495"/>
        <v>0</v>
      </c>
      <c r="AH206" s="91">
        <f t="shared" si="496"/>
        <v>0</v>
      </c>
      <c r="AI206" s="91" t="str">
        <f>IF(G206="","0",VLOOKUP(G206,'登録データ（女）'!$U$4:$W$23,2,FALSE))</f>
        <v>0</v>
      </c>
      <c r="AJ206" s="91" t="str">
        <f t="shared" si="485"/>
        <v>00</v>
      </c>
      <c r="AK206" s="91" t="str">
        <f t="shared" si="497"/>
        <v>0</v>
      </c>
      <c r="AL206" s="91" t="str">
        <f t="shared" si="486"/>
        <v>000000</v>
      </c>
      <c r="AM206" s="91" t="str">
        <f t="shared" ca="1" si="498"/>
        <v/>
      </c>
      <c r="AN206" s="91">
        <f t="shared" si="499"/>
        <v>0</v>
      </c>
      <c r="AO206" s="91" t="str">
        <f>IF(G206="","0",VALUE(VLOOKUP(G206,'登録データ（男）'!$U$4:$W$22,3,FALSE)))</f>
        <v>0</v>
      </c>
      <c r="AP206" s="91">
        <f t="shared" si="487"/>
        <v>0</v>
      </c>
      <c r="AQ206" s="91">
        <f t="shared" si="500"/>
        <v>0</v>
      </c>
      <c r="AR206" s="91" t="str">
        <f ca="1">IF(OFFSET(B206,-MOD(ROW(B206),3),0)&lt;&gt;"",IF(RIGHT(G206,1)=")",VALUE(VLOOKUP(OFFSET(B206,-MOD(ROW(B206),3),0),'登録データ（女）'!#REF!,8,FALSE)),"0"),"0")</f>
        <v>0</v>
      </c>
      <c r="AS206" s="91">
        <f t="shared" ca="1" si="501"/>
        <v>0</v>
      </c>
      <c r="AT206" s="91"/>
      <c r="AU206" s="91"/>
      <c r="AV206" s="91"/>
      <c r="AW206" s="91"/>
      <c r="AX206" s="91"/>
      <c r="AY206" s="91"/>
      <c r="AZ206" s="91"/>
      <c r="BA206" s="91"/>
      <c r="BB206" s="91" t="str">
        <f t="shared" si="507"/>
        <v/>
      </c>
      <c r="BG206" s="91">
        <f t="shared" si="508"/>
        <v>0</v>
      </c>
    </row>
    <row r="207" spans="1:59" ht="18.75" customHeight="1" thickTop="1">
      <c r="A207" s="387">
        <v>64</v>
      </c>
      <c r="B207" s="381"/>
      <c r="C207" s="384" t="str">
        <f>IF(B207="","",VLOOKUP(B207,'登録データ（女）'!$A$3:$AB$2000,2,FALSE))</f>
        <v/>
      </c>
      <c r="D207" s="384" t="str">
        <f>IF(B207="","",VLOOKUP(B207,'登録データ（女）'!$A$3:$AB$2000,3,FALSE))</f>
        <v/>
      </c>
      <c r="E207" s="90" t="str">
        <f>IF(B207="","",VLOOKUP(B207,'登録データ（女）'!$A$3:$AB$2000,7,FALSE))</f>
        <v/>
      </c>
      <c r="F207" s="90" t="s">
        <v>52</v>
      </c>
      <c r="G207" s="82"/>
      <c r="H207" s="82"/>
      <c r="I207" s="90" t="s">
        <v>55</v>
      </c>
      <c r="J207" s="17"/>
      <c r="K207" s="111" t="str">
        <f t="shared" si="510"/>
        <v/>
      </c>
      <c r="L207" s="17"/>
      <c r="M207" s="111" t="str">
        <f t="shared" si="488"/>
        <v/>
      </c>
      <c r="N207" s="17"/>
      <c r="O207" s="17"/>
      <c r="P207" s="262"/>
      <c r="Q207" s="262"/>
      <c r="R207" s="241"/>
      <c r="S207" s="254"/>
      <c r="T207" s="254"/>
      <c r="X207" s="104"/>
      <c r="Y207" s="91">
        <f>IF(B207="",0,IF(VLOOKUP(B207,'登録データ（女）'!$A$3:$AB$2000,28,FALSE)=1,0,1))</f>
        <v>0</v>
      </c>
      <c r="Z207" s="91">
        <f t="shared" ref="Z207" si="720">IF(B207="",1,0)</f>
        <v>1</v>
      </c>
      <c r="AA207" s="91">
        <f t="shared" ref="AA207" si="721">IF(C207="",1,0)</f>
        <v>1</v>
      </c>
      <c r="AB207" s="91">
        <f t="shared" ref="AB207" si="722">IF(D207="",1,0)</f>
        <v>1</v>
      </c>
      <c r="AC207" s="91">
        <f t="shared" ref="AC207" si="723">IF(E207="",1,0)</f>
        <v>1</v>
      </c>
      <c r="AD207" s="91">
        <f t="shared" ref="AD207" si="724">IF(E208="",1,0)</f>
        <v>1</v>
      </c>
      <c r="AE207" s="91">
        <f>SUM(Z207:AD207)</f>
        <v>5</v>
      </c>
      <c r="AF207" s="115" t="str">
        <f t="shared" ref="AF207" si="725">IF($B207="","",IF($B207&gt;1500,0,1))</f>
        <v/>
      </c>
      <c r="AG207" s="91">
        <f t="shared" ca="1" si="495"/>
        <v>0</v>
      </c>
      <c r="AH207" s="91">
        <f t="shared" si="496"/>
        <v>0</v>
      </c>
      <c r="AI207" s="91" t="str">
        <f>IF(G207="","0",VLOOKUP(G207,'登録データ（女）'!$U$4:$W$23,2,FALSE))</f>
        <v>0</v>
      </c>
      <c r="AJ207" s="91" t="str">
        <f t="shared" si="485"/>
        <v>00</v>
      </c>
      <c r="AK207" s="91" t="str">
        <f t="shared" si="497"/>
        <v>0</v>
      </c>
      <c r="AL207" s="91" t="str">
        <f t="shared" si="486"/>
        <v>000000</v>
      </c>
      <c r="AM207" s="91" t="str">
        <f t="shared" ca="1" si="498"/>
        <v/>
      </c>
      <c r="AN207" s="91">
        <f t="shared" si="499"/>
        <v>0</v>
      </c>
      <c r="AO207" s="91" t="str">
        <f>IF(G207="","0",VALUE(VLOOKUP(G207,'登録データ（男）'!$U$4:$W$22,3,FALSE)))</f>
        <v>0</v>
      </c>
      <c r="AP207" s="91">
        <f t="shared" si="487"/>
        <v>0</v>
      </c>
      <c r="AQ207" s="91">
        <f t="shared" si="500"/>
        <v>0</v>
      </c>
      <c r="AR207" s="91" t="str">
        <f ca="1">IF(OFFSET(B207,-MOD(ROW(B207),3),0)&lt;&gt;"",IF(RIGHT(G207,1)=")",VALUE(VLOOKUP(OFFSET(B207,-MOD(ROW(B207),3),0),'登録データ（女）'!#REF!,8,FALSE)),"0"),"0")</f>
        <v>0</v>
      </c>
      <c r="AS207" s="91">
        <f t="shared" ca="1" si="501"/>
        <v>0</v>
      </c>
      <c r="AT207" s="91" t="str">
        <f t="shared" ref="AT207" si="726">IF(AU207="","",RANK(AU207,$AU$18:$AU$467,1))</f>
        <v/>
      </c>
      <c r="AU207" s="91" t="str">
        <f t="shared" ref="AU207" si="727">IF(S207="","",B207)</f>
        <v/>
      </c>
      <c r="AV207" s="91" t="str">
        <f t="shared" ref="AV207" si="728">IF(AW207="","",RANK(AW207,$AW$18:$AW$467,1))</f>
        <v/>
      </c>
      <c r="AW207" s="91" t="str">
        <f t="shared" ref="AW207" si="729">IF(T207="","",B207)</f>
        <v/>
      </c>
      <c r="AX207" s="91" t="str">
        <f t="shared" ref="AX207" si="730">IF(AY207="","",RANK(AY207,$AY$18:$AY$467,1))</f>
        <v/>
      </c>
      <c r="AY207" s="91" t="str">
        <f>IF(OR(G207="七種競技",G208="七種競技",G209="七種競技"),B207,"")</f>
        <v/>
      </c>
      <c r="AZ207" s="91"/>
      <c r="BA207" s="91">
        <f>B207</f>
        <v>0</v>
      </c>
      <c r="BB207" s="91" t="str">
        <f t="shared" si="507"/>
        <v/>
      </c>
      <c r="BG207" s="91">
        <f t="shared" si="508"/>
        <v>0</v>
      </c>
    </row>
    <row r="208" spans="1:59" ht="18.75" customHeight="1">
      <c r="A208" s="388"/>
      <c r="B208" s="382"/>
      <c r="C208" s="385"/>
      <c r="D208" s="385"/>
      <c r="E208" s="91" t="str">
        <f>IF(B207="","",VLOOKUP(B207,'登録データ（女）'!$A$3:$AB$2000,4,FALSE))</f>
        <v/>
      </c>
      <c r="F208" s="91" t="s">
        <v>53</v>
      </c>
      <c r="G208" s="16"/>
      <c r="H208" s="16"/>
      <c r="I208" s="91" t="s">
        <v>56</v>
      </c>
      <c r="J208" s="76"/>
      <c r="K208" s="91" t="str">
        <f t="shared" si="510"/>
        <v/>
      </c>
      <c r="L208" s="76"/>
      <c r="M208" s="91" t="str">
        <f t="shared" si="488"/>
        <v/>
      </c>
      <c r="N208" s="76"/>
      <c r="O208" s="76"/>
      <c r="P208" s="204"/>
      <c r="Q208" s="204"/>
      <c r="R208" s="257"/>
      <c r="S208" s="255"/>
      <c r="T208" s="255"/>
      <c r="X208" s="104"/>
      <c r="Y208" s="91">
        <f>IF(B208="",0,IF(VLOOKUP(B208,'登録データ（女）'!$A$3:$AB$2000,28,FALSE)=1,0,1))</f>
        <v>0</v>
      </c>
      <c r="Z208" s="91"/>
      <c r="AA208" s="91"/>
      <c r="AB208" s="91"/>
      <c r="AC208" s="91"/>
      <c r="AD208" s="91"/>
      <c r="AE208" s="91"/>
      <c r="AF208" s="91"/>
      <c r="AG208" s="91">
        <f t="shared" ca="1" si="495"/>
        <v>0</v>
      </c>
      <c r="AH208" s="91">
        <f t="shared" si="496"/>
        <v>0</v>
      </c>
      <c r="AI208" s="91" t="str">
        <f>IF(G208="","0",VLOOKUP(G208,'登録データ（女）'!$U$4:$W$23,2,FALSE))</f>
        <v>0</v>
      </c>
      <c r="AJ208" s="91" t="str">
        <f t="shared" si="485"/>
        <v>00</v>
      </c>
      <c r="AK208" s="91" t="str">
        <f t="shared" si="497"/>
        <v>0</v>
      </c>
      <c r="AL208" s="91" t="str">
        <f t="shared" si="486"/>
        <v>000000</v>
      </c>
      <c r="AM208" s="91" t="str">
        <f t="shared" ca="1" si="498"/>
        <v/>
      </c>
      <c r="AN208" s="91">
        <f t="shared" si="499"/>
        <v>0</v>
      </c>
      <c r="AO208" s="91" t="str">
        <f>IF(G208="","0",VALUE(VLOOKUP(G208,'登録データ（男）'!$U$4:$W$22,3,FALSE)))</f>
        <v>0</v>
      </c>
      <c r="AP208" s="91">
        <f t="shared" si="487"/>
        <v>0</v>
      </c>
      <c r="AQ208" s="91">
        <f t="shared" si="500"/>
        <v>0</v>
      </c>
      <c r="AR208" s="91" t="str">
        <f ca="1">IF(OFFSET(B208,-MOD(ROW(B208),3),0)&lt;&gt;"",IF(RIGHT(G208,1)=")",VALUE(VLOOKUP(OFFSET(B208,-MOD(ROW(B208),3),0),'登録データ（女）'!#REF!,8,FALSE)),"0"),"0")</f>
        <v>0</v>
      </c>
      <c r="AS208" s="91">
        <f t="shared" ca="1" si="501"/>
        <v>0</v>
      </c>
      <c r="AT208" s="91"/>
      <c r="AU208" s="91"/>
      <c r="AV208" s="91"/>
      <c r="AW208" s="91"/>
      <c r="AX208" s="91"/>
      <c r="AY208" s="91"/>
      <c r="AZ208" s="91"/>
      <c r="BA208" s="91"/>
      <c r="BB208" s="91" t="str">
        <f t="shared" si="507"/>
        <v/>
      </c>
      <c r="BG208" s="91">
        <f t="shared" si="508"/>
        <v>0</v>
      </c>
    </row>
    <row r="209" spans="1:59" ht="18.75" customHeight="1" thickBot="1">
      <c r="A209" s="389"/>
      <c r="B209" s="383"/>
      <c r="C209" s="386"/>
      <c r="D209" s="386"/>
      <c r="E209" s="117" t="s">
        <v>259</v>
      </c>
      <c r="F209" s="92" t="s">
        <v>54</v>
      </c>
      <c r="G209" s="79"/>
      <c r="H209" s="79"/>
      <c r="I209" s="92" t="s">
        <v>36</v>
      </c>
      <c r="J209" s="18"/>
      <c r="K209" s="93" t="str">
        <f t="shared" si="510"/>
        <v/>
      </c>
      <c r="L209" s="18"/>
      <c r="M209" s="93" t="str">
        <f t="shared" si="488"/>
        <v/>
      </c>
      <c r="N209" s="18"/>
      <c r="O209" s="18"/>
      <c r="P209" s="258"/>
      <c r="Q209" s="258"/>
      <c r="R209" s="259"/>
      <c r="S209" s="256"/>
      <c r="T209" s="256"/>
      <c r="X209" s="104"/>
      <c r="Y209" s="91">
        <f>IF(B209="",0,IF(VLOOKUP(B209,'登録データ（女）'!$A$3:$AB$2000,28,FALSE)=1,0,1))</f>
        <v>0</v>
      </c>
      <c r="Z209" s="91"/>
      <c r="AA209" s="91"/>
      <c r="AB209" s="91"/>
      <c r="AC209" s="91"/>
      <c r="AD209" s="91"/>
      <c r="AE209" s="91"/>
      <c r="AF209" s="91"/>
      <c r="AG209" s="91">
        <f t="shared" ca="1" si="495"/>
        <v>0</v>
      </c>
      <c r="AH209" s="91">
        <f t="shared" si="496"/>
        <v>0</v>
      </c>
      <c r="AI209" s="91" t="str">
        <f>IF(G209="","0",VLOOKUP(G209,'登録データ（女）'!$U$4:$W$23,2,FALSE))</f>
        <v>0</v>
      </c>
      <c r="AJ209" s="91" t="str">
        <f t="shared" si="485"/>
        <v>00</v>
      </c>
      <c r="AK209" s="91" t="str">
        <f t="shared" si="497"/>
        <v>0</v>
      </c>
      <c r="AL209" s="91" t="str">
        <f t="shared" si="486"/>
        <v>000000</v>
      </c>
      <c r="AM209" s="91" t="str">
        <f t="shared" ca="1" si="498"/>
        <v/>
      </c>
      <c r="AN209" s="91">
        <f t="shared" si="499"/>
        <v>0</v>
      </c>
      <c r="AO209" s="91" t="str">
        <f>IF(G209="","0",VALUE(VLOOKUP(G209,'登録データ（男）'!$U$4:$W$22,3,FALSE)))</f>
        <v>0</v>
      </c>
      <c r="AP209" s="91">
        <f t="shared" si="487"/>
        <v>0</v>
      </c>
      <c r="AQ209" s="91">
        <f t="shared" si="500"/>
        <v>0</v>
      </c>
      <c r="AR209" s="91" t="str">
        <f ca="1">IF(OFFSET(B209,-MOD(ROW(B209),3),0)&lt;&gt;"",IF(RIGHT(G209,1)=")",VALUE(VLOOKUP(OFFSET(B209,-MOD(ROW(B209),3),0),'登録データ（女）'!#REF!,8,FALSE)),"0"),"0")</f>
        <v>0</v>
      </c>
      <c r="AS209" s="91">
        <f t="shared" ca="1" si="501"/>
        <v>0</v>
      </c>
      <c r="AT209" s="91"/>
      <c r="AU209" s="91"/>
      <c r="AV209" s="91"/>
      <c r="AW209" s="91"/>
      <c r="AX209" s="91"/>
      <c r="AY209" s="91"/>
      <c r="AZ209" s="91"/>
      <c r="BA209" s="91"/>
      <c r="BB209" s="91" t="str">
        <f t="shared" si="507"/>
        <v/>
      </c>
      <c r="BG209" s="91">
        <f t="shared" si="508"/>
        <v>0</v>
      </c>
    </row>
    <row r="210" spans="1:59" ht="18.75" customHeight="1" thickTop="1">
      <c r="A210" s="387">
        <v>65</v>
      </c>
      <c r="B210" s="381"/>
      <c r="C210" s="384" t="str">
        <f>IF(B210="","",VLOOKUP(B210,'登録データ（女）'!$A$3:$AB$2000,2,FALSE))</f>
        <v/>
      </c>
      <c r="D210" s="384" t="str">
        <f>IF(B210="","",VLOOKUP(B210,'登録データ（女）'!$A$3:$AB$2000,3,FALSE))</f>
        <v/>
      </c>
      <c r="E210" s="90" t="str">
        <f>IF(B210="","",VLOOKUP(B210,'登録データ（女）'!$A$3:$AB$2000,7,FALSE))</f>
        <v/>
      </c>
      <c r="F210" s="90" t="s">
        <v>52</v>
      </c>
      <c r="G210" s="82"/>
      <c r="H210" s="82"/>
      <c r="I210" s="90" t="s">
        <v>55</v>
      </c>
      <c r="J210" s="17"/>
      <c r="K210" s="111" t="str">
        <f t="shared" si="510"/>
        <v/>
      </c>
      <c r="L210" s="17"/>
      <c r="M210" s="111" t="str">
        <f t="shared" si="488"/>
        <v/>
      </c>
      <c r="N210" s="17"/>
      <c r="O210" s="17"/>
      <c r="P210" s="262"/>
      <c r="Q210" s="262"/>
      <c r="R210" s="241"/>
      <c r="S210" s="254"/>
      <c r="T210" s="254"/>
      <c r="X210" s="104"/>
      <c r="Y210" s="91">
        <f>IF(B210="",0,IF(VLOOKUP(B210,'登録データ（女）'!$A$3:$AB$2000,28,FALSE)=1,0,1))</f>
        <v>0</v>
      </c>
      <c r="Z210" s="91">
        <f t="shared" ref="Z210" si="731">IF(B210="",1,0)</f>
        <v>1</v>
      </c>
      <c r="AA210" s="91">
        <f t="shared" ref="AA210" si="732">IF(C210="",1,0)</f>
        <v>1</v>
      </c>
      <c r="AB210" s="91">
        <f t="shared" ref="AB210" si="733">IF(D210="",1,0)</f>
        <v>1</v>
      </c>
      <c r="AC210" s="91">
        <f t="shared" ref="AC210" si="734">IF(E210="",1,0)</f>
        <v>1</v>
      </c>
      <c r="AD210" s="91">
        <f t="shared" ref="AD210" si="735">IF(E211="",1,0)</f>
        <v>1</v>
      </c>
      <c r="AE210" s="91">
        <f>SUM(Z210:AD210)</f>
        <v>5</v>
      </c>
      <c r="AF210" s="115" t="str">
        <f t="shared" ref="AF210" si="736">IF($B210="","",IF($B210&gt;1500,0,1))</f>
        <v/>
      </c>
      <c r="AG210" s="91">
        <f t="shared" ca="1" si="495"/>
        <v>0</v>
      </c>
      <c r="AH210" s="91">
        <f t="shared" si="496"/>
        <v>0</v>
      </c>
      <c r="AI210" s="91" t="str">
        <f>IF(G210="","0",VLOOKUP(G210,'登録データ（女）'!$U$4:$W$23,2,FALSE))</f>
        <v>0</v>
      </c>
      <c r="AJ210" s="91" t="str">
        <f t="shared" ref="AJ210:AJ273" si="737">IF(N210="","00",IF(LEN(N210)=1,N210*10,N210))</f>
        <v>00</v>
      </c>
      <c r="AK210" s="91" t="str">
        <f t="shared" si="497"/>
        <v>0</v>
      </c>
      <c r="AL210" s="91" t="str">
        <f t="shared" ref="AL210:AL273" si="738">IF(AK210=2,IF(L210="","0000",CONCATENATE(RIGHT(L210+100,2),RIGHT(AJ210+100,2))),IF(L210="","000000",CONCATENATE(RIGHT(J210+100,2),RIGHT(L210+100,2),RIGHT(AJ210+100,2))))</f>
        <v>000000</v>
      </c>
      <c r="AM210" s="91" t="str">
        <f t="shared" ca="1" si="498"/>
        <v/>
      </c>
      <c r="AN210" s="91">
        <f t="shared" si="499"/>
        <v>0</v>
      </c>
      <c r="AO210" s="91" t="str">
        <f>IF(G210="","0",VALUE(VLOOKUP(G210,'登録データ（男）'!$U$4:$W$22,3,FALSE)))</f>
        <v>0</v>
      </c>
      <c r="AP210" s="91">
        <f t="shared" ref="AP210:AP273" si="739">IF(G210="",0,IF(G210="七種競技",0,IF(L210&lt;&gt;"",0,1)))</f>
        <v>0</v>
      </c>
      <c r="AQ210" s="91">
        <f t="shared" si="500"/>
        <v>0</v>
      </c>
      <c r="AR210" s="91" t="str">
        <f ca="1">IF(OFFSET(B210,-MOD(ROW(B210),3),0)&lt;&gt;"",IF(RIGHT(G210,1)=")",VALUE(VLOOKUP(OFFSET(B210,-MOD(ROW(B210),3),0),'登録データ（女）'!#REF!,8,FALSE)),"0"),"0")</f>
        <v>0</v>
      </c>
      <c r="AS210" s="91">
        <f t="shared" ca="1" si="501"/>
        <v>0</v>
      </c>
      <c r="AT210" s="91" t="str">
        <f t="shared" ref="AT210" si="740">IF(AU210="","",RANK(AU210,$AU$18:$AU$467,1))</f>
        <v/>
      </c>
      <c r="AU210" s="91" t="str">
        <f t="shared" ref="AU210" si="741">IF(S210="","",B210)</f>
        <v/>
      </c>
      <c r="AV210" s="91" t="str">
        <f t="shared" ref="AV210" si="742">IF(AW210="","",RANK(AW210,$AW$18:$AW$467,1))</f>
        <v/>
      </c>
      <c r="AW210" s="91" t="str">
        <f t="shared" ref="AW210" si="743">IF(T210="","",B210)</f>
        <v/>
      </c>
      <c r="AX210" s="91" t="str">
        <f t="shared" ref="AX210" si="744">IF(AY210="","",RANK(AY210,$AY$18:$AY$467,1))</f>
        <v/>
      </c>
      <c r="AY210" s="91" t="str">
        <f>IF(OR(G210="七種競技",G211="七種競技",G212="七種競技"),B210,"")</f>
        <v/>
      </c>
      <c r="AZ210" s="91"/>
      <c r="BA210" s="91">
        <f>B210</f>
        <v>0</v>
      </c>
      <c r="BB210" s="91" t="str">
        <f t="shared" si="507"/>
        <v/>
      </c>
      <c r="BG210" s="91">
        <f t="shared" si="508"/>
        <v>0</v>
      </c>
    </row>
    <row r="211" spans="1:59" ht="18.75" customHeight="1">
      <c r="A211" s="388"/>
      <c r="B211" s="382"/>
      <c r="C211" s="385"/>
      <c r="D211" s="385"/>
      <c r="E211" s="91" t="str">
        <f>IF(B210="","",VLOOKUP(B210,'登録データ（女）'!$A$3:$AB$2000,4,FALSE))</f>
        <v/>
      </c>
      <c r="F211" s="91" t="s">
        <v>53</v>
      </c>
      <c r="G211" s="16"/>
      <c r="H211" s="16"/>
      <c r="I211" s="91" t="s">
        <v>56</v>
      </c>
      <c r="J211" s="76"/>
      <c r="K211" s="91" t="str">
        <f t="shared" si="510"/>
        <v/>
      </c>
      <c r="L211" s="76"/>
      <c r="M211" s="91" t="str">
        <f t="shared" ref="M211:M274" si="745">IF(OR(G211="",G211="七種競技"),"",IF(AK211=2,"m","秒"))</f>
        <v/>
      </c>
      <c r="N211" s="76"/>
      <c r="O211" s="76"/>
      <c r="P211" s="204"/>
      <c r="Q211" s="204"/>
      <c r="R211" s="257"/>
      <c r="S211" s="255"/>
      <c r="T211" s="255"/>
      <c r="X211" s="104"/>
      <c r="Y211" s="91">
        <f>IF(B211="",0,IF(VLOOKUP(B211,'登録データ（女）'!$A$3:$AB$2000,28,FALSE)=1,0,1))</f>
        <v>0</v>
      </c>
      <c r="Z211" s="91"/>
      <c r="AA211" s="91"/>
      <c r="AB211" s="91"/>
      <c r="AC211" s="91"/>
      <c r="AD211" s="91"/>
      <c r="AE211" s="91"/>
      <c r="AF211" s="91"/>
      <c r="AG211" s="91">
        <f t="shared" ref="AG211:AG274" ca="1" si="746">COUNTIF(OFFSET(G211,-MOD(ROW(G211),3),0,3,1),G211)</f>
        <v>0</v>
      </c>
      <c r="AH211" s="91">
        <f t="shared" ref="AH211:AH274" si="747">IF(OR(RIGHT(G211,1)="m",RIGHT(G211,1)="H",RIGHT(G211,1)="C"),IF(VALUE(L211)&gt;59,1,0),0)</f>
        <v>0</v>
      </c>
      <c r="AI211" s="91" t="str">
        <f>IF(G211="","0",VLOOKUP(G211,'登録データ（女）'!$U$4:$W$23,2,FALSE))</f>
        <v>0</v>
      </c>
      <c r="AJ211" s="91" t="str">
        <f t="shared" si="737"/>
        <v>00</v>
      </c>
      <c r="AK211" s="91" t="str">
        <f t="shared" ref="AK211:AK274" si="748">IF(G211="","0",IF(OR(RIGHT(G211,1)="m",RIGHT(G211,1)="H",RIGHT(G211,1)="W",RIGHT(G211,1)="C"),1,2))</f>
        <v>0</v>
      </c>
      <c r="AL211" s="91" t="str">
        <f t="shared" si="738"/>
        <v>000000</v>
      </c>
      <c r="AM211" s="91" t="str">
        <f t="shared" ref="AM211:AM274" ca="1" si="749">IF(G211="","",IF(OFFSET(B211,-MOD(ROW(B211),3),0)="","0",CONCATENATE(AI211," ",IF(AK211=1,RIGHT(AL211+10000000,7),RIGHT(AL211+100000,5)))))</f>
        <v/>
      </c>
      <c r="AN211" s="91">
        <f t="shared" ref="AN211:AN274" si="750">VALUE(AL211)</f>
        <v>0</v>
      </c>
      <c r="AO211" s="91" t="str">
        <f>IF(G211="","0",VALUE(VLOOKUP(G211,'登録データ（男）'!$U$4:$W$22,3,FALSE)))</f>
        <v>0</v>
      </c>
      <c r="AP211" s="91">
        <f t="shared" si="739"/>
        <v>0</v>
      </c>
      <c r="AQ211" s="91">
        <f t="shared" ref="AQ211:AQ274" si="751">IF(AN211&gt;AO211,1,0)</f>
        <v>0</v>
      </c>
      <c r="AR211" s="91" t="str">
        <f ca="1">IF(OFFSET(B211,-MOD(ROW(B211),3),0)&lt;&gt;"",IF(RIGHT(G211,1)=")",VALUE(VLOOKUP(OFFSET(B211,-MOD(ROW(B211),3),0),'登録データ（女）'!#REF!,8,FALSE)),"0"),"0")</f>
        <v>0</v>
      </c>
      <c r="AS211" s="91">
        <f t="shared" ref="AS211:AS274" ca="1" si="752">IF(AR211=0,0,IF(RIGHT(G211,1)&lt;&gt;")",0,IF(VALUE(LEFT(AR211,2))&gt;96,0,1)))</f>
        <v>0</v>
      </c>
      <c r="AT211" s="91"/>
      <c r="AU211" s="91"/>
      <c r="AV211" s="91"/>
      <c r="AW211" s="91"/>
      <c r="AX211" s="91"/>
      <c r="AY211" s="91"/>
      <c r="AZ211" s="91"/>
      <c r="BA211" s="91"/>
      <c r="BB211" s="91" t="str">
        <f t="shared" ref="BB211:BB274" si="753">CONCATENATE(G211,H211)</f>
        <v/>
      </c>
      <c r="BG211" s="91">
        <f t="shared" ref="BG211:BG274" si="754">IF(H211="",0,1)</f>
        <v>0</v>
      </c>
    </row>
    <row r="212" spans="1:59" ht="18.75" customHeight="1" thickBot="1">
      <c r="A212" s="389"/>
      <c r="B212" s="383"/>
      <c r="C212" s="386"/>
      <c r="D212" s="386"/>
      <c r="E212" s="117" t="s">
        <v>259</v>
      </c>
      <c r="F212" s="92" t="s">
        <v>54</v>
      </c>
      <c r="G212" s="79"/>
      <c r="H212" s="79"/>
      <c r="I212" s="92" t="s">
        <v>36</v>
      </c>
      <c r="J212" s="18"/>
      <c r="K212" s="93" t="str">
        <f t="shared" si="510"/>
        <v/>
      </c>
      <c r="L212" s="18"/>
      <c r="M212" s="93" t="str">
        <f t="shared" si="745"/>
        <v/>
      </c>
      <c r="N212" s="18"/>
      <c r="O212" s="18"/>
      <c r="P212" s="258"/>
      <c r="Q212" s="258"/>
      <c r="R212" s="259"/>
      <c r="S212" s="256"/>
      <c r="T212" s="256"/>
      <c r="X212" s="104"/>
      <c r="Y212" s="91">
        <f>IF(B212="",0,IF(VLOOKUP(B212,'登録データ（女）'!$A$3:$AB$2000,28,FALSE)=1,0,1))</f>
        <v>0</v>
      </c>
      <c r="Z212" s="91"/>
      <c r="AA212" s="91"/>
      <c r="AB212" s="91"/>
      <c r="AC212" s="91"/>
      <c r="AD212" s="91"/>
      <c r="AE212" s="91"/>
      <c r="AF212" s="91"/>
      <c r="AG212" s="91">
        <f t="shared" ca="1" si="746"/>
        <v>0</v>
      </c>
      <c r="AH212" s="91">
        <f t="shared" si="747"/>
        <v>0</v>
      </c>
      <c r="AI212" s="91" t="str">
        <f>IF(G212="","0",VLOOKUP(G212,'登録データ（女）'!$U$4:$W$23,2,FALSE))</f>
        <v>0</v>
      </c>
      <c r="AJ212" s="91" t="str">
        <f t="shared" si="737"/>
        <v>00</v>
      </c>
      <c r="AK212" s="91" t="str">
        <f t="shared" si="748"/>
        <v>0</v>
      </c>
      <c r="AL212" s="91" t="str">
        <f t="shared" si="738"/>
        <v>000000</v>
      </c>
      <c r="AM212" s="91" t="str">
        <f t="shared" ca="1" si="749"/>
        <v/>
      </c>
      <c r="AN212" s="91">
        <f t="shared" si="750"/>
        <v>0</v>
      </c>
      <c r="AO212" s="91" t="str">
        <f>IF(G212="","0",VALUE(VLOOKUP(G212,'登録データ（男）'!$U$4:$W$22,3,FALSE)))</f>
        <v>0</v>
      </c>
      <c r="AP212" s="91">
        <f t="shared" si="739"/>
        <v>0</v>
      </c>
      <c r="AQ212" s="91">
        <f t="shared" si="751"/>
        <v>0</v>
      </c>
      <c r="AR212" s="91" t="str">
        <f ca="1">IF(OFFSET(B212,-MOD(ROW(B212),3),0)&lt;&gt;"",IF(RIGHT(G212,1)=")",VALUE(VLOOKUP(OFFSET(B212,-MOD(ROW(B212),3),0),'登録データ（女）'!#REF!,8,FALSE)),"0"),"0")</f>
        <v>0</v>
      </c>
      <c r="AS212" s="91">
        <f t="shared" ca="1" si="752"/>
        <v>0</v>
      </c>
      <c r="AT212" s="91"/>
      <c r="AU212" s="91"/>
      <c r="AV212" s="91"/>
      <c r="AW212" s="91"/>
      <c r="AX212" s="91"/>
      <c r="AY212" s="91"/>
      <c r="AZ212" s="91"/>
      <c r="BA212" s="91"/>
      <c r="BB212" s="91" t="str">
        <f t="shared" si="753"/>
        <v/>
      </c>
      <c r="BG212" s="91">
        <f t="shared" si="754"/>
        <v>0</v>
      </c>
    </row>
    <row r="213" spans="1:59" ht="18.75" customHeight="1" thickTop="1">
      <c r="A213" s="387">
        <v>66</v>
      </c>
      <c r="B213" s="381"/>
      <c r="C213" s="384" t="str">
        <f>IF(B213="","",VLOOKUP(B213,'登録データ（女）'!$A$3:$AB$2000,2,FALSE))</f>
        <v/>
      </c>
      <c r="D213" s="384" t="str">
        <f>IF(B213="","",VLOOKUP(B213,'登録データ（女）'!$A$3:$AB$2000,3,FALSE))</f>
        <v/>
      </c>
      <c r="E213" s="90" t="str">
        <f>IF(B213="","",VLOOKUP(B213,'登録データ（女）'!$A$3:$AB$2000,7,FALSE))</f>
        <v/>
      </c>
      <c r="F213" s="90" t="s">
        <v>52</v>
      </c>
      <c r="G213" s="82"/>
      <c r="H213" s="82"/>
      <c r="I213" s="90" t="s">
        <v>55</v>
      </c>
      <c r="J213" s="17"/>
      <c r="K213" s="111" t="str">
        <f t="shared" ref="K213:K276" si="755">IF(G213="","",IF(AK213=2,"","分"))</f>
        <v/>
      </c>
      <c r="L213" s="17"/>
      <c r="M213" s="111" t="str">
        <f t="shared" si="745"/>
        <v/>
      </c>
      <c r="N213" s="17"/>
      <c r="O213" s="17"/>
      <c r="P213" s="262"/>
      <c r="Q213" s="262"/>
      <c r="R213" s="241"/>
      <c r="S213" s="254"/>
      <c r="T213" s="254"/>
      <c r="X213" s="104"/>
      <c r="Y213" s="91">
        <f>IF(B213="",0,IF(VLOOKUP(B213,'登録データ（女）'!$A$3:$AB$2000,28,FALSE)=1,0,1))</f>
        <v>0</v>
      </c>
      <c r="Z213" s="91">
        <f t="shared" ref="Z213" si="756">IF(B213="",1,0)</f>
        <v>1</v>
      </c>
      <c r="AA213" s="91">
        <f t="shared" ref="AA213" si="757">IF(C213="",1,0)</f>
        <v>1</v>
      </c>
      <c r="AB213" s="91">
        <f t="shared" ref="AB213" si="758">IF(D213="",1,0)</f>
        <v>1</v>
      </c>
      <c r="AC213" s="91">
        <f t="shared" ref="AC213" si="759">IF(E213="",1,0)</f>
        <v>1</v>
      </c>
      <c r="AD213" s="91">
        <f t="shared" ref="AD213" si="760">IF(E214="",1,0)</f>
        <v>1</v>
      </c>
      <c r="AE213" s="91">
        <f>SUM(Z213:AD213)</f>
        <v>5</v>
      </c>
      <c r="AF213" s="115" t="str">
        <f t="shared" ref="AF213" si="761">IF($B213="","",IF($B213&gt;1500,0,1))</f>
        <v/>
      </c>
      <c r="AG213" s="91">
        <f t="shared" ca="1" si="746"/>
        <v>0</v>
      </c>
      <c r="AH213" s="91">
        <f t="shared" si="747"/>
        <v>0</v>
      </c>
      <c r="AI213" s="91" t="str">
        <f>IF(G213="","0",VLOOKUP(G213,'登録データ（女）'!$U$4:$W$23,2,FALSE))</f>
        <v>0</v>
      </c>
      <c r="AJ213" s="91" t="str">
        <f t="shared" si="737"/>
        <v>00</v>
      </c>
      <c r="AK213" s="91" t="str">
        <f t="shared" si="748"/>
        <v>0</v>
      </c>
      <c r="AL213" s="91" t="str">
        <f t="shared" si="738"/>
        <v>000000</v>
      </c>
      <c r="AM213" s="91" t="str">
        <f t="shared" ca="1" si="749"/>
        <v/>
      </c>
      <c r="AN213" s="91">
        <f t="shared" si="750"/>
        <v>0</v>
      </c>
      <c r="AO213" s="91" t="str">
        <f>IF(G213="","0",VALUE(VLOOKUP(G213,'登録データ（男）'!$U$4:$W$22,3,FALSE)))</f>
        <v>0</v>
      </c>
      <c r="AP213" s="91">
        <f t="shared" si="739"/>
        <v>0</v>
      </c>
      <c r="AQ213" s="91">
        <f t="shared" si="751"/>
        <v>0</v>
      </c>
      <c r="AR213" s="91" t="str">
        <f ca="1">IF(OFFSET(B213,-MOD(ROW(B213),3),0)&lt;&gt;"",IF(RIGHT(G213,1)=")",VALUE(VLOOKUP(OFFSET(B213,-MOD(ROW(B213),3),0),'登録データ（女）'!#REF!,8,FALSE)),"0"),"0")</f>
        <v>0</v>
      </c>
      <c r="AS213" s="91">
        <f t="shared" ca="1" si="752"/>
        <v>0</v>
      </c>
      <c r="AT213" s="91" t="str">
        <f t="shared" ref="AT213" si="762">IF(AU213="","",RANK(AU213,$AU$18:$AU$467,1))</f>
        <v/>
      </c>
      <c r="AU213" s="91" t="str">
        <f t="shared" ref="AU213" si="763">IF(S213="","",B213)</f>
        <v/>
      </c>
      <c r="AV213" s="91" t="str">
        <f t="shared" ref="AV213" si="764">IF(AW213="","",RANK(AW213,$AW$18:$AW$467,1))</f>
        <v/>
      </c>
      <c r="AW213" s="91" t="str">
        <f t="shared" ref="AW213" si="765">IF(T213="","",B213)</f>
        <v/>
      </c>
      <c r="AX213" s="91" t="str">
        <f t="shared" ref="AX213" si="766">IF(AY213="","",RANK(AY213,$AY$18:$AY$467,1))</f>
        <v/>
      </c>
      <c r="AY213" s="91" t="str">
        <f>IF(OR(G213="七種競技",G214="七種競技",G215="七種競技"),B213,"")</f>
        <v/>
      </c>
      <c r="AZ213" s="91"/>
      <c r="BA213" s="91">
        <f>B213</f>
        <v>0</v>
      </c>
      <c r="BB213" s="91" t="str">
        <f t="shared" si="753"/>
        <v/>
      </c>
      <c r="BG213" s="91">
        <f t="shared" si="754"/>
        <v>0</v>
      </c>
    </row>
    <row r="214" spans="1:59" ht="18.75" customHeight="1">
      <c r="A214" s="388"/>
      <c r="B214" s="382"/>
      <c r="C214" s="385"/>
      <c r="D214" s="385"/>
      <c r="E214" s="91" t="str">
        <f>IF(B213="","",VLOOKUP(B213,'登録データ（女）'!$A$3:$AB$2000,4,FALSE))</f>
        <v/>
      </c>
      <c r="F214" s="91" t="s">
        <v>53</v>
      </c>
      <c r="G214" s="16"/>
      <c r="H214" s="16"/>
      <c r="I214" s="91" t="s">
        <v>56</v>
      </c>
      <c r="J214" s="76"/>
      <c r="K214" s="91" t="str">
        <f t="shared" si="755"/>
        <v/>
      </c>
      <c r="L214" s="76"/>
      <c r="M214" s="91" t="str">
        <f t="shared" si="745"/>
        <v/>
      </c>
      <c r="N214" s="76"/>
      <c r="O214" s="76"/>
      <c r="P214" s="204"/>
      <c r="Q214" s="204"/>
      <c r="R214" s="257"/>
      <c r="S214" s="255"/>
      <c r="T214" s="255"/>
      <c r="X214" s="104"/>
      <c r="Y214" s="91">
        <f>IF(B214="",0,IF(VLOOKUP(B214,'登録データ（女）'!$A$3:$AB$2000,28,FALSE)=1,0,1))</f>
        <v>0</v>
      </c>
      <c r="Z214" s="91"/>
      <c r="AA214" s="91"/>
      <c r="AB214" s="91"/>
      <c r="AC214" s="91"/>
      <c r="AD214" s="91"/>
      <c r="AE214" s="91"/>
      <c r="AF214" s="91"/>
      <c r="AG214" s="91">
        <f t="shared" ca="1" si="746"/>
        <v>0</v>
      </c>
      <c r="AH214" s="91">
        <f t="shared" si="747"/>
        <v>0</v>
      </c>
      <c r="AI214" s="91" t="str">
        <f>IF(G214="","0",VLOOKUP(G214,'登録データ（女）'!$U$4:$W$23,2,FALSE))</f>
        <v>0</v>
      </c>
      <c r="AJ214" s="91" t="str">
        <f t="shared" si="737"/>
        <v>00</v>
      </c>
      <c r="AK214" s="91" t="str">
        <f t="shared" si="748"/>
        <v>0</v>
      </c>
      <c r="AL214" s="91" t="str">
        <f t="shared" si="738"/>
        <v>000000</v>
      </c>
      <c r="AM214" s="91" t="str">
        <f t="shared" ca="1" si="749"/>
        <v/>
      </c>
      <c r="AN214" s="91">
        <f t="shared" si="750"/>
        <v>0</v>
      </c>
      <c r="AO214" s="91" t="str">
        <f>IF(G214="","0",VALUE(VLOOKUP(G214,'登録データ（男）'!$U$4:$W$22,3,FALSE)))</f>
        <v>0</v>
      </c>
      <c r="AP214" s="91">
        <f t="shared" si="739"/>
        <v>0</v>
      </c>
      <c r="AQ214" s="91">
        <f t="shared" si="751"/>
        <v>0</v>
      </c>
      <c r="AR214" s="91" t="str">
        <f ca="1">IF(OFFSET(B214,-MOD(ROW(B214),3),0)&lt;&gt;"",IF(RIGHT(G214,1)=")",VALUE(VLOOKUP(OFFSET(B214,-MOD(ROW(B214),3),0),'登録データ（女）'!#REF!,8,FALSE)),"0"),"0")</f>
        <v>0</v>
      </c>
      <c r="AS214" s="91">
        <f t="shared" ca="1" si="752"/>
        <v>0</v>
      </c>
      <c r="AT214" s="91"/>
      <c r="AU214" s="91"/>
      <c r="AV214" s="91"/>
      <c r="AW214" s="91"/>
      <c r="AX214" s="91"/>
      <c r="AY214" s="91"/>
      <c r="AZ214" s="91"/>
      <c r="BA214" s="91"/>
      <c r="BB214" s="91" t="str">
        <f t="shared" si="753"/>
        <v/>
      </c>
      <c r="BG214" s="91">
        <f t="shared" si="754"/>
        <v>0</v>
      </c>
    </row>
    <row r="215" spans="1:59" ht="18.75" customHeight="1" thickBot="1">
      <c r="A215" s="389"/>
      <c r="B215" s="383"/>
      <c r="C215" s="386"/>
      <c r="D215" s="386"/>
      <c r="E215" s="117" t="s">
        <v>259</v>
      </c>
      <c r="F215" s="92" t="s">
        <v>54</v>
      </c>
      <c r="G215" s="79"/>
      <c r="H215" s="79"/>
      <c r="I215" s="92" t="s">
        <v>36</v>
      </c>
      <c r="J215" s="18"/>
      <c r="K215" s="93" t="str">
        <f t="shared" si="755"/>
        <v/>
      </c>
      <c r="L215" s="18"/>
      <c r="M215" s="93" t="str">
        <f t="shared" si="745"/>
        <v/>
      </c>
      <c r="N215" s="18"/>
      <c r="O215" s="18"/>
      <c r="P215" s="258"/>
      <c r="Q215" s="258"/>
      <c r="R215" s="259"/>
      <c r="S215" s="256"/>
      <c r="T215" s="256"/>
      <c r="X215" s="104"/>
      <c r="Y215" s="91">
        <f>IF(B215="",0,IF(VLOOKUP(B215,'登録データ（女）'!$A$3:$AB$2000,28,FALSE)=1,0,1))</f>
        <v>0</v>
      </c>
      <c r="Z215" s="91"/>
      <c r="AA215" s="91"/>
      <c r="AB215" s="91"/>
      <c r="AC215" s="91"/>
      <c r="AD215" s="91"/>
      <c r="AE215" s="91"/>
      <c r="AF215" s="91"/>
      <c r="AG215" s="91">
        <f t="shared" ca="1" si="746"/>
        <v>0</v>
      </c>
      <c r="AH215" s="91">
        <f t="shared" si="747"/>
        <v>0</v>
      </c>
      <c r="AI215" s="91" t="str">
        <f>IF(G215="","0",VLOOKUP(G215,'登録データ（女）'!$U$4:$W$23,2,FALSE))</f>
        <v>0</v>
      </c>
      <c r="AJ215" s="91" t="str">
        <f t="shared" si="737"/>
        <v>00</v>
      </c>
      <c r="AK215" s="91" t="str">
        <f t="shared" si="748"/>
        <v>0</v>
      </c>
      <c r="AL215" s="91" t="str">
        <f t="shared" si="738"/>
        <v>000000</v>
      </c>
      <c r="AM215" s="91" t="str">
        <f t="shared" ca="1" si="749"/>
        <v/>
      </c>
      <c r="AN215" s="91">
        <f t="shared" si="750"/>
        <v>0</v>
      </c>
      <c r="AO215" s="91" t="str">
        <f>IF(G215="","0",VALUE(VLOOKUP(G215,'登録データ（男）'!$U$4:$W$22,3,FALSE)))</f>
        <v>0</v>
      </c>
      <c r="AP215" s="91">
        <f t="shared" si="739"/>
        <v>0</v>
      </c>
      <c r="AQ215" s="91">
        <f t="shared" si="751"/>
        <v>0</v>
      </c>
      <c r="AR215" s="91" t="str">
        <f ca="1">IF(OFFSET(B215,-MOD(ROW(B215),3),0)&lt;&gt;"",IF(RIGHT(G215,1)=")",VALUE(VLOOKUP(OFFSET(B215,-MOD(ROW(B215),3),0),'登録データ（女）'!#REF!,8,FALSE)),"0"),"0")</f>
        <v>0</v>
      </c>
      <c r="AS215" s="91">
        <f t="shared" ca="1" si="752"/>
        <v>0</v>
      </c>
      <c r="AT215" s="91"/>
      <c r="AU215" s="91"/>
      <c r="AV215" s="91"/>
      <c r="AW215" s="91"/>
      <c r="AX215" s="91"/>
      <c r="AY215" s="91"/>
      <c r="AZ215" s="91"/>
      <c r="BA215" s="91"/>
      <c r="BB215" s="91" t="str">
        <f t="shared" si="753"/>
        <v/>
      </c>
      <c r="BG215" s="91">
        <f t="shared" si="754"/>
        <v>0</v>
      </c>
    </row>
    <row r="216" spans="1:59" ht="18.75" customHeight="1" thickTop="1">
      <c r="A216" s="387">
        <v>67</v>
      </c>
      <c r="B216" s="381"/>
      <c r="C216" s="384" t="str">
        <f>IF(B216="","",VLOOKUP(B216,'登録データ（女）'!$A$3:$AB$2000,2,FALSE))</f>
        <v/>
      </c>
      <c r="D216" s="384" t="str">
        <f>IF(B216="","",VLOOKUP(B216,'登録データ（女）'!$A$3:$AB$2000,3,FALSE))</f>
        <v/>
      </c>
      <c r="E216" s="90" t="str">
        <f>IF(B216="","",VLOOKUP(B216,'登録データ（女）'!$A$3:$AB$2000,7,FALSE))</f>
        <v/>
      </c>
      <c r="F216" s="90" t="s">
        <v>52</v>
      </c>
      <c r="G216" s="82"/>
      <c r="H216" s="82"/>
      <c r="I216" s="90" t="s">
        <v>55</v>
      </c>
      <c r="J216" s="17"/>
      <c r="K216" s="111" t="str">
        <f t="shared" si="755"/>
        <v/>
      </c>
      <c r="L216" s="17"/>
      <c r="M216" s="111" t="str">
        <f t="shared" si="745"/>
        <v/>
      </c>
      <c r="N216" s="17"/>
      <c r="O216" s="17"/>
      <c r="P216" s="262"/>
      <c r="Q216" s="262"/>
      <c r="R216" s="241"/>
      <c r="S216" s="254"/>
      <c r="T216" s="254"/>
      <c r="X216" s="104"/>
      <c r="Y216" s="91">
        <f>IF(B216="",0,IF(VLOOKUP(B216,'登録データ（女）'!$A$3:$AB$2000,28,FALSE)=1,0,1))</f>
        <v>0</v>
      </c>
      <c r="Z216" s="91">
        <f t="shared" ref="Z216" si="767">IF(B216="",1,0)</f>
        <v>1</v>
      </c>
      <c r="AA216" s="91">
        <f t="shared" ref="AA216" si="768">IF(C216="",1,0)</f>
        <v>1</v>
      </c>
      <c r="AB216" s="91">
        <f t="shared" ref="AB216" si="769">IF(D216="",1,0)</f>
        <v>1</v>
      </c>
      <c r="AC216" s="91">
        <f t="shared" ref="AC216" si="770">IF(E216="",1,0)</f>
        <v>1</v>
      </c>
      <c r="AD216" s="91">
        <f t="shared" ref="AD216" si="771">IF(E217="",1,0)</f>
        <v>1</v>
      </c>
      <c r="AE216" s="91">
        <f>SUM(Z216:AD216)</f>
        <v>5</v>
      </c>
      <c r="AF216" s="115" t="str">
        <f t="shared" ref="AF216" si="772">IF($B216="","",IF($B216&gt;1500,0,1))</f>
        <v/>
      </c>
      <c r="AG216" s="91">
        <f t="shared" ca="1" si="746"/>
        <v>0</v>
      </c>
      <c r="AH216" s="91">
        <f t="shared" si="747"/>
        <v>0</v>
      </c>
      <c r="AI216" s="91" t="str">
        <f>IF(G216="","0",VLOOKUP(G216,'登録データ（女）'!$U$4:$W$23,2,FALSE))</f>
        <v>0</v>
      </c>
      <c r="AJ216" s="91" t="str">
        <f t="shared" si="737"/>
        <v>00</v>
      </c>
      <c r="AK216" s="91" t="str">
        <f t="shared" si="748"/>
        <v>0</v>
      </c>
      <c r="AL216" s="91" t="str">
        <f t="shared" si="738"/>
        <v>000000</v>
      </c>
      <c r="AM216" s="91" t="str">
        <f t="shared" ca="1" si="749"/>
        <v/>
      </c>
      <c r="AN216" s="91">
        <f t="shared" si="750"/>
        <v>0</v>
      </c>
      <c r="AO216" s="91" t="str">
        <f>IF(G216="","0",VALUE(VLOOKUP(G216,'登録データ（男）'!$U$4:$W$22,3,FALSE)))</f>
        <v>0</v>
      </c>
      <c r="AP216" s="91">
        <f t="shared" si="739"/>
        <v>0</v>
      </c>
      <c r="AQ216" s="91">
        <f t="shared" si="751"/>
        <v>0</v>
      </c>
      <c r="AR216" s="91" t="str">
        <f ca="1">IF(OFFSET(B216,-MOD(ROW(B216),3),0)&lt;&gt;"",IF(RIGHT(G216,1)=")",VALUE(VLOOKUP(OFFSET(B216,-MOD(ROW(B216),3),0),'登録データ（女）'!#REF!,8,FALSE)),"0"),"0")</f>
        <v>0</v>
      </c>
      <c r="AS216" s="91">
        <f t="shared" ca="1" si="752"/>
        <v>0</v>
      </c>
      <c r="AT216" s="91" t="str">
        <f t="shared" ref="AT216" si="773">IF(AU216="","",RANK(AU216,$AU$18:$AU$467,1))</f>
        <v/>
      </c>
      <c r="AU216" s="91" t="str">
        <f t="shared" ref="AU216" si="774">IF(S216="","",B216)</f>
        <v/>
      </c>
      <c r="AV216" s="91" t="str">
        <f t="shared" ref="AV216" si="775">IF(AW216="","",RANK(AW216,$AW$18:$AW$467,1))</f>
        <v/>
      </c>
      <c r="AW216" s="91" t="str">
        <f t="shared" ref="AW216" si="776">IF(T216="","",B216)</f>
        <v/>
      </c>
      <c r="AX216" s="91" t="str">
        <f t="shared" ref="AX216" si="777">IF(AY216="","",RANK(AY216,$AY$18:$AY$467,1))</f>
        <v/>
      </c>
      <c r="AY216" s="91" t="str">
        <f>IF(OR(G216="七種競技",G217="七種競技",G218="七種競技"),B216,"")</f>
        <v/>
      </c>
      <c r="AZ216" s="91"/>
      <c r="BA216" s="91">
        <f>B216</f>
        <v>0</v>
      </c>
      <c r="BB216" s="91" t="str">
        <f t="shared" si="753"/>
        <v/>
      </c>
      <c r="BG216" s="91">
        <f t="shared" si="754"/>
        <v>0</v>
      </c>
    </row>
    <row r="217" spans="1:59" ht="18" customHeight="1">
      <c r="A217" s="388"/>
      <c r="B217" s="382"/>
      <c r="C217" s="385"/>
      <c r="D217" s="385"/>
      <c r="E217" s="91" t="str">
        <f>IF(B216="","",VLOOKUP(B216,'登録データ（女）'!$A$3:$AB$2000,4,FALSE))</f>
        <v/>
      </c>
      <c r="F217" s="91" t="s">
        <v>53</v>
      </c>
      <c r="G217" s="16"/>
      <c r="H217" s="16"/>
      <c r="I217" s="91" t="s">
        <v>56</v>
      </c>
      <c r="J217" s="76"/>
      <c r="K217" s="91" t="str">
        <f t="shared" si="755"/>
        <v/>
      </c>
      <c r="L217" s="76"/>
      <c r="M217" s="91" t="str">
        <f t="shared" si="745"/>
        <v/>
      </c>
      <c r="N217" s="76"/>
      <c r="O217" s="76"/>
      <c r="P217" s="204"/>
      <c r="Q217" s="204"/>
      <c r="R217" s="257"/>
      <c r="S217" s="255"/>
      <c r="T217" s="255"/>
      <c r="X217" s="104"/>
      <c r="Y217" s="91">
        <f>IF(B217="",0,IF(VLOOKUP(B217,'登録データ（女）'!$A$3:$AB$2000,28,FALSE)=1,0,1))</f>
        <v>0</v>
      </c>
      <c r="Z217" s="91"/>
      <c r="AA217" s="91"/>
      <c r="AB217" s="91"/>
      <c r="AC217" s="91"/>
      <c r="AD217" s="91"/>
      <c r="AE217" s="91"/>
      <c r="AF217" s="91"/>
      <c r="AG217" s="91">
        <f t="shared" ca="1" si="746"/>
        <v>0</v>
      </c>
      <c r="AH217" s="91">
        <f t="shared" si="747"/>
        <v>0</v>
      </c>
      <c r="AI217" s="91" t="str">
        <f>IF(G217="","0",VLOOKUP(G217,'登録データ（女）'!$U$4:$W$23,2,FALSE))</f>
        <v>0</v>
      </c>
      <c r="AJ217" s="91" t="str">
        <f t="shared" si="737"/>
        <v>00</v>
      </c>
      <c r="AK217" s="91" t="str">
        <f t="shared" si="748"/>
        <v>0</v>
      </c>
      <c r="AL217" s="91" t="str">
        <f t="shared" si="738"/>
        <v>000000</v>
      </c>
      <c r="AM217" s="91" t="str">
        <f t="shared" ca="1" si="749"/>
        <v/>
      </c>
      <c r="AN217" s="91">
        <f t="shared" si="750"/>
        <v>0</v>
      </c>
      <c r="AO217" s="91" t="str">
        <f>IF(G217="","0",VALUE(VLOOKUP(G217,'登録データ（男）'!$U$4:$W$22,3,FALSE)))</f>
        <v>0</v>
      </c>
      <c r="AP217" s="91">
        <f t="shared" si="739"/>
        <v>0</v>
      </c>
      <c r="AQ217" s="91">
        <f t="shared" si="751"/>
        <v>0</v>
      </c>
      <c r="AR217" s="91" t="str">
        <f ca="1">IF(OFFSET(B217,-MOD(ROW(B217),3),0)&lt;&gt;"",IF(RIGHT(G217,1)=")",VALUE(VLOOKUP(OFFSET(B217,-MOD(ROW(B217),3),0),'登録データ（女）'!#REF!,8,FALSE)),"0"),"0")</f>
        <v>0</v>
      </c>
      <c r="AS217" s="91">
        <f t="shared" ca="1" si="752"/>
        <v>0</v>
      </c>
      <c r="AT217" s="91"/>
      <c r="AU217" s="91"/>
      <c r="AV217" s="91"/>
      <c r="AW217" s="91"/>
      <c r="AX217" s="91"/>
      <c r="AY217" s="91"/>
      <c r="AZ217" s="91"/>
      <c r="BA217" s="91"/>
      <c r="BB217" s="91" t="str">
        <f t="shared" si="753"/>
        <v/>
      </c>
      <c r="BG217" s="91">
        <f t="shared" si="754"/>
        <v>0</v>
      </c>
    </row>
    <row r="218" spans="1:59" ht="18" customHeight="1" thickBot="1">
      <c r="A218" s="389"/>
      <c r="B218" s="383"/>
      <c r="C218" s="386"/>
      <c r="D218" s="386"/>
      <c r="E218" s="117" t="s">
        <v>259</v>
      </c>
      <c r="F218" s="92" t="s">
        <v>54</v>
      </c>
      <c r="G218" s="79"/>
      <c r="H218" s="79"/>
      <c r="I218" s="92" t="s">
        <v>36</v>
      </c>
      <c r="J218" s="18"/>
      <c r="K218" s="93" t="str">
        <f t="shared" si="755"/>
        <v/>
      </c>
      <c r="L218" s="18"/>
      <c r="M218" s="93" t="str">
        <f t="shared" si="745"/>
        <v/>
      </c>
      <c r="N218" s="18"/>
      <c r="O218" s="18"/>
      <c r="P218" s="258"/>
      <c r="Q218" s="258"/>
      <c r="R218" s="259"/>
      <c r="S218" s="256"/>
      <c r="T218" s="256"/>
      <c r="X218" s="104"/>
      <c r="Y218" s="91">
        <f>IF(B218="",0,IF(VLOOKUP(B218,'登録データ（女）'!$A$3:$AB$2000,28,FALSE)=1,0,1))</f>
        <v>0</v>
      </c>
      <c r="Z218" s="91"/>
      <c r="AA218" s="91"/>
      <c r="AB218" s="91"/>
      <c r="AC218" s="91"/>
      <c r="AD218" s="91"/>
      <c r="AE218" s="91"/>
      <c r="AF218" s="91"/>
      <c r="AG218" s="91">
        <f t="shared" ca="1" si="746"/>
        <v>0</v>
      </c>
      <c r="AH218" s="91">
        <f t="shared" si="747"/>
        <v>0</v>
      </c>
      <c r="AI218" s="91" t="str">
        <f>IF(G218="","0",VLOOKUP(G218,'登録データ（女）'!$U$4:$W$23,2,FALSE))</f>
        <v>0</v>
      </c>
      <c r="AJ218" s="91" t="str">
        <f t="shared" si="737"/>
        <v>00</v>
      </c>
      <c r="AK218" s="91" t="str">
        <f t="shared" si="748"/>
        <v>0</v>
      </c>
      <c r="AL218" s="91" t="str">
        <f t="shared" si="738"/>
        <v>000000</v>
      </c>
      <c r="AM218" s="91" t="str">
        <f t="shared" ca="1" si="749"/>
        <v/>
      </c>
      <c r="AN218" s="91">
        <f t="shared" si="750"/>
        <v>0</v>
      </c>
      <c r="AO218" s="91" t="str">
        <f>IF(G218="","0",VALUE(VLOOKUP(G218,'登録データ（男）'!$U$4:$W$22,3,FALSE)))</f>
        <v>0</v>
      </c>
      <c r="AP218" s="91">
        <f t="shared" si="739"/>
        <v>0</v>
      </c>
      <c r="AQ218" s="91">
        <f t="shared" si="751"/>
        <v>0</v>
      </c>
      <c r="AR218" s="91" t="str">
        <f ca="1">IF(OFFSET(B218,-MOD(ROW(B218),3),0)&lt;&gt;"",IF(RIGHT(G218,1)=")",VALUE(VLOOKUP(OFFSET(B218,-MOD(ROW(B218),3),0),'登録データ（女）'!#REF!,8,FALSE)),"0"),"0")</f>
        <v>0</v>
      </c>
      <c r="AS218" s="91">
        <f t="shared" ca="1" si="752"/>
        <v>0</v>
      </c>
      <c r="AT218" s="91"/>
      <c r="AU218" s="91"/>
      <c r="AV218" s="91"/>
      <c r="AW218" s="91"/>
      <c r="AX218" s="91"/>
      <c r="AY218" s="91"/>
      <c r="AZ218" s="91"/>
      <c r="BA218" s="91"/>
      <c r="BB218" s="91" t="str">
        <f t="shared" si="753"/>
        <v/>
      </c>
      <c r="BG218" s="91">
        <f t="shared" si="754"/>
        <v>0</v>
      </c>
    </row>
    <row r="219" spans="1:59" ht="18" customHeight="1" thickTop="1">
      <c r="A219" s="387">
        <v>68</v>
      </c>
      <c r="B219" s="381"/>
      <c r="C219" s="384" t="str">
        <f>IF(B219="","",VLOOKUP(B219,'登録データ（女）'!$A$3:$AB$2000,2,FALSE))</f>
        <v/>
      </c>
      <c r="D219" s="384" t="str">
        <f>IF(B219="","",VLOOKUP(B219,'登録データ（女）'!$A$3:$AB$2000,3,FALSE))</f>
        <v/>
      </c>
      <c r="E219" s="90" t="str">
        <f>IF(B219="","",VLOOKUP(B219,'登録データ（女）'!$A$3:$AB$2000,7,FALSE))</f>
        <v/>
      </c>
      <c r="F219" s="90" t="s">
        <v>52</v>
      </c>
      <c r="G219" s="82"/>
      <c r="H219" s="82"/>
      <c r="I219" s="90" t="s">
        <v>55</v>
      </c>
      <c r="J219" s="17"/>
      <c r="K219" s="111" t="str">
        <f t="shared" si="755"/>
        <v/>
      </c>
      <c r="L219" s="17"/>
      <c r="M219" s="111" t="str">
        <f t="shared" si="745"/>
        <v/>
      </c>
      <c r="N219" s="17"/>
      <c r="O219" s="17"/>
      <c r="P219" s="262"/>
      <c r="Q219" s="262"/>
      <c r="R219" s="241"/>
      <c r="S219" s="254"/>
      <c r="T219" s="254"/>
      <c r="X219" s="104"/>
      <c r="Y219" s="91">
        <f>IF(B219="",0,IF(VLOOKUP(B219,'登録データ（女）'!$A$3:$AB$2000,28,FALSE)=1,0,1))</f>
        <v>0</v>
      </c>
      <c r="Z219" s="91">
        <f t="shared" ref="Z219" si="778">IF(B219="",1,0)</f>
        <v>1</v>
      </c>
      <c r="AA219" s="91">
        <f t="shared" ref="AA219" si="779">IF(C219="",1,0)</f>
        <v>1</v>
      </c>
      <c r="AB219" s="91">
        <f t="shared" ref="AB219" si="780">IF(D219="",1,0)</f>
        <v>1</v>
      </c>
      <c r="AC219" s="91">
        <f t="shared" ref="AC219" si="781">IF(E219="",1,0)</f>
        <v>1</v>
      </c>
      <c r="AD219" s="91">
        <f t="shared" ref="AD219" si="782">IF(E220="",1,0)</f>
        <v>1</v>
      </c>
      <c r="AE219" s="91">
        <f>SUM(Z219:AD219)</f>
        <v>5</v>
      </c>
      <c r="AF219" s="115" t="str">
        <f t="shared" ref="AF219" si="783">IF($B219="","",IF($B219&gt;1500,0,1))</f>
        <v/>
      </c>
      <c r="AG219" s="91">
        <f t="shared" ca="1" si="746"/>
        <v>0</v>
      </c>
      <c r="AH219" s="91">
        <f t="shared" si="747"/>
        <v>0</v>
      </c>
      <c r="AI219" s="91" t="str">
        <f>IF(G219="","0",VLOOKUP(G219,'登録データ（女）'!$U$4:$W$23,2,FALSE))</f>
        <v>0</v>
      </c>
      <c r="AJ219" s="91" t="str">
        <f t="shared" si="737"/>
        <v>00</v>
      </c>
      <c r="AK219" s="91" t="str">
        <f t="shared" si="748"/>
        <v>0</v>
      </c>
      <c r="AL219" s="91" t="str">
        <f t="shared" si="738"/>
        <v>000000</v>
      </c>
      <c r="AM219" s="91" t="str">
        <f t="shared" ca="1" si="749"/>
        <v/>
      </c>
      <c r="AN219" s="91">
        <f t="shared" si="750"/>
        <v>0</v>
      </c>
      <c r="AO219" s="91" t="str">
        <f>IF(G219="","0",VALUE(VLOOKUP(G219,'登録データ（男）'!$U$4:$W$22,3,FALSE)))</f>
        <v>0</v>
      </c>
      <c r="AP219" s="91">
        <f t="shared" si="739"/>
        <v>0</v>
      </c>
      <c r="AQ219" s="91">
        <f t="shared" si="751"/>
        <v>0</v>
      </c>
      <c r="AR219" s="91" t="str">
        <f ca="1">IF(OFFSET(B219,-MOD(ROW(B219),3),0)&lt;&gt;"",IF(RIGHT(G219,1)=")",VALUE(VLOOKUP(OFFSET(B219,-MOD(ROW(B219),3),0),'登録データ（女）'!#REF!,8,FALSE)),"0"),"0")</f>
        <v>0</v>
      </c>
      <c r="AS219" s="91">
        <f t="shared" ca="1" si="752"/>
        <v>0</v>
      </c>
      <c r="AT219" s="91" t="str">
        <f t="shared" ref="AT219" si="784">IF(AU219="","",RANK(AU219,$AU$18:$AU$467,1))</f>
        <v/>
      </c>
      <c r="AU219" s="91" t="str">
        <f t="shared" ref="AU219" si="785">IF(S219="","",B219)</f>
        <v/>
      </c>
      <c r="AV219" s="91" t="str">
        <f t="shared" ref="AV219" si="786">IF(AW219="","",RANK(AW219,$AW$18:$AW$467,1))</f>
        <v/>
      </c>
      <c r="AW219" s="91" t="str">
        <f t="shared" ref="AW219" si="787">IF(T219="","",B219)</f>
        <v/>
      </c>
      <c r="AX219" s="91" t="str">
        <f t="shared" ref="AX219" si="788">IF(AY219="","",RANK(AY219,$AY$18:$AY$467,1))</f>
        <v/>
      </c>
      <c r="AY219" s="91" t="str">
        <f>IF(OR(G219="七種競技",G220="七種競技",G221="七種競技"),B219,"")</f>
        <v/>
      </c>
      <c r="AZ219" s="91"/>
      <c r="BA219" s="91">
        <f>B219</f>
        <v>0</v>
      </c>
      <c r="BB219" s="91" t="str">
        <f t="shared" si="753"/>
        <v/>
      </c>
      <c r="BG219" s="91">
        <f t="shared" si="754"/>
        <v>0</v>
      </c>
    </row>
    <row r="220" spans="1:59" ht="18" customHeight="1">
      <c r="A220" s="388"/>
      <c r="B220" s="382"/>
      <c r="C220" s="385"/>
      <c r="D220" s="385"/>
      <c r="E220" s="91" t="str">
        <f>IF(B219="","",VLOOKUP(B219,'登録データ（女）'!$A$3:$AB$2000,4,FALSE))</f>
        <v/>
      </c>
      <c r="F220" s="91" t="s">
        <v>53</v>
      </c>
      <c r="G220" s="16"/>
      <c r="H220" s="16"/>
      <c r="I220" s="91" t="s">
        <v>56</v>
      </c>
      <c r="J220" s="76"/>
      <c r="K220" s="91" t="str">
        <f t="shared" si="755"/>
        <v/>
      </c>
      <c r="L220" s="76"/>
      <c r="M220" s="91" t="str">
        <f t="shared" si="745"/>
        <v/>
      </c>
      <c r="N220" s="76"/>
      <c r="O220" s="76"/>
      <c r="P220" s="204"/>
      <c r="Q220" s="204"/>
      <c r="R220" s="257"/>
      <c r="S220" s="255"/>
      <c r="T220" s="255"/>
      <c r="X220" s="104"/>
      <c r="Y220" s="91">
        <f>IF(B220="",0,IF(VLOOKUP(B220,'登録データ（女）'!$A$3:$AB$2000,28,FALSE)=1,0,1))</f>
        <v>0</v>
      </c>
      <c r="Z220" s="91"/>
      <c r="AA220" s="91"/>
      <c r="AB220" s="91"/>
      <c r="AC220" s="91"/>
      <c r="AD220" s="91"/>
      <c r="AE220" s="91"/>
      <c r="AF220" s="91"/>
      <c r="AG220" s="91">
        <f t="shared" ca="1" si="746"/>
        <v>0</v>
      </c>
      <c r="AH220" s="91">
        <f t="shared" si="747"/>
        <v>0</v>
      </c>
      <c r="AI220" s="91" t="str">
        <f>IF(G220="","0",VLOOKUP(G220,'登録データ（女）'!$U$4:$W$23,2,FALSE))</f>
        <v>0</v>
      </c>
      <c r="AJ220" s="91" t="str">
        <f t="shared" si="737"/>
        <v>00</v>
      </c>
      <c r="AK220" s="91" t="str">
        <f t="shared" si="748"/>
        <v>0</v>
      </c>
      <c r="AL220" s="91" t="str">
        <f t="shared" si="738"/>
        <v>000000</v>
      </c>
      <c r="AM220" s="91" t="str">
        <f t="shared" ca="1" si="749"/>
        <v/>
      </c>
      <c r="AN220" s="91">
        <f t="shared" si="750"/>
        <v>0</v>
      </c>
      <c r="AO220" s="91" t="str">
        <f>IF(G220="","0",VALUE(VLOOKUP(G220,'登録データ（男）'!$U$4:$W$22,3,FALSE)))</f>
        <v>0</v>
      </c>
      <c r="AP220" s="91">
        <f t="shared" si="739"/>
        <v>0</v>
      </c>
      <c r="AQ220" s="91">
        <f t="shared" si="751"/>
        <v>0</v>
      </c>
      <c r="AR220" s="91" t="str">
        <f ca="1">IF(OFFSET(B220,-MOD(ROW(B220),3),0)&lt;&gt;"",IF(RIGHT(G220,1)=")",VALUE(VLOOKUP(OFFSET(B220,-MOD(ROW(B220),3),0),'登録データ（女）'!#REF!,8,FALSE)),"0"),"0")</f>
        <v>0</v>
      </c>
      <c r="AS220" s="91">
        <f t="shared" ca="1" si="752"/>
        <v>0</v>
      </c>
      <c r="AT220" s="91"/>
      <c r="AU220" s="91"/>
      <c r="AV220" s="91"/>
      <c r="AW220" s="91"/>
      <c r="AX220" s="91"/>
      <c r="AY220" s="91"/>
      <c r="AZ220" s="91"/>
      <c r="BA220" s="91"/>
      <c r="BB220" s="91" t="str">
        <f t="shared" si="753"/>
        <v/>
      </c>
      <c r="BG220" s="91">
        <f t="shared" si="754"/>
        <v>0</v>
      </c>
    </row>
    <row r="221" spans="1:59" ht="18" customHeight="1" thickBot="1">
      <c r="A221" s="389"/>
      <c r="B221" s="383"/>
      <c r="C221" s="386"/>
      <c r="D221" s="386"/>
      <c r="E221" s="117" t="s">
        <v>259</v>
      </c>
      <c r="F221" s="92" t="s">
        <v>54</v>
      </c>
      <c r="G221" s="79"/>
      <c r="H221" s="79"/>
      <c r="I221" s="92" t="s">
        <v>36</v>
      </c>
      <c r="J221" s="18"/>
      <c r="K221" s="93" t="str">
        <f t="shared" si="755"/>
        <v/>
      </c>
      <c r="L221" s="18"/>
      <c r="M221" s="93" t="str">
        <f t="shared" si="745"/>
        <v/>
      </c>
      <c r="N221" s="18"/>
      <c r="O221" s="18"/>
      <c r="P221" s="258"/>
      <c r="Q221" s="258"/>
      <c r="R221" s="259"/>
      <c r="S221" s="256"/>
      <c r="T221" s="256"/>
      <c r="X221" s="104"/>
      <c r="Y221" s="91">
        <f>IF(B221="",0,IF(VLOOKUP(B221,'登録データ（女）'!$A$3:$AB$2000,28,FALSE)=1,0,1))</f>
        <v>0</v>
      </c>
      <c r="Z221" s="91"/>
      <c r="AA221" s="91"/>
      <c r="AB221" s="91"/>
      <c r="AC221" s="91"/>
      <c r="AD221" s="91"/>
      <c r="AE221" s="91"/>
      <c r="AF221" s="91"/>
      <c r="AG221" s="91">
        <f t="shared" ca="1" si="746"/>
        <v>0</v>
      </c>
      <c r="AH221" s="91">
        <f t="shared" si="747"/>
        <v>0</v>
      </c>
      <c r="AI221" s="91" t="str">
        <f>IF(G221="","0",VLOOKUP(G221,'登録データ（女）'!$U$4:$W$23,2,FALSE))</f>
        <v>0</v>
      </c>
      <c r="AJ221" s="91" t="str">
        <f t="shared" si="737"/>
        <v>00</v>
      </c>
      <c r="AK221" s="91" t="str">
        <f t="shared" si="748"/>
        <v>0</v>
      </c>
      <c r="AL221" s="91" t="str">
        <f t="shared" si="738"/>
        <v>000000</v>
      </c>
      <c r="AM221" s="91" t="str">
        <f t="shared" ca="1" si="749"/>
        <v/>
      </c>
      <c r="AN221" s="91">
        <f t="shared" si="750"/>
        <v>0</v>
      </c>
      <c r="AO221" s="91" t="str">
        <f>IF(G221="","0",VALUE(VLOOKUP(G221,'登録データ（男）'!$U$4:$W$22,3,FALSE)))</f>
        <v>0</v>
      </c>
      <c r="AP221" s="91">
        <f t="shared" si="739"/>
        <v>0</v>
      </c>
      <c r="AQ221" s="91">
        <f t="shared" si="751"/>
        <v>0</v>
      </c>
      <c r="AR221" s="91" t="str">
        <f ca="1">IF(OFFSET(B221,-MOD(ROW(B221),3),0)&lt;&gt;"",IF(RIGHT(G221,1)=")",VALUE(VLOOKUP(OFFSET(B221,-MOD(ROW(B221),3),0),'登録データ（女）'!#REF!,8,FALSE)),"0"),"0")</f>
        <v>0</v>
      </c>
      <c r="AS221" s="91">
        <f t="shared" ca="1" si="752"/>
        <v>0</v>
      </c>
      <c r="AT221" s="91"/>
      <c r="AU221" s="91"/>
      <c r="AV221" s="91"/>
      <c r="AW221" s="91"/>
      <c r="AX221" s="91"/>
      <c r="AY221" s="91"/>
      <c r="AZ221" s="91"/>
      <c r="BA221" s="91"/>
      <c r="BB221" s="91" t="str">
        <f t="shared" si="753"/>
        <v/>
      </c>
      <c r="BG221" s="91">
        <f t="shared" si="754"/>
        <v>0</v>
      </c>
    </row>
    <row r="222" spans="1:59" ht="18" customHeight="1" thickTop="1">
      <c r="A222" s="387">
        <v>69</v>
      </c>
      <c r="B222" s="381"/>
      <c r="C222" s="384" t="str">
        <f>IF(B222="","",VLOOKUP(B222,'登録データ（女）'!$A$3:$AB$2000,2,FALSE))</f>
        <v/>
      </c>
      <c r="D222" s="384" t="str">
        <f>IF(B222="","",VLOOKUP(B222,'登録データ（女）'!$A$3:$AB$2000,3,FALSE))</f>
        <v/>
      </c>
      <c r="E222" s="90" t="str">
        <f>IF(B222="","",VLOOKUP(B222,'登録データ（女）'!$A$3:$AB$2000,7,FALSE))</f>
        <v/>
      </c>
      <c r="F222" s="90" t="s">
        <v>52</v>
      </c>
      <c r="G222" s="82"/>
      <c r="H222" s="82"/>
      <c r="I222" s="90" t="s">
        <v>55</v>
      </c>
      <c r="J222" s="17"/>
      <c r="K222" s="111" t="str">
        <f t="shared" si="755"/>
        <v/>
      </c>
      <c r="L222" s="17"/>
      <c r="M222" s="111" t="str">
        <f t="shared" si="745"/>
        <v/>
      </c>
      <c r="N222" s="17"/>
      <c r="O222" s="17"/>
      <c r="P222" s="262"/>
      <c r="Q222" s="262"/>
      <c r="R222" s="241"/>
      <c r="S222" s="254"/>
      <c r="T222" s="254"/>
      <c r="X222" s="104"/>
      <c r="Y222" s="91">
        <f>IF(B222="",0,IF(VLOOKUP(B222,'登録データ（女）'!$A$3:$AB$2000,28,FALSE)=1,0,1))</f>
        <v>0</v>
      </c>
      <c r="Z222" s="91">
        <f t="shared" ref="Z222" si="789">IF(B222="",1,0)</f>
        <v>1</v>
      </c>
      <c r="AA222" s="91">
        <f t="shared" ref="AA222" si="790">IF(C222="",1,0)</f>
        <v>1</v>
      </c>
      <c r="AB222" s="91">
        <f t="shared" ref="AB222" si="791">IF(D222="",1,0)</f>
        <v>1</v>
      </c>
      <c r="AC222" s="91">
        <f t="shared" ref="AC222" si="792">IF(E222="",1,0)</f>
        <v>1</v>
      </c>
      <c r="AD222" s="91">
        <f t="shared" ref="AD222" si="793">IF(E223="",1,0)</f>
        <v>1</v>
      </c>
      <c r="AE222" s="91">
        <f>SUM(Z222:AD222)</f>
        <v>5</v>
      </c>
      <c r="AF222" s="115" t="str">
        <f t="shared" ref="AF222" si="794">IF($B222="","",IF($B222&gt;1500,0,1))</f>
        <v/>
      </c>
      <c r="AG222" s="91">
        <f t="shared" ca="1" si="746"/>
        <v>0</v>
      </c>
      <c r="AH222" s="91">
        <f t="shared" si="747"/>
        <v>0</v>
      </c>
      <c r="AI222" s="91" t="str">
        <f>IF(G222="","0",VLOOKUP(G222,'登録データ（女）'!$U$4:$W$23,2,FALSE))</f>
        <v>0</v>
      </c>
      <c r="AJ222" s="91" t="str">
        <f t="shared" si="737"/>
        <v>00</v>
      </c>
      <c r="AK222" s="91" t="str">
        <f t="shared" si="748"/>
        <v>0</v>
      </c>
      <c r="AL222" s="91" t="str">
        <f t="shared" si="738"/>
        <v>000000</v>
      </c>
      <c r="AM222" s="91" t="str">
        <f t="shared" ca="1" si="749"/>
        <v/>
      </c>
      <c r="AN222" s="91">
        <f t="shared" si="750"/>
        <v>0</v>
      </c>
      <c r="AO222" s="91" t="str">
        <f>IF(G222="","0",VALUE(VLOOKUP(G222,'登録データ（男）'!$U$4:$W$22,3,FALSE)))</f>
        <v>0</v>
      </c>
      <c r="AP222" s="91">
        <f t="shared" si="739"/>
        <v>0</v>
      </c>
      <c r="AQ222" s="91">
        <f t="shared" si="751"/>
        <v>0</v>
      </c>
      <c r="AR222" s="91" t="str">
        <f ca="1">IF(OFFSET(B222,-MOD(ROW(B222),3),0)&lt;&gt;"",IF(RIGHT(G222,1)=")",VALUE(VLOOKUP(OFFSET(B222,-MOD(ROW(B222),3),0),'登録データ（女）'!#REF!,8,FALSE)),"0"),"0")</f>
        <v>0</v>
      </c>
      <c r="AS222" s="91">
        <f t="shared" ca="1" si="752"/>
        <v>0</v>
      </c>
      <c r="AT222" s="91" t="str">
        <f t="shared" ref="AT222" si="795">IF(AU222="","",RANK(AU222,$AU$18:$AU$467,1))</f>
        <v/>
      </c>
      <c r="AU222" s="91" t="str">
        <f t="shared" ref="AU222" si="796">IF(S222="","",B222)</f>
        <v/>
      </c>
      <c r="AV222" s="91" t="str">
        <f t="shared" ref="AV222" si="797">IF(AW222="","",RANK(AW222,$AW$18:$AW$467,1))</f>
        <v/>
      </c>
      <c r="AW222" s="91" t="str">
        <f t="shared" ref="AW222" si="798">IF(T222="","",B222)</f>
        <v/>
      </c>
      <c r="AX222" s="91" t="str">
        <f t="shared" ref="AX222" si="799">IF(AY222="","",RANK(AY222,$AY$18:$AY$467,1))</f>
        <v/>
      </c>
      <c r="AY222" s="91" t="str">
        <f>IF(OR(G222="七種競技",G223="七種競技",G224="七種競技"),B222,"")</f>
        <v/>
      </c>
      <c r="AZ222" s="91"/>
      <c r="BA222" s="91">
        <f>B222</f>
        <v>0</v>
      </c>
      <c r="BB222" s="91" t="str">
        <f t="shared" si="753"/>
        <v/>
      </c>
      <c r="BG222" s="91">
        <f t="shared" si="754"/>
        <v>0</v>
      </c>
    </row>
    <row r="223" spans="1:59" ht="18" customHeight="1">
      <c r="A223" s="388"/>
      <c r="B223" s="382"/>
      <c r="C223" s="385"/>
      <c r="D223" s="385"/>
      <c r="E223" s="91" t="str">
        <f>IF(B222="","",VLOOKUP(B222,'登録データ（女）'!$A$3:$AB$2000,4,FALSE))</f>
        <v/>
      </c>
      <c r="F223" s="91" t="s">
        <v>53</v>
      </c>
      <c r="G223" s="16"/>
      <c r="H223" s="16"/>
      <c r="I223" s="91" t="s">
        <v>56</v>
      </c>
      <c r="J223" s="76"/>
      <c r="K223" s="91" t="str">
        <f t="shared" si="755"/>
        <v/>
      </c>
      <c r="L223" s="76"/>
      <c r="M223" s="91" t="str">
        <f t="shared" si="745"/>
        <v/>
      </c>
      <c r="N223" s="76"/>
      <c r="O223" s="76"/>
      <c r="P223" s="204"/>
      <c r="Q223" s="204"/>
      <c r="R223" s="257"/>
      <c r="S223" s="255"/>
      <c r="T223" s="255"/>
      <c r="X223" s="104"/>
      <c r="Y223" s="91">
        <f>IF(B223="",0,IF(VLOOKUP(B223,'登録データ（女）'!$A$3:$AB$2000,28,FALSE)=1,0,1))</f>
        <v>0</v>
      </c>
      <c r="Z223" s="91"/>
      <c r="AA223" s="91"/>
      <c r="AB223" s="91"/>
      <c r="AC223" s="91"/>
      <c r="AD223" s="91"/>
      <c r="AE223" s="91"/>
      <c r="AF223" s="91"/>
      <c r="AG223" s="91">
        <f t="shared" ca="1" si="746"/>
        <v>0</v>
      </c>
      <c r="AH223" s="91">
        <f t="shared" si="747"/>
        <v>0</v>
      </c>
      <c r="AI223" s="91" t="str">
        <f>IF(G223="","0",VLOOKUP(G223,'登録データ（女）'!$U$4:$W$23,2,FALSE))</f>
        <v>0</v>
      </c>
      <c r="AJ223" s="91" t="str">
        <f t="shared" si="737"/>
        <v>00</v>
      </c>
      <c r="AK223" s="91" t="str">
        <f t="shared" si="748"/>
        <v>0</v>
      </c>
      <c r="AL223" s="91" t="str">
        <f t="shared" si="738"/>
        <v>000000</v>
      </c>
      <c r="AM223" s="91" t="str">
        <f t="shared" ca="1" si="749"/>
        <v/>
      </c>
      <c r="AN223" s="91">
        <f t="shared" si="750"/>
        <v>0</v>
      </c>
      <c r="AO223" s="91" t="str">
        <f>IF(G223="","0",VALUE(VLOOKUP(G223,'登録データ（男）'!$U$4:$W$22,3,FALSE)))</f>
        <v>0</v>
      </c>
      <c r="AP223" s="91">
        <f t="shared" si="739"/>
        <v>0</v>
      </c>
      <c r="AQ223" s="91">
        <f t="shared" si="751"/>
        <v>0</v>
      </c>
      <c r="AR223" s="91" t="str">
        <f ca="1">IF(OFFSET(B223,-MOD(ROW(B223),3),0)&lt;&gt;"",IF(RIGHT(G223,1)=")",VALUE(VLOOKUP(OFFSET(B223,-MOD(ROW(B223),3),0),'登録データ（女）'!#REF!,8,FALSE)),"0"),"0")</f>
        <v>0</v>
      </c>
      <c r="AS223" s="91">
        <f t="shared" ca="1" si="752"/>
        <v>0</v>
      </c>
      <c r="AT223" s="91"/>
      <c r="AU223" s="91"/>
      <c r="AV223" s="91"/>
      <c r="AW223" s="91"/>
      <c r="AX223" s="91"/>
      <c r="AY223" s="91"/>
      <c r="AZ223" s="91"/>
      <c r="BA223" s="91"/>
      <c r="BB223" s="91" t="str">
        <f t="shared" si="753"/>
        <v/>
      </c>
      <c r="BG223" s="91">
        <f t="shared" si="754"/>
        <v>0</v>
      </c>
    </row>
    <row r="224" spans="1:59" ht="18" customHeight="1" thickBot="1">
      <c r="A224" s="389"/>
      <c r="B224" s="383"/>
      <c r="C224" s="386"/>
      <c r="D224" s="386"/>
      <c r="E224" s="117" t="s">
        <v>259</v>
      </c>
      <c r="F224" s="92" t="s">
        <v>54</v>
      </c>
      <c r="G224" s="79"/>
      <c r="H224" s="79"/>
      <c r="I224" s="92" t="s">
        <v>36</v>
      </c>
      <c r="J224" s="18"/>
      <c r="K224" s="93" t="str">
        <f t="shared" si="755"/>
        <v/>
      </c>
      <c r="L224" s="18"/>
      <c r="M224" s="93" t="str">
        <f t="shared" si="745"/>
        <v/>
      </c>
      <c r="N224" s="18"/>
      <c r="O224" s="18"/>
      <c r="P224" s="258"/>
      <c r="Q224" s="258"/>
      <c r="R224" s="259"/>
      <c r="S224" s="256"/>
      <c r="T224" s="256"/>
      <c r="X224" s="104"/>
      <c r="Y224" s="91">
        <f>IF(B224="",0,IF(VLOOKUP(B224,'登録データ（女）'!$A$3:$AB$2000,28,FALSE)=1,0,1))</f>
        <v>0</v>
      </c>
      <c r="Z224" s="91"/>
      <c r="AA224" s="91"/>
      <c r="AB224" s="91"/>
      <c r="AC224" s="91"/>
      <c r="AD224" s="91"/>
      <c r="AE224" s="91"/>
      <c r="AF224" s="91"/>
      <c r="AG224" s="91">
        <f t="shared" ca="1" si="746"/>
        <v>0</v>
      </c>
      <c r="AH224" s="91">
        <f t="shared" si="747"/>
        <v>0</v>
      </c>
      <c r="AI224" s="91" t="str">
        <f>IF(G224="","0",VLOOKUP(G224,'登録データ（女）'!$U$4:$W$23,2,FALSE))</f>
        <v>0</v>
      </c>
      <c r="AJ224" s="91" t="str">
        <f t="shared" si="737"/>
        <v>00</v>
      </c>
      <c r="AK224" s="91" t="str">
        <f t="shared" si="748"/>
        <v>0</v>
      </c>
      <c r="AL224" s="91" t="str">
        <f t="shared" si="738"/>
        <v>000000</v>
      </c>
      <c r="AM224" s="91" t="str">
        <f t="shared" ca="1" si="749"/>
        <v/>
      </c>
      <c r="AN224" s="91">
        <f t="shared" si="750"/>
        <v>0</v>
      </c>
      <c r="AO224" s="91" t="str">
        <f>IF(G224="","0",VALUE(VLOOKUP(G224,'登録データ（男）'!$U$4:$W$22,3,FALSE)))</f>
        <v>0</v>
      </c>
      <c r="AP224" s="91">
        <f t="shared" si="739"/>
        <v>0</v>
      </c>
      <c r="AQ224" s="91">
        <f t="shared" si="751"/>
        <v>0</v>
      </c>
      <c r="AR224" s="91" t="str">
        <f ca="1">IF(OFFSET(B224,-MOD(ROW(B224),3),0)&lt;&gt;"",IF(RIGHT(G224,1)=")",VALUE(VLOOKUP(OFFSET(B224,-MOD(ROW(B224),3),0),'登録データ（女）'!#REF!,8,FALSE)),"0"),"0")</f>
        <v>0</v>
      </c>
      <c r="AS224" s="91">
        <f t="shared" ca="1" si="752"/>
        <v>0</v>
      </c>
      <c r="AT224" s="91"/>
      <c r="AU224" s="91"/>
      <c r="AV224" s="91"/>
      <c r="AW224" s="91"/>
      <c r="AX224" s="91"/>
      <c r="AY224" s="91"/>
      <c r="AZ224" s="91"/>
      <c r="BA224" s="91"/>
      <c r="BB224" s="91" t="str">
        <f t="shared" si="753"/>
        <v/>
      </c>
      <c r="BG224" s="91">
        <f t="shared" si="754"/>
        <v>0</v>
      </c>
    </row>
    <row r="225" spans="1:59" ht="18" customHeight="1" thickTop="1">
      <c r="A225" s="387">
        <v>70</v>
      </c>
      <c r="B225" s="381"/>
      <c r="C225" s="384" t="str">
        <f>IF(B225="","",VLOOKUP(B225,'登録データ（女）'!$A$3:$AB$2000,2,FALSE))</f>
        <v/>
      </c>
      <c r="D225" s="384" t="str">
        <f>IF(B225="","",VLOOKUP(B225,'登録データ（女）'!$A$3:$AB$2000,3,FALSE))</f>
        <v/>
      </c>
      <c r="E225" s="90" t="str">
        <f>IF(B225="","",VLOOKUP(B225,'登録データ（女）'!$A$3:$AB$2000,7,FALSE))</f>
        <v/>
      </c>
      <c r="F225" s="90" t="s">
        <v>52</v>
      </c>
      <c r="G225" s="82"/>
      <c r="H225" s="82"/>
      <c r="I225" s="90" t="s">
        <v>55</v>
      </c>
      <c r="J225" s="17"/>
      <c r="K225" s="111" t="str">
        <f t="shared" si="755"/>
        <v/>
      </c>
      <c r="L225" s="17"/>
      <c r="M225" s="111" t="str">
        <f t="shared" si="745"/>
        <v/>
      </c>
      <c r="N225" s="17"/>
      <c r="O225" s="17"/>
      <c r="P225" s="262"/>
      <c r="Q225" s="262"/>
      <c r="R225" s="241"/>
      <c r="S225" s="254"/>
      <c r="T225" s="254"/>
      <c r="X225" s="104"/>
      <c r="Y225" s="91">
        <f>IF(B225="",0,IF(VLOOKUP(B225,'登録データ（女）'!$A$3:$AB$2000,28,FALSE)=1,0,1))</f>
        <v>0</v>
      </c>
      <c r="Z225" s="91">
        <f t="shared" ref="Z225" si="800">IF(B225="",1,0)</f>
        <v>1</v>
      </c>
      <c r="AA225" s="91">
        <f t="shared" ref="AA225" si="801">IF(C225="",1,0)</f>
        <v>1</v>
      </c>
      <c r="AB225" s="91">
        <f t="shared" ref="AB225" si="802">IF(D225="",1,0)</f>
        <v>1</v>
      </c>
      <c r="AC225" s="91">
        <f t="shared" ref="AC225" si="803">IF(E225="",1,0)</f>
        <v>1</v>
      </c>
      <c r="AD225" s="91">
        <f t="shared" ref="AD225" si="804">IF(E226="",1,0)</f>
        <v>1</v>
      </c>
      <c r="AE225" s="91">
        <f>SUM(Z225:AD225)</f>
        <v>5</v>
      </c>
      <c r="AF225" s="115" t="str">
        <f t="shared" ref="AF225" si="805">IF($B225="","",IF($B225&gt;1500,0,1))</f>
        <v/>
      </c>
      <c r="AG225" s="91">
        <f t="shared" ca="1" si="746"/>
        <v>0</v>
      </c>
      <c r="AH225" s="91">
        <f t="shared" si="747"/>
        <v>0</v>
      </c>
      <c r="AI225" s="91" t="str">
        <f>IF(G225="","0",VLOOKUP(G225,'登録データ（女）'!$U$4:$W$23,2,FALSE))</f>
        <v>0</v>
      </c>
      <c r="AJ225" s="91" t="str">
        <f t="shared" si="737"/>
        <v>00</v>
      </c>
      <c r="AK225" s="91" t="str">
        <f t="shared" si="748"/>
        <v>0</v>
      </c>
      <c r="AL225" s="91" t="str">
        <f t="shared" si="738"/>
        <v>000000</v>
      </c>
      <c r="AM225" s="91" t="str">
        <f t="shared" ca="1" si="749"/>
        <v/>
      </c>
      <c r="AN225" s="91">
        <f t="shared" si="750"/>
        <v>0</v>
      </c>
      <c r="AO225" s="91" t="str">
        <f>IF(G225="","0",VALUE(VLOOKUP(G225,'登録データ（男）'!$U$4:$W$22,3,FALSE)))</f>
        <v>0</v>
      </c>
      <c r="AP225" s="91">
        <f t="shared" si="739"/>
        <v>0</v>
      </c>
      <c r="AQ225" s="91">
        <f t="shared" si="751"/>
        <v>0</v>
      </c>
      <c r="AR225" s="91" t="str">
        <f ca="1">IF(OFFSET(B225,-MOD(ROW(B225),3),0)&lt;&gt;"",IF(RIGHT(G225,1)=")",VALUE(VLOOKUP(OFFSET(B225,-MOD(ROW(B225),3),0),'登録データ（女）'!#REF!,8,FALSE)),"0"),"0")</f>
        <v>0</v>
      </c>
      <c r="AS225" s="91">
        <f t="shared" ca="1" si="752"/>
        <v>0</v>
      </c>
      <c r="AT225" s="91" t="str">
        <f t="shared" ref="AT225" si="806">IF(AU225="","",RANK(AU225,$AU$18:$AU$467,1))</f>
        <v/>
      </c>
      <c r="AU225" s="91" t="str">
        <f t="shared" ref="AU225" si="807">IF(S225="","",B225)</f>
        <v/>
      </c>
      <c r="AV225" s="91" t="str">
        <f t="shared" ref="AV225" si="808">IF(AW225="","",RANK(AW225,$AW$18:$AW$467,1))</f>
        <v/>
      </c>
      <c r="AW225" s="91" t="str">
        <f t="shared" ref="AW225" si="809">IF(T225="","",B225)</f>
        <v/>
      </c>
      <c r="AX225" s="91" t="str">
        <f t="shared" ref="AX225" si="810">IF(AY225="","",RANK(AY225,$AY$18:$AY$467,1))</f>
        <v/>
      </c>
      <c r="AY225" s="91" t="str">
        <f>IF(OR(G225="七種競技",G226="七種競技",G227="七種競技"),B225,"")</f>
        <v/>
      </c>
      <c r="AZ225" s="91"/>
      <c r="BA225" s="91">
        <f>B225</f>
        <v>0</v>
      </c>
      <c r="BB225" s="91" t="str">
        <f t="shared" si="753"/>
        <v/>
      </c>
      <c r="BG225" s="91">
        <f t="shared" si="754"/>
        <v>0</v>
      </c>
    </row>
    <row r="226" spans="1:59" ht="18" customHeight="1">
      <c r="A226" s="388"/>
      <c r="B226" s="382"/>
      <c r="C226" s="385"/>
      <c r="D226" s="385"/>
      <c r="E226" s="91" t="str">
        <f>IF(B225="","",VLOOKUP(B225,'登録データ（女）'!$A$3:$AB$2000,4,FALSE))</f>
        <v/>
      </c>
      <c r="F226" s="91" t="s">
        <v>53</v>
      </c>
      <c r="G226" s="16"/>
      <c r="H226" s="16"/>
      <c r="I226" s="91" t="s">
        <v>56</v>
      </c>
      <c r="J226" s="76"/>
      <c r="K226" s="91" t="str">
        <f t="shared" si="755"/>
        <v/>
      </c>
      <c r="L226" s="76"/>
      <c r="M226" s="91" t="str">
        <f t="shared" si="745"/>
        <v/>
      </c>
      <c r="N226" s="76"/>
      <c r="O226" s="76"/>
      <c r="P226" s="204"/>
      <c r="Q226" s="204"/>
      <c r="R226" s="257"/>
      <c r="S226" s="255"/>
      <c r="T226" s="255"/>
      <c r="X226" s="104"/>
      <c r="Y226" s="91">
        <f>IF(B226="",0,IF(VLOOKUP(B226,'登録データ（女）'!$A$3:$AB$2000,28,FALSE)=1,0,1))</f>
        <v>0</v>
      </c>
      <c r="Z226" s="91"/>
      <c r="AA226" s="91"/>
      <c r="AB226" s="91"/>
      <c r="AC226" s="91"/>
      <c r="AD226" s="91"/>
      <c r="AE226" s="91"/>
      <c r="AF226" s="91"/>
      <c r="AG226" s="91">
        <f t="shared" ca="1" si="746"/>
        <v>0</v>
      </c>
      <c r="AH226" s="91">
        <f t="shared" si="747"/>
        <v>0</v>
      </c>
      <c r="AI226" s="91" t="str">
        <f>IF(G226="","0",VLOOKUP(G226,'登録データ（女）'!$U$4:$W$23,2,FALSE))</f>
        <v>0</v>
      </c>
      <c r="AJ226" s="91" t="str">
        <f t="shared" si="737"/>
        <v>00</v>
      </c>
      <c r="AK226" s="91" t="str">
        <f t="shared" si="748"/>
        <v>0</v>
      </c>
      <c r="AL226" s="91" t="str">
        <f t="shared" si="738"/>
        <v>000000</v>
      </c>
      <c r="AM226" s="91" t="str">
        <f t="shared" ca="1" si="749"/>
        <v/>
      </c>
      <c r="AN226" s="91">
        <f t="shared" si="750"/>
        <v>0</v>
      </c>
      <c r="AO226" s="91" t="str">
        <f>IF(G226="","0",VALUE(VLOOKUP(G226,'登録データ（男）'!$U$4:$W$22,3,FALSE)))</f>
        <v>0</v>
      </c>
      <c r="AP226" s="91">
        <f t="shared" si="739"/>
        <v>0</v>
      </c>
      <c r="AQ226" s="91">
        <f t="shared" si="751"/>
        <v>0</v>
      </c>
      <c r="AR226" s="91" t="str">
        <f ca="1">IF(OFFSET(B226,-MOD(ROW(B226),3),0)&lt;&gt;"",IF(RIGHT(G226,1)=")",VALUE(VLOOKUP(OFFSET(B226,-MOD(ROW(B226),3),0),'登録データ（女）'!#REF!,8,FALSE)),"0"),"0")</f>
        <v>0</v>
      </c>
      <c r="AS226" s="91">
        <f t="shared" ca="1" si="752"/>
        <v>0</v>
      </c>
      <c r="AT226" s="91"/>
      <c r="AU226" s="91"/>
      <c r="AV226" s="91"/>
      <c r="AW226" s="91"/>
      <c r="AX226" s="91"/>
      <c r="AY226" s="91"/>
      <c r="AZ226" s="91"/>
      <c r="BA226" s="91"/>
      <c r="BB226" s="91" t="str">
        <f t="shared" si="753"/>
        <v/>
      </c>
      <c r="BG226" s="91">
        <f t="shared" si="754"/>
        <v>0</v>
      </c>
    </row>
    <row r="227" spans="1:59" ht="18.75" customHeight="1" thickBot="1">
      <c r="A227" s="389"/>
      <c r="B227" s="383"/>
      <c r="C227" s="386"/>
      <c r="D227" s="386"/>
      <c r="E227" s="117" t="s">
        <v>259</v>
      </c>
      <c r="F227" s="92" t="s">
        <v>54</v>
      </c>
      <c r="G227" s="79"/>
      <c r="H227" s="79"/>
      <c r="I227" s="92" t="s">
        <v>36</v>
      </c>
      <c r="J227" s="18"/>
      <c r="K227" s="93" t="str">
        <f t="shared" si="755"/>
        <v/>
      </c>
      <c r="L227" s="18"/>
      <c r="M227" s="93" t="str">
        <f t="shared" si="745"/>
        <v/>
      </c>
      <c r="N227" s="18"/>
      <c r="O227" s="18"/>
      <c r="P227" s="258"/>
      <c r="Q227" s="258"/>
      <c r="R227" s="259"/>
      <c r="S227" s="256"/>
      <c r="T227" s="256"/>
      <c r="X227" s="104"/>
      <c r="Y227" s="91">
        <f>IF(B227="",0,IF(VLOOKUP(B227,'登録データ（女）'!$A$3:$AB$2000,28,FALSE)=1,0,1))</f>
        <v>0</v>
      </c>
      <c r="Z227" s="91"/>
      <c r="AA227" s="91"/>
      <c r="AB227" s="91"/>
      <c r="AC227" s="91"/>
      <c r="AD227" s="91"/>
      <c r="AE227" s="91"/>
      <c r="AF227" s="91"/>
      <c r="AG227" s="91">
        <f t="shared" ca="1" si="746"/>
        <v>0</v>
      </c>
      <c r="AH227" s="91">
        <f t="shared" si="747"/>
        <v>0</v>
      </c>
      <c r="AI227" s="91" t="str">
        <f>IF(G227="","0",VLOOKUP(G227,'登録データ（女）'!$U$4:$W$23,2,FALSE))</f>
        <v>0</v>
      </c>
      <c r="AJ227" s="91" t="str">
        <f t="shared" si="737"/>
        <v>00</v>
      </c>
      <c r="AK227" s="91" t="str">
        <f t="shared" si="748"/>
        <v>0</v>
      </c>
      <c r="AL227" s="91" t="str">
        <f t="shared" si="738"/>
        <v>000000</v>
      </c>
      <c r="AM227" s="91" t="str">
        <f t="shared" ca="1" si="749"/>
        <v/>
      </c>
      <c r="AN227" s="91">
        <f t="shared" si="750"/>
        <v>0</v>
      </c>
      <c r="AO227" s="91" t="str">
        <f>IF(G227="","0",VALUE(VLOOKUP(G227,'登録データ（男）'!$U$4:$W$22,3,FALSE)))</f>
        <v>0</v>
      </c>
      <c r="AP227" s="91">
        <f t="shared" si="739"/>
        <v>0</v>
      </c>
      <c r="AQ227" s="91">
        <f t="shared" si="751"/>
        <v>0</v>
      </c>
      <c r="AR227" s="91" t="str">
        <f ca="1">IF(OFFSET(B227,-MOD(ROW(B227),3),0)&lt;&gt;"",IF(RIGHT(G227,1)=")",VALUE(VLOOKUP(OFFSET(B227,-MOD(ROW(B227),3),0),'登録データ（女）'!#REF!,8,FALSE)),"0"),"0")</f>
        <v>0</v>
      </c>
      <c r="AS227" s="91">
        <f t="shared" ca="1" si="752"/>
        <v>0</v>
      </c>
      <c r="AT227" s="91"/>
      <c r="AU227" s="91"/>
      <c r="AV227" s="91"/>
      <c r="AW227" s="91"/>
      <c r="AX227" s="91"/>
      <c r="AY227" s="91"/>
      <c r="AZ227" s="91"/>
      <c r="BA227" s="91"/>
      <c r="BB227" s="91" t="str">
        <f t="shared" si="753"/>
        <v/>
      </c>
      <c r="BG227" s="91">
        <f t="shared" si="754"/>
        <v>0</v>
      </c>
    </row>
    <row r="228" spans="1:59" ht="18.75" customHeight="1" thickTop="1">
      <c r="A228" s="387">
        <v>71</v>
      </c>
      <c r="B228" s="381"/>
      <c r="C228" s="384" t="str">
        <f>IF(B228="","",VLOOKUP(B228,'登録データ（女）'!$A$3:$AB$2000,2,FALSE))</f>
        <v/>
      </c>
      <c r="D228" s="384" t="str">
        <f>IF(B228="","",VLOOKUP(B228,'登録データ（女）'!$A$3:$AB$2000,3,FALSE))</f>
        <v/>
      </c>
      <c r="E228" s="90" t="str">
        <f>IF(B228="","",VLOOKUP(B228,'登録データ（女）'!$A$3:$AB$2000,7,FALSE))</f>
        <v/>
      </c>
      <c r="F228" s="90" t="s">
        <v>52</v>
      </c>
      <c r="G228" s="82"/>
      <c r="H228" s="82"/>
      <c r="I228" s="90" t="s">
        <v>55</v>
      </c>
      <c r="J228" s="17"/>
      <c r="K228" s="111" t="str">
        <f t="shared" si="755"/>
        <v/>
      </c>
      <c r="L228" s="17"/>
      <c r="M228" s="111" t="str">
        <f t="shared" si="745"/>
        <v/>
      </c>
      <c r="N228" s="17"/>
      <c r="O228" s="17"/>
      <c r="P228" s="262"/>
      <c r="Q228" s="262"/>
      <c r="R228" s="241"/>
      <c r="S228" s="254"/>
      <c r="T228" s="254"/>
      <c r="X228" s="104"/>
      <c r="Y228" s="91">
        <f>IF(B228="",0,IF(VLOOKUP(B228,'登録データ（女）'!$A$3:$AB$2000,28,FALSE)=1,0,1))</f>
        <v>0</v>
      </c>
      <c r="Z228" s="91">
        <f t="shared" ref="Z228" si="811">IF(B228="",1,0)</f>
        <v>1</v>
      </c>
      <c r="AA228" s="91">
        <f t="shared" ref="AA228" si="812">IF(C228="",1,0)</f>
        <v>1</v>
      </c>
      <c r="AB228" s="91">
        <f t="shared" ref="AB228" si="813">IF(D228="",1,0)</f>
        <v>1</v>
      </c>
      <c r="AC228" s="91">
        <f t="shared" ref="AC228" si="814">IF(E228="",1,0)</f>
        <v>1</v>
      </c>
      <c r="AD228" s="91">
        <f t="shared" ref="AD228" si="815">IF(E229="",1,0)</f>
        <v>1</v>
      </c>
      <c r="AE228" s="91">
        <f>SUM(Z228:AD228)</f>
        <v>5</v>
      </c>
      <c r="AF228" s="115" t="str">
        <f t="shared" ref="AF228" si="816">IF($B228="","",IF($B228&gt;1500,0,1))</f>
        <v/>
      </c>
      <c r="AG228" s="91">
        <f t="shared" ca="1" si="746"/>
        <v>0</v>
      </c>
      <c r="AH228" s="91">
        <f t="shared" si="747"/>
        <v>0</v>
      </c>
      <c r="AI228" s="91" t="str">
        <f>IF(G228="","0",VLOOKUP(G228,'登録データ（女）'!$U$4:$W$23,2,FALSE))</f>
        <v>0</v>
      </c>
      <c r="AJ228" s="91" t="str">
        <f t="shared" si="737"/>
        <v>00</v>
      </c>
      <c r="AK228" s="91" t="str">
        <f t="shared" si="748"/>
        <v>0</v>
      </c>
      <c r="AL228" s="91" t="str">
        <f t="shared" si="738"/>
        <v>000000</v>
      </c>
      <c r="AM228" s="91" t="str">
        <f t="shared" ca="1" si="749"/>
        <v/>
      </c>
      <c r="AN228" s="91">
        <f t="shared" si="750"/>
        <v>0</v>
      </c>
      <c r="AO228" s="91" t="str">
        <f>IF(G228="","0",VALUE(VLOOKUP(G228,'登録データ（男）'!$U$4:$W$22,3,FALSE)))</f>
        <v>0</v>
      </c>
      <c r="AP228" s="91">
        <f t="shared" si="739"/>
        <v>0</v>
      </c>
      <c r="AQ228" s="91">
        <f t="shared" si="751"/>
        <v>0</v>
      </c>
      <c r="AR228" s="91" t="str">
        <f ca="1">IF(OFFSET(B228,-MOD(ROW(B228),3),0)&lt;&gt;"",IF(RIGHT(G228,1)=")",VALUE(VLOOKUP(OFFSET(B228,-MOD(ROW(B228),3),0),'登録データ（女）'!#REF!,8,FALSE)),"0"),"0")</f>
        <v>0</v>
      </c>
      <c r="AS228" s="91">
        <f t="shared" ca="1" si="752"/>
        <v>0</v>
      </c>
      <c r="AT228" s="91" t="str">
        <f t="shared" ref="AT228" si="817">IF(AU228="","",RANK(AU228,$AU$18:$AU$467,1))</f>
        <v/>
      </c>
      <c r="AU228" s="91" t="str">
        <f t="shared" ref="AU228" si="818">IF(S228="","",B228)</f>
        <v/>
      </c>
      <c r="AV228" s="91" t="str">
        <f t="shared" ref="AV228" si="819">IF(AW228="","",RANK(AW228,$AW$18:$AW$467,1))</f>
        <v/>
      </c>
      <c r="AW228" s="91" t="str">
        <f t="shared" ref="AW228" si="820">IF(T228="","",B228)</f>
        <v/>
      </c>
      <c r="AX228" s="91" t="str">
        <f t="shared" ref="AX228" si="821">IF(AY228="","",RANK(AY228,$AY$18:$AY$467,1))</f>
        <v/>
      </c>
      <c r="AY228" s="91" t="str">
        <f>IF(OR(G228="七種競技",G229="七種競技",G230="七種競技"),B228,"")</f>
        <v/>
      </c>
      <c r="AZ228" s="91"/>
      <c r="BA228" s="91">
        <f>B228</f>
        <v>0</v>
      </c>
      <c r="BB228" s="91" t="str">
        <f t="shared" si="753"/>
        <v/>
      </c>
      <c r="BG228" s="91">
        <f t="shared" si="754"/>
        <v>0</v>
      </c>
    </row>
    <row r="229" spans="1:59" ht="18.75" customHeight="1">
      <c r="A229" s="388"/>
      <c r="B229" s="382"/>
      <c r="C229" s="385"/>
      <c r="D229" s="385"/>
      <c r="E229" s="91" t="str">
        <f>IF(B228="","",VLOOKUP(B228,'登録データ（女）'!$A$3:$AB$2000,4,FALSE))</f>
        <v/>
      </c>
      <c r="F229" s="91" t="s">
        <v>53</v>
      </c>
      <c r="G229" s="16"/>
      <c r="H229" s="16"/>
      <c r="I229" s="91" t="s">
        <v>56</v>
      </c>
      <c r="J229" s="76"/>
      <c r="K229" s="91" t="str">
        <f t="shared" si="755"/>
        <v/>
      </c>
      <c r="L229" s="76"/>
      <c r="M229" s="91" t="str">
        <f t="shared" si="745"/>
        <v/>
      </c>
      <c r="N229" s="76"/>
      <c r="O229" s="76"/>
      <c r="P229" s="204"/>
      <c r="Q229" s="204"/>
      <c r="R229" s="257"/>
      <c r="S229" s="255"/>
      <c r="T229" s="255"/>
      <c r="X229" s="104"/>
      <c r="Y229" s="91">
        <f>IF(B229="",0,IF(VLOOKUP(B229,'登録データ（女）'!$A$3:$AB$2000,28,FALSE)=1,0,1))</f>
        <v>0</v>
      </c>
      <c r="Z229" s="91"/>
      <c r="AA229" s="91"/>
      <c r="AB229" s="91"/>
      <c r="AC229" s="91"/>
      <c r="AD229" s="91"/>
      <c r="AE229" s="91"/>
      <c r="AF229" s="91"/>
      <c r="AG229" s="91">
        <f t="shared" ca="1" si="746"/>
        <v>0</v>
      </c>
      <c r="AH229" s="91">
        <f t="shared" si="747"/>
        <v>0</v>
      </c>
      <c r="AI229" s="91" t="str">
        <f>IF(G229="","0",VLOOKUP(G229,'登録データ（女）'!$U$4:$W$23,2,FALSE))</f>
        <v>0</v>
      </c>
      <c r="AJ229" s="91" t="str">
        <f t="shared" si="737"/>
        <v>00</v>
      </c>
      <c r="AK229" s="91" t="str">
        <f t="shared" si="748"/>
        <v>0</v>
      </c>
      <c r="AL229" s="91" t="str">
        <f t="shared" si="738"/>
        <v>000000</v>
      </c>
      <c r="AM229" s="91" t="str">
        <f t="shared" ca="1" si="749"/>
        <v/>
      </c>
      <c r="AN229" s="91">
        <f t="shared" si="750"/>
        <v>0</v>
      </c>
      <c r="AO229" s="91" t="str">
        <f>IF(G229="","0",VALUE(VLOOKUP(G229,'登録データ（男）'!$U$4:$W$22,3,FALSE)))</f>
        <v>0</v>
      </c>
      <c r="AP229" s="91">
        <f t="shared" si="739"/>
        <v>0</v>
      </c>
      <c r="AQ229" s="91">
        <f t="shared" si="751"/>
        <v>0</v>
      </c>
      <c r="AR229" s="91" t="str">
        <f ca="1">IF(OFFSET(B229,-MOD(ROW(B229),3),0)&lt;&gt;"",IF(RIGHT(G229,1)=")",VALUE(VLOOKUP(OFFSET(B229,-MOD(ROW(B229),3),0),'登録データ（女）'!#REF!,8,FALSE)),"0"),"0")</f>
        <v>0</v>
      </c>
      <c r="AS229" s="91">
        <f t="shared" ca="1" si="752"/>
        <v>0</v>
      </c>
      <c r="AT229" s="91"/>
      <c r="AU229" s="91"/>
      <c r="AV229" s="91"/>
      <c r="AW229" s="91"/>
      <c r="AX229" s="91"/>
      <c r="AY229" s="91"/>
      <c r="AZ229" s="91"/>
      <c r="BA229" s="91"/>
      <c r="BB229" s="91" t="str">
        <f t="shared" si="753"/>
        <v/>
      </c>
      <c r="BG229" s="91">
        <f t="shared" si="754"/>
        <v>0</v>
      </c>
    </row>
    <row r="230" spans="1:59" ht="18.75" customHeight="1" thickBot="1">
      <c r="A230" s="389"/>
      <c r="B230" s="383"/>
      <c r="C230" s="386"/>
      <c r="D230" s="386"/>
      <c r="E230" s="117" t="s">
        <v>259</v>
      </c>
      <c r="F230" s="92" t="s">
        <v>54</v>
      </c>
      <c r="G230" s="79"/>
      <c r="H230" s="79"/>
      <c r="I230" s="92" t="s">
        <v>36</v>
      </c>
      <c r="J230" s="18"/>
      <c r="K230" s="93" t="str">
        <f t="shared" si="755"/>
        <v/>
      </c>
      <c r="L230" s="18"/>
      <c r="M230" s="93" t="str">
        <f t="shared" si="745"/>
        <v/>
      </c>
      <c r="N230" s="18"/>
      <c r="O230" s="18"/>
      <c r="P230" s="258"/>
      <c r="Q230" s="258"/>
      <c r="R230" s="259"/>
      <c r="S230" s="256"/>
      <c r="T230" s="256"/>
      <c r="X230" s="104"/>
      <c r="Y230" s="91">
        <f>IF(B230="",0,IF(VLOOKUP(B230,'登録データ（女）'!$A$3:$AB$2000,28,FALSE)=1,0,1))</f>
        <v>0</v>
      </c>
      <c r="Z230" s="91"/>
      <c r="AA230" s="91"/>
      <c r="AB230" s="91"/>
      <c r="AC230" s="91"/>
      <c r="AD230" s="91"/>
      <c r="AE230" s="91"/>
      <c r="AF230" s="91"/>
      <c r="AG230" s="91">
        <f t="shared" ca="1" si="746"/>
        <v>0</v>
      </c>
      <c r="AH230" s="91">
        <f t="shared" si="747"/>
        <v>0</v>
      </c>
      <c r="AI230" s="91" t="str">
        <f>IF(G230="","0",VLOOKUP(G230,'登録データ（女）'!$U$4:$W$23,2,FALSE))</f>
        <v>0</v>
      </c>
      <c r="AJ230" s="91" t="str">
        <f t="shared" si="737"/>
        <v>00</v>
      </c>
      <c r="AK230" s="91" t="str">
        <f t="shared" si="748"/>
        <v>0</v>
      </c>
      <c r="AL230" s="91" t="str">
        <f t="shared" si="738"/>
        <v>000000</v>
      </c>
      <c r="AM230" s="91" t="str">
        <f t="shared" ca="1" si="749"/>
        <v/>
      </c>
      <c r="AN230" s="91">
        <f t="shared" si="750"/>
        <v>0</v>
      </c>
      <c r="AO230" s="91" t="str">
        <f>IF(G230="","0",VALUE(VLOOKUP(G230,'登録データ（男）'!$U$4:$W$22,3,FALSE)))</f>
        <v>0</v>
      </c>
      <c r="AP230" s="91">
        <f t="shared" si="739"/>
        <v>0</v>
      </c>
      <c r="AQ230" s="91">
        <f t="shared" si="751"/>
        <v>0</v>
      </c>
      <c r="AR230" s="91" t="str">
        <f ca="1">IF(OFFSET(B230,-MOD(ROW(B230),3),0)&lt;&gt;"",IF(RIGHT(G230,1)=")",VALUE(VLOOKUP(OFFSET(B230,-MOD(ROW(B230),3),0),'登録データ（女）'!#REF!,8,FALSE)),"0"),"0")</f>
        <v>0</v>
      </c>
      <c r="AS230" s="91">
        <f t="shared" ca="1" si="752"/>
        <v>0</v>
      </c>
      <c r="AT230" s="91"/>
      <c r="AU230" s="91"/>
      <c r="AV230" s="91"/>
      <c r="AW230" s="91"/>
      <c r="AX230" s="91"/>
      <c r="AY230" s="91"/>
      <c r="AZ230" s="91"/>
      <c r="BA230" s="91"/>
      <c r="BB230" s="91" t="str">
        <f t="shared" si="753"/>
        <v/>
      </c>
      <c r="BG230" s="91">
        <f t="shared" si="754"/>
        <v>0</v>
      </c>
    </row>
    <row r="231" spans="1:59" ht="18" customHeight="1" thickTop="1">
      <c r="A231" s="387">
        <v>72</v>
      </c>
      <c r="B231" s="381"/>
      <c r="C231" s="384" t="str">
        <f>IF(B231="","",VLOOKUP(B231,'登録データ（女）'!$A$3:$AB$2000,2,FALSE))</f>
        <v/>
      </c>
      <c r="D231" s="384" t="str">
        <f>IF(B231="","",VLOOKUP(B231,'登録データ（女）'!$A$3:$AB$2000,3,FALSE))</f>
        <v/>
      </c>
      <c r="E231" s="90" t="str">
        <f>IF(B231="","",VLOOKUP(B231,'登録データ（女）'!$A$3:$AB$2000,7,FALSE))</f>
        <v/>
      </c>
      <c r="F231" s="90" t="s">
        <v>52</v>
      </c>
      <c r="G231" s="82"/>
      <c r="H231" s="82"/>
      <c r="I231" s="90" t="s">
        <v>55</v>
      </c>
      <c r="J231" s="17"/>
      <c r="K231" s="111" t="str">
        <f t="shared" si="755"/>
        <v/>
      </c>
      <c r="L231" s="17"/>
      <c r="M231" s="111" t="str">
        <f t="shared" si="745"/>
        <v/>
      </c>
      <c r="N231" s="17"/>
      <c r="O231" s="17"/>
      <c r="P231" s="262"/>
      <c r="Q231" s="262"/>
      <c r="R231" s="241"/>
      <c r="S231" s="254"/>
      <c r="T231" s="254"/>
      <c r="X231" s="104"/>
      <c r="Y231" s="91">
        <f>IF(B231="",0,IF(VLOOKUP(B231,'登録データ（女）'!$A$3:$AB$2000,28,FALSE)=1,0,1))</f>
        <v>0</v>
      </c>
      <c r="Z231" s="91">
        <f t="shared" ref="Z231" si="822">IF(B231="",1,0)</f>
        <v>1</v>
      </c>
      <c r="AA231" s="91">
        <f t="shared" ref="AA231" si="823">IF(C231="",1,0)</f>
        <v>1</v>
      </c>
      <c r="AB231" s="91">
        <f t="shared" ref="AB231" si="824">IF(D231="",1,0)</f>
        <v>1</v>
      </c>
      <c r="AC231" s="91">
        <f t="shared" ref="AC231" si="825">IF(E231="",1,0)</f>
        <v>1</v>
      </c>
      <c r="AD231" s="91">
        <f t="shared" ref="AD231" si="826">IF(E232="",1,0)</f>
        <v>1</v>
      </c>
      <c r="AE231" s="91">
        <f>SUM(Z231:AD231)</f>
        <v>5</v>
      </c>
      <c r="AF231" s="115" t="str">
        <f t="shared" ref="AF231" si="827">IF($B231="","",IF($B231&gt;1500,0,1))</f>
        <v/>
      </c>
      <c r="AG231" s="91">
        <f t="shared" ca="1" si="746"/>
        <v>0</v>
      </c>
      <c r="AH231" s="91">
        <f t="shared" si="747"/>
        <v>0</v>
      </c>
      <c r="AI231" s="91" t="str">
        <f>IF(G231="","0",VLOOKUP(G231,'登録データ（女）'!$U$4:$W$23,2,FALSE))</f>
        <v>0</v>
      </c>
      <c r="AJ231" s="91" t="str">
        <f t="shared" si="737"/>
        <v>00</v>
      </c>
      <c r="AK231" s="91" t="str">
        <f t="shared" si="748"/>
        <v>0</v>
      </c>
      <c r="AL231" s="91" t="str">
        <f t="shared" si="738"/>
        <v>000000</v>
      </c>
      <c r="AM231" s="91" t="str">
        <f t="shared" ca="1" si="749"/>
        <v/>
      </c>
      <c r="AN231" s="91">
        <f t="shared" si="750"/>
        <v>0</v>
      </c>
      <c r="AO231" s="91" t="str">
        <f>IF(G231="","0",VALUE(VLOOKUP(G231,'登録データ（男）'!$U$4:$W$22,3,FALSE)))</f>
        <v>0</v>
      </c>
      <c r="AP231" s="91">
        <f t="shared" si="739"/>
        <v>0</v>
      </c>
      <c r="AQ231" s="91">
        <f t="shared" si="751"/>
        <v>0</v>
      </c>
      <c r="AR231" s="91" t="str">
        <f ca="1">IF(OFFSET(B231,-MOD(ROW(B231),3),0)&lt;&gt;"",IF(RIGHT(G231,1)=")",VALUE(VLOOKUP(OFFSET(B231,-MOD(ROW(B231),3),0),'登録データ（女）'!#REF!,8,FALSE)),"0"),"0")</f>
        <v>0</v>
      </c>
      <c r="AS231" s="91">
        <f t="shared" ca="1" si="752"/>
        <v>0</v>
      </c>
      <c r="AT231" s="91" t="str">
        <f t="shared" ref="AT231" si="828">IF(AU231="","",RANK(AU231,$AU$18:$AU$467,1))</f>
        <v/>
      </c>
      <c r="AU231" s="91" t="str">
        <f t="shared" ref="AU231" si="829">IF(S231="","",B231)</f>
        <v/>
      </c>
      <c r="AV231" s="91" t="str">
        <f t="shared" ref="AV231" si="830">IF(AW231="","",RANK(AW231,$AW$18:$AW$467,1))</f>
        <v/>
      </c>
      <c r="AW231" s="91" t="str">
        <f t="shared" ref="AW231" si="831">IF(T231="","",B231)</f>
        <v/>
      </c>
      <c r="AX231" s="91" t="str">
        <f t="shared" ref="AX231" si="832">IF(AY231="","",RANK(AY231,$AY$18:$AY$467,1))</f>
        <v/>
      </c>
      <c r="AY231" s="91" t="str">
        <f>IF(OR(G231="七種競技",G232="七種競技",G233="七種競技"),B231,"")</f>
        <v/>
      </c>
      <c r="AZ231" s="91"/>
      <c r="BA231" s="91">
        <f>B231</f>
        <v>0</v>
      </c>
      <c r="BB231" s="91" t="str">
        <f t="shared" si="753"/>
        <v/>
      </c>
      <c r="BG231" s="91">
        <f t="shared" si="754"/>
        <v>0</v>
      </c>
    </row>
    <row r="232" spans="1:59" ht="18" customHeight="1">
      <c r="A232" s="388"/>
      <c r="B232" s="382"/>
      <c r="C232" s="385"/>
      <c r="D232" s="385"/>
      <c r="E232" s="91" t="str">
        <f>IF(B231="","",VLOOKUP(B231,'登録データ（女）'!$A$3:$AB$2000,4,FALSE))</f>
        <v/>
      </c>
      <c r="F232" s="91" t="s">
        <v>53</v>
      </c>
      <c r="G232" s="16"/>
      <c r="H232" s="16"/>
      <c r="I232" s="91" t="s">
        <v>56</v>
      </c>
      <c r="J232" s="76"/>
      <c r="K232" s="91" t="str">
        <f t="shared" si="755"/>
        <v/>
      </c>
      <c r="L232" s="76"/>
      <c r="M232" s="91" t="str">
        <f t="shared" si="745"/>
        <v/>
      </c>
      <c r="N232" s="76"/>
      <c r="O232" s="76"/>
      <c r="P232" s="204"/>
      <c r="Q232" s="204"/>
      <c r="R232" s="257"/>
      <c r="S232" s="255"/>
      <c r="T232" s="255"/>
      <c r="X232" s="104"/>
      <c r="Y232" s="91">
        <f>IF(B232="",0,IF(VLOOKUP(B232,'登録データ（女）'!$A$3:$AB$2000,28,FALSE)=1,0,1))</f>
        <v>0</v>
      </c>
      <c r="Z232" s="91"/>
      <c r="AA232" s="91"/>
      <c r="AB232" s="91"/>
      <c r="AC232" s="91"/>
      <c r="AD232" s="91"/>
      <c r="AE232" s="91"/>
      <c r="AF232" s="91"/>
      <c r="AG232" s="91">
        <f t="shared" ca="1" si="746"/>
        <v>0</v>
      </c>
      <c r="AH232" s="91">
        <f t="shared" si="747"/>
        <v>0</v>
      </c>
      <c r="AI232" s="91" t="str">
        <f>IF(G232="","0",VLOOKUP(G232,'登録データ（女）'!$U$4:$W$23,2,FALSE))</f>
        <v>0</v>
      </c>
      <c r="AJ232" s="91" t="str">
        <f t="shared" si="737"/>
        <v>00</v>
      </c>
      <c r="AK232" s="91" t="str">
        <f t="shared" si="748"/>
        <v>0</v>
      </c>
      <c r="AL232" s="91" t="str">
        <f t="shared" si="738"/>
        <v>000000</v>
      </c>
      <c r="AM232" s="91" t="str">
        <f t="shared" ca="1" si="749"/>
        <v/>
      </c>
      <c r="AN232" s="91">
        <f t="shared" si="750"/>
        <v>0</v>
      </c>
      <c r="AO232" s="91" t="str">
        <f>IF(G232="","0",VALUE(VLOOKUP(G232,'登録データ（男）'!$U$4:$W$22,3,FALSE)))</f>
        <v>0</v>
      </c>
      <c r="AP232" s="91">
        <f t="shared" si="739"/>
        <v>0</v>
      </c>
      <c r="AQ232" s="91">
        <f t="shared" si="751"/>
        <v>0</v>
      </c>
      <c r="AR232" s="91" t="str">
        <f ca="1">IF(OFFSET(B232,-MOD(ROW(B232),3),0)&lt;&gt;"",IF(RIGHT(G232,1)=")",VALUE(VLOOKUP(OFFSET(B232,-MOD(ROW(B232),3),0),'登録データ（女）'!#REF!,8,FALSE)),"0"),"0")</f>
        <v>0</v>
      </c>
      <c r="AS232" s="91">
        <f t="shared" ca="1" si="752"/>
        <v>0</v>
      </c>
      <c r="AT232" s="91"/>
      <c r="AU232" s="91"/>
      <c r="AV232" s="91"/>
      <c r="AW232" s="91"/>
      <c r="AX232" s="91"/>
      <c r="AY232" s="91"/>
      <c r="AZ232" s="91"/>
      <c r="BA232" s="91"/>
      <c r="BB232" s="91" t="str">
        <f t="shared" si="753"/>
        <v/>
      </c>
      <c r="BG232" s="91">
        <f t="shared" si="754"/>
        <v>0</v>
      </c>
    </row>
    <row r="233" spans="1:59" ht="18" customHeight="1" thickBot="1">
      <c r="A233" s="389"/>
      <c r="B233" s="383"/>
      <c r="C233" s="386"/>
      <c r="D233" s="386"/>
      <c r="E233" s="117" t="s">
        <v>259</v>
      </c>
      <c r="F233" s="92" t="s">
        <v>54</v>
      </c>
      <c r="G233" s="79"/>
      <c r="H233" s="79"/>
      <c r="I233" s="92" t="s">
        <v>36</v>
      </c>
      <c r="J233" s="18"/>
      <c r="K233" s="93" t="str">
        <f t="shared" si="755"/>
        <v/>
      </c>
      <c r="L233" s="18"/>
      <c r="M233" s="93" t="str">
        <f t="shared" si="745"/>
        <v/>
      </c>
      <c r="N233" s="18"/>
      <c r="O233" s="18"/>
      <c r="P233" s="258"/>
      <c r="Q233" s="258"/>
      <c r="R233" s="259"/>
      <c r="S233" s="256"/>
      <c r="T233" s="256"/>
      <c r="X233" s="104"/>
      <c r="Y233" s="91">
        <f>IF(B233="",0,IF(VLOOKUP(B233,'登録データ（女）'!$A$3:$AB$2000,28,FALSE)=1,0,1))</f>
        <v>0</v>
      </c>
      <c r="Z233" s="91"/>
      <c r="AA233" s="91"/>
      <c r="AB233" s="91"/>
      <c r="AC233" s="91"/>
      <c r="AD233" s="91"/>
      <c r="AE233" s="91"/>
      <c r="AF233" s="91"/>
      <c r="AG233" s="91">
        <f t="shared" ca="1" si="746"/>
        <v>0</v>
      </c>
      <c r="AH233" s="91">
        <f t="shared" si="747"/>
        <v>0</v>
      </c>
      <c r="AI233" s="91" t="str">
        <f>IF(G233="","0",VLOOKUP(G233,'登録データ（女）'!$U$4:$W$23,2,FALSE))</f>
        <v>0</v>
      </c>
      <c r="AJ233" s="91" t="str">
        <f t="shared" si="737"/>
        <v>00</v>
      </c>
      <c r="AK233" s="91" t="str">
        <f t="shared" si="748"/>
        <v>0</v>
      </c>
      <c r="AL233" s="91" t="str">
        <f t="shared" si="738"/>
        <v>000000</v>
      </c>
      <c r="AM233" s="91" t="str">
        <f t="shared" ca="1" si="749"/>
        <v/>
      </c>
      <c r="AN233" s="91">
        <f t="shared" si="750"/>
        <v>0</v>
      </c>
      <c r="AO233" s="91" t="str">
        <f>IF(G233="","0",VALUE(VLOOKUP(G233,'登録データ（男）'!$U$4:$W$22,3,FALSE)))</f>
        <v>0</v>
      </c>
      <c r="AP233" s="91">
        <f t="shared" si="739"/>
        <v>0</v>
      </c>
      <c r="AQ233" s="91">
        <f t="shared" si="751"/>
        <v>0</v>
      </c>
      <c r="AR233" s="91" t="str">
        <f ca="1">IF(OFFSET(B233,-MOD(ROW(B233),3),0)&lt;&gt;"",IF(RIGHT(G233,1)=")",VALUE(VLOOKUP(OFFSET(B233,-MOD(ROW(B233),3),0),'登録データ（女）'!#REF!,8,FALSE)),"0"),"0")</f>
        <v>0</v>
      </c>
      <c r="AS233" s="91">
        <f t="shared" ca="1" si="752"/>
        <v>0</v>
      </c>
      <c r="AT233" s="91"/>
      <c r="AU233" s="91"/>
      <c r="AV233" s="91"/>
      <c r="AW233" s="91"/>
      <c r="AX233" s="91"/>
      <c r="AY233" s="91"/>
      <c r="AZ233" s="91"/>
      <c r="BA233" s="91"/>
      <c r="BB233" s="91" t="str">
        <f t="shared" si="753"/>
        <v/>
      </c>
      <c r="BG233" s="91">
        <f t="shared" si="754"/>
        <v>0</v>
      </c>
    </row>
    <row r="234" spans="1:59" ht="18" customHeight="1" thickTop="1">
      <c r="A234" s="387">
        <v>73</v>
      </c>
      <c r="B234" s="381"/>
      <c r="C234" s="384" t="str">
        <f>IF(B234="","",VLOOKUP(B234,'登録データ（女）'!$A$3:$AB$2000,2,FALSE))</f>
        <v/>
      </c>
      <c r="D234" s="384" t="str">
        <f>IF(B234="","",VLOOKUP(B234,'登録データ（女）'!$A$3:$AB$2000,3,FALSE))</f>
        <v/>
      </c>
      <c r="E234" s="90" t="str">
        <f>IF(B234="","",VLOOKUP(B234,'登録データ（女）'!$A$3:$AB$2000,7,FALSE))</f>
        <v/>
      </c>
      <c r="F234" s="90" t="s">
        <v>52</v>
      </c>
      <c r="G234" s="82"/>
      <c r="H234" s="82"/>
      <c r="I234" s="90" t="s">
        <v>55</v>
      </c>
      <c r="J234" s="17"/>
      <c r="K234" s="111" t="str">
        <f t="shared" si="755"/>
        <v/>
      </c>
      <c r="L234" s="17"/>
      <c r="M234" s="111" t="str">
        <f t="shared" si="745"/>
        <v/>
      </c>
      <c r="N234" s="17"/>
      <c r="O234" s="17"/>
      <c r="P234" s="262"/>
      <c r="Q234" s="262"/>
      <c r="R234" s="241"/>
      <c r="S234" s="254"/>
      <c r="T234" s="254"/>
      <c r="X234" s="104"/>
      <c r="Y234" s="91">
        <f>IF(B234="",0,IF(VLOOKUP(B234,'登録データ（女）'!$A$3:$AB$2000,28,FALSE)=1,0,1))</f>
        <v>0</v>
      </c>
      <c r="Z234" s="91">
        <f t="shared" ref="Z234" si="833">IF(B234="",1,0)</f>
        <v>1</v>
      </c>
      <c r="AA234" s="91">
        <f t="shared" ref="AA234" si="834">IF(C234="",1,0)</f>
        <v>1</v>
      </c>
      <c r="AB234" s="91">
        <f t="shared" ref="AB234" si="835">IF(D234="",1,0)</f>
        <v>1</v>
      </c>
      <c r="AC234" s="91">
        <f t="shared" ref="AC234" si="836">IF(E234="",1,0)</f>
        <v>1</v>
      </c>
      <c r="AD234" s="91">
        <f t="shared" ref="AD234" si="837">IF(E235="",1,0)</f>
        <v>1</v>
      </c>
      <c r="AE234" s="91">
        <f>SUM(Z234:AD234)</f>
        <v>5</v>
      </c>
      <c r="AF234" s="115" t="str">
        <f t="shared" ref="AF234" si="838">IF($B234="","",IF($B234&gt;1500,0,1))</f>
        <v/>
      </c>
      <c r="AG234" s="91">
        <f t="shared" ca="1" si="746"/>
        <v>0</v>
      </c>
      <c r="AH234" s="91">
        <f t="shared" si="747"/>
        <v>0</v>
      </c>
      <c r="AI234" s="91" t="str">
        <f>IF(G234="","0",VLOOKUP(G234,'登録データ（女）'!$U$4:$W$23,2,FALSE))</f>
        <v>0</v>
      </c>
      <c r="AJ234" s="91" t="str">
        <f t="shared" si="737"/>
        <v>00</v>
      </c>
      <c r="AK234" s="91" t="str">
        <f t="shared" si="748"/>
        <v>0</v>
      </c>
      <c r="AL234" s="91" t="str">
        <f t="shared" si="738"/>
        <v>000000</v>
      </c>
      <c r="AM234" s="91" t="str">
        <f t="shared" ca="1" si="749"/>
        <v/>
      </c>
      <c r="AN234" s="91">
        <f t="shared" si="750"/>
        <v>0</v>
      </c>
      <c r="AO234" s="91" t="str">
        <f>IF(G234="","0",VALUE(VLOOKUP(G234,'登録データ（男）'!$U$4:$W$22,3,FALSE)))</f>
        <v>0</v>
      </c>
      <c r="AP234" s="91">
        <f t="shared" si="739"/>
        <v>0</v>
      </c>
      <c r="AQ234" s="91">
        <f t="shared" si="751"/>
        <v>0</v>
      </c>
      <c r="AR234" s="91" t="str">
        <f ca="1">IF(OFFSET(B234,-MOD(ROW(B234),3),0)&lt;&gt;"",IF(RIGHT(G234,1)=")",VALUE(VLOOKUP(OFFSET(B234,-MOD(ROW(B234),3),0),'登録データ（女）'!#REF!,8,FALSE)),"0"),"0")</f>
        <v>0</v>
      </c>
      <c r="AS234" s="91">
        <f t="shared" ca="1" si="752"/>
        <v>0</v>
      </c>
      <c r="AT234" s="91" t="str">
        <f t="shared" ref="AT234" si="839">IF(AU234="","",RANK(AU234,$AU$18:$AU$467,1))</f>
        <v/>
      </c>
      <c r="AU234" s="91" t="str">
        <f t="shared" ref="AU234" si="840">IF(S234="","",B234)</f>
        <v/>
      </c>
      <c r="AV234" s="91" t="str">
        <f t="shared" ref="AV234" si="841">IF(AW234="","",RANK(AW234,$AW$18:$AW$467,1))</f>
        <v/>
      </c>
      <c r="AW234" s="91" t="str">
        <f t="shared" ref="AW234" si="842">IF(T234="","",B234)</f>
        <v/>
      </c>
      <c r="AX234" s="91" t="str">
        <f t="shared" ref="AX234" si="843">IF(AY234="","",RANK(AY234,$AY$18:$AY$467,1))</f>
        <v/>
      </c>
      <c r="AY234" s="91" t="str">
        <f>IF(OR(G234="七種競技",G235="七種競技",G236="七種競技"),B234,"")</f>
        <v/>
      </c>
      <c r="AZ234" s="91"/>
      <c r="BA234" s="91">
        <f>B234</f>
        <v>0</v>
      </c>
      <c r="BB234" s="91" t="str">
        <f t="shared" si="753"/>
        <v/>
      </c>
      <c r="BG234" s="91">
        <f t="shared" si="754"/>
        <v>0</v>
      </c>
    </row>
    <row r="235" spans="1:59" ht="18" customHeight="1">
      <c r="A235" s="388"/>
      <c r="B235" s="382"/>
      <c r="C235" s="385"/>
      <c r="D235" s="385"/>
      <c r="E235" s="91" t="str">
        <f>IF(B234="","",VLOOKUP(B234,'登録データ（女）'!$A$3:$AB$2000,4,FALSE))</f>
        <v/>
      </c>
      <c r="F235" s="91" t="s">
        <v>53</v>
      </c>
      <c r="G235" s="16"/>
      <c r="H235" s="16"/>
      <c r="I235" s="91" t="s">
        <v>56</v>
      </c>
      <c r="J235" s="76"/>
      <c r="K235" s="91" t="str">
        <f t="shared" si="755"/>
        <v/>
      </c>
      <c r="L235" s="76"/>
      <c r="M235" s="91" t="str">
        <f t="shared" si="745"/>
        <v/>
      </c>
      <c r="N235" s="76"/>
      <c r="O235" s="76"/>
      <c r="P235" s="204"/>
      <c r="Q235" s="204"/>
      <c r="R235" s="257"/>
      <c r="S235" s="255"/>
      <c r="T235" s="255"/>
      <c r="X235" s="104"/>
      <c r="Y235" s="91">
        <f>IF(B235="",0,IF(VLOOKUP(B235,'登録データ（女）'!$A$3:$AB$2000,28,FALSE)=1,0,1))</f>
        <v>0</v>
      </c>
      <c r="Z235" s="91"/>
      <c r="AA235" s="91"/>
      <c r="AB235" s="91"/>
      <c r="AC235" s="91"/>
      <c r="AD235" s="91"/>
      <c r="AE235" s="91"/>
      <c r="AF235" s="91"/>
      <c r="AG235" s="91">
        <f t="shared" ca="1" si="746"/>
        <v>0</v>
      </c>
      <c r="AH235" s="91">
        <f t="shared" si="747"/>
        <v>0</v>
      </c>
      <c r="AI235" s="91" t="str">
        <f>IF(G235="","0",VLOOKUP(G235,'登録データ（女）'!$U$4:$W$23,2,FALSE))</f>
        <v>0</v>
      </c>
      <c r="AJ235" s="91" t="str">
        <f t="shared" si="737"/>
        <v>00</v>
      </c>
      <c r="AK235" s="91" t="str">
        <f t="shared" si="748"/>
        <v>0</v>
      </c>
      <c r="AL235" s="91" t="str">
        <f t="shared" si="738"/>
        <v>000000</v>
      </c>
      <c r="AM235" s="91" t="str">
        <f t="shared" ca="1" si="749"/>
        <v/>
      </c>
      <c r="AN235" s="91">
        <f t="shared" si="750"/>
        <v>0</v>
      </c>
      <c r="AO235" s="91" t="str">
        <f>IF(G235="","0",VALUE(VLOOKUP(G235,'登録データ（男）'!$U$4:$W$22,3,FALSE)))</f>
        <v>0</v>
      </c>
      <c r="AP235" s="91">
        <f t="shared" si="739"/>
        <v>0</v>
      </c>
      <c r="AQ235" s="91">
        <f t="shared" si="751"/>
        <v>0</v>
      </c>
      <c r="AR235" s="91" t="str">
        <f ca="1">IF(OFFSET(B235,-MOD(ROW(B235),3),0)&lt;&gt;"",IF(RIGHT(G235,1)=")",VALUE(VLOOKUP(OFFSET(B235,-MOD(ROW(B235),3),0),'登録データ（女）'!#REF!,8,FALSE)),"0"),"0")</f>
        <v>0</v>
      </c>
      <c r="AS235" s="91">
        <f t="shared" ca="1" si="752"/>
        <v>0</v>
      </c>
      <c r="AT235" s="91"/>
      <c r="AU235" s="91"/>
      <c r="AV235" s="91"/>
      <c r="AW235" s="91"/>
      <c r="AX235" s="91"/>
      <c r="AY235" s="91"/>
      <c r="AZ235" s="91"/>
      <c r="BA235" s="91"/>
      <c r="BB235" s="91" t="str">
        <f t="shared" si="753"/>
        <v/>
      </c>
      <c r="BG235" s="91">
        <f t="shared" si="754"/>
        <v>0</v>
      </c>
    </row>
    <row r="236" spans="1:59" ht="18" customHeight="1" thickBot="1">
      <c r="A236" s="389"/>
      <c r="B236" s="383"/>
      <c r="C236" s="386"/>
      <c r="D236" s="386"/>
      <c r="E236" s="117" t="s">
        <v>259</v>
      </c>
      <c r="F236" s="92" t="s">
        <v>54</v>
      </c>
      <c r="G236" s="79"/>
      <c r="H236" s="79"/>
      <c r="I236" s="92" t="s">
        <v>36</v>
      </c>
      <c r="J236" s="18"/>
      <c r="K236" s="93" t="str">
        <f t="shared" si="755"/>
        <v/>
      </c>
      <c r="L236" s="18"/>
      <c r="M236" s="93" t="str">
        <f t="shared" si="745"/>
        <v/>
      </c>
      <c r="N236" s="18"/>
      <c r="O236" s="18"/>
      <c r="P236" s="258"/>
      <c r="Q236" s="258"/>
      <c r="R236" s="259"/>
      <c r="S236" s="256"/>
      <c r="T236" s="256"/>
      <c r="X236" s="104"/>
      <c r="Y236" s="91">
        <f>IF(B236="",0,IF(VLOOKUP(B236,'登録データ（女）'!$A$3:$AB$2000,28,FALSE)=1,0,1))</f>
        <v>0</v>
      </c>
      <c r="Z236" s="91"/>
      <c r="AA236" s="91"/>
      <c r="AB236" s="91"/>
      <c r="AC236" s="91"/>
      <c r="AD236" s="91"/>
      <c r="AE236" s="91"/>
      <c r="AF236" s="91"/>
      <c r="AG236" s="91">
        <f t="shared" ca="1" si="746"/>
        <v>0</v>
      </c>
      <c r="AH236" s="91">
        <f t="shared" si="747"/>
        <v>0</v>
      </c>
      <c r="AI236" s="91" t="str">
        <f>IF(G236="","0",VLOOKUP(G236,'登録データ（女）'!$U$4:$W$23,2,FALSE))</f>
        <v>0</v>
      </c>
      <c r="AJ236" s="91" t="str">
        <f t="shared" si="737"/>
        <v>00</v>
      </c>
      <c r="AK236" s="91" t="str">
        <f t="shared" si="748"/>
        <v>0</v>
      </c>
      <c r="AL236" s="91" t="str">
        <f t="shared" si="738"/>
        <v>000000</v>
      </c>
      <c r="AM236" s="91" t="str">
        <f t="shared" ca="1" si="749"/>
        <v/>
      </c>
      <c r="AN236" s="91">
        <f t="shared" si="750"/>
        <v>0</v>
      </c>
      <c r="AO236" s="91" t="str">
        <f>IF(G236="","0",VALUE(VLOOKUP(G236,'登録データ（男）'!$U$4:$W$22,3,FALSE)))</f>
        <v>0</v>
      </c>
      <c r="AP236" s="91">
        <f t="shared" si="739"/>
        <v>0</v>
      </c>
      <c r="AQ236" s="91">
        <f t="shared" si="751"/>
        <v>0</v>
      </c>
      <c r="AR236" s="91" t="str">
        <f ca="1">IF(OFFSET(B236,-MOD(ROW(B236),3),0)&lt;&gt;"",IF(RIGHT(G236,1)=")",VALUE(VLOOKUP(OFFSET(B236,-MOD(ROW(B236),3),0),'登録データ（女）'!#REF!,8,FALSE)),"0"),"0")</f>
        <v>0</v>
      </c>
      <c r="AS236" s="91">
        <f t="shared" ca="1" si="752"/>
        <v>0</v>
      </c>
      <c r="AT236" s="91"/>
      <c r="AU236" s="91"/>
      <c r="AV236" s="91"/>
      <c r="AW236" s="91"/>
      <c r="AX236" s="91"/>
      <c r="AY236" s="91"/>
      <c r="AZ236" s="91"/>
      <c r="BA236" s="91"/>
      <c r="BB236" s="91" t="str">
        <f t="shared" si="753"/>
        <v/>
      </c>
      <c r="BG236" s="91">
        <f t="shared" si="754"/>
        <v>0</v>
      </c>
    </row>
    <row r="237" spans="1:59" ht="18.75" customHeight="1" thickTop="1">
      <c r="A237" s="387">
        <v>74</v>
      </c>
      <c r="B237" s="381"/>
      <c r="C237" s="384" t="str">
        <f>IF(B237="","",VLOOKUP(B237,'登録データ（女）'!$A$3:$AB$2000,2,FALSE))</f>
        <v/>
      </c>
      <c r="D237" s="384" t="str">
        <f>IF(B237="","",VLOOKUP(B237,'登録データ（女）'!$A$3:$AB$2000,3,FALSE))</f>
        <v/>
      </c>
      <c r="E237" s="90" t="str">
        <f>IF(B237="","",VLOOKUP(B237,'登録データ（女）'!$A$3:$AB$2000,7,FALSE))</f>
        <v/>
      </c>
      <c r="F237" s="90" t="s">
        <v>52</v>
      </c>
      <c r="G237" s="82"/>
      <c r="H237" s="82"/>
      <c r="I237" s="90" t="s">
        <v>55</v>
      </c>
      <c r="J237" s="17"/>
      <c r="K237" s="111" t="str">
        <f t="shared" si="755"/>
        <v/>
      </c>
      <c r="L237" s="17"/>
      <c r="M237" s="111" t="str">
        <f t="shared" si="745"/>
        <v/>
      </c>
      <c r="N237" s="17"/>
      <c r="O237" s="17"/>
      <c r="P237" s="262"/>
      <c r="Q237" s="262"/>
      <c r="R237" s="241"/>
      <c r="S237" s="254"/>
      <c r="T237" s="254"/>
      <c r="X237" s="104"/>
      <c r="Y237" s="91">
        <f>IF(B237="",0,IF(VLOOKUP(B237,'登録データ（女）'!$A$3:$AB$2000,28,FALSE)=1,0,1))</f>
        <v>0</v>
      </c>
      <c r="Z237" s="91">
        <f t="shared" ref="Z237" si="844">IF(B237="",1,0)</f>
        <v>1</v>
      </c>
      <c r="AA237" s="91">
        <f t="shared" ref="AA237" si="845">IF(C237="",1,0)</f>
        <v>1</v>
      </c>
      <c r="AB237" s="91">
        <f t="shared" ref="AB237" si="846">IF(D237="",1,0)</f>
        <v>1</v>
      </c>
      <c r="AC237" s="91">
        <f t="shared" ref="AC237" si="847">IF(E237="",1,0)</f>
        <v>1</v>
      </c>
      <c r="AD237" s="91">
        <f t="shared" ref="AD237" si="848">IF(E238="",1,0)</f>
        <v>1</v>
      </c>
      <c r="AE237" s="91">
        <f>SUM(Z237:AD237)</f>
        <v>5</v>
      </c>
      <c r="AF237" s="115" t="str">
        <f t="shared" ref="AF237" si="849">IF($B237="","",IF($B237&gt;1500,0,1))</f>
        <v/>
      </c>
      <c r="AG237" s="91">
        <f t="shared" ca="1" si="746"/>
        <v>0</v>
      </c>
      <c r="AH237" s="91">
        <f t="shared" si="747"/>
        <v>0</v>
      </c>
      <c r="AI237" s="91" t="str">
        <f>IF(G237="","0",VLOOKUP(G237,'登録データ（女）'!$U$4:$W$23,2,FALSE))</f>
        <v>0</v>
      </c>
      <c r="AJ237" s="91" t="str">
        <f t="shared" si="737"/>
        <v>00</v>
      </c>
      <c r="AK237" s="91" t="str">
        <f t="shared" si="748"/>
        <v>0</v>
      </c>
      <c r="AL237" s="91" t="str">
        <f t="shared" si="738"/>
        <v>000000</v>
      </c>
      <c r="AM237" s="91" t="str">
        <f t="shared" ca="1" si="749"/>
        <v/>
      </c>
      <c r="AN237" s="91">
        <f t="shared" si="750"/>
        <v>0</v>
      </c>
      <c r="AO237" s="91" t="str">
        <f>IF(G237="","0",VALUE(VLOOKUP(G237,'登録データ（男）'!$U$4:$W$22,3,FALSE)))</f>
        <v>0</v>
      </c>
      <c r="AP237" s="91">
        <f t="shared" si="739"/>
        <v>0</v>
      </c>
      <c r="AQ237" s="91">
        <f t="shared" si="751"/>
        <v>0</v>
      </c>
      <c r="AR237" s="91" t="str">
        <f ca="1">IF(OFFSET(B237,-MOD(ROW(B237),3),0)&lt;&gt;"",IF(RIGHT(G237,1)=")",VALUE(VLOOKUP(OFFSET(B237,-MOD(ROW(B237),3),0),'登録データ（女）'!#REF!,8,FALSE)),"0"),"0")</f>
        <v>0</v>
      </c>
      <c r="AS237" s="91">
        <f t="shared" ca="1" si="752"/>
        <v>0</v>
      </c>
      <c r="AT237" s="91" t="str">
        <f t="shared" ref="AT237" si="850">IF(AU237="","",RANK(AU237,$AU$18:$AU$467,1))</f>
        <v/>
      </c>
      <c r="AU237" s="91" t="str">
        <f t="shared" ref="AU237" si="851">IF(S237="","",B237)</f>
        <v/>
      </c>
      <c r="AV237" s="91" t="str">
        <f t="shared" ref="AV237" si="852">IF(AW237="","",RANK(AW237,$AW$18:$AW$467,1))</f>
        <v/>
      </c>
      <c r="AW237" s="91" t="str">
        <f t="shared" ref="AW237" si="853">IF(T237="","",B237)</f>
        <v/>
      </c>
      <c r="AX237" s="91" t="str">
        <f t="shared" ref="AX237" si="854">IF(AY237="","",RANK(AY237,$AY$18:$AY$467,1))</f>
        <v/>
      </c>
      <c r="AY237" s="91" t="str">
        <f>IF(OR(G237="七種競技",G238="七種競技",G239="七種競技"),B237,"")</f>
        <v/>
      </c>
      <c r="AZ237" s="91"/>
      <c r="BA237" s="91">
        <f>B237</f>
        <v>0</v>
      </c>
      <c r="BB237" s="91" t="str">
        <f t="shared" si="753"/>
        <v/>
      </c>
      <c r="BG237" s="91">
        <f t="shared" si="754"/>
        <v>0</v>
      </c>
    </row>
    <row r="238" spans="1:59" ht="18.75" customHeight="1">
      <c r="A238" s="388"/>
      <c r="B238" s="382"/>
      <c r="C238" s="385"/>
      <c r="D238" s="385"/>
      <c r="E238" s="91" t="str">
        <f>IF(B237="","",VLOOKUP(B237,'登録データ（女）'!$A$3:$AB$2000,4,FALSE))</f>
        <v/>
      </c>
      <c r="F238" s="91" t="s">
        <v>53</v>
      </c>
      <c r="G238" s="16"/>
      <c r="H238" s="16"/>
      <c r="I238" s="91" t="s">
        <v>56</v>
      </c>
      <c r="J238" s="76"/>
      <c r="K238" s="91" t="str">
        <f t="shared" si="755"/>
        <v/>
      </c>
      <c r="L238" s="76"/>
      <c r="M238" s="91" t="str">
        <f t="shared" si="745"/>
        <v/>
      </c>
      <c r="N238" s="76"/>
      <c r="O238" s="76"/>
      <c r="P238" s="204"/>
      <c r="Q238" s="204"/>
      <c r="R238" s="257"/>
      <c r="S238" s="255"/>
      <c r="T238" s="255"/>
      <c r="X238" s="104"/>
      <c r="Y238" s="91">
        <f>IF(B238="",0,IF(VLOOKUP(B238,'登録データ（女）'!$A$3:$AB$2000,28,FALSE)=1,0,1))</f>
        <v>0</v>
      </c>
      <c r="Z238" s="91"/>
      <c r="AA238" s="91"/>
      <c r="AB238" s="91"/>
      <c r="AC238" s="91"/>
      <c r="AD238" s="91"/>
      <c r="AE238" s="91"/>
      <c r="AF238" s="91"/>
      <c r="AG238" s="91">
        <f t="shared" ca="1" si="746"/>
        <v>0</v>
      </c>
      <c r="AH238" s="91">
        <f t="shared" si="747"/>
        <v>0</v>
      </c>
      <c r="AI238" s="91" t="str">
        <f>IF(G238="","0",VLOOKUP(G238,'登録データ（女）'!$U$4:$W$23,2,FALSE))</f>
        <v>0</v>
      </c>
      <c r="AJ238" s="91" t="str">
        <f t="shared" si="737"/>
        <v>00</v>
      </c>
      <c r="AK238" s="91" t="str">
        <f t="shared" si="748"/>
        <v>0</v>
      </c>
      <c r="AL238" s="91" t="str">
        <f t="shared" si="738"/>
        <v>000000</v>
      </c>
      <c r="AM238" s="91" t="str">
        <f t="shared" ca="1" si="749"/>
        <v/>
      </c>
      <c r="AN238" s="91">
        <f t="shared" si="750"/>
        <v>0</v>
      </c>
      <c r="AO238" s="91" t="str">
        <f>IF(G238="","0",VALUE(VLOOKUP(G238,'登録データ（男）'!$U$4:$W$22,3,FALSE)))</f>
        <v>0</v>
      </c>
      <c r="AP238" s="91">
        <f t="shared" si="739"/>
        <v>0</v>
      </c>
      <c r="AQ238" s="91">
        <f t="shared" si="751"/>
        <v>0</v>
      </c>
      <c r="AR238" s="91" t="str">
        <f ca="1">IF(OFFSET(B238,-MOD(ROW(B238),3),0)&lt;&gt;"",IF(RIGHT(G238,1)=")",VALUE(VLOOKUP(OFFSET(B238,-MOD(ROW(B238),3),0),'登録データ（女）'!#REF!,8,FALSE)),"0"),"0")</f>
        <v>0</v>
      </c>
      <c r="AS238" s="91">
        <f t="shared" ca="1" si="752"/>
        <v>0</v>
      </c>
      <c r="AT238" s="91"/>
      <c r="AU238" s="91"/>
      <c r="AV238" s="91"/>
      <c r="AW238" s="91"/>
      <c r="AX238" s="91"/>
      <c r="AY238" s="91"/>
      <c r="AZ238" s="91"/>
      <c r="BA238" s="91"/>
      <c r="BB238" s="91" t="str">
        <f t="shared" si="753"/>
        <v/>
      </c>
      <c r="BG238" s="91">
        <f t="shared" si="754"/>
        <v>0</v>
      </c>
    </row>
    <row r="239" spans="1:59" ht="18.75" customHeight="1" thickBot="1">
      <c r="A239" s="389"/>
      <c r="B239" s="383"/>
      <c r="C239" s="386"/>
      <c r="D239" s="386"/>
      <c r="E239" s="117" t="s">
        <v>259</v>
      </c>
      <c r="F239" s="92" t="s">
        <v>54</v>
      </c>
      <c r="G239" s="79"/>
      <c r="H239" s="79"/>
      <c r="I239" s="92" t="s">
        <v>36</v>
      </c>
      <c r="J239" s="18"/>
      <c r="K239" s="93" t="str">
        <f t="shared" si="755"/>
        <v/>
      </c>
      <c r="L239" s="18"/>
      <c r="M239" s="93" t="str">
        <f t="shared" si="745"/>
        <v/>
      </c>
      <c r="N239" s="18"/>
      <c r="O239" s="18"/>
      <c r="P239" s="258"/>
      <c r="Q239" s="258"/>
      <c r="R239" s="259"/>
      <c r="S239" s="256"/>
      <c r="T239" s="256"/>
      <c r="X239" s="104"/>
      <c r="Y239" s="91">
        <f>IF(B239="",0,IF(VLOOKUP(B239,'登録データ（女）'!$A$3:$AB$2000,28,FALSE)=1,0,1))</f>
        <v>0</v>
      </c>
      <c r="Z239" s="91"/>
      <c r="AA239" s="91"/>
      <c r="AB239" s="91"/>
      <c r="AC239" s="91"/>
      <c r="AD239" s="91"/>
      <c r="AE239" s="91"/>
      <c r="AF239" s="91"/>
      <c r="AG239" s="91">
        <f t="shared" ca="1" si="746"/>
        <v>0</v>
      </c>
      <c r="AH239" s="91">
        <f t="shared" si="747"/>
        <v>0</v>
      </c>
      <c r="AI239" s="91" t="str">
        <f>IF(G239="","0",VLOOKUP(G239,'登録データ（女）'!$U$4:$W$23,2,FALSE))</f>
        <v>0</v>
      </c>
      <c r="AJ239" s="91" t="str">
        <f t="shared" si="737"/>
        <v>00</v>
      </c>
      <c r="AK239" s="91" t="str">
        <f t="shared" si="748"/>
        <v>0</v>
      </c>
      <c r="AL239" s="91" t="str">
        <f t="shared" si="738"/>
        <v>000000</v>
      </c>
      <c r="AM239" s="91" t="str">
        <f t="shared" ca="1" si="749"/>
        <v/>
      </c>
      <c r="AN239" s="91">
        <f t="shared" si="750"/>
        <v>0</v>
      </c>
      <c r="AO239" s="91" t="str">
        <f>IF(G239="","0",VALUE(VLOOKUP(G239,'登録データ（男）'!$U$4:$W$22,3,FALSE)))</f>
        <v>0</v>
      </c>
      <c r="AP239" s="91">
        <f t="shared" si="739"/>
        <v>0</v>
      </c>
      <c r="AQ239" s="91">
        <f t="shared" si="751"/>
        <v>0</v>
      </c>
      <c r="AR239" s="91" t="str">
        <f ca="1">IF(OFFSET(B239,-MOD(ROW(B239),3),0)&lt;&gt;"",IF(RIGHT(G239,1)=")",VALUE(VLOOKUP(OFFSET(B239,-MOD(ROW(B239),3),0),'登録データ（女）'!#REF!,8,FALSE)),"0"),"0")</f>
        <v>0</v>
      </c>
      <c r="AS239" s="91">
        <f t="shared" ca="1" si="752"/>
        <v>0</v>
      </c>
      <c r="AT239" s="91"/>
      <c r="AU239" s="91"/>
      <c r="AV239" s="91"/>
      <c r="AW239" s="91"/>
      <c r="AX239" s="91"/>
      <c r="AY239" s="91"/>
      <c r="AZ239" s="91"/>
      <c r="BA239" s="91"/>
      <c r="BB239" s="91" t="str">
        <f t="shared" si="753"/>
        <v/>
      </c>
      <c r="BG239" s="91">
        <f t="shared" si="754"/>
        <v>0</v>
      </c>
    </row>
    <row r="240" spans="1:59" ht="18" customHeight="1" thickTop="1">
      <c r="A240" s="387">
        <v>75</v>
      </c>
      <c r="B240" s="381"/>
      <c r="C240" s="384" t="str">
        <f>IF(B240="","",VLOOKUP(B240,'登録データ（女）'!$A$3:$AB$2000,2,FALSE))</f>
        <v/>
      </c>
      <c r="D240" s="384" t="str">
        <f>IF(B240="","",VLOOKUP(B240,'登録データ（女）'!$A$3:$AB$2000,3,FALSE))</f>
        <v/>
      </c>
      <c r="E240" s="90" t="str">
        <f>IF(B240="","",VLOOKUP(B240,'登録データ（女）'!$A$3:$AB$2000,7,FALSE))</f>
        <v/>
      </c>
      <c r="F240" s="90" t="s">
        <v>52</v>
      </c>
      <c r="G240" s="82"/>
      <c r="H240" s="82"/>
      <c r="I240" s="90" t="s">
        <v>55</v>
      </c>
      <c r="J240" s="17"/>
      <c r="K240" s="111" t="str">
        <f t="shared" si="755"/>
        <v/>
      </c>
      <c r="L240" s="17"/>
      <c r="M240" s="111" t="str">
        <f t="shared" si="745"/>
        <v/>
      </c>
      <c r="N240" s="17"/>
      <c r="O240" s="17"/>
      <c r="P240" s="262"/>
      <c r="Q240" s="262"/>
      <c r="R240" s="241"/>
      <c r="S240" s="254"/>
      <c r="T240" s="254"/>
      <c r="X240" s="104"/>
      <c r="Y240" s="91">
        <f>IF(B240="",0,IF(VLOOKUP(B240,'登録データ（女）'!$A$3:$AB$2000,28,FALSE)=1,0,1))</f>
        <v>0</v>
      </c>
      <c r="Z240" s="91">
        <f t="shared" ref="Z240" si="855">IF(B240="",1,0)</f>
        <v>1</v>
      </c>
      <c r="AA240" s="91">
        <f t="shared" ref="AA240" si="856">IF(C240="",1,0)</f>
        <v>1</v>
      </c>
      <c r="AB240" s="91">
        <f t="shared" ref="AB240" si="857">IF(D240="",1,0)</f>
        <v>1</v>
      </c>
      <c r="AC240" s="91">
        <f t="shared" ref="AC240" si="858">IF(E240="",1,0)</f>
        <v>1</v>
      </c>
      <c r="AD240" s="91">
        <f t="shared" ref="AD240" si="859">IF(E241="",1,0)</f>
        <v>1</v>
      </c>
      <c r="AE240" s="91">
        <f>SUM(Z240:AD240)</f>
        <v>5</v>
      </c>
      <c r="AF240" s="115" t="str">
        <f t="shared" ref="AF240" si="860">IF($B240="","",IF($B240&gt;1500,0,1))</f>
        <v/>
      </c>
      <c r="AG240" s="91">
        <f t="shared" ca="1" si="746"/>
        <v>0</v>
      </c>
      <c r="AH240" s="91">
        <f t="shared" si="747"/>
        <v>0</v>
      </c>
      <c r="AI240" s="91" t="str">
        <f>IF(G240="","0",VLOOKUP(G240,'登録データ（女）'!$U$4:$W$23,2,FALSE))</f>
        <v>0</v>
      </c>
      <c r="AJ240" s="91" t="str">
        <f t="shared" si="737"/>
        <v>00</v>
      </c>
      <c r="AK240" s="91" t="str">
        <f t="shared" si="748"/>
        <v>0</v>
      </c>
      <c r="AL240" s="91" t="str">
        <f t="shared" si="738"/>
        <v>000000</v>
      </c>
      <c r="AM240" s="91" t="str">
        <f t="shared" ca="1" si="749"/>
        <v/>
      </c>
      <c r="AN240" s="91">
        <f t="shared" si="750"/>
        <v>0</v>
      </c>
      <c r="AO240" s="91" t="str">
        <f>IF(G240="","0",VALUE(VLOOKUP(G240,'登録データ（男）'!$U$4:$W$22,3,FALSE)))</f>
        <v>0</v>
      </c>
      <c r="AP240" s="91">
        <f t="shared" si="739"/>
        <v>0</v>
      </c>
      <c r="AQ240" s="91">
        <f t="shared" si="751"/>
        <v>0</v>
      </c>
      <c r="AR240" s="91" t="str">
        <f ca="1">IF(OFFSET(B240,-MOD(ROW(B240),3),0)&lt;&gt;"",IF(RIGHT(G240,1)=")",VALUE(VLOOKUP(OFFSET(B240,-MOD(ROW(B240),3),0),'登録データ（女）'!#REF!,8,FALSE)),"0"),"0")</f>
        <v>0</v>
      </c>
      <c r="AS240" s="91">
        <f t="shared" ca="1" si="752"/>
        <v>0</v>
      </c>
      <c r="AT240" s="91" t="str">
        <f t="shared" ref="AT240" si="861">IF(AU240="","",RANK(AU240,$AU$18:$AU$467,1))</f>
        <v/>
      </c>
      <c r="AU240" s="91" t="str">
        <f t="shared" ref="AU240" si="862">IF(S240="","",B240)</f>
        <v/>
      </c>
      <c r="AV240" s="91" t="str">
        <f t="shared" ref="AV240" si="863">IF(AW240="","",RANK(AW240,$AW$18:$AW$467,1))</f>
        <v/>
      </c>
      <c r="AW240" s="91" t="str">
        <f t="shared" ref="AW240" si="864">IF(T240="","",B240)</f>
        <v/>
      </c>
      <c r="AX240" s="91" t="str">
        <f t="shared" ref="AX240" si="865">IF(AY240="","",RANK(AY240,$AY$18:$AY$467,1))</f>
        <v/>
      </c>
      <c r="AY240" s="91" t="str">
        <f>IF(OR(G240="七種競技",G241="七種競技",G242="七種競技"),B240,"")</f>
        <v/>
      </c>
      <c r="AZ240" s="91"/>
      <c r="BA240" s="91">
        <f>B240</f>
        <v>0</v>
      </c>
      <c r="BB240" s="91" t="str">
        <f t="shared" si="753"/>
        <v/>
      </c>
      <c r="BG240" s="91">
        <f t="shared" si="754"/>
        <v>0</v>
      </c>
    </row>
    <row r="241" spans="1:59" ht="18" customHeight="1">
      <c r="A241" s="388"/>
      <c r="B241" s="382"/>
      <c r="C241" s="385"/>
      <c r="D241" s="385"/>
      <c r="E241" s="91" t="str">
        <f>IF(B240="","",VLOOKUP(B240,'登録データ（女）'!$A$3:$AB$2000,4,FALSE))</f>
        <v/>
      </c>
      <c r="F241" s="91" t="s">
        <v>53</v>
      </c>
      <c r="G241" s="16"/>
      <c r="H241" s="16"/>
      <c r="I241" s="91" t="s">
        <v>56</v>
      </c>
      <c r="J241" s="76"/>
      <c r="K241" s="91" t="str">
        <f t="shared" si="755"/>
        <v/>
      </c>
      <c r="L241" s="76"/>
      <c r="M241" s="91" t="str">
        <f t="shared" si="745"/>
        <v/>
      </c>
      <c r="N241" s="76"/>
      <c r="O241" s="76"/>
      <c r="P241" s="204"/>
      <c r="Q241" s="204"/>
      <c r="R241" s="257"/>
      <c r="S241" s="255"/>
      <c r="T241" s="255"/>
      <c r="X241" s="104"/>
      <c r="Y241" s="91">
        <f>IF(B241="",0,IF(VLOOKUP(B241,'登録データ（女）'!$A$3:$AB$2000,28,FALSE)=1,0,1))</f>
        <v>0</v>
      </c>
      <c r="Z241" s="91"/>
      <c r="AA241" s="91"/>
      <c r="AB241" s="91"/>
      <c r="AC241" s="91"/>
      <c r="AD241" s="91"/>
      <c r="AE241" s="91"/>
      <c r="AF241" s="91"/>
      <c r="AG241" s="91">
        <f t="shared" ca="1" si="746"/>
        <v>0</v>
      </c>
      <c r="AH241" s="91">
        <f t="shared" si="747"/>
        <v>0</v>
      </c>
      <c r="AI241" s="91" t="str">
        <f>IF(G241="","0",VLOOKUP(G241,'登録データ（女）'!$U$4:$W$23,2,FALSE))</f>
        <v>0</v>
      </c>
      <c r="AJ241" s="91" t="str">
        <f t="shared" si="737"/>
        <v>00</v>
      </c>
      <c r="AK241" s="91" t="str">
        <f t="shared" si="748"/>
        <v>0</v>
      </c>
      <c r="AL241" s="91" t="str">
        <f t="shared" si="738"/>
        <v>000000</v>
      </c>
      <c r="AM241" s="91" t="str">
        <f t="shared" ca="1" si="749"/>
        <v/>
      </c>
      <c r="AN241" s="91">
        <f t="shared" si="750"/>
        <v>0</v>
      </c>
      <c r="AO241" s="91" t="str">
        <f>IF(G241="","0",VALUE(VLOOKUP(G241,'登録データ（男）'!$U$4:$W$22,3,FALSE)))</f>
        <v>0</v>
      </c>
      <c r="AP241" s="91">
        <f t="shared" si="739"/>
        <v>0</v>
      </c>
      <c r="AQ241" s="91">
        <f t="shared" si="751"/>
        <v>0</v>
      </c>
      <c r="AR241" s="91" t="str">
        <f ca="1">IF(OFFSET(B241,-MOD(ROW(B241),3),0)&lt;&gt;"",IF(RIGHT(G241,1)=")",VALUE(VLOOKUP(OFFSET(B241,-MOD(ROW(B241),3),0),'登録データ（女）'!#REF!,8,FALSE)),"0"),"0")</f>
        <v>0</v>
      </c>
      <c r="AS241" s="91">
        <f t="shared" ca="1" si="752"/>
        <v>0</v>
      </c>
      <c r="AT241" s="91"/>
      <c r="AU241" s="91"/>
      <c r="AV241" s="91"/>
      <c r="AW241" s="91"/>
      <c r="AX241" s="91"/>
      <c r="AY241" s="91"/>
      <c r="AZ241" s="91"/>
      <c r="BA241" s="91"/>
      <c r="BB241" s="91" t="str">
        <f t="shared" si="753"/>
        <v/>
      </c>
      <c r="BG241" s="91">
        <f t="shared" si="754"/>
        <v>0</v>
      </c>
    </row>
    <row r="242" spans="1:59" ht="18" customHeight="1" thickBot="1">
      <c r="A242" s="389"/>
      <c r="B242" s="383"/>
      <c r="C242" s="386"/>
      <c r="D242" s="386"/>
      <c r="E242" s="117" t="s">
        <v>259</v>
      </c>
      <c r="F242" s="92" t="s">
        <v>54</v>
      </c>
      <c r="G242" s="79"/>
      <c r="H242" s="79"/>
      <c r="I242" s="92" t="s">
        <v>36</v>
      </c>
      <c r="J242" s="18"/>
      <c r="K242" s="93" t="str">
        <f t="shared" si="755"/>
        <v/>
      </c>
      <c r="L242" s="18"/>
      <c r="M242" s="93" t="str">
        <f t="shared" si="745"/>
        <v/>
      </c>
      <c r="N242" s="18"/>
      <c r="O242" s="18"/>
      <c r="P242" s="258"/>
      <c r="Q242" s="258"/>
      <c r="R242" s="259"/>
      <c r="S242" s="256"/>
      <c r="T242" s="256"/>
      <c r="X242" s="104"/>
      <c r="Y242" s="91">
        <f>IF(B242="",0,IF(VLOOKUP(B242,'登録データ（女）'!$A$3:$AB$2000,28,FALSE)=1,0,1))</f>
        <v>0</v>
      </c>
      <c r="Z242" s="91"/>
      <c r="AA242" s="91"/>
      <c r="AB242" s="91"/>
      <c r="AC242" s="91"/>
      <c r="AD242" s="91"/>
      <c r="AE242" s="91"/>
      <c r="AF242" s="91"/>
      <c r="AG242" s="91">
        <f t="shared" ca="1" si="746"/>
        <v>0</v>
      </c>
      <c r="AH242" s="91">
        <f t="shared" si="747"/>
        <v>0</v>
      </c>
      <c r="AI242" s="91" t="str">
        <f>IF(G242="","0",VLOOKUP(G242,'登録データ（女）'!$U$4:$W$23,2,FALSE))</f>
        <v>0</v>
      </c>
      <c r="AJ242" s="91" t="str">
        <f t="shared" si="737"/>
        <v>00</v>
      </c>
      <c r="AK242" s="91" t="str">
        <f t="shared" si="748"/>
        <v>0</v>
      </c>
      <c r="AL242" s="91" t="str">
        <f t="shared" si="738"/>
        <v>000000</v>
      </c>
      <c r="AM242" s="91" t="str">
        <f t="shared" ca="1" si="749"/>
        <v/>
      </c>
      <c r="AN242" s="91">
        <f t="shared" si="750"/>
        <v>0</v>
      </c>
      <c r="AO242" s="91" t="str">
        <f>IF(G242="","0",VALUE(VLOOKUP(G242,'登録データ（男）'!$U$4:$W$22,3,FALSE)))</f>
        <v>0</v>
      </c>
      <c r="AP242" s="91">
        <f t="shared" si="739"/>
        <v>0</v>
      </c>
      <c r="AQ242" s="91">
        <f t="shared" si="751"/>
        <v>0</v>
      </c>
      <c r="AR242" s="91" t="str">
        <f ca="1">IF(OFFSET(B242,-MOD(ROW(B242),3),0)&lt;&gt;"",IF(RIGHT(G242,1)=")",VALUE(VLOOKUP(OFFSET(B242,-MOD(ROW(B242),3),0),'登録データ（女）'!#REF!,8,FALSE)),"0"),"0")</f>
        <v>0</v>
      </c>
      <c r="AS242" s="91">
        <f t="shared" ca="1" si="752"/>
        <v>0</v>
      </c>
      <c r="AT242" s="91"/>
      <c r="AU242" s="91"/>
      <c r="AV242" s="91"/>
      <c r="AW242" s="91"/>
      <c r="AX242" s="91"/>
      <c r="AY242" s="91"/>
      <c r="AZ242" s="91"/>
      <c r="BA242" s="91"/>
      <c r="BB242" s="91" t="str">
        <f t="shared" si="753"/>
        <v/>
      </c>
      <c r="BG242" s="91">
        <f t="shared" si="754"/>
        <v>0</v>
      </c>
    </row>
    <row r="243" spans="1:59" ht="18" customHeight="1" thickTop="1">
      <c r="A243" s="387">
        <v>76</v>
      </c>
      <c r="B243" s="381"/>
      <c r="C243" s="384" t="str">
        <f>IF(B243="","",VLOOKUP(B243,'登録データ（女）'!$A$3:$AB$2000,2,FALSE))</f>
        <v/>
      </c>
      <c r="D243" s="384" t="str">
        <f>IF(B243="","",VLOOKUP(B243,'登録データ（女）'!$A$3:$AB$2000,3,FALSE))</f>
        <v/>
      </c>
      <c r="E243" s="90" t="str">
        <f>IF(B243="","",VLOOKUP(B243,'登録データ（女）'!$A$3:$AB$2000,7,FALSE))</f>
        <v/>
      </c>
      <c r="F243" s="90" t="s">
        <v>52</v>
      </c>
      <c r="G243" s="82"/>
      <c r="H243" s="82"/>
      <c r="I243" s="90" t="s">
        <v>55</v>
      </c>
      <c r="J243" s="17"/>
      <c r="K243" s="111" t="str">
        <f t="shared" si="755"/>
        <v/>
      </c>
      <c r="L243" s="17"/>
      <c r="M243" s="111" t="str">
        <f t="shared" si="745"/>
        <v/>
      </c>
      <c r="N243" s="17"/>
      <c r="O243" s="17"/>
      <c r="P243" s="262"/>
      <c r="Q243" s="262"/>
      <c r="R243" s="241"/>
      <c r="S243" s="254"/>
      <c r="T243" s="254"/>
      <c r="X243" s="104"/>
      <c r="Y243" s="91">
        <f>IF(B243="",0,IF(VLOOKUP(B243,'登録データ（女）'!$A$3:$AB$2000,28,FALSE)=1,0,1))</f>
        <v>0</v>
      </c>
      <c r="Z243" s="91">
        <f t="shared" ref="Z243" si="866">IF(B243="",1,0)</f>
        <v>1</v>
      </c>
      <c r="AA243" s="91">
        <f t="shared" ref="AA243" si="867">IF(C243="",1,0)</f>
        <v>1</v>
      </c>
      <c r="AB243" s="91">
        <f t="shared" ref="AB243" si="868">IF(D243="",1,0)</f>
        <v>1</v>
      </c>
      <c r="AC243" s="91">
        <f t="shared" ref="AC243" si="869">IF(E243="",1,0)</f>
        <v>1</v>
      </c>
      <c r="AD243" s="91">
        <f t="shared" ref="AD243" si="870">IF(E244="",1,0)</f>
        <v>1</v>
      </c>
      <c r="AE243" s="91">
        <f>SUM(Z243:AD243)</f>
        <v>5</v>
      </c>
      <c r="AF243" s="115" t="str">
        <f t="shared" ref="AF243" si="871">IF($B243="","",IF($B243&gt;1500,0,1))</f>
        <v/>
      </c>
      <c r="AG243" s="91">
        <f t="shared" ca="1" si="746"/>
        <v>0</v>
      </c>
      <c r="AH243" s="91">
        <f t="shared" si="747"/>
        <v>0</v>
      </c>
      <c r="AI243" s="91" t="str">
        <f>IF(G243="","0",VLOOKUP(G243,'登録データ（女）'!$U$4:$W$23,2,FALSE))</f>
        <v>0</v>
      </c>
      <c r="AJ243" s="91" t="str">
        <f t="shared" si="737"/>
        <v>00</v>
      </c>
      <c r="AK243" s="91" t="str">
        <f t="shared" si="748"/>
        <v>0</v>
      </c>
      <c r="AL243" s="91" t="str">
        <f t="shared" si="738"/>
        <v>000000</v>
      </c>
      <c r="AM243" s="91" t="str">
        <f t="shared" ca="1" si="749"/>
        <v/>
      </c>
      <c r="AN243" s="91">
        <f t="shared" si="750"/>
        <v>0</v>
      </c>
      <c r="AO243" s="91" t="str">
        <f>IF(G243="","0",VALUE(VLOOKUP(G243,'登録データ（男）'!$U$4:$W$22,3,FALSE)))</f>
        <v>0</v>
      </c>
      <c r="AP243" s="91">
        <f t="shared" si="739"/>
        <v>0</v>
      </c>
      <c r="AQ243" s="91">
        <f t="shared" si="751"/>
        <v>0</v>
      </c>
      <c r="AR243" s="91" t="str">
        <f ca="1">IF(OFFSET(B243,-MOD(ROW(B243),3),0)&lt;&gt;"",IF(RIGHT(G243,1)=")",VALUE(VLOOKUP(OFFSET(B243,-MOD(ROW(B243),3),0),'登録データ（女）'!#REF!,8,FALSE)),"0"),"0")</f>
        <v>0</v>
      </c>
      <c r="AS243" s="91">
        <f t="shared" ca="1" si="752"/>
        <v>0</v>
      </c>
      <c r="AT243" s="91" t="str">
        <f t="shared" ref="AT243" si="872">IF(AU243="","",RANK(AU243,$AU$18:$AU$467,1))</f>
        <v/>
      </c>
      <c r="AU243" s="91" t="str">
        <f t="shared" ref="AU243" si="873">IF(S243="","",B243)</f>
        <v/>
      </c>
      <c r="AV243" s="91" t="str">
        <f t="shared" ref="AV243" si="874">IF(AW243="","",RANK(AW243,$AW$18:$AW$467,1))</f>
        <v/>
      </c>
      <c r="AW243" s="91" t="str">
        <f t="shared" ref="AW243" si="875">IF(T243="","",B243)</f>
        <v/>
      </c>
      <c r="AX243" s="91" t="str">
        <f t="shared" ref="AX243" si="876">IF(AY243="","",RANK(AY243,$AY$18:$AY$467,1))</f>
        <v/>
      </c>
      <c r="AY243" s="91" t="str">
        <f>IF(OR(G243="七種競技",G244="七種競技",G245="七種競技"),B243,"")</f>
        <v/>
      </c>
      <c r="AZ243" s="91"/>
      <c r="BA243" s="91">
        <f>B243</f>
        <v>0</v>
      </c>
      <c r="BB243" s="91" t="str">
        <f t="shared" si="753"/>
        <v/>
      </c>
      <c r="BG243" s="91">
        <f t="shared" si="754"/>
        <v>0</v>
      </c>
    </row>
    <row r="244" spans="1:59" ht="18" customHeight="1">
      <c r="A244" s="388"/>
      <c r="B244" s="382"/>
      <c r="C244" s="385"/>
      <c r="D244" s="385"/>
      <c r="E244" s="91" t="str">
        <f>IF(B243="","",VLOOKUP(B243,'登録データ（女）'!$A$3:$AB$2000,4,FALSE))</f>
        <v/>
      </c>
      <c r="F244" s="91" t="s">
        <v>53</v>
      </c>
      <c r="G244" s="16"/>
      <c r="H244" s="16"/>
      <c r="I244" s="91" t="s">
        <v>56</v>
      </c>
      <c r="J244" s="76"/>
      <c r="K244" s="91" t="str">
        <f t="shared" si="755"/>
        <v/>
      </c>
      <c r="L244" s="76"/>
      <c r="M244" s="91" t="str">
        <f t="shared" si="745"/>
        <v/>
      </c>
      <c r="N244" s="76"/>
      <c r="O244" s="76"/>
      <c r="P244" s="204"/>
      <c r="Q244" s="204"/>
      <c r="R244" s="257"/>
      <c r="S244" s="255"/>
      <c r="T244" s="255"/>
      <c r="X244" s="104"/>
      <c r="Y244" s="91">
        <f>IF(B244="",0,IF(VLOOKUP(B244,'登録データ（女）'!$A$3:$AB$2000,28,FALSE)=1,0,1))</f>
        <v>0</v>
      </c>
      <c r="Z244" s="91"/>
      <c r="AA244" s="91"/>
      <c r="AB244" s="91"/>
      <c r="AC244" s="91"/>
      <c r="AD244" s="91"/>
      <c r="AE244" s="91"/>
      <c r="AF244" s="91"/>
      <c r="AG244" s="91">
        <f t="shared" ca="1" si="746"/>
        <v>0</v>
      </c>
      <c r="AH244" s="91">
        <f t="shared" si="747"/>
        <v>0</v>
      </c>
      <c r="AI244" s="91" t="str">
        <f>IF(G244="","0",VLOOKUP(G244,'登録データ（女）'!$U$4:$W$23,2,FALSE))</f>
        <v>0</v>
      </c>
      <c r="AJ244" s="91" t="str">
        <f t="shared" si="737"/>
        <v>00</v>
      </c>
      <c r="AK244" s="91" t="str">
        <f t="shared" si="748"/>
        <v>0</v>
      </c>
      <c r="AL244" s="91" t="str">
        <f t="shared" si="738"/>
        <v>000000</v>
      </c>
      <c r="AM244" s="91" t="str">
        <f t="shared" ca="1" si="749"/>
        <v/>
      </c>
      <c r="AN244" s="91">
        <f t="shared" si="750"/>
        <v>0</v>
      </c>
      <c r="AO244" s="91" t="str">
        <f>IF(G244="","0",VALUE(VLOOKUP(G244,'登録データ（男）'!$U$4:$W$22,3,FALSE)))</f>
        <v>0</v>
      </c>
      <c r="AP244" s="91">
        <f t="shared" si="739"/>
        <v>0</v>
      </c>
      <c r="AQ244" s="91">
        <f t="shared" si="751"/>
        <v>0</v>
      </c>
      <c r="AR244" s="91" t="str">
        <f ca="1">IF(OFFSET(B244,-MOD(ROW(B244),3),0)&lt;&gt;"",IF(RIGHT(G244,1)=")",VALUE(VLOOKUP(OFFSET(B244,-MOD(ROW(B244),3),0),'登録データ（女）'!#REF!,8,FALSE)),"0"),"0")</f>
        <v>0</v>
      </c>
      <c r="AS244" s="91">
        <f t="shared" ca="1" si="752"/>
        <v>0</v>
      </c>
      <c r="AT244" s="91"/>
      <c r="AU244" s="91"/>
      <c r="AV244" s="91"/>
      <c r="AW244" s="91"/>
      <c r="AX244" s="91"/>
      <c r="AY244" s="91"/>
      <c r="AZ244" s="91"/>
      <c r="BA244" s="91"/>
      <c r="BB244" s="91" t="str">
        <f t="shared" si="753"/>
        <v/>
      </c>
      <c r="BG244" s="91">
        <f t="shared" si="754"/>
        <v>0</v>
      </c>
    </row>
    <row r="245" spans="1:59" ht="18" customHeight="1" thickBot="1">
      <c r="A245" s="389"/>
      <c r="B245" s="383"/>
      <c r="C245" s="386"/>
      <c r="D245" s="386"/>
      <c r="E245" s="117" t="s">
        <v>259</v>
      </c>
      <c r="F245" s="92" t="s">
        <v>54</v>
      </c>
      <c r="G245" s="79"/>
      <c r="H245" s="79"/>
      <c r="I245" s="92" t="s">
        <v>36</v>
      </c>
      <c r="J245" s="18"/>
      <c r="K245" s="93" t="str">
        <f t="shared" si="755"/>
        <v/>
      </c>
      <c r="L245" s="18"/>
      <c r="M245" s="93" t="str">
        <f t="shared" si="745"/>
        <v/>
      </c>
      <c r="N245" s="18"/>
      <c r="O245" s="18"/>
      <c r="P245" s="258"/>
      <c r="Q245" s="258"/>
      <c r="R245" s="259"/>
      <c r="S245" s="256"/>
      <c r="T245" s="256"/>
      <c r="X245" s="104"/>
      <c r="Y245" s="91">
        <f>IF(B245="",0,IF(VLOOKUP(B245,'登録データ（女）'!$A$3:$AB$2000,28,FALSE)=1,0,1))</f>
        <v>0</v>
      </c>
      <c r="Z245" s="91"/>
      <c r="AA245" s="91"/>
      <c r="AB245" s="91"/>
      <c r="AC245" s="91"/>
      <c r="AD245" s="91"/>
      <c r="AE245" s="91"/>
      <c r="AF245" s="91"/>
      <c r="AG245" s="91">
        <f t="shared" ca="1" si="746"/>
        <v>0</v>
      </c>
      <c r="AH245" s="91">
        <f t="shared" si="747"/>
        <v>0</v>
      </c>
      <c r="AI245" s="91" t="str">
        <f>IF(G245="","0",VLOOKUP(G245,'登録データ（女）'!$U$4:$W$23,2,FALSE))</f>
        <v>0</v>
      </c>
      <c r="AJ245" s="91" t="str">
        <f t="shared" si="737"/>
        <v>00</v>
      </c>
      <c r="AK245" s="91" t="str">
        <f t="shared" si="748"/>
        <v>0</v>
      </c>
      <c r="AL245" s="91" t="str">
        <f t="shared" si="738"/>
        <v>000000</v>
      </c>
      <c r="AM245" s="91" t="str">
        <f t="shared" ca="1" si="749"/>
        <v/>
      </c>
      <c r="AN245" s="91">
        <f t="shared" si="750"/>
        <v>0</v>
      </c>
      <c r="AO245" s="91" t="str">
        <f>IF(G245="","0",VALUE(VLOOKUP(G245,'登録データ（男）'!$U$4:$W$22,3,FALSE)))</f>
        <v>0</v>
      </c>
      <c r="AP245" s="91">
        <f t="shared" si="739"/>
        <v>0</v>
      </c>
      <c r="AQ245" s="91">
        <f t="shared" si="751"/>
        <v>0</v>
      </c>
      <c r="AR245" s="91" t="str">
        <f ca="1">IF(OFFSET(B245,-MOD(ROW(B245),3),0)&lt;&gt;"",IF(RIGHT(G245,1)=")",VALUE(VLOOKUP(OFFSET(B245,-MOD(ROW(B245),3),0),'登録データ（女）'!#REF!,8,FALSE)),"0"),"0")</f>
        <v>0</v>
      </c>
      <c r="AS245" s="91">
        <f t="shared" ca="1" si="752"/>
        <v>0</v>
      </c>
      <c r="AT245" s="91"/>
      <c r="AU245" s="91"/>
      <c r="AV245" s="91"/>
      <c r="AW245" s="91"/>
      <c r="AX245" s="91"/>
      <c r="AY245" s="91"/>
      <c r="AZ245" s="91"/>
      <c r="BA245" s="91"/>
      <c r="BB245" s="91" t="str">
        <f t="shared" si="753"/>
        <v/>
      </c>
      <c r="BG245" s="91">
        <f t="shared" si="754"/>
        <v>0</v>
      </c>
    </row>
    <row r="246" spans="1:59" ht="18" customHeight="1" thickTop="1">
      <c r="A246" s="387">
        <v>77</v>
      </c>
      <c r="B246" s="381"/>
      <c r="C246" s="384" t="str">
        <f>IF(B246="","",VLOOKUP(B246,'登録データ（女）'!$A$3:$AB$2000,2,FALSE))</f>
        <v/>
      </c>
      <c r="D246" s="384" t="str">
        <f>IF(B246="","",VLOOKUP(B246,'登録データ（女）'!$A$3:$AB$2000,3,FALSE))</f>
        <v/>
      </c>
      <c r="E246" s="90" t="str">
        <f>IF(B246="","",VLOOKUP(B246,'登録データ（女）'!$A$3:$AB$2000,7,FALSE))</f>
        <v/>
      </c>
      <c r="F246" s="90" t="s">
        <v>52</v>
      </c>
      <c r="G246" s="82"/>
      <c r="H246" s="82"/>
      <c r="I246" s="90" t="s">
        <v>55</v>
      </c>
      <c r="J246" s="17"/>
      <c r="K246" s="111" t="str">
        <f t="shared" si="755"/>
        <v/>
      </c>
      <c r="L246" s="17"/>
      <c r="M246" s="111" t="str">
        <f t="shared" si="745"/>
        <v/>
      </c>
      <c r="N246" s="17"/>
      <c r="O246" s="17"/>
      <c r="P246" s="262"/>
      <c r="Q246" s="262"/>
      <c r="R246" s="241"/>
      <c r="S246" s="254"/>
      <c r="T246" s="254"/>
      <c r="X246" s="104"/>
      <c r="Y246" s="91">
        <f>IF(B246="",0,IF(VLOOKUP(B246,'登録データ（女）'!$A$3:$AB$2000,28,FALSE)=1,0,1))</f>
        <v>0</v>
      </c>
      <c r="Z246" s="91">
        <f t="shared" ref="Z246" si="877">IF(B246="",1,0)</f>
        <v>1</v>
      </c>
      <c r="AA246" s="91">
        <f t="shared" ref="AA246" si="878">IF(C246="",1,0)</f>
        <v>1</v>
      </c>
      <c r="AB246" s="91">
        <f t="shared" ref="AB246" si="879">IF(D246="",1,0)</f>
        <v>1</v>
      </c>
      <c r="AC246" s="91">
        <f t="shared" ref="AC246" si="880">IF(E246="",1,0)</f>
        <v>1</v>
      </c>
      <c r="AD246" s="91">
        <f t="shared" ref="AD246" si="881">IF(E247="",1,0)</f>
        <v>1</v>
      </c>
      <c r="AE246" s="91">
        <f>SUM(Z246:AD246)</f>
        <v>5</v>
      </c>
      <c r="AF246" s="115" t="str">
        <f t="shared" ref="AF246" si="882">IF($B246="","",IF($B246&gt;1500,0,1))</f>
        <v/>
      </c>
      <c r="AG246" s="91">
        <f t="shared" ca="1" si="746"/>
        <v>0</v>
      </c>
      <c r="AH246" s="91">
        <f t="shared" si="747"/>
        <v>0</v>
      </c>
      <c r="AI246" s="91" t="str">
        <f>IF(G246="","0",VLOOKUP(G246,'登録データ（女）'!$U$4:$W$23,2,FALSE))</f>
        <v>0</v>
      </c>
      <c r="AJ246" s="91" t="str">
        <f t="shared" si="737"/>
        <v>00</v>
      </c>
      <c r="AK246" s="91" t="str">
        <f t="shared" si="748"/>
        <v>0</v>
      </c>
      <c r="AL246" s="91" t="str">
        <f t="shared" si="738"/>
        <v>000000</v>
      </c>
      <c r="AM246" s="91" t="str">
        <f t="shared" ca="1" si="749"/>
        <v/>
      </c>
      <c r="AN246" s="91">
        <f t="shared" si="750"/>
        <v>0</v>
      </c>
      <c r="AO246" s="91" t="str">
        <f>IF(G246="","0",VALUE(VLOOKUP(G246,'登録データ（男）'!$U$4:$W$22,3,FALSE)))</f>
        <v>0</v>
      </c>
      <c r="AP246" s="91">
        <f t="shared" si="739"/>
        <v>0</v>
      </c>
      <c r="AQ246" s="91">
        <f t="shared" si="751"/>
        <v>0</v>
      </c>
      <c r="AR246" s="91" t="str">
        <f ca="1">IF(OFFSET(B246,-MOD(ROW(B246),3),0)&lt;&gt;"",IF(RIGHT(G246,1)=")",VALUE(VLOOKUP(OFFSET(B246,-MOD(ROW(B246),3),0),'登録データ（女）'!#REF!,8,FALSE)),"0"),"0")</f>
        <v>0</v>
      </c>
      <c r="AS246" s="91">
        <f t="shared" ca="1" si="752"/>
        <v>0</v>
      </c>
      <c r="AT246" s="91" t="str">
        <f t="shared" ref="AT246" si="883">IF(AU246="","",RANK(AU246,$AU$18:$AU$467,1))</f>
        <v/>
      </c>
      <c r="AU246" s="91" t="str">
        <f t="shared" ref="AU246" si="884">IF(S246="","",B246)</f>
        <v/>
      </c>
      <c r="AV246" s="91" t="str">
        <f t="shared" ref="AV246" si="885">IF(AW246="","",RANK(AW246,$AW$18:$AW$467,1))</f>
        <v/>
      </c>
      <c r="AW246" s="91" t="str">
        <f t="shared" ref="AW246" si="886">IF(T246="","",B246)</f>
        <v/>
      </c>
      <c r="AX246" s="91" t="str">
        <f t="shared" ref="AX246" si="887">IF(AY246="","",RANK(AY246,$AY$18:$AY$467,1))</f>
        <v/>
      </c>
      <c r="AY246" s="91" t="str">
        <f>IF(OR(G246="七種競技",G247="七種競技",G248="七種競技"),B246,"")</f>
        <v/>
      </c>
      <c r="AZ246" s="91"/>
      <c r="BA246" s="91">
        <f>B246</f>
        <v>0</v>
      </c>
      <c r="BB246" s="91" t="str">
        <f t="shared" si="753"/>
        <v/>
      </c>
      <c r="BG246" s="91">
        <f t="shared" si="754"/>
        <v>0</v>
      </c>
    </row>
    <row r="247" spans="1:59" ht="18" customHeight="1">
      <c r="A247" s="388"/>
      <c r="B247" s="382"/>
      <c r="C247" s="385"/>
      <c r="D247" s="385"/>
      <c r="E247" s="91" t="str">
        <f>IF(B246="","",VLOOKUP(B246,'登録データ（女）'!$A$3:$AB$2000,4,FALSE))</f>
        <v/>
      </c>
      <c r="F247" s="91" t="s">
        <v>53</v>
      </c>
      <c r="G247" s="16"/>
      <c r="H247" s="16"/>
      <c r="I247" s="91" t="s">
        <v>56</v>
      </c>
      <c r="J247" s="76"/>
      <c r="K247" s="91" t="str">
        <f t="shared" si="755"/>
        <v/>
      </c>
      <c r="L247" s="76"/>
      <c r="M247" s="91" t="str">
        <f t="shared" si="745"/>
        <v/>
      </c>
      <c r="N247" s="76"/>
      <c r="O247" s="76"/>
      <c r="P247" s="204"/>
      <c r="Q247" s="204"/>
      <c r="R247" s="257"/>
      <c r="S247" s="255"/>
      <c r="T247" s="255"/>
      <c r="X247" s="104"/>
      <c r="Y247" s="91">
        <f>IF(B247="",0,IF(VLOOKUP(B247,'登録データ（女）'!$A$3:$AB$2000,28,FALSE)=1,0,1))</f>
        <v>0</v>
      </c>
      <c r="Z247" s="91"/>
      <c r="AA247" s="91"/>
      <c r="AB247" s="91"/>
      <c r="AC247" s="91"/>
      <c r="AD247" s="91"/>
      <c r="AE247" s="91"/>
      <c r="AF247" s="91"/>
      <c r="AG247" s="91">
        <f t="shared" ca="1" si="746"/>
        <v>0</v>
      </c>
      <c r="AH247" s="91">
        <f t="shared" si="747"/>
        <v>0</v>
      </c>
      <c r="AI247" s="91" t="str">
        <f>IF(G247="","0",VLOOKUP(G247,'登録データ（女）'!$U$4:$W$23,2,FALSE))</f>
        <v>0</v>
      </c>
      <c r="AJ247" s="91" t="str">
        <f t="shared" si="737"/>
        <v>00</v>
      </c>
      <c r="AK247" s="91" t="str">
        <f t="shared" si="748"/>
        <v>0</v>
      </c>
      <c r="AL247" s="91" t="str">
        <f t="shared" si="738"/>
        <v>000000</v>
      </c>
      <c r="AM247" s="91" t="str">
        <f t="shared" ca="1" si="749"/>
        <v/>
      </c>
      <c r="AN247" s="91">
        <f t="shared" si="750"/>
        <v>0</v>
      </c>
      <c r="AO247" s="91" t="str">
        <f>IF(G247="","0",VALUE(VLOOKUP(G247,'登録データ（男）'!$U$4:$W$22,3,FALSE)))</f>
        <v>0</v>
      </c>
      <c r="AP247" s="91">
        <f t="shared" si="739"/>
        <v>0</v>
      </c>
      <c r="AQ247" s="91">
        <f t="shared" si="751"/>
        <v>0</v>
      </c>
      <c r="AR247" s="91" t="str">
        <f ca="1">IF(OFFSET(B247,-MOD(ROW(B247),3),0)&lt;&gt;"",IF(RIGHT(G247,1)=")",VALUE(VLOOKUP(OFFSET(B247,-MOD(ROW(B247),3),0),'登録データ（女）'!#REF!,8,FALSE)),"0"),"0")</f>
        <v>0</v>
      </c>
      <c r="AS247" s="91">
        <f t="shared" ca="1" si="752"/>
        <v>0</v>
      </c>
      <c r="AT247" s="91"/>
      <c r="AU247" s="91"/>
      <c r="AV247" s="91"/>
      <c r="AW247" s="91"/>
      <c r="AX247" s="91"/>
      <c r="AY247" s="91"/>
      <c r="AZ247" s="91"/>
      <c r="BA247" s="91"/>
      <c r="BB247" s="91" t="str">
        <f t="shared" si="753"/>
        <v/>
      </c>
      <c r="BG247" s="91">
        <f t="shared" si="754"/>
        <v>0</v>
      </c>
    </row>
    <row r="248" spans="1:59" ht="18" customHeight="1" thickBot="1">
      <c r="A248" s="389"/>
      <c r="B248" s="383"/>
      <c r="C248" s="386"/>
      <c r="D248" s="386"/>
      <c r="E248" s="117" t="s">
        <v>259</v>
      </c>
      <c r="F248" s="92" t="s">
        <v>54</v>
      </c>
      <c r="G248" s="79"/>
      <c r="H248" s="79"/>
      <c r="I248" s="92" t="s">
        <v>36</v>
      </c>
      <c r="J248" s="18"/>
      <c r="K248" s="93" t="str">
        <f t="shared" si="755"/>
        <v/>
      </c>
      <c r="L248" s="18"/>
      <c r="M248" s="93" t="str">
        <f t="shared" si="745"/>
        <v/>
      </c>
      <c r="N248" s="18"/>
      <c r="O248" s="18"/>
      <c r="P248" s="258"/>
      <c r="Q248" s="258"/>
      <c r="R248" s="259"/>
      <c r="S248" s="256"/>
      <c r="T248" s="256"/>
      <c r="X248" s="104"/>
      <c r="Y248" s="91">
        <f>IF(B248="",0,IF(VLOOKUP(B248,'登録データ（女）'!$A$3:$AB$2000,28,FALSE)=1,0,1))</f>
        <v>0</v>
      </c>
      <c r="Z248" s="91"/>
      <c r="AA248" s="91"/>
      <c r="AB248" s="91"/>
      <c r="AC248" s="91"/>
      <c r="AD248" s="91"/>
      <c r="AE248" s="91"/>
      <c r="AF248" s="91"/>
      <c r="AG248" s="91">
        <f t="shared" ca="1" si="746"/>
        <v>0</v>
      </c>
      <c r="AH248" s="91">
        <f t="shared" si="747"/>
        <v>0</v>
      </c>
      <c r="AI248" s="91" t="str">
        <f>IF(G248="","0",VLOOKUP(G248,'登録データ（女）'!$U$4:$W$23,2,FALSE))</f>
        <v>0</v>
      </c>
      <c r="AJ248" s="91" t="str">
        <f t="shared" si="737"/>
        <v>00</v>
      </c>
      <c r="AK248" s="91" t="str">
        <f t="shared" si="748"/>
        <v>0</v>
      </c>
      <c r="AL248" s="91" t="str">
        <f t="shared" si="738"/>
        <v>000000</v>
      </c>
      <c r="AM248" s="91" t="str">
        <f t="shared" ca="1" si="749"/>
        <v/>
      </c>
      <c r="AN248" s="91">
        <f t="shared" si="750"/>
        <v>0</v>
      </c>
      <c r="AO248" s="91" t="str">
        <f>IF(G248="","0",VALUE(VLOOKUP(G248,'登録データ（男）'!$U$4:$W$22,3,FALSE)))</f>
        <v>0</v>
      </c>
      <c r="AP248" s="91">
        <f t="shared" si="739"/>
        <v>0</v>
      </c>
      <c r="AQ248" s="91">
        <f t="shared" si="751"/>
        <v>0</v>
      </c>
      <c r="AR248" s="91" t="str">
        <f ca="1">IF(OFFSET(B248,-MOD(ROW(B248),3),0)&lt;&gt;"",IF(RIGHT(G248,1)=")",VALUE(VLOOKUP(OFFSET(B248,-MOD(ROW(B248),3),0),'登録データ（女）'!#REF!,8,FALSE)),"0"),"0")</f>
        <v>0</v>
      </c>
      <c r="AS248" s="91">
        <f t="shared" ca="1" si="752"/>
        <v>0</v>
      </c>
      <c r="AT248" s="91"/>
      <c r="AU248" s="91"/>
      <c r="AV248" s="91"/>
      <c r="AW248" s="91"/>
      <c r="AX248" s="91"/>
      <c r="AY248" s="91"/>
      <c r="AZ248" s="91"/>
      <c r="BA248" s="91"/>
      <c r="BB248" s="91" t="str">
        <f t="shared" si="753"/>
        <v/>
      </c>
      <c r="BG248" s="91">
        <f t="shared" si="754"/>
        <v>0</v>
      </c>
    </row>
    <row r="249" spans="1:59" ht="18" customHeight="1" thickTop="1">
      <c r="A249" s="387">
        <v>78</v>
      </c>
      <c r="B249" s="381"/>
      <c r="C249" s="384" t="str">
        <f>IF(B249="","",VLOOKUP(B249,'登録データ（女）'!$A$3:$AB$2000,2,FALSE))</f>
        <v/>
      </c>
      <c r="D249" s="384" t="str">
        <f>IF(B249="","",VLOOKUP(B249,'登録データ（女）'!$A$3:$AB$2000,3,FALSE))</f>
        <v/>
      </c>
      <c r="E249" s="90" t="str">
        <f>IF(B249="","",VLOOKUP(B249,'登録データ（女）'!$A$3:$AB$2000,7,FALSE))</f>
        <v/>
      </c>
      <c r="F249" s="90" t="s">
        <v>52</v>
      </c>
      <c r="G249" s="82"/>
      <c r="H249" s="82"/>
      <c r="I249" s="90" t="s">
        <v>55</v>
      </c>
      <c r="J249" s="17"/>
      <c r="K249" s="111" t="str">
        <f t="shared" si="755"/>
        <v/>
      </c>
      <c r="L249" s="17"/>
      <c r="M249" s="111" t="str">
        <f t="shared" si="745"/>
        <v/>
      </c>
      <c r="N249" s="17"/>
      <c r="O249" s="17"/>
      <c r="P249" s="262"/>
      <c r="Q249" s="262"/>
      <c r="R249" s="241"/>
      <c r="S249" s="254"/>
      <c r="T249" s="254"/>
      <c r="X249" s="104"/>
      <c r="Y249" s="91">
        <f>IF(B249="",0,IF(VLOOKUP(B249,'登録データ（女）'!$A$3:$AB$2000,28,FALSE)=1,0,1))</f>
        <v>0</v>
      </c>
      <c r="Z249" s="91">
        <f t="shared" ref="Z249" si="888">IF(B249="",1,0)</f>
        <v>1</v>
      </c>
      <c r="AA249" s="91">
        <f t="shared" ref="AA249" si="889">IF(C249="",1,0)</f>
        <v>1</v>
      </c>
      <c r="AB249" s="91">
        <f t="shared" ref="AB249" si="890">IF(D249="",1,0)</f>
        <v>1</v>
      </c>
      <c r="AC249" s="91">
        <f t="shared" ref="AC249" si="891">IF(E249="",1,0)</f>
        <v>1</v>
      </c>
      <c r="AD249" s="91">
        <f t="shared" ref="AD249" si="892">IF(E250="",1,0)</f>
        <v>1</v>
      </c>
      <c r="AE249" s="91">
        <f>SUM(Z249:AD249)</f>
        <v>5</v>
      </c>
      <c r="AF249" s="115" t="str">
        <f t="shared" ref="AF249" si="893">IF($B249="","",IF($B249&gt;1500,0,1))</f>
        <v/>
      </c>
      <c r="AG249" s="91">
        <f t="shared" ca="1" si="746"/>
        <v>0</v>
      </c>
      <c r="AH249" s="91">
        <f t="shared" si="747"/>
        <v>0</v>
      </c>
      <c r="AI249" s="91" t="str">
        <f>IF(G249="","0",VLOOKUP(G249,'登録データ（女）'!$U$4:$W$23,2,FALSE))</f>
        <v>0</v>
      </c>
      <c r="AJ249" s="91" t="str">
        <f t="shared" si="737"/>
        <v>00</v>
      </c>
      <c r="AK249" s="91" t="str">
        <f t="shared" si="748"/>
        <v>0</v>
      </c>
      <c r="AL249" s="91" t="str">
        <f t="shared" si="738"/>
        <v>000000</v>
      </c>
      <c r="AM249" s="91" t="str">
        <f t="shared" ca="1" si="749"/>
        <v/>
      </c>
      <c r="AN249" s="91">
        <f t="shared" si="750"/>
        <v>0</v>
      </c>
      <c r="AO249" s="91" t="str">
        <f>IF(G249="","0",VALUE(VLOOKUP(G249,'登録データ（男）'!$U$4:$W$22,3,FALSE)))</f>
        <v>0</v>
      </c>
      <c r="AP249" s="91">
        <f t="shared" si="739"/>
        <v>0</v>
      </c>
      <c r="AQ249" s="91">
        <f t="shared" si="751"/>
        <v>0</v>
      </c>
      <c r="AR249" s="91" t="str">
        <f ca="1">IF(OFFSET(B249,-MOD(ROW(B249),3),0)&lt;&gt;"",IF(RIGHT(G249,1)=")",VALUE(VLOOKUP(OFFSET(B249,-MOD(ROW(B249),3),0),'登録データ（女）'!#REF!,8,FALSE)),"0"),"0")</f>
        <v>0</v>
      </c>
      <c r="AS249" s="91">
        <f t="shared" ca="1" si="752"/>
        <v>0</v>
      </c>
      <c r="AT249" s="91" t="str">
        <f t="shared" ref="AT249" si="894">IF(AU249="","",RANK(AU249,$AU$18:$AU$467,1))</f>
        <v/>
      </c>
      <c r="AU249" s="91" t="str">
        <f t="shared" ref="AU249" si="895">IF(S249="","",B249)</f>
        <v/>
      </c>
      <c r="AV249" s="91" t="str">
        <f t="shared" ref="AV249" si="896">IF(AW249="","",RANK(AW249,$AW$18:$AW$467,1))</f>
        <v/>
      </c>
      <c r="AW249" s="91" t="str">
        <f t="shared" ref="AW249" si="897">IF(T249="","",B249)</f>
        <v/>
      </c>
      <c r="AX249" s="91" t="str">
        <f t="shared" ref="AX249" si="898">IF(AY249="","",RANK(AY249,$AY$18:$AY$467,1))</f>
        <v/>
      </c>
      <c r="AY249" s="91" t="str">
        <f>IF(OR(G249="七種競技",G250="七種競技",G251="七種競技"),B249,"")</f>
        <v/>
      </c>
      <c r="AZ249" s="91"/>
      <c r="BA249" s="91">
        <f>B249</f>
        <v>0</v>
      </c>
      <c r="BB249" s="91" t="str">
        <f t="shared" si="753"/>
        <v/>
      </c>
      <c r="BG249" s="91">
        <f t="shared" si="754"/>
        <v>0</v>
      </c>
    </row>
    <row r="250" spans="1:59" ht="18.75" customHeight="1">
      <c r="A250" s="388"/>
      <c r="B250" s="382"/>
      <c r="C250" s="385"/>
      <c r="D250" s="385"/>
      <c r="E250" s="91" t="str">
        <f>IF(B249="","",VLOOKUP(B249,'登録データ（女）'!$A$3:$AB$2000,4,FALSE))</f>
        <v/>
      </c>
      <c r="F250" s="91" t="s">
        <v>53</v>
      </c>
      <c r="G250" s="16"/>
      <c r="H250" s="16"/>
      <c r="I250" s="91" t="s">
        <v>56</v>
      </c>
      <c r="J250" s="76"/>
      <c r="K250" s="91" t="str">
        <f t="shared" si="755"/>
        <v/>
      </c>
      <c r="L250" s="76"/>
      <c r="M250" s="91" t="str">
        <f t="shared" si="745"/>
        <v/>
      </c>
      <c r="N250" s="76"/>
      <c r="O250" s="76"/>
      <c r="P250" s="204"/>
      <c r="Q250" s="204"/>
      <c r="R250" s="257"/>
      <c r="S250" s="255"/>
      <c r="T250" s="255"/>
      <c r="X250" s="104"/>
      <c r="Y250" s="91">
        <f>IF(B250="",0,IF(VLOOKUP(B250,'登録データ（女）'!$A$3:$AB$2000,28,FALSE)=1,0,1))</f>
        <v>0</v>
      </c>
      <c r="Z250" s="91"/>
      <c r="AA250" s="91"/>
      <c r="AB250" s="91"/>
      <c r="AC250" s="91"/>
      <c r="AD250" s="91"/>
      <c r="AE250" s="91"/>
      <c r="AF250" s="91"/>
      <c r="AG250" s="91">
        <f t="shared" ca="1" si="746"/>
        <v>0</v>
      </c>
      <c r="AH250" s="91">
        <f t="shared" si="747"/>
        <v>0</v>
      </c>
      <c r="AI250" s="91" t="str">
        <f>IF(G250="","0",VLOOKUP(G250,'登録データ（女）'!$U$4:$W$23,2,FALSE))</f>
        <v>0</v>
      </c>
      <c r="AJ250" s="91" t="str">
        <f t="shared" si="737"/>
        <v>00</v>
      </c>
      <c r="AK250" s="91" t="str">
        <f t="shared" si="748"/>
        <v>0</v>
      </c>
      <c r="AL250" s="91" t="str">
        <f t="shared" si="738"/>
        <v>000000</v>
      </c>
      <c r="AM250" s="91" t="str">
        <f t="shared" ca="1" si="749"/>
        <v/>
      </c>
      <c r="AN250" s="91">
        <f t="shared" si="750"/>
        <v>0</v>
      </c>
      <c r="AO250" s="91" t="str">
        <f>IF(G250="","0",VALUE(VLOOKUP(G250,'登録データ（男）'!$U$4:$W$22,3,FALSE)))</f>
        <v>0</v>
      </c>
      <c r="AP250" s="91">
        <f t="shared" si="739"/>
        <v>0</v>
      </c>
      <c r="AQ250" s="91">
        <f t="shared" si="751"/>
        <v>0</v>
      </c>
      <c r="AR250" s="91" t="str">
        <f ca="1">IF(OFFSET(B250,-MOD(ROW(B250),3),0)&lt;&gt;"",IF(RIGHT(G250,1)=")",VALUE(VLOOKUP(OFFSET(B250,-MOD(ROW(B250),3),0),'登録データ（女）'!#REF!,8,FALSE)),"0"),"0")</f>
        <v>0</v>
      </c>
      <c r="AS250" s="91">
        <f t="shared" ca="1" si="752"/>
        <v>0</v>
      </c>
      <c r="AT250" s="91"/>
      <c r="AU250" s="91"/>
      <c r="AV250" s="91"/>
      <c r="AW250" s="91"/>
      <c r="AX250" s="91"/>
      <c r="AY250" s="91"/>
      <c r="AZ250" s="91"/>
      <c r="BA250" s="91"/>
      <c r="BB250" s="91" t="str">
        <f t="shared" si="753"/>
        <v/>
      </c>
      <c r="BG250" s="91">
        <f t="shared" si="754"/>
        <v>0</v>
      </c>
    </row>
    <row r="251" spans="1:59" ht="18.75" customHeight="1" thickBot="1">
      <c r="A251" s="389"/>
      <c r="B251" s="383"/>
      <c r="C251" s="386"/>
      <c r="D251" s="386"/>
      <c r="E251" s="117" t="s">
        <v>259</v>
      </c>
      <c r="F251" s="92" t="s">
        <v>54</v>
      </c>
      <c r="G251" s="79"/>
      <c r="H251" s="79"/>
      <c r="I251" s="92" t="s">
        <v>36</v>
      </c>
      <c r="J251" s="18"/>
      <c r="K251" s="93" t="str">
        <f t="shared" si="755"/>
        <v/>
      </c>
      <c r="L251" s="18"/>
      <c r="M251" s="93" t="str">
        <f t="shared" si="745"/>
        <v/>
      </c>
      <c r="N251" s="18"/>
      <c r="O251" s="18"/>
      <c r="P251" s="258"/>
      <c r="Q251" s="258"/>
      <c r="R251" s="259"/>
      <c r="S251" s="256"/>
      <c r="T251" s="256"/>
      <c r="X251" s="104"/>
      <c r="Y251" s="91">
        <f>IF(B251="",0,IF(VLOOKUP(B251,'登録データ（女）'!$A$3:$AB$2000,28,FALSE)=1,0,1))</f>
        <v>0</v>
      </c>
      <c r="Z251" s="91"/>
      <c r="AA251" s="91"/>
      <c r="AB251" s="91"/>
      <c r="AC251" s="91"/>
      <c r="AD251" s="91"/>
      <c r="AE251" s="91"/>
      <c r="AF251" s="91"/>
      <c r="AG251" s="91">
        <f t="shared" ca="1" si="746"/>
        <v>0</v>
      </c>
      <c r="AH251" s="91">
        <f t="shared" si="747"/>
        <v>0</v>
      </c>
      <c r="AI251" s="91" t="str">
        <f>IF(G251="","0",VLOOKUP(G251,'登録データ（女）'!$U$4:$W$23,2,FALSE))</f>
        <v>0</v>
      </c>
      <c r="AJ251" s="91" t="str">
        <f t="shared" si="737"/>
        <v>00</v>
      </c>
      <c r="AK251" s="91" t="str">
        <f t="shared" si="748"/>
        <v>0</v>
      </c>
      <c r="AL251" s="91" t="str">
        <f t="shared" si="738"/>
        <v>000000</v>
      </c>
      <c r="AM251" s="91" t="str">
        <f t="shared" ca="1" si="749"/>
        <v/>
      </c>
      <c r="AN251" s="91">
        <f t="shared" si="750"/>
        <v>0</v>
      </c>
      <c r="AO251" s="91" t="str">
        <f>IF(G251="","0",VALUE(VLOOKUP(G251,'登録データ（男）'!$U$4:$W$22,3,FALSE)))</f>
        <v>0</v>
      </c>
      <c r="AP251" s="91">
        <f t="shared" si="739"/>
        <v>0</v>
      </c>
      <c r="AQ251" s="91">
        <f t="shared" si="751"/>
        <v>0</v>
      </c>
      <c r="AR251" s="91" t="str">
        <f ca="1">IF(OFFSET(B251,-MOD(ROW(B251),3),0)&lt;&gt;"",IF(RIGHT(G251,1)=")",VALUE(VLOOKUP(OFFSET(B251,-MOD(ROW(B251),3),0),'登録データ（女）'!#REF!,8,FALSE)),"0"),"0")</f>
        <v>0</v>
      </c>
      <c r="AS251" s="91">
        <f t="shared" ca="1" si="752"/>
        <v>0</v>
      </c>
      <c r="AT251" s="91"/>
      <c r="AU251" s="91"/>
      <c r="AV251" s="91"/>
      <c r="AW251" s="91"/>
      <c r="AX251" s="91"/>
      <c r="AY251" s="91"/>
      <c r="AZ251" s="91"/>
      <c r="BA251" s="91"/>
      <c r="BB251" s="91" t="str">
        <f t="shared" si="753"/>
        <v/>
      </c>
      <c r="BG251" s="91">
        <f t="shared" si="754"/>
        <v>0</v>
      </c>
    </row>
    <row r="252" spans="1:59" ht="18" customHeight="1" thickTop="1">
      <c r="A252" s="387">
        <v>79</v>
      </c>
      <c r="B252" s="381"/>
      <c r="C252" s="384" t="str">
        <f>IF(B252="","",VLOOKUP(B252,'登録データ（女）'!$A$3:$AB$2000,2,FALSE))</f>
        <v/>
      </c>
      <c r="D252" s="384" t="str">
        <f>IF(B252="","",VLOOKUP(B252,'登録データ（女）'!$A$3:$AB$2000,3,FALSE))</f>
        <v/>
      </c>
      <c r="E252" s="90" t="str">
        <f>IF(B252="","",VLOOKUP(B252,'登録データ（女）'!$A$3:$AB$2000,7,FALSE))</f>
        <v/>
      </c>
      <c r="F252" s="90" t="s">
        <v>52</v>
      </c>
      <c r="G252" s="82"/>
      <c r="H252" s="82"/>
      <c r="I252" s="90" t="s">
        <v>55</v>
      </c>
      <c r="J252" s="17"/>
      <c r="K252" s="111" t="str">
        <f t="shared" si="755"/>
        <v/>
      </c>
      <c r="L252" s="17"/>
      <c r="M252" s="111" t="str">
        <f t="shared" si="745"/>
        <v/>
      </c>
      <c r="N252" s="17"/>
      <c r="O252" s="17"/>
      <c r="P252" s="262"/>
      <c r="Q252" s="262"/>
      <c r="R252" s="241"/>
      <c r="S252" s="254"/>
      <c r="T252" s="254"/>
      <c r="X252" s="104"/>
      <c r="Y252" s="91">
        <f>IF(B252="",0,IF(VLOOKUP(B252,'登録データ（女）'!$A$3:$AB$2000,28,FALSE)=1,0,1))</f>
        <v>0</v>
      </c>
      <c r="Z252" s="91">
        <f t="shared" ref="Z252" si="899">IF(B252="",1,0)</f>
        <v>1</v>
      </c>
      <c r="AA252" s="91">
        <f t="shared" ref="AA252" si="900">IF(C252="",1,0)</f>
        <v>1</v>
      </c>
      <c r="AB252" s="91">
        <f t="shared" ref="AB252" si="901">IF(D252="",1,0)</f>
        <v>1</v>
      </c>
      <c r="AC252" s="91">
        <f t="shared" ref="AC252" si="902">IF(E252="",1,0)</f>
        <v>1</v>
      </c>
      <c r="AD252" s="91">
        <f t="shared" ref="AD252" si="903">IF(E253="",1,0)</f>
        <v>1</v>
      </c>
      <c r="AE252" s="91">
        <f>SUM(Z252:AD252)</f>
        <v>5</v>
      </c>
      <c r="AF252" s="115" t="str">
        <f t="shared" ref="AF252" si="904">IF($B252="","",IF($B252&gt;1500,0,1))</f>
        <v/>
      </c>
      <c r="AG252" s="91">
        <f t="shared" ca="1" si="746"/>
        <v>0</v>
      </c>
      <c r="AH252" s="91">
        <f t="shared" si="747"/>
        <v>0</v>
      </c>
      <c r="AI252" s="91" t="str">
        <f>IF(G252="","0",VLOOKUP(G252,'登録データ（女）'!$U$4:$W$23,2,FALSE))</f>
        <v>0</v>
      </c>
      <c r="AJ252" s="91" t="str">
        <f t="shared" si="737"/>
        <v>00</v>
      </c>
      <c r="AK252" s="91" t="str">
        <f t="shared" si="748"/>
        <v>0</v>
      </c>
      <c r="AL252" s="91" t="str">
        <f t="shared" si="738"/>
        <v>000000</v>
      </c>
      <c r="AM252" s="91" t="str">
        <f t="shared" ca="1" si="749"/>
        <v/>
      </c>
      <c r="AN252" s="91">
        <f t="shared" si="750"/>
        <v>0</v>
      </c>
      <c r="AO252" s="91" t="str">
        <f>IF(G252="","0",VALUE(VLOOKUP(G252,'登録データ（男）'!$U$4:$W$22,3,FALSE)))</f>
        <v>0</v>
      </c>
      <c r="AP252" s="91">
        <f t="shared" si="739"/>
        <v>0</v>
      </c>
      <c r="AQ252" s="91">
        <f t="shared" si="751"/>
        <v>0</v>
      </c>
      <c r="AR252" s="91" t="str">
        <f ca="1">IF(OFFSET(B252,-MOD(ROW(B252),3),0)&lt;&gt;"",IF(RIGHT(G252,1)=")",VALUE(VLOOKUP(OFFSET(B252,-MOD(ROW(B252),3),0),'登録データ（女）'!B147,8,FALSE)),"0"),"0")</f>
        <v>0</v>
      </c>
      <c r="AS252" s="91">
        <f t="shared" ca="1" si="752"/>
        <v>0</v>
      </c>
      <c r="AT252" s="91" t="str">
        <f t="shared" ref="AT252" si="905">IF(AU252="","",RANK(AU252,$AU$18:$AU$467,1))</f>
        <v/>
      </c>
      <c r="AU252" s="91" t="str">
        <f t="shared" ref="AU252" si="906">IF(S252="","",B252)</f>
        <v/>
      </c>
      <c r="AV252" s="91" t="str">
        <f t="shared" ref="AV252" si="907">IF(AW252="","",RANK(AW252,$AW$18:$AW$467,1))</f>
        <v/>
      </c>
      <c r="AW252" s="91" t="str">
        <f t="shared" ref="AW252" si="908">IF(T252="","",B252)</f>
        <v/>
      </c>
      <c r="AX252" s="91" t="str">
        <f t="shared" ref="AX252" si="909">IF(AY252="","",RANK(AY252,$AY$18:$AY$467,1))</f>
        <v/>
      </c>
      <c r="AY252" s="91" t="str">
        <f>IF(OR(G252="七種競技",G253="七種競技",G254="七種競技"),B252,"")</f>
        <v/>
      </c>
      <c r="AZ252" s="91"/>
      <c r="BA252" s="91">
        <f>B252</f>
        <v>0</v>
      </c>
      <c r="BB252" s="91" t="str">
        <f t="shared" si="753"/>
        <v/>
      </c>
      <c r="BG252" s="91">
        <f t="shared" si="754"/>
        <v>0</v>
      </c>
    </row>
    <row r="253" spans="1:59" ht="18.75" customHeight="1">
      <c r="A253" s="388"/>
      <c r="B253" s="382"/>
      <c r="C253" s="385"/>
      <c r="D253" s="385"/>
      <c r="E253" s="91" t="str">
        <f>IF(B252="","",VLOOKUP(B252,'登録データ（女）'!$A$3:$AB$2000,4,FALSE))</f>
        <v/>
      </c>
      <c r="F253" s="91" t="s">
        <v>53</v>
      </c>
      <c r="G253" s="16"/>
      <c r="H253" s="16"/>
      <c r="I253" s="91" t="s">
        <v>56</v>
      </c>
      <c r="J253" s="76"/>
      <c r="K253" s="91" t="str">
        <f t="shared" si="755"/>
        <v/>
      </c>
      <c r="L253" s="76"/>
      <c r="M253" s="91" t="str">
        <f t="shared" si="745"/>
        <v/>
      </c>
      <c r="N253" s="76"/>
      <c r="O253" s="76"/>
      <c r="P253" s="204"/>
      <c r="Q253" s="204"/>
      <c r="R253" s="257"/>
      <c r="S253" s="255"/>
      <c r="T253" s="255"/>
      <c r="X253" s="104"/>
      <c r="Y253" s="91">
        <f>IF(B253="",0,IF(VLOOKUP(B253,'登録データ（女）'!$A$3:$AB$2000,28,FALSE)=1,0,1))</f>
        <v>0</v>
      </c>
      <c r="Z253" s="91"/>
      <c r="AA253" s="91"/>
      <c r="AB253" s="91"/>
      <c r="AC253" s="91"/>
      <c r="AD253" s="91"/>
      <c r="AE253" s="91"/>
      <c r="AF253" s="91"/>
      <c r="AG253" s="91">
        <f t="shared" ca="1" si="746"/>
        <v>0</v>
      </c>
      <c r="AH253" s="91">
        <f t="shared" si="747"/>
        <v>0</v>
      </c>
      <c r="AI253" s="91" t="str">
        <f>IF(G253="","0",VLOOKUP(G253,'登録データ（女）'!$U$4:$W$23,2,FALSE))</f>
        <v>0</v>
      </c>
      <c r="AJ253" s="91" t="str">
        <f t="shared" si="737"/>
        <v>00</v>
      </c>
      <c r="AK253" s="91" t="str">
        <f t="shared" si="748"/>
        <v>0</v>
      </c>
      <c r="AL253" s="91" t="str">
        <f t="shared" si="738"/>
        <v>000000</v>
      </c>
      <c r="AM253" s="91" t="str">
        <f t="shared" ca="1" si="749"/>
        <v/>
      </c>
      <c r="AN253" s="91">
        <f t="shared" si="750"/>
        <v>0</v>
      </c>
      <c r="AO253" s="91" t="str">
        <f>IF(G253="","0",VALUE(VLOOKUP(G253,'登録データ（男）'!$U$4:$W$22,3,FALSE)))</f>
        <v>0</v>
      </c>
      <c r="AP253" s="91">
        <f t="shared" si="739"/>
        <v>0</v>
      </c>
      <c r="AQ253" s="91">
        <f t="shared" si="751"/>
        <v>0</v>
      </c>
      <c r="AR253" s="91" t="str">
        <f ca="1">IF(OFFSET(B253,-MOD(ROW(B253),3),0)&lt;&gt;"",IF(RIGHT(G253,1)=")",VALUE(VLOOKUP(OFFSET(B253,-MOD(ROW(B253),3),0),'登録データ（女）'!B148,8,FALSE)),"0"),"0")</f>
        <v>0</v>
      </c>
      <c r="AS253" s="91">
        <f t="shared" ca="1" si="752"/>
        <v>0</v>
      </c>
      <c r="AT253" s="91"/>
      <c r="AU253" s="91"/>
      <c r="AV253" s="91"/>
      <c r="AW253" s="91"/>
      <c r="AX253" s="91"/>
      <c r="AY253" s="91"/>
      <c r="AZ253" s="91"/>
      <c r="BA253" s="91"/>
      <c r="BB253" s="91" t="str">
        <f t="shared" si="753"/>
        <v/>
      </c>
      <c r="BG253" s="91">
        <f t="shared" si="754"/>
        <v>0</v>
      </c>
    </row>
    <row r="254" spans="1:59" ht="18.75" customHeight="1" thickBot="1">
      <c r="A254" s="389"/>
      <c r="B254" s="383"/>
      <c r="C254" s="386"/>
      <c r="D254" s="386"/>
      <c r="E254" s="117" t="s">
        <v>259</v>
      </c>
      <c r="F254" s="92" t="s">
        <v>54</v>
      </c>
      <c r="G254" s="79"/>
      <c r="H254" s="79"/>
      <c r="I254" s="92" t="s">
        <v>36</v>
      </c>
      <c r="J254" s="18"/>
      <c r="K254" s="93" t="str">
        <f t="shared" si="755"/>
        <v/>
      </c>
      <c r="L254" s="18"/>
      <c r="M254" s="93" t="str">
        <f t="shared" si="745"/>
        <v/>
      </c>
      <c r="N254" s="18"/>
      <c r="O254" s="18"/>
      <c r="P254" s="258"/>
      <c r="Q254" s="258"/>
      <c r="R254" s="259"/>
      <c r="S254" s="256"/>
      <c r="T254" s="256"/>
      <c r="X254" s="104"/>
      <c r="Y254" s="91">
        <f>IF(B254="",0,IF(VLOOKUP(B254,'登録データ（女）'!$A$3:$AB$2000,28,FALSE)=1,0,1))</f>
        <v>0</v>
      </c>
      <c r="Z254" s="91"/>
      <c r="AA254" s="91"/>
      <c r="AB254" s="91"/>
      <c r="AC254" s="91"/>
      <c r="AD254" s="91"/>
      <c r="AE254" s="91"/>
      <c r="AF254" s="91"/>
      <c r="AG254" s="91">
        <f t="shared" ca="1" si="746"/>
        <v>0</v>
      </c>
      <c r="AH254" s="91">
        <f t="shared" si="747"/>
        <v>0</v>
      </c>
      <c r="AI254" s="91" t="str">
        <f>IF(G254="","0",VLOOKUP(G254,'登録データ（女）'!$U$4:$W$23,2,FALSE))</f>
        <v>0</v>
      </c>
      <c r="AJ254" s="91" t="str">
        <f t="shared" si="737"/>
        <v>00</v>
      </c>
      <c r="AK254" s="91" t="str">
        <f t="shared" si="748"/>
        <v>0</v>
      </c>
      <c r="AL254" s="91" t="str">
        <f t="shared" si="738"/>
        <v>000000</v>
      </c>
      <c r="AM254" s="91" t="str">
        <f t="shared" ca="1" si="749"/>
        <v/>
      </c>
      <c r="AN254" s="91">
        <f t="shared" si="750"/>
        <v>0</v>
      </c>
      <c r="AO254" s="91" t="str">
        <f>IF(G254="","0",VALUE(VLOOKUP(G254,'登録データ（男）'!$U$4:$W$22,3,FALSE)))</f>
        <v>0</v>
      </c>
      <c r="AP254" s="91">
        <f t="shared" si="739"/>
        <v>0</v>
      </c>
      <c r="AQ254" s="91">
        <f t="shared" si="751"/>
        <v>0</v>
      </c>
      <c r="AR254" s="91" t="str">
        <f ca="1">IF(OFFSET(B254,-MOD(ROW(B254),3),0)&lt;&gt;"",IF(RIGHT(G254,1)=")",VALUE(VLOOKUP(OFFSET(B254,-MOD(ROW(B254),3),0),'登録データ（女）'!B149,8,FALSE)),"0"),"0")</f>
        <v>0</v>
      </c>
      <c r="AS254" s="91">
        <f t="shared" ca="1" si="752"/>
        <v>0</v>
      </c>
      <c r="AT254" s="91"/>
      <c r="AU254" s="91"/>
      <c r="AV254" s="91"/>
      <c r="AW254" s="91"/>
      <c r="AX254" s="91"/>
      <c r="AY254" s="91"/>
      <c r="AZ254" s="91"/>
      <c r="BA254" s="91"/>
      <c r="BB254" s="91" t="str">
        <f t="shared" si="753"/>
        <v/>
      </c>
      <c r="BG254" s="91">
        <f t="shared" si="754"/>
        <v>0</v>
      </c>
    </row>
    <row r="255" spans="1:59" ht="18" customHeight="1" thickTop="1">
      <c r="A255" s="387">
        <v>80</v>
      </c>
      <c r="B255" s="381"/>
      <c r="C255" s="384" t="str">
        <f>IF(B255="","",VLOOKUP(B255,'登録データ（女）'!$A$3:$AB$2000,2,FALSE))</f>
        <v/>
      </c>
      <c r="D255" s="384" t="str">
        <f>IF(B255="","",VLOOKUP(B255,'登録データ（女）'!$A$3:$AB$2000,3,FALSE))</f>
        <v/>
      </c>
      <c r="E255" s="90" t="str">
        <f>IF(B255="","",VLOOKUP(B255,'登録データ（女）'!$A$3:$AB$2000,7,FALSE))</f>
        <v/>
      </c>
      <c r="F255" s="90" t="s">
        <v>52</v>
      </c>
      <c r="G255" s="82"/>
      <c r="H255" s="82"/>
      <c r="I255" s="90" t="s">
        <v>55</v>
      </c>
      <c r="J255" s="17"/>
      <c r="K255" s="111" t="str">
        <f t="shared" si="755"/>
        <v/>
      </c>
      <c r="L255" s="17"/>
      <c r="M255" s="111" t="str">
        <f t="shared" si="745"/>
        <v/>
      </c>
      <c r="N255" s="17"/>
      <c r="O255" s="17"/>
      <c r="P255" s="262"/>
      <c r="Q255" s="262"/>
      <c r="R255" s="241"/>
      <c r="S255" s="254"/>
      <c r="T255" s="254"/>
      <c r="X255" s="104"/>
      <c r="Y255" s="91">
        <f>IF(B255="",0,IF(VLOOKUP(B255,'登録データ（女）'!$A$3:$AB$2000,28,FALSE)=1,0,1))</f>
        <v>0</v>
      </c>
      <c r="Z255" s="91">
        <f t="shared" ref="Z255" si="910">IF(B255="",1,0)</f>
        <v>1</v>
      </c>
      <c r="AA255" s="91">
        <f t="shared" ref="AA255" si="911">IF(C255="",1,0)</f>
        <v>1</v>
      </c>
      <c r="AB255" s="91">
        <f t="shared" ref="AB255" si="912">IF(D255="",1,0)</f>
        <v>1</v>
      </c>
      <c r="AC255" s="91">
        <f t="shared" ref="AC255" si="913">IF(E255="",1,0)</f>
        <v>1</v>
      </c>
      <c r="AD255" s="91">
        <f t="shared" ref="AD255" si="914">IF(E256="",1,0)</f>
        <v>1</v>
      </c>
      <c r="AE255" s="91">
        <f>SUM(Z255:AD255)</f>
        <v>5</v>
      </c>
      <c r="AF255" s="115" t="str">
        <f t="shared" ref="AF255" si="915">IF($B255="","",IF($B255&gt;1500,0,1))</f>
        <v/>
      </c>
      <c r="AG255" s="91">
        <f t="shared" ca="1" si="746"/>
        <v>0</v>
      </c>
      <c r="AH255" s="91">
        <f t="shared" si="747"/>
        <v>0</v>
      </c>
      <c r="AI255" s="91" t="str">
        <f>IF(G255="","0",VLOOKUP(G255,'登録データ（女）'!$U$4:$W$23,2,FALSE))</f>
        <v>0</v>
      </c>
      <c r="AJ255" s="91" t="str">
        <f t="shared" si="737"/>
        <v>00</v>
      </c>
      <c r="AK255" s="91" t="str">
        <f t="shared" si="748"/>
        <v>0</v>
      </c>
      <c r="AL255" s="91" t="str">
        <f t="shared" si="738"/>
        <v>000000</v>
      </c>
      <c r="AM255" s="91" t="str">
        <f t="shared" ca="1" si="749"/>
        <v/>
      </c>
      <c r="AN255" s="91">
        <f t="shared" si="750"/>
        <v>0</v>
      </c>
      <c r="AO255" s="91" t="str">
        <f>IF(G255="","0",VALUE(VLOOKUP(G255,'登録データ（男）'!$U$4:$W$22,3,FALSE)))</f>
        <v>0</v>
      </c>
      <c r="AP255" s="91">
        <f t="shared" si="739"/>
        <v>0</v>
      </c>
      <c r="AQ255" s="91">
        <f t="shared" si="751"/>
        <v>0</v>
      </c>
      <c r="AR255" s="91" t="str">
        <f ca="1">IF(OFFSET(B255,-MOD(ROW(B255),3),0)&lt;&gt;"",IF(RIGHT(G255,1)=")",VALUE(VLOOKUP(OFFSET(B255,-MOD(ROW(B255),3),0),'登録データ（女）'!B150,8,FALSE)),"0"),"0")</f>
        <v>0</v>
      </c>
      <c r="AS255" s="91">
        <f t="shared" ca="1" si="752"/>
        <v>0</v>
      </c>
      <c r="AT255" s="91" t="str">
        <f t="shared" ref="AT255" si="916">IF(AU255="","",RANK(AU255,$AU$18:$AU$467,1))</f>
        <v/>
      </c>
      <c r="AU255" s="91" t="str">
        <f t="shared" ref="AU255" si="917">IF(S255="","",B255)</f>
        <v/>
      </c>
      <c r="AV255" s="91" t="str">
        <f t="shared" ref="AV255" si="918">IF(AW255="","",RANK(AW255,$AW$18:$AW$467,1))</f>
        <v/>
      </c>
      <c r="AW255" s="91" t="str">
        <f t="shared" ref="AW255" si="919">IF(T255="","",B255)</f>
        <v/>
      </c>
      <c r="AX255" s="91" t="str">
        <f t="shared" ref="AX255" si="920">IF(AY255="","",RANK(AY255,$AY$18:$AY$467,1))</f>
        <v/>
      </c>
      <c r="AY255" s="91" t="str">
        <f>IF(OR(G255="七種競技",G256="七種競技",G257="七種競技"),B255,"")</f>
        <v/>
      </c>
      <c r="AZ255" s="91"/>
      <c r="BA255" s="91">
        <f>B255</f>
        <v>0</v>
      </c>
      <c r="BB255" s="91" t="str">
        <f t="shared" si="753"/>
        <v/>
      </c>
      <c r="BG255" s="91">
        <f t="shared" si="754"/>
        <v>0</v>
      </c>
    </row>
    <row r="256" spans="1:59" ht="18" customHeight="1">
      <c r="A256" s="388"/>
      <c r="B256" s="382"/>
      <c r="C256" s="385"/>
      <c r="D256" s="385"/>
      <c r="E256" s="91" t="str">
        <f>IF(B255="","",VLOOKUP(B255,'登録データ（女）'!$A$3:$AB$2000,4,FALSE))</f>
        <v/>
      </c>
      <c r="F256" s="91" t="s">
        <v>53</v>
      </c>
      <c r="G256" s="16"/>
      <c r="H256" s="16"/>
      <c r="I256" s="91" t="s">
        <v>56</v>
      </c>
      <c r="J256" s="76"/>
      <c r="K256" s="91" t="str">
        <f t="shared" si="755"/>
        <v/>
      </c>
      <c r="L256" s="76"/>
      <c r="M256" s="91" t="str">
        <f t="shared" si="745"/>
        <v/>
      </c>
      <c r="N256" s="76"/>
      <c r="O256" s="76"/>
      <c r="P256" s="204"/>
      <c r="Q256" s="204"/>
      <c r="R256" s="257"/>
      <c r="S256" s="255"/>
      <c r="T256" s="255"/>
      <c r="X256" s="104"/>
      <c r="Y256" s="91">
        <f>IF(B256="",0,IF(VLOOKUP(B256,'登録データ（女）'!$A$3:$AB$2000,28,FALSE)=1,0,1))</f>
        <v>0</v>
      </c>
      <c r="Z256" s="91"/>
      <c r="AA256" s="91"/>
      <c r="AB256" s="91"/>
      <c r="AC256" s="91"/>
      <c r="AD256" s="91"/>
      <c r="AE256" s="91"/>
      <c r="AF256" s="91"/>
      <c r="AG256" s="91">
        <f t="shared" ca="1" si="746"/>
        <v>0</v>
      </c>
      <c r="AH256" s="91">
        <f t="shared" si="747"/>
        <v>0</v>
      </c>
      <c r="AI256" s="91" t="str">
        <f>IF(G256="","0",VLOOKUP(G256,'登録データ（女）'!$U$4:$W$23,2,FALSE))</f>
        <v>0</v>
      </c>
      <c r="AJ256" s="91" t="str">
        <f t="shared" si="737"/>
        <v>00</v>
      </c>
      <c r="AK256" s="91" t="str">
        <f t="shared" si="748"/>
        <v>0</v>
      </c>
      <c r="AL256" s="91" t="str">
        <f t="shared" si="738"/>
        <v>000000</v>
      </c>
      <c r="AM256" s="91" t="str">
        <f t="shared" ca="1" si="749"/>
        <v/>
      </c>
      <c r="AN256" s="91">
        <f t="shared" si="750"/>
        <v>0</v>
      </c>
      <c r="AO256" s="91" t="str">
        <f>IF(G256="","0",VALUE(VLOOKUP(G256,'登録データ（男）'!$U$4:$W$22,3,FALSE)))</f>
        <v>0</v>
      </c>
      <c r="AP256" s="91">
        <f t="shared" si="739"/>
        <v>0</v>
      </c>
      <c r="AQ256" s="91">
        <f t="shared" si="751"/>
        <v>0</v>
      </c>
      <c r="AR256" s="91" t="str">
        <f ca="1">IF(OFFSET(B256,-MOD(ROW(B256),3),0)&lt;&gt;"",IF(RIGHT(G256,1)=")",VALUE(VLOOKUP(OFFSET(B256,-MOD(ROW(B256),3),0),'登録データ（女）'!B151,8,FALSE)),"0"),"0")</f>
        <v>0</v>
      </c>
      <c r="AS256" s="91">
        <f t="shared" ca="1" si="752"/>
        <v>0</v>
      </c>
      <c r="AT256" s="91"/>
      <c r="AU256" s="91"/>
      <c r="AV256" s="91"/>
      <c r="AW256" s="91"/>
      <c r="AX256" s="91"/>
      <c r="AY256" s="91"/>
      <c r="AZ256" s="91"/>
      <c r="BA256" s="91"/>
      <c r="BB256" s="91" t="str">
        <f t="shared" si="753"/>
        <v/>
      </c>
      <c r="BG256" s="91">
        <f t="shared" si="754"/>
        <v>0</v>
      </c>
    </row>
    <row r="257" spans="1:59" ht="18.75" customHeight="1" thickBot="1">
      <c r="A257" s="389"/>
      <c r="B257" s="383"/>
      <c r="C257" s="386"/>
      <c r="D257" s="386"/>
      <c r="E257" s="117" t="s">
        <v>259</v>
      </c>
      <c r="F257" s="92" t="s">
        <v>54</v>
      </c>
      <c r="G257" s="79"/>
      <c r="H257" s="79"/>
      <c r="I257" s="92" t="s">
        <v>36</v>
      </c>
      <c r="J257" s="18"/>
      <c r="K257" s="93" t="str">
        <f t="shared" si="755"/>
        <v/>
      </c>
      <c r="L257" s="18"/>
      <c r="M257" s="93" t="str">
        <f t="shared" si="745"/>
        <v/>
      </c>
      <c r="N257" s="18"/>
      <c r="O257" s="18"/>
      <c r="P257" s="258"/>
      <c r="Q257" s="258"/>
      <c r="R257" s="259"/>
      <c r="S257" s="256"/>
      <c r="T257" s="256"/>
      <c r="X257" s="104"/>
      <c r="Y257" s="91">
        <f>IF(B257="",0,IF(VLOOKUP(B257,'登録データ（女）'!$A$3:$AB$2000,28,FALSE)=1,0,1))</f>
        <v>0</v>
      </c>
      <c r="Z257" s="91"/>
      <c r="AA257" s="91"/>
      <c r="AB257" s="91"/>
      <c r="AC257" s="91"/>
      <c r="AD257" s="91"/>
      <c r="AE257" s="91"/>
      <c r="AF257" s="91"/>
      <c r="AG257" s="91">
        <f t="shared" ca="1" si="746"/>
        <v>0</v>
      </c>
      <c r="AH257" s="91">
        <f t="shared" si="747"/>
        <v>0</v>
      </c>
      <c r="AI257" s="91" t="str">
        <f>IF(G257="","0",VLOOKUP(G257,'登録データ（女）'!$U$4:$W$23,2,FALSE))</f>
        <v>0</v>
      </c>
      <c r="AJ257" s="91" t="str">
        <f t="shared" si="737"/>
        <v>00</v>
      </c>
      <c r="AK257" s="91" t="str">
        <f t="shared" si="748"/>
        <v>0</v>
      </c>
      <c r="AL257" s="91" t="str">
        <f t="shared" si="738"/>
        <v>000000</v>
      </c>
      <c r="AM257" s="91" t="str">
        <f t="shared" ca="1" si="749"/>
        <v/>
      </c>
      <c r="AN257" s="91">
        <f t="shared" si="750"/>
        <v>0</v>
      </c>
      <c r="AO257" s="91" t="str">
        <f>IF(G257="","0",VALUE(VLOOKUP(G257,'登録データ（男）'!$U$4:$W$22,3,FALSE)))</f>
        <v>0</v>
      </c>
      <c r="AP257" s="91">
        <f t="shared" si="739"/>
        <v>0</v>
      </c>
      <c r="AQ257" s="91">
        <f t="shared" si="751"/>
        <v>0</v>
      </c>
      <c r="AR257" s="91" t="str">
        <f ca="1">IF(OFFSET(B257,-MOD(ROW(B257),3),0)&lt;&gt;"",IF(RIGHT(G257,1)=")",VALUE(VLOOKUP(OFFSET(B257,-MOD(ROW(B257),3),0),'登録データ（女）'!B152,8,FALSE)),"0"),"0")</f>
        <v>0</v>
      </c>
      <c r="AS257" s="91">
        <f t="shared" ca="1" si="752"/>
        <v>0</v>
      </c>
      <c r="AT257" s="91"/>
      <c r="AU257" s="91"/>
      <c r="AV257" s="91"/>
      <c r="AW257" s="91"/>
      <c r="AX257" s="91"/>
      <c r="AY257" s="91"/>
      <c r="AZ257" s="91"/>
      <c r="BA257" s="91"/>
      <c r="BB257" s="91" t="str">
        <f t="shared" si="753"/>
        <v/>
      </c>
      <c r="BG257" s="91">
        <f t="shared" si="754"/>
        <v>0</v>
      </c>
    </row>
    <row r="258" spans="1:59" ht="18" customHeight="1" thickTop="1">
      <c r="A258" s="387">
        <v>81</v>
      </c>
      <c r="B258" s="381"/>
      <c r="C258" s="384" t="str">
        <f>IF(B258="","",VLOOKUP(B258,'登録データ（女）'!$A$3:$AB$2000,2,FALSE))</f>
        <v/>
      </c>
      <c r="D258" s="384" t="str">
        <f>IF(B258="","",VLOOKUP(B258,'登録データ（女）'!$A$3:$AB$2000,3,FALSE))</f>
        <v/>
      </c>
      <c r="E258" s="90" t="str">
        <f>IF(B258="","",VLOOKUP(B258,'登録データ（女）'!$A$3:$AB$2000,7,FALSE))</f>
        <v/>
      </c>
      <c r="F258" s="90" t="s">
        <v>52</v>
      </c>
      <c r="G258" s="82"/>
      <c r="H258" s="82"/>
      <c r="I258" s="90" t="s">
        <v>55</v>
      </c>
      <c r="J258" s="17"/>
      <c r="K258" s="111" t="str">
        <f t="shared" si="755"/>
        <v/>
      </c>
      <c r="L258" s="17"/>
      <c r="M258" s="111" t="str">
        <f t="shared" si="745"/>
        <v/>
      </c>
      <c r="N258" s="17"/>
      <c r="O258" s="17"/>
      <c r="P258" s="262"/>
      <c r="Q258" s="262"/>
      <c r="R258" s="241"/>
      <c r="S258" s="254"/>
      <c r="T258" s="254"/>
      <c r="X258" s="104"/>
      <c r="Y258" s="91">
        <f>IF(B258="",0,IF(VLOOKUP(B258,'登録データ（女）'!$A$3:$AB$2000,28,FALSE)=1,0,1))</f>
        <v>0</v>
      </c>
      <c r="Z258" s="91">
        <f t="shared" ref="Z258" si="921">IF(B258="",1,0)</f>
        <v>1</v>
      </c>
      <c r="AA258" s="91">
        <f t="shared" ref="AA258" si="922">IF(C258="",1,0)</f>
        <v>1</v>
      </c>
      <c r="AB258" s="91">
        <f t="shared" ref="AB258" si="923">IF(D258="",1,0)</f>
        <v>1</v>
      </c>
      <c r="AC258" s="91">
        <f t="shared" ref="AC258" si="924">IF(E258="",1,0)</f>
        <v>1</v>
      </c>
      <c r="AD258" s="91">
        <f t="shared" ref="AD258" si="925">IF(E259="",1,0)</f>
        <v>1</v>
      </c>
      <c r="AE258" s="91">
        <f>SUM(Z258:AD258)</f>
        <v>5</v>
      </c>
      <c r="AF258" s="115" t="str">
        <f t="shared" ref="AF258" si="926">IF($B258="","",IF($B258&gt;1500,0,1))</f>
        <v/>
      </c>
      <c r="AG258" s="91">
        <f t="shared" ca="1" si="746"/>
        <v>0</v>
      </c>
      <c r="AH258" s="91">
        <f t="shared" si="747"/>
        <v>0</v>
      </c>
      <c r="AI258" s="91" t="str">
        <f>IF(G258="","0",VLOOKUP(G258,'登録データ（女）'!$U$4:$W$23,2,FALSE))</f>
        <v>0</v>
      </c>
      <c r="AJ258" s="91" t="str">
        <f t="shared" si="737"/>
        <v>00</v>
      </c>
      <c r="AK258" s="91" t="str">
        <f t="shared" si="748"/>
        <v>0</v>
      </c>
      <c r="AL258" s="91" t="str">
        <f t="shared" si="738"/>
        <v>000000</v>
      </c>
      <c r="AM258" s="91" t="str">
        <f t="shared" ca="1" si="749"/>
        <v/>
      </c>
      <c r="AN258" s="91">
        <f t="shared" si="750"/>
        <v>0</v>
      </c>
      <c r="AO258" s="91" t="str">
        <f>IF(G258="","0",VALUE(VLOOKUP(G258,'登録データ（男）'!$U$4:$W$22,3,FALSE)))</f>
        <v>0</v>
      </c>
      <c r="AP258" s="91">
        <f t="shared" si="739"/>
        <v>0</v>
      </c>
      <c r="AQ258" s="91">
        <f t="shared" si="751"/>
        <v>0</v>
      </c>
      <c r="AR258" s="91" t="str">
        <f ca="1">IF(OFFSET(B258,-MOD(ROW(B258),3),0)&lt;&gt;"",IF(RIGHT(G258,1)=")",VALUE(VLOOKUP(OFFSET(B258,-MOD(ROW(B258),3),0),'登録データ（女）'!B153,8,FALSE)),"0"),"0")</f>
        <v>0</v>
      </c>
      <c r="AS258" s="91">
        <f t="shared" ca="1" si="752"/>
        <v>0</v>
      </c>
      <c r="AT258" s="91" t="str">
        <f t="shared" ref="AT258" si="927">IF(AU258="","",RANK(AU258,$AU$18:$AU$467,1))</f>
        <v/>
      </c>
      <c r="AU258" s="91" t="str">
        <f t="shared" ref="AU258" si="928">IF(S258="","",B258)</f>
        <v/>
      </c>
      <c r="AV258" s="91" t="str">
        <f t="shared" ref="AV258" si="929">IF(AW258="","",RANK(AW258,$AW$18:$AW$467,1))</f>
        <v/>
      </c>
      <c r="AW258" s="91" t="str">
        <f t="shared" ref="AW258" si="930">IF(T258="","",B258)</f>
        <v/>
      </c>
      <c r="AX258" s="91" t="str">
        <f t="shared" ref="AX258" si="931">IF(AY258="","",RANK(AY258,$AY$18:$AY$467,1))</f>
        <v/>
      </c>
      <c r="AY258" s="91" t="str">
        <f>IF(OR(G258="七種競技",G259="七種競技",G260="七種競技"),B258,"")</f>
        <v/>
      </c>
      <c r="AZ258" s="91"/>
      <c r="BA258" s="91">
        <f>B258</f>
        <v>0</v>
      </c>
      <c r="BB258" s="91" t="str">
        <f t="shared" si="753"/>
        <v/>
      </c>
      <c r="BG258" s="91">
        <f t="shared" si="754"/>
        <v>0</v>
      </c>
    </row>
    <row r="259" spans="1:59" ht="18.75" customHeight="1">
      <c r="A259" s="388"/>
      <c r="B259" s="382"/>
      <c r="C259" s="385"/>
      <c r="D259" s="385"/>
      <c r="E259" s="91" t="str">
        <f>IF(B258="","",VLOOKUP(B258,'登録データ（女）'!$A$3:$AB$2000,4,FALSE))</f>
        <v/>
      </c>
      <c r="F259" s="91" t="s">
        <v>53</v>
      </c>
      <c r="G259" s="16"/>
      <c r="H259" s="16"/>
      <c r="I259" s="91" t="s">
        <v>56</v>
      </c>
      <c r="J259" s="76"/>
      <c r="K259" s="91" t="str">
        <f t="shared" si="755"/>
        <v/>
      </c>
      <c r="L259" s="76"/>
      <c r="M259" s="91" t="str">
        <f t="shared" si="745"/>
        <v/>
      </c>
      <c r="N259" s="76"/>
      <c r="O259" s="76"/>
      <c r="P259" s="204"/>
      <c r="Q259" s="204"/>
      <c r="R259" s="257"/>
      <c r="S259" s="255"/>
      <c r="T259" s="255"/>
      <c r="X259" s="104"/>
      <c r="Y259" s="91">
        <f>IF(B259="",0,IF(VLOOKUP(B259,'登録データ（女）'!$A$3:$AB$2000,28,FALSE)=1,0,1))</f>
        <v>0</v>
      </c>
      <c r="Z259" s="91"/>
      <c r="AA259" s="91"/>
      <c r="AB259" s="91"/>
      <c r="AC259" s="91"/>
      <c r="AD259" s="91"/>
      <c r="AE259" s="91"/>
      <c r="AF259" s="91"/>
      <c r="AG259" s="91">
        <f t="shared" ca="1" si="746"/>
        <v>0</v>
      </c>
      <c r="AH259" s="91">
        <f t="shared" si="747"/>
        <v>0</v>
      </c>
      <c r="AI259" s="91" t="str">
        <f>IF(G259="","0",VLOOKUP(G259,'登録データ（女）'!$U$4:$W$23,2,FALSE))</f>
        <v>0</v>
      </c>
      <c r="AJ259" s="91" t="str">
        <f t="shared" si="737"/>
        <v>00</v>
      </c>
      <c r="AK259" s="91" t="str">
        <f t="shared" si="748"/>
        <v>0</v>
      </c>
      <c r="AL259" s="91" t="str">
        <f t="shared" si="738"/>
        <v>000000</v>
      </c>
      <c r="AM259" s="91" t="str">
        <f t="shared" ca="1" si="749"/>
        <v/>
      </c>
      <c r="AN259" s="91">
        <f t="shared" si="750"/>
        <v>0</v>
      </c>
      <c r="AO259" s="91" t="str">
        <f>IF(G259="","0",VALUE(VLOOKUP(G259,'登録データ（男）'!$U$4:$W$22,3,FALSE)))</f>
        <v>0</v>
      </c>
      <c r="AP259" s="91">
        <f t="shared" si="739"/>
        <v>0</v>
      </c>
      <c r="AQ259" s="91">
        <f t="shared" si="751"/>
        <v>0</v>
      </c>
      <c r="AR259" s="91" t="str">
        <f ca="1">IF(OFFSET(B259,-MOD(ROW(B259),3),0)&lt;&gt;"",IF(RIGHT(G259,1)=")",VALUE(VLOOKUP(OFFSET(B259,-MOD(ROW(B259),3),0),'登録データ（女）'!B154,8,FALSE)),"0"),"0")</f>
        <v>0</v>
      </c>
      <c r="AS259" s="91">
        <f t="shared" ca="1" si="752"/>
        <v>0</v>
      </c>
      <c r="AT259" s="91"/>
      <c r="AU259" s="91"/>
      <c r="AV259" s="91"/>
      <c r="AW259" s="91"/>
      <c r="AX259" s="91"/>
      <c r="AY259" s="91"/>
      <c r="AZ259" s="91"/>
      <c r="BA259" s="91"/>
      <c r="BB259" s="91" t="str">
        <f t="shared" si="753"/>
        <v/>
      </c>
      <c r="BG259" s="91">
        <f t="shared" si="754"/>
        <v>0</v>
      </c>
    </row>
    <row r="260" spans="1:59" ht="18.75" customHeight="1" thickBot="1">
      <c r="A260" s="389"/>
      <c r="B260" s="383"/>
      <c r="C260" s="386"/>
      <c r="D260" s="386"/>
      <c r="E260" s="117" t="s">
        <v>259</v>
      </c>
      <c r="F260" s="92" t="s">
        <v>54</v>
      </c>
      <c r="G260" s="79"/>
      <c r="H260" s="79"/>
      <c r="I260" s="92" t="s">
        <v>36</v>
      </c>
      <c r="J260" s="18"/>
      <c r="K260" s="93" t="str">
        <f t="shared" si="755"/>
        <v/>
      </c>
      <c r="L260" s="18"/>
      <c r="M260" s="93" t="str">
        <f t="shared" si="745"/>
        <v/>
      </c>
      <c r="N260" s="18"/>
      <c r="O260" s="18"/>
      <c r="P260" s="258"/>
      <c r="Q260" s="258"/>
      <c r="R260" s="259"/>
      <c r="S260" s="256"/>
      <c r="T260" s="256"/>
      <c r="X260" s="104"/>
      <c r="Y260" s="91">
        <f>IF(B260="",0,IF(VLOOKUP(B260,'登録データ（女）'!$A$3:$AB$2000,28,FALSE)=1,0,1))</f>
        <v>0</v>
      </c>
      <c r="Z260" s="91"/>
      <c r="AA260" s="91"/>
      <c r="AB260" s="91"/>
      <c r="AC260" s="91"/>
      <c r="AD260" s="91"/>
      <c r="AE260" s="91"/>
      <c r="AF260" s="91"/>
      <c r="AG260" s="91">
        <f t="shared" ca="1" si="746"/>
        <v>0</v>
      </c>
      <c r="AH260" s="91">
        <f t="shared" si="747"/>
        <v>0</v>
      </c>
      <c r="AI260" s="91" t="str">
        <f>IF(G260="","0",VLOOKUP(G260,'登録データ（女）'!$U$4:$W$23,2,FALSE))</f>
        <v>0</v>
      </c>
      <c r="AJ260" s="91" t="str">
        <f t="shared" si="737"/>
        <v>00</v>
      </c>
      <c r="AK260" s="91" t="str">
        <f t="shared" si="748"/>
        <v>0</v>
      </c>
      <c r="AL260" s="91" t="str">
        <f t="shared" si="738"/>
        <v>000000</v>
      </c>
      <c r="AM260" s="91" t="str">
        <f t="shared" ca="1" si="749"/>
        <v/>
      </c>
      <c r="AN260" s="91">
        <f t="shared" si="750"/>
        <v>0</v>
      </c>
      <c r="AO260" s="91" t="str">
        <f>IF(G260="","0",VALUE(VLOOKUP(G260,'登録データ（男）'!$U$4:$W$22,3,FALSE)))</f>
        <v>0</v>
      </c>
      <c r="AP260" s="91">
        <f t="shared" si="739"/>
        <v>0</v>
      </c>
      <c r="AQ260" s="91">
        <f t="shared" si="751"/>
        <v>0</v>
      </c>
      <c r="AR260" s="91" t="str">
        <f ca="1">IF(OFFSET(B260,-MOD(ROW(B260),3),0)&lt;&gt;"",IF(RIGHT(G260,1)=")",VALUE(VLOOKUP(OFFSET(B260,-MOD(ROW(B260),3),0),'登録データ（女）'!B155,8,FALSE)),"0"),"0")</f>
        <v>0</v>
      </c>
      <c r="AS260" s="91">
        <f t="shared" ca="1" si="752"/>
        <v>0</v>
      </c>
      <c r="AT260" s="91"/>
      <c r="AU260" s="91"/>
      <c r="AV260" s="91"/>
      <c r="AW260" s="91"/>
      <c r="AX260" s="91"/>
      <c r="AY260" s="91"/>
      <c r="AZ260" s="91"/>
      <c r="BA260" s="91"/>
      <c r="BB260" s="91" t="str">
        <f t="shared" si="753"/>
        <v/>
      </c>
      <c r="BG260" s="91">
        <f t="shared" si="754"/>
        <v>0</v>
      </c>
    </row>
    <row r="261" spans="1:59" ht="18.75" customHeight="1" thickTop="1">
      <c r="A261" s="387">
        <v>82</v>
      </c>
      <c r="B261" s="381"/>
      <c r="C261" s="384" t="str">
        <f>IF(B261="","",VLOOKUP(B261,'登録データ（女）'!$A$3:$AB$2000,2,FALSE))</f>
        <v/>
      </c>
      <c r="D261" s="384" t="str">
        <f>IF(B261="","",VLOOKUP(B261,'登録データ（女）'!$A$3:$AB$2000,3,FALSE))</f>
        <v/>
      </c>
      <c r="E261" s="90" t="str">
        <f>IF(B261="","",VLOOKUP(B261,'登録データ（女）'!$A$3:$AB$2000,7,FALSE))</f>
        <v/>
      </c>
      <c r="F261" s="90" t="s">
        <v>52</v>
      </c>
      <c r="G261" s="82"/>
      <c r="H261" s="82"/>
      <c r="I261" s="90" t="s">
        <v>55</v>
      </c>
      <c r="J261" s="17"/>
      <c r="K261" s="111" t="str">
        <f t="shared" si="755"/>
        <v/>
      </c>
      <c r="L261" s="17"/>
      <c r="M261" s="111" t="str">
        <f t="shared" si="745"/>
        <v/>
      </c>
      <c r="N261" s="17"/>
      <c r="O261" s="17"/>
      <c r="P261" s="262"/>
      <c r="Q261" s="262"/>
      <c r="R261" s="241"/>
      <c r="S261" s="254"/>
      <c r="T261" s="254"/>
      <c r="X261" s="104"/>
      <c r="Y261" s="91">
        <f>IF(B261="",0,IF(VLOOKUP(B261,'登録データ（女）'!$A$3:$AB$2000,28,FALSE)=1,0,1))</f>
        <v>0</v>
      </c>
      <c r="Z261" s="91">
        <f t="shared" ref="Z261" si="932">IF(B261="",1,0)</f>
        <v>1</v>
      </c>
      <c r="AA261" s="91">
        <f t="shared" ref="AA261" si="933">IF(C261="",1,0)</f>
        <v>1</v>
      </c>
      <c r="AB261" s="91">
        <f t="shared" ref="AB261" si="934">IF(D261="",1,0)</f>
        <v>1</v>
      </c>
      <c r="AC261" s="91">
        <f t="shared" ref="AC261" si="935">IF(E261="",1,0)</f>
        <v>1</v>
      </c>
      <c r="AD261" s="91">
        <f t="shared" ref="AD261" si="936">IF(E262="",1,0)</f>
        <v>1</v>
      </c>
      <c r="AE261" s="91">
        <f>SUM(Z261:AD261)</f>
        <v>5</v>
      </c>
      <c r="AF261" s="115" t="str">
        <f t="shared" ref="AF261" si="937">IF($B261="","",IF($B261&gt;1500,0,1))</f>
        <v/>
      </c>
      <c r="AG261" s="91">
        <f t="shared" ca="1" si="746"/>
        <v>0</v>
      </c>
      <c r="AH261" s="91">
        <f t="shared" si="747"/>
        <v>0</v>
      </c>
      <c r="AI261" s="91" t="str">
        <f>IF(G261="","0",VLOOKUP(G261,'登録データ（女）'!$U$4:$W$23,2,FALSE))</f>
        <v>0</v>
      </c>
      <c r="AJ261" s="91" t="str">
        <f t="shared" si="737"/>
        <v>00</v>
      </c>
      <c r="AK261" s="91" t="str">
        <f t="shared" si="748"/>
        <v>0</v>
      </c>
      <c r="AL261" s="91" t="str">
        <f t="shared" si="738"/>
        <v>000000</v>
      </c>
      <c r="AM261" s="91" t="str">
        <f t="shared" ca="1" si="749"/>
        <v/>
      </c>
      <c r="AN261" s="91">
        <f t="shared" si="750"/>
        <v>0</v>
      </c>
      <c r="AO261" s="91" t="str">
        <f>IF(G261="","0",VALUE(VLOOKUP(G261,'登録データ（男）'!$U$4:$W$22,3,FALSE)))</f>
        <v>0</v>
      </c>
      <c r="AP261" s="91">
        <f t="shared" si="739"/>
        <v>0</v>
      </c>
      <c r="AQ261" s="91">
        <f t="shared" si="751"/>
        <v>0</v>
      </c>
      <c r="AR261" s="91" t="str">
        <f ca="1">IF(OFFSET(B261,-MOD(ROW(B261),3),0)&lt;&gt;"",IF(RIGHT(G261,1)=")",VALUE(VLOOKUP(OFFSET(B261,-MOD(ROW(B261),3),0),'登録データ（女）'!B156,8,FALSE)),"0"),"0")</f>
        <v>0</v>
      </c>
      <c r="AS261" s="91">
        <f t="shared" ca="1" si="752"/>
        <v>0</v>
      </c>
      <c r="AT261" s="91" t="str">
        <f t="shared" ref="AT261" si="938">IF(AU261="","",RANK(AU261,$AU$18:$AU$467,1))</f>
        <v/>
      </c>
      <c r="AU261" s="91" t="str">
        <f t="shared" ref="AU261" si="939">IF(S261="","",B261)</f>
        <v/>
      </c>
      <c r="AV261" s="91" t="str">
        <f t="shared" ref="AV261" si="940">IF(AW261="","",RANK(AW261,$AW$18:$AW$467,1))</f>
        <v/>
      </c>
      <c r="AW261" s="91" t="str">
        <f t="shared" ref="AW261" si="941">IF(T261="","",B261)</f>
        <v/>
      </c>
      <c r="AX261" s="91" t="str">
        <f t="shared" ref="AX261" si="942">IF(AY261="","",RANK(AY261,$AY$18:$AY$467,1))</f>
        <v/>
      </c>
      <c r="AY261" s="91" t="str">
        <f>IF(OR(G261="七種競技",G262="七種競技",G263="七種競技"),B261,"")</f>
        <v/>
      </c>
      <c r="AZ261" s="91"/>
      <c r="BA261" s="91">
        <f>B261</f>
        <v>0</v>
      </c>
      <c r="BB261" s="91" t="str">
        <f t="shared" si="753"/>
        <v/>
      </c>
      <c r="BG261" s="91">
        <f t="shared" si="754"/>
        <v>0</v>
      </c>
    </row>
    <row r="262" spans="1:59" ht="18.75" customHeight="1">
      <c r="A262" s="388"/>
      <c r="B262" s="382"/>
      <c r="C262" s="385"/>
      <c r="D262" s="385"/>
      <c r="E262" s="91" t="str">
        <f>IF(B261="","",VLOOKUP(B261,'登録データ（女）'!$A$3:$AB$2000,4,FALSE))</f>
        <v/>
      </c>
      <c r="F262" s="91" t="s">
        <v>53</v>
      </c>
      <c r="G262" s="16"/>
      <c r="H262" s="16"/>
      <c r="I262" s="91" t="s">
        <v>56</v>
      </c>
      <c r="J262" s="76"/>
      <c r="K262" s="91" t="str">
        <f t="shared" si="755"/>
        <v/>
      </c>
      <c r="L262" s="76"/>
      <c r="M262" s="91" t="str">
        <f t="shared" si="745"/>
        <v/>
      </c>
      <c r="N262" s="76"/>
      <c r="O262" s="76"/>
      <c r="P262" s="204"/>
      <c r="Q262" s="204"/>
      <c r="R262" s="257"/>
      <c r="S262" s="255"/>
      <c r="T262" s="255"/>
      <c r="X262" s="104"/>
      <c r="Y262" s="91">
        <f>IF(B262="",0,IF(VLOOKUP(B262,'登録データ（女）'!$A$3:$AB$2000,28,FALSE)=1,0,1))</f>
        <v>0</v>
      </c>
      <c r="Z262" s="91"/>
      <c r="AA262" s="91"/>
      <c r="AB262" s="91"/>
      <c r="AC262" s="91"/>
      <c r="AD262" s="91"/>
      <c r="AE262" s="91"/>
      <c r="AF262" s="91"/>
      <c r="AG262" s="91">
        <f t="shared" ca="1" si="746"/>
        <v>0</v>
      </c>
      <c r="AH262" s="91">
        <f t="shared" si="747"/>
        <v>0</v>
      </c>
      <c r="AI262" s="91" t="str">
        <f>IF(G262="","0",VLOOKUP(G262,'登録データ（女）'!$U$4:$W$23,2,FALSE))</f>
        <v>0</v>
      </c>
      <c r="AJ262" s="91" t="str">
        <f t="shared" si="737"/>
        <v>00</v>
      </c>
      <c r="AK262" s="91" t="str">
        <f t="shared" si="748"/>
        <v>0</v>
      </c>
      <c r="AL262" s="91" t="str">
        <f t="shared" si="738"/>
        <v>000000</v>
      </c>
      <c r="AM262" s="91" t="str">
        <f t="shared" ca="1" si="749"/>
        <v/>
      </c>
      <c r="AN262" s="91">
        <f t="shared" si="750"/>
        <v>0</v>
      </c>
      <c r="AO262" s="91" t="str">
        <f>IF(G262="","0",VALUE(VLOOKUP(G262,'登録データ（男）'!$U$4:$W$22,3,FALSE)))</f>
        <v>0</v>
      </c>
      <c r="AP262" s="91">
        <f t="shared" si="739"/>
        <v>0</v>
      </c>
      <c r="AQ262" s="91">
        <f t="shared" si="751"/>
        <v>0</v>
      </c>
      <c r="AR262" s="91" t="str">
        <f ca="1">IF(OFFSET(B262,-MOD(ROW(B262),3),0)&lt;&gt;"",IF(RIGHT(G262,1)=")",VALUE(VLOOKUP(OFFSET(B262,-MOD(ROW(B262),3),0),'登録データ（女）'!B157,8,FALSE)),"0"),"0")</f>
        <v>0</v>
      </c>
      <c r="AS262" s="91">
        <f t="shared" ca="1" si="752"/>
        <v>0</v>
      </c>
      <c r="AT262" s="91"/>
      <c r="AU262" s="91"/>
      <c r="AV262" s="91"/>
      <c r="AW262" s="91"/>
      <c r="AX262" s="91"/>
      <c r="AY262" s="91"/>
      <c r="AZ262" s="91"/>
      <c r="BA262" s="91"/>
      <c r="BB262" s="91" t="str">
        <f t="shared" si="753"/>
        <v/>
      </c>
      <c r="BG262" s="91">
        <f t="shared" si="754"/>
        <v>0</v>
      </c>
    </row>
    <row r="263" spans="1:59" ht="18.75" customHeight="1" thickBot="1">
      <c r="A263" s="389"/>
      <c r="B263" s="383"/>
      <c r="C263" s="386"/>
      <c r="D263" s="386"/>
      <c r="E263" s="117" t="s">
        <v>259</v>
      </c>
      <c r="F263" s="92" t="s">
        <v>54</v>
      </c>
      <c r="G263" s="79"/>
      <c r="H263" s="79"/>
      <c r="I263" s="92" t="s">
        <v>36</v>
      </c>
      <c r="J263" s="18"/>
      <c r="K263" s="93" t="str">
        <f t="shared" si="755"/>
        <v/>
      </c>
      <c r="L263" s="18"/>
      <c r="M263" s="93" t="str">
        <f t="shared" si="745"/>
        <v/>
      </c>
      <c r="N263" s="18"/>
      <c r="O263" s="18"/>
      <c r="P263" s="258"/>
      <c r="Q263" s="258"/>
      <c r="R263" s="259"/>
      <c r="S263" s="256"/>
      <c r="T263" s="256"/>
      <c r="X263" s="104"/>
      <c r="Y263" s="91">
        <f>IF(B263="",0,IF(VLOOKUP(B263,'登録データ（女）'!$A$3:$AB$2000,28,FALSE)=1,0,1))</f>
        <v>0</v>
      </c>
      <c r="Z263" s="91"/>
      <c r="AA263" s="91"/>
      <c r="AB263" s="91"/>
      <c r="AC263" s="91"/>
      <c r="AD263" s="91"/>
      <c r="AE263" s="91"/>
      <c r="AF263" s="91"/>
      <c r="AG263" s="91">
        <f t="shared" ca="1" si="746"/>
        <v>0</v>
      </c>
      <c r="AH263" s="91">
        <f t="shared" si="747"/>
        <v>0</v>
      </c>
      <c r="AI263" s="91" t="str">
        <f>IF(G263="","0",VLOOKUP(G263,'登録データ（女）'!$U$4:$W$23,2,FALSE))</f>
        <v>0</v>
      </c>
      <c r="AJ263" s="91" t="str">
        <f t="shared" si="737"/>
        <v>00</v>
      </c>
      <c r="AK263" s="91" t="str">
        <f t="shared" si="748"/>
        <v>0</v>
      </c>
      <c r="AL263" s="91" t="str">
        <f t="shared" si="738"/>
        <v>000000</v>
      </c>
      <c r="AM263" s="91" t="str">
        <f t="shared" ca="1" si="749"/>
        <v/>
      </c>
      <c r="AN263" s="91">
        <f t="shared" si="750"/>
        <v>0</v>
      </c>
      <c r="AO263" s="91" t="str">
        <f>IF(G263="","0",VALUE(VLOOKUP(G263,'登録データ（男）'!$U$4:$W$22,3,FALSE)))</f>
        <v>0</v>
      </c>
      <c r="AP263" s="91">
        <f t="shared" si="739"/>
        <v>0</v>
      </c>
      <c r="AQ263" s="91">
        <f t="shared" si="751"/>
        <v>0</v>
      </c>
      <c r="AR263" s="91" t="str">
        <f ca="1">IF(OFFSET(B263,-MOD(ROW(B263),3),0)&lt;&gt;"",IF(RIGHT(G263,1)=")",VALUE(VLOOKUP(OFFSET(B263,-MOD(ROW(B263),3),0),'登録データ（女）'!B158,8,FALSE)),"0"),"0")</f>
        <v>0</v>
      </c>
      <c r="AS263" s="91">
        <f t="shared" ca="1" si="752"/>
        <v>0</v>
      </c>
      <c r="AT263" s="91"/>
      <c r="AU263" s="91"/>
      <c r="AV263" s="91"/>
      <c r="AW263" s="91"/>
      <c r="AX263" s="91"/>
      <c r="AY263" s="91"/>
      <c r="AZ263" s="91"/>
      <c r="BA263" s="91"/>
      <c r="BB263" s="91" t="str">
        <f t="shared" si="753"/>
        <v/>
      </c>
      <c r="BG263" s="91">
        <f t="shared" si="754"/>
        <v>0</v>
      </c>
    </row>
    <row r="264" spans="1:59" ht="18.75" customHeight="1" thickTop="1">
      <c r="A264" s="387">
        <v>83</v>
      </c>
      <c r="B264" s="381"/>
      <c r="C264" s="384" t="str">
        <f>IF(B264="","",VLOOKUP(B264,'登録データ（女）'!$A$3:$AB$2000,2,FALSE))</f>
        <v/>
      </c>
      <c r="D264" s="384" t="str">
        <f>IF(B264="","",VLOOKUP(B264,'登録データ（女）'!$A$3:$AB$2000,3,FALSE))</f>
        <v/>
      </c>
      <c r="E264" s="90" t="str">
        <f>IF(B264="","",VLOOKUP(B264,'登録データ（女）'!$A$3:$AB$2000,7,FALSE))</f>
        <v/>
      </c>
      <c r="F264" s="90" t="s">
        <v>52</v>
      </c>
      <c r="G264" s="82"/>
      <c r="H264" s="82"/>
      <c r="I264" s="90" t="s">
        <v>55</v>
      </c>
      <c r="J264" s="17"/>
      <c r="K264" s="111" t="str">
        <f t="shared" si="755"/>
        <v/>
      </c>
      <c r="L264" s="17"/>
      <c r="M264" s="111" t="str">
        <f t="shared" si="745"/>
        <v/>
      </c>
      <c r="N264" s="17"/>
      <c r="O264" s="17"/>
      <c r="P264" s="262"/>
      <c r="Q264" s="262"/>
      <c r="R264" s="241"/>
      <c r="S264" s="254"/>
      <c r="T264" s="254"/>
      <c r="X264" s="104"/>
      <c r="Y264" s="91">
        <f>IF(B264="",0,IF(VLOOKUP(B264,'登録データ（女）'!$A$3:$AB$2000,28,FALSE)=1,0,1))</f>
        <v>0</v>
      </c>
      <c r="Z264" s="91">
        <f t="shared" ref="Z264" si="943">IF(B264="",1,0)</f>
        <v>1</v>
      </c>
      <c r="AA264" s="91">
        <f t="shared" ref="AA264" si="944">IF(C264="",1,0)</f>
        <v>1</v>
      </c>
      <c r="AB264" s="91">
        <f t="shared" ref="AB264" si="945">IF(D264="",1,0)</f>
        <v>1</v>
      </c>
      <c r="AC264" s="91">
        <f t="shared" ref="AC264" si="946">IF(E264="",1,0)</f>
        <v>1</v>
      </c>
      <c r="AD264" s="91">
        <f t="shared" ref="AD264" si="947">IF(E265="",1,0)</f>
        <v>1</v>
      </c>
      <c r="AE264" s="91">
        <f>SUM(Z264:AD264)</f>
        <v>5</v>
      </c>
      <c r="AF264" s="115" t="str">
        <f t="shared" ref="AF264" si="948">IF($B264="","",IF($B264&gt;1500,0,1))</f>
        <v/>
      </c>
      <c r="AG264" s="91">
        <f t="shared" ca="1" si="746"/>
        <v>0</v>
      </c>
      <c r="AH264" s="91">
        <f t="shared" si="747"/>
        <v>0</v>
      </c>
      <c r="AI264" s="91" t="str">
        <f>IF(G264="","0",VLOOKUP(G264,'登録データ（女）'!$U$4:$W$23,2,FALSE))</f>
        <v>0</v>
      </c>
      <c r="AJ264" s="91" t="str">
        <f t="shared" si="737"/>
        <v>00</v>
      </c>
      <c r="AK264" s="91" t="str">
        <f t="shared" si="748"/>
        <v>0</v>
      </c>
      <c r="AL264" s="91" t="str">
        <f t="shared" si="738"/>
        <v>000000</v>
      </c>
      <c r="AM264" s="91" t="str">
        <f t="shared" ca="1" si="749"/>
        <v/>
      </c>
      <c r="AN264" s="91">
        <f t="shared" si="750"/>
        <v>0</v>
      </c>
      <c r="AO264" s="91" t="str">
        <f>IF(G264="","0",VALUE(VLOOKUP(G264,'登録データ（男）'!$U$4:$W$22,3,FALSE)))</f>
        <v>0</v>
      </c>
      <c r="AP264" s="91">
        <f t="shared" si="739"/>
        <v>0</v>
      </c>
      <c r="AQ264" s="91">
        <f t="shared" si="751"/>
        <v>0</v>
      </c>
      <c r="AR264" s="91" t="str">
        <f ca="1">IF(OFFSET(B264,-MOD(ROW(B264),3),0)&lt;&gt;"",IF(RIGHT(G264,1)=")",VALUE(VLOOKUP(OFFSET(B264,-MOD(ROW(B264),3),0),'登録データ（女）'!B159,8,FALSE)),"0"),"0")</f>
        <v>0</v>
      </c>
      <c r="AS264" s="91">
        <f t="shared" ca="1" si="752"/>
        <v>0</v>
      </c>
      <c r="AT264" s="91" t="str">
        <f t="shared" ref="AT264" si="949">IF(AU264="","",RANK(AU264,$AU$18:$AU$467,1))</f>
        <v/>
      </c>
      <c r="AU264" s="91" t="str">
        <f t="shared" ref="AU264" si="950">IF(S264="","",B264)</f>
        <v/>
      </c>
      <c r="AV264" s="91" t="str">
        <f t="shared" ref="AV264" si="951">IF(AW264="","",RANK(AW264,$AW$18:$AW$467,1))</f>
        <v/>
      </c>
      <c r="AW264" s="91" t="str">
        <f t="shared" ref="AW264" si="952">IF(T264="","",B264)</f>
        <v/>
      </c>
      <c r="AX264" s="91" t="str">
        <f t="shared" ref="AX264" si="953">IF(AY264="","",RANK(AY264,$AY$18:$AY$467,1))</f>
        <v/>
      </c>
      <c r="AY264" s="91" t="str">
        <f>IF(OR(G264="七種競技",G265="七種競技",G266="七種競技"),B264,"")</f>
        <v/>
      </c>
      <c r="AZ264" s="91"/>
      <c r="BA264" s="91">
        <f>B264</f>
        <v>0</v>
      </c>
      <c r="BB264" s="91" t="str">
        <f t="shared" si="753"/>
        <v/>
      </c>
      <c r="BG264" s="91">
        <f t="shared" si="754"/>
        <v>0</v>
      </c>
    </row>
    <row r="265" spans="1:59" ht="18.75" customHeight="1">
      <c r="A265" s="388"/>
      <c r="B265" s="382"/>
      <c r="C265" s="385"/>
      <c r="D265" s="385"/>
      <c r="E265" s="91" t="str">
        <f>IF(B264="","",VLOOKUP(B264,'登録データ（女）'!$A$3:$AB$2000,4,FALSE))</f>
        <v/>
      </c>
      <c r="F265" s="91" t="s">
        <v>53</v>
      </c>
      <c r="G265" s="16"/>
      <c r="H265" s="16"/>
      <c r="I265" s="91" t="s">
        <v>56</v>
      </c>
      <c r="J265" s="76"/>
      <c r="K265" s="91" t="str">
        <f t="shared" si="755"/>
        <v/>
      </c>
      <c r="L265" s="76"/>
      <c r="M265" s="91" t="str">
        <f t="shared" si="745"/>
        <v/>
      </c>
      <c r="N265" s="76"/>
      <c r="O265" s="76"/>
      <c r="P265" s="204"/>
      <c r="Q265" s="204"/>
      <c r="R265" s="257"/>
      <c r="S265" s="255"/>
      <c r="T265" s="255"/>
      <c r="X265" s="104"/>
      <c r="Y265" s="91">
        <f>IF(B265="",0,IF(VLOOKUP(B265,'登録データ（女）'!$A$3:$AB$2000,28,FALSE)=1,0,1))</f>
        <v>0</v>
      </c>
      <c r="Z265" s="91"/>
      <c r="AA265" s="91"/>
      <c r="AB265" s="91"/>
      <c r="AC265" s="91"/>
      <c r="AD265" s="91"/>
      <c r="AE265" s="91"/>
      <c r="AF265" s="91"/>
      <c r="AG265" s="91">
        <f t="shared" ca="1" si="746"/>
        <v>0</v>
      </c>
      <c r="AH265" s="91">
        <f t="shared" si="747"/>
        <v>0</v>
      </c>
      <c r="AI265" s="91" t="str">
        <f>IF(G265="","0",VLOOKUP(G265,'登録データ（女）'!$U$4:$W$23,2,FALSE))</f>
        <v>0</v>
      </c>
      <c r="AJ265" s="91" t="str">
        <f t="shared" si="737"/>
        <v>00</v>
      </c>
      <c r="AK265" s="91" t="str">
        <f t="shared" si="748"/>
        <v>0</v>
      </c>
      <c r="AL265" s="91" t="str">
        <f t="shared" si="738"/>
        <v>000000</v>
      </c>
      <c r="AM265" s="91" t="str">
        <f t="shared" ca="1" si="749"/>
        <v/>
      </c>
      <c r="AN265" s="91">
        <f t="shared" si="750"/>
        <v>0</v>
      </c>
      <c r="AO265" s="91" t="str">
        <f>IF(G265="","0",VALUE(VLOOKUP(G265,'登録データ（男）'!$U$4:$W$22,3,FALSE)))</f>
        <v>0</v>
      </c>
      <c r="AP265" s="91">
        <f t="shared" si="739"/>
        <v>0</v>
      </c>
      <c r="AQ265" s="91">
        <f t="shared" si="751"/>
        <v>0</v>
      </c>
      <c r="AR265" s="91" t="str">
        <f ca="1">IF(OFFSET(B265,-MOD(ROW(B265),3),0)&lt;&gt;"",IF(RIGHT(G265,1)=")",VALUE(VLOOKUP(OFFSET(B265,-MOD(ROW(B265),3),0),'登録データ（女）'!B160,8,FALSE)),"0"),"0")</f>
        <v>0</v>
      </c>
      <c r="AS265" s="91">
        <f t="shared" ca="1" si="752"/>
        <v>0</v>
      </c>
      <c r="AT265" s="91"/>
      <c r="AU265" s="91"/>
      <c r="AV265" s="91"/>
      <c r="AW265" s="91"/>
      <c r="AX265" s="91"/>
      <c r="AY265" s="91"/>
      <c r="AZ265" s="91"/>
      <c r="BA265" s="91"/>
      <c r="BB265" s="91" t="str">
        <f t="shared" si="753"/>
        <v/>
      </c>
      <c r="BG265" s="91">
        <f t="shared" si="754"/>
        <v>0</v>
      </c>
    </row>
    <row r="266" spans="1:59" ht="18.75" customHeight="1" thickBot="1">
      <c r="A266" s="389"/>
      <c r="B266" s="383"/>
      <c r="C266" s="386"/>
      <c r="D266" s="386"/>
      <c r="E266" s="117" t="s">
        <v>259</v>
      </c>
      <c r="F266" s="92" t="s">
        <v>54</v>
      </c>
      <c r="G266" s="79"/>
      <c r="H266" s="79"/>
      <c r="I266" s="92" t="s">
        <v>36</v>
      </c>
      <c r="J266" s="18"/>
      <c r="K266" s="93" t="str">
        <f t="shared" si="755"/>
        <v/>
      </c>
      <c r="L266" s="18"/>
      <c r="M266" s="93" t="str">
        <f t="shared" si="745"/>
        <v/>
      </c>
      <c r="N266" s="18"/>
      <c r="O266" s="18"/>
      <c r="P266" s="258"/>
      <c r="Q266" s="258"/>
      <c r="R266" s="259"/>
      <c r="S266" s="256"/>
      <c r="T266" s="256"/>
      <c r="X266" s="104"/>
      <c r="Y266" s="91">
        <f>IF(B266="",0,IF(VLOOKUP(B266,'登録データ（女）'!$A$3:$AB$2000,28,FALSE)=1,0,1))</f>
        <v>0</v>
      </c>
      <c r="Z266" s="91"/>
      <c r="AA266" s="91"/>
      <c r="AB266" s="91"/>
      <c r="AC266" s="91"/>
      <c r="AD266" s="91"/>
      <c r="AE266" s="91"/>
      <c r="AF266" s="91"/>
      <c r="AG266" s="91">
        <f t="shared" ca="1" si="746"/>
        <v>0</v>
      </c>
      <c r="AH266" s="91">
        <f t="shared" si="747"/>
        <v>0</v>
      </c>
      <c r="AI266" s="91" t="str">
        <f>IF(G266="","0",VLOOKUP(G266,'登録データ（女）'!$U$4:$W$23,2,FALSE))</f>
        <v>0</v>
      </c>
      <c r="AJ266" s="91" t="str">
        <f t="shared" si="737"/>
        <v>00</v>
      </c>
      <c r="AK266" s="91" t="str">
        <f t="shared" si="748"/>
        <v>0</v>
      </c>
      <c r="AL266" s="91" t="str">
        <f t="shared" si="738"/>
        <v>000000</v>
      </c>
      <c r="AM266" s="91" t="str">
        <f t="shared" ca="1" si="749"/>
        <v/>
      </c>
      <c r="AN266" s="91">
        <f t="shared" si="750"/>
        <v>0</v>
      </c>
      <c r="AO266" s="91" t="str">
        <f>IF(G266="","0",VALUE(VLOOKUP(G266,'登録データ（男）'!$U$4:$W$22,3,FALSE)))</f>
        <v>0</v>
      </c>
      <c r="AP266" s="91">
        <f t="shared" si="739"/>
        <v>0</v>
      </c>
      <c r="AQ266" s="91">
        <f t="shared" si="751"/>
        <v>0</v>
      </c>
      <c r="AR266" s="91" t="str">
        <f ca="1">IF(OFFSET(B266,-MOD(ROW(B266),3),0)&lt;&gt;"",IF(RIGHT(G266,1)=")",VALUE(VLOOKUP(OFFSET(B266,-MOD(ROW(B266),3),0),'登録データ（女）'!B161,8,FALSE)),"0"),"0")</f>
        <v>0</v>
      </c>
      <c r="AS266" s="91">
        <f t="shared" ca="1" si="752"/>
        <v>0</v>
      </c>
      <c r="AT266" s="91"/>
      <c r="AU266" s="91"/>
      <c r="AV266" s="91"/>
      <c r="AW266" s="91"/>
      <c r="AX266" s="91"/>
      <c r="AY266" s="91"/>
      <c r="AZ266" s="91"/>
      <c r="BA266" s="91"/>
      <c r="BB266" s="91" t="str">
        <f t="shared" si="753"/>
        <v/>
      </c>
      <c r="BG266" s="91">
        <f t="shared" si="754"/>
        <v>0</v>
      </c>
    </row>
    <row r="267" spans="1:59" ht="18.75" customHeight="1" thickTop="1">
      <c r="A267" s="387">
        <v>84</v>
      </c>
      <c r="B267" s="381"/>
      <c r="C267" s="384" t="str">
        <f>IF(B267="","",VLOOKUP(B267,'登録データ（女）'!$A$3:$AB$2000,2,FALSE))</f>
        <v/>
      </c>
      <c r="D267" s="384" t="str">
        <f>IF(B267="","",VLOOKUP(B267,'登録データ（女）'!$A$3:$AB$2000,3,FALSE))</f>
        <v/>
      </c>
      <c r="E267" s="90" t="str">
        <f>IF(B267="","",VLOOKUP(B267,'登録データ（女）'!$A$3:$AB$2000,7,FALSE))</f>
        <v/>
      </c>
      <c r="F267" s="90" t="s">
        <v>52</v>
      </c>
      <c r="G267" s="82"/>
      <c r="H267" s="82"/>
      <c r="I267" s="90" t="s">
        <v>55</v>
      </c>
      <c r="J267" s="17"/>
      <c r="K267" s="111" t="str">
        <f t="shared" si="755"/>
        <v/>
      </c>
      <c r="L267" s="17"/>
      <c r="M267" s="111" t="str">
        <f t="shared" si="745"/>
        <v/>
      </c>
      <c r="N267" s="17"/>
      <c r="O267" s="17"/>
      <c r="P267" s="262"/>
      <c r="Q267" s="262"/>
      <c r="R267" s="241"/>
      <c r="S267" s="254"/>
      <c r="T267" s="254"/>
      <c r="X267" s="104"/>
      <c r="Y267" s="91">
        <f>IF(B267="",0,IF(VLOOKUP(B267,'登録データ（女）'!$A$3:$AB$2000,28,FALSE)=1,0,1))</f>
        <v>0</v>
      </c>
      <c r="Z267" s="91">
        <f t="shared" ref="Z267" si="954">IF(B267="",1,0)</f>
        <v>1</v>
      </c>
      <c r="AA267" s="91">
        <f t="shared" ref="AA267" si="955">IF(C267="",1,0)</f>
        <v>1</v>
      </c>
      <c r="AB267" s="91">
        <f t="shared" ref="AB267" si="956">IF(D267="",1,0)</f>
        <v>1</v>
      </c>
      <c r="AC267" s="91">
        <f t="shared" ref="AC267" si="957">IF(E267="",1,0)</f>
        <v>1</v>
      </c>
      <c r="AD267" s="91">
        <f t="shared" ref="AD267" si="958">IF(E268="",1,0)</f>
        <v>1</v>
      </c>
      <c r="AE267" s="91">
        <f>SUM(Z267:AD267)</f>
        <v>5</v>
      </c>
      <c r="AF267" s="115" t="str">
        <f t="shared" ref="AF267" si="959">IF($B267="","",IF($B267&gt;1500,0,1))</f>
        <v/>
      </c>
      <c r="AG267" s="91">
        <f t="shared" ca="1" si="746"/>
        <v>0</v>
      </c>
      <c r="AH267" s="91">
        <f t="shared" si="747"/>
        <v>0</v>
      </c>
      <c r="AI267" s="91" t="str">
        <f>IF(G267="","0",VLOOKUP(G267,'登録データ（女）'!$U$4:$W$23,2,FALSE))</f>
        <v>0</v>
      </c>
      <c r="AJ267" s="91" t="str">
        <f t="shared" si="737"/>
        <v>00</v>
      </c>
      <c r="AK267" s="91" t="str">
        <f t="shared" si="748"/>
        <v>0</v>
      </c>
      <c r="AL267" s="91" t="str">
        <f t="shared" si="738"/>
        <v>000000</v>
      </c>
      <c r="AM267" s="91" t="str">
        <f t="shared" ca="1" si="749"/>
        <v/>
      </c>
      <c r="AN267" s="91">
        <f t="shared" si="750"/>
        <v>0</v>
      </c>
      <c r="AO267" s="91" t="str">
        <f>IF(G267="","0",VALUE(VLOOKUP(G267,'登録データ（男）'!$U$4:$W$22,3,FALSE)))</f>
        <v>0</v>
      </c>
      <c r="AP267" s="91">
        <f t="shared" si="739"/>
        <v>0</v>
      </c>
      <c r="AQ267" s="91">
        <f t="shared" si="751"/>
        <v>0</v>
      </c>
      <c r="AR267" s="91" t="str">
        <f ca="1">IF(OFFSET(B267,-MOD(ROW(B267),3),0)&lt;&gt;"",IF(RIGHT(G267,1)=")",VALUE(VLOOKUP(OFFSET(B267,-MOD(ROW(B267),3),0),'登録データ（女）'!B162,8,FALSE)),"0"),"0")</f>
        <v>0</v>
      </c>
      <c r="AS267" s="91">
        <f t="shared" ca="1" si="752"/>
        <v>0</v>
      </c>
      <c r="AT267" s="91" t="str">
        <f t="shared" ref="AT267" si="960">IF(AU267="","",RANK(AU267,$AU$18:$AU$467,1))</f>
        <v/>
      </c>
      <c r="AU267" s="91" t="str">
        <f t="shared" ref="AU267" si="961">IF(S267="","",B267)</f>
        <v/>
      </c>
      <c r="AV267" s="91" t="str">
        <f t="shared" ref="AV267" si="962">IF(AW267="","",RANK(AW267,$AW$18:$AW$467,1))</f>
        <v/>
      </c>
      <c r="AW267" s="91" t="str">
        <f t="shared" ref="AW267" si="963">IF(T267="","",B267)</f>
        <v/>
      </c>
      <c r="AX267" s="91" t="str">
        <f t="shared" ref="AX267" si="964">IF(AY267="","",RANK(AY267,$AY$18:$AY$467,1))</f>
        <v/>
      </c>
      <c r="AY267" s="91" t="str">
        <f>IF(OR(G267="七種競技",G268="七種競技",G269="七種競技"),B267,"")</f>
        <v/>
      </c>
      <c r="AZ267" s="91"/>
      <c r="BA267" s="91">
        <f>B267</f>
        <v>0</v>
      </c>
      <c r="BB267" s="91" t="str">
        <f t="shared" si="753"/>
        <v/>
      </c>
      <c r="BG267" s="91">
        <f t="shared" si="754"/>
        <v>0</v>
      </c>
    </row>
    <row r="268" spans="1:59" ht="18.75" customHeight="1">
      <c r="A268" s="388"/>
      <c r="B268" s="382"/>
      <c r="C268" s="385"/>
      <c r="D268" s="385"/>
      <c r="E268" s="91" t="str">
        <f>IF(B267="","",VLOOKUP(B267,'登録データ（女）'!$A$3:$AB$2000,4,FALSE))</f>
        <v/>
      </c>
      <c r="F268" s="91" t="s">
        <v>53</v>
      </c>
      <c r="G268" s="16"/>
      <c r="H268" s="16"/>
      <c r="I268" s="91" t="s">
        <v>56</v>
      </c>
      <c r="J268" s="76"/>
      <c r="K268" s="91" t="str">
        <f t="shared" si="755"/>
        <v/>
      </c>
      <c r="L268" s="76"/>
      <c r="M268" s="91" t="str">
        <f t="shared" si="745"/>
        <v/>
      </c>
      <c r="N268" s="76"/>
      <c r="O268" s="76"/>
      <c r="P268" s="204"/>
      <c r="Q268" s="204"/>
      <c r="R268" s="257"/>
      <c r="S268" s="255"/>
      <c r="T268" s="255"/>
      <c r="X268" s="104"/>
      <c r="Y268" s="91">
        <f>IF(B268="",0,IF(VLOOKUP(B268,'登録データ（女）'!$A$3:$AB$2000,28,FALSE)=1,0,1))</f>
        <v>0</v>
      </c>
      <c r="Z268" s="91"/>
      <c r="AA268" s="91"/>
      <c r="AB268" s="91"/>
      <c r="AC268" s="91"/>
      <c r="AD268" s="91"/>
      <c r="AE268" s="91"/>
      <c r="AF268" s="91"/>
      <c r="AG268" s="91">
        <f t="shared" ca="1" si="746"/>
        <v>0</v>
      </c>
      <c r="AH268" s="91">
        <f t="shared" si="747"/>
        <v>0</v>
      </c>
      <c r="AI268" s="91" t="str">
        <f>IF(G268="","0",VLOOKUP(G268,'登録データ（女）'!$U$4:$W$23,2,FALSE))</f>
        <v>0</v>
      </c>
      <c r="AJ268" s="91" t="str">
        <f t="shared" si="737"/>
        <v>00</v>
      </c>
      <c r="AK268" s="91" t="str">
        <f t="shared" si="748"/>
        <v>0</v>
      </c>
      <c r="AL268" s="91" t="str">
        <f t="shared" si="738"/>
        <v>000000</v>
      </c>
      <c r="AM268" s="91" t="str">
        <f t="shared" ca="1" si="749"/>
        <v/>
      </c>
      <c r="AN268" s="91">
        <f t="shared" si="750"/>
        <v>0</v>
      </c>
      <c r="AO268" s="91" t="str">
        <f>IF(G268="","0",VALUE(VLOOKUP(G268,'登録データ（男）'!$U$4:$W$22,3,FALSE)))</f>
        <v>0</v>
      </c>
      <c r="AP268" s="91">
        <f t="shared" si="739"/>
        <v>0</v>
      </c>
      <c r="AQ268" s="91">
        <f t="shared" si="751"/>
        <v>0</v>
      </c>
      <c r="AR268" s="91" t="str">
        <f ca="1">IF(OFFSET(B268,-MOD(ROW(B268),3),0)&lt;&gt;"",IF(RIGHT(G268,1)=")",VALUE(VLOOKUP(OFFSET(B268,-MOD(ROW(B268),3),0),'登録データ（女）'!B163,8,FALSE)),"0"),"0")</f>
        <v>0</v>
      </c>
      <c r="AS268" s="91">
        <f t="shared" ca="1" si="752"/>
        <v>0</v>
      </c>
      <c r="AT268" s="91"/>
      <c r="AU268" s="91"/>
      <c r="AV268" s="91"/>
      <c r="AW268" s="91"/>
      <c r="AX268" s="91"/>
      <c r="AY268" s="91"/>
      <c r="AZ268" s="91"/>
      <c r="BA268" s="91"/>
      <c r="BB268" s="91" t="str">
        <f t="shared" si="753"/>
        <v/>
      </c>
      <c r="BG268" s="91">
        <f t="shared" si="754"/>
        <v>0</v>
      </c>
    </row>
    <row r="269" spans="1:59" ht="18.75" customHeight="1" thickBot="1">
      <c r="A269" s="389"/>
      <c r="B269" s="383"/>
      <c r="C269" s="386"/>
      <c r="D269" s="386"/>
      <c r="E269" s="117" t="s">
        <v>259</v>
      </c>
      <c r="F269" s="92" t="s">
        <v>54</v>
      </c>
      <c r="G269" s="79"/>
      <c r="H269" s="79"/>
      <c r="I269" s="92" t="s">
        <v>36</v>
      </c>
      <c r="J269" s="18"/>
      <c r="K269" s="93" t="str">
        <f t="shared" si="755"/>
        <v/>
      </c>
      <c r="L269" s="18"/>
      <c r="M269" s="93" t="str">
        <f t="shared" si="745"/>
        <v/>
      </c>
      <c r="N269" s="18"/>
      <c r="O269" s="18"/>
      <c r="P269" s="258"/>
      <c r="Q269" s="258"/>
      <c r="R269" s="259"/>
      <c r="S269" s="256"/>
      <c r="T269" s="256"/>
      <c r="X269" s="104"/>
      <c r="Y269" s="91">
        <f>IF(B269="",0,IF(VLOOKUP(B269,'登録データ（女）'!$A$3:$AB$2000,28,FALSE)=1,0,1))</f>
        <v>0</v>
      </c>
      <c r="Z269" s="91"/>
      <c r="AA269" s="91"/>
      <c r="AB269" s="91"/>
      <c r="AC269" s="91"/>
      <c r="AD269" s="91"/>
      <c r="AE269" s="91"/>
      <c r="AF269" s="91"/>
      <c r="AG269" s="91">
        <f t="shared" ca="1" si="746"/>
        <v>0</v>
      </c>
      <c r="AH269" s="91">
        <f t="shared" si="747"/>
        <v>0</v>
      </c>
      <c r="AI269" s="91" t="str">
        <f>IF(G269="","0",VLOOKUP(G269,'登録データ（女）'!$U$4:$W$23,2,FALSE))</f>
        <v>0</v>
      </c>
      <c r="AJ269" s="91" t="str">
        <f t="shared" si="737"/>
        <v>00</v>
      </c>
      <c r="AK269" s="91" t="str">
        <f t="shared" si="748"/>
        <v>0</v>
      </c>
      <c r="AL269" s="91" t="str">
        <f t="shared" si="738"/>
        <v>000000</v>
      </c>
      <c r="AM269" s="91" t="str">
        <f t="shared" ca="1" si="749"/>
        <v/>
      </c>
      <c r="AN269" s="91">
        <f t="shared" si="750"/>
        <v>0</v>
      </c>
      <c r="AO269" s="91" t="str">
        <f>IF(G269="","0",VALUE(VLOOKUP(G269,'登録データ（男）'!$U$4:$W$22,3,FALSE)))</f>
        <v>0</v>
      </c>
      <c r="AP269" s="91">
        <f t="shared" si="739"/>
        <v>0</v>
      </c>
      <c r="AQ269" s="91">
        <f t="shared" si="751"/>
        <v>0</v>
      </c>
      <c r="AR269" s="91" t="str">
        <f ca="1">IF(OFFSET(B269,-MOD(ROW(B269),3),0)&lt;&gt;"",IF(RIGHT(G269,1)=")",VALUE(VLOOKUP(OFFSET(B269,-MOD(ROW(B269),3),0),'登録データ（女）'!B164,8,FALSE)),"0"),"0")</f>
        <v>0</v>
      </c>
      <c r="AS269" s="91">
        <f t="shared" ca="1" si="752"/>
        <v>0</v>
      </c>
      <c r="AT269" s="91"/>
      <c r="AU269" s="91"/>
      <c r="AV269" s="91"/>
      <c r="AW269" s="91"/>
      <c r="AX269" s="91"/>
      <c r="AY269" s="91"/>
      <c r="AZ269" s="91"/>
      <c r="BA269" s="91"/>
      <c r="BB269" s="91" t="str">
        <f t="shared" si="753"/>
        <v/>
      </c>
      <c r="BG269" s="91">
        <f t="shared" si="754"/>
        <v>0</v>
      </c>
    </row>
    <row r="270" spans="1:59" ht="18.75" customHeight="1" thickTop="1">
      <c r="A270" s="387">
        <v>85</v>
      </c>
      <c r="B270" s="381"/>
      <c r="C270" s="384" t="str">
        <f>IF(B270="","",VLOOKUP(B270,'登録データ（女）'!$A$3:$AB$2000,2,FALSE))</f>
        <v/>
      </c>
      <c r="D270" s="384" t="str">
        <f>IF(B270="","",VLOOKUP(B270,'登録データ（女）'!$A$3:$AB$2000,3,FALSE))</f>
        <v/>
      </c>
      <c r="E270" s="90" t="str">
        <f>IF(B270="","",VLOOKUP(B270,'登録データ（女）'!$A$3:$AB$2000,7,FALSE))</f>
        <v/>
      </c>
      <c r="F270" s="90" t="s">
        <v>52</v>
      </c>
      <c r="G270" s="82"/>
      <c r="H270" s="82"/>
      <c r="I270" s="90" t="s">
        <v>55</v>
      </c>
      <c r="J270" s="17"/>
      <c r="K270" s="111" t="str">
        <f t="shared" si="755"/>
        <v/>
      </c>
      <c r="L270" s="17"/>
      <c r="M270" s="111" t="str">
        <f t="shared" si="745"/>
        <v/>
      </c>
      <c r="N270" s="17"/>
      <c r="O270" s="17"/>
      <c r="P270" s="262"/>
      <c r="Q270" s="262"/>
      <c r="R270" s="241"/>
      <c r="S270" s="254"/>
      <c r="T270" s="254"/>
      <c r="X270" s="104"/>
      <c r="Y270" s="91">
        <f>IF(B270="",0,IF(VLOOKUP(B270,'登録データ（女）'!$A$3:$AB$2000,28,FALSE)=1,0,1))</f>
        <v>0</v>
      </c>
      <c r="Z270" s="91">
        <f t="shared" ref="Z270" si="965">IF(B270="",1,0)</f>
        <v>1</v>
      </c>
      <c r="AA270" s="91">
        <f t="shared" ref="AA270" si="966">IF(C270="",1,0)</f>
        <v>1</v>
      </c>
      <c r="AB270" s="91">
        <f t="shared" ref="AB270" si="967">IF(D270="",1,0)</f>
        <v>1</v>
      </c>
      <c r="AC270" s="91">
        <f t="shared" ref="AC270" si="968">IF(E270="",1,0)</f>
        <v>1</v>
      </c>
      <c r="AD270" s="91">
        <f t="shared" ref="AD270" si="969">IF(E271="",1,0)</f>
        <v>1</v>
      </c>
      <c r="AE270" s="91">
        <f>SUM(Z270:AD270)</f>
        <v>5</v>
      </c>
      <c r="AF270" s="115" t="str">
        <f t="shared" ref="AF270" si="970">IF($B270="","",IF($B270&gt;1500,0,1))</f>
        <v/>
      </c>
      <c r="AG270" s="91">
        <f t="shared" ca="1" si="746"/>
        <v>0</v>
      </c>
      <c r="AH270" s="91">
        <f t="shared" si="747"/>
        <v>0</v>
      </c>
      <c r="AI270" s="91" t="str">
        <f>IF(G270="","0",VLOOKUP(G270,'登録データ（女）'!$U$4:$W$23,2,FALSE))</f>
        <v>0</v>
      </c>
      <c r="AJ270" s="91" t="str">
        <f t="shared" si="737"/>
        <v>00</v>
      </c>
      <c r="AK270" s="91" t="str">
        <f t="shared" si="748"/>
        <v>0</v>
      </c>
      <c r="AL270" s="91" t="str">
        <f t="shared" si="738"/>
        <v>000000</v>
      </c>
      <c r="AM270" s="91" t="str">
        <f t="shared" ca="1" si="749"/>
        <v/>
      </c>
      <c r="AN270" s="91">
        <f t="shared" si="750"/>
        <v>0</v>
      </c>
      <c r="AO270" s="91" t="str">
        <f>IF(G270="","0",VALUE(VLOOKUP(G270,'登録データ（男）'!$U$4:$W$22,3,FALSE)))</f>
        <v>0</v>
      </c>
      <c r="AP270" s="91">
        <f t="shared" si="739"/>
        <v>0</v>
      </c>
      <c r="AQ270" s="91">
        <f t="shared" si="751"/>
        <v>0</v>
      </c>
      <c r="AR270" s="91" t="str">
        <f ca="1">IF(OFFSET(B270,-MOD(ROW(B270),3),0)&lt;&gt;"",IF(RIGHT(G270,1)=")",VALUE(VLOOKUP(OFFSET(B270,-MOD(ROW(B270),3),0),'登録データ（女）'!B165,8,FALSE)),"0"),"0")</f>
        <v>0</v>
      </c>
      <c r="AS270" s="91">
        <f t="shared" ca="1" si="752"/>
        <v>0</v>
      </c>
      <c r="AT270" s="91" t="str">
        <f t="shared" ref="AT270" si="971">IF(AU270="","",RANK(AU270,$AU$18:$AU$467,1))</f>
        <v/>
      </c>
      <c r="AU270" s="91" t="str">
        <f t="shared" ref="AU270" si="972">IF(S270="","",B270)</f>
        <v/>
      </c>
      <c r="AV270" s="91" t="str">
        <f t="shared" ref="AV270" si="973">IF(AW270="","",RANK(AW270,$AW$18:$AW$467,1))</f>
        <v/>
      </c>
      <c r="AW270" s="91" t="str">
        <f t="shared" ref="AW270" si="974">IF(T270="","",B270)</f>
        <v/>
      </c>
      <c r="AX270" s="91" t="str">
        <f t="shared" ref="AX270" si="975">IF(AY270="","",RANK(AY270,$AY$18:$AY$467,1))</f>
        <v/>
      </c>
      <c r="AY270" s="91" t="str">
        <f>IF(OR(G270="七種競技",G271="七種競技",G272="七種競技"),B270,"")</f>
        <v/>
      </c>
      <c r="AZ270" s="91"/>
      <c r="BA270" s="91">
        <f>B270</f>
        <v>0</v>
      </c>
      <c r="BB270" s="91" t="str">
        <f t="shared" si="753"/>
        <v/>
      </c>
      <c r="BG270" s="91">
        <f t="shared" si="754"/>
        <v>0</v>
      </c>
    </row>
    <row r="271" spans="1:59" ht="18.75" customHeight="1">
      <c r="A271" s="388"/>
      <c r="B271" s="382"/>
      <c r="C271" s="385"/>
      <c r="D271" s="385"/>
      <c r="E271" s="91" t="str">
        <f>IF(B270="","",VLOOKUP(B270,'登録データ（女）'!$A$3:$AB$2000,4,FALSE))</f>
        <v/>
      </c>
      <c r="F271" s="91" t="s">
        <v>53</v>
      </c>
      <c r="G271" s="16"/>
      <c r="H271" s="16"/>
      <c r="I271" s="91" t="s">
        <v>56</v>
      </c>
      <c r="J271" s="76"/>
      <c r="K271" s="91" t="str">
        <f t="shared" si="755"/>
        <v/>
      </c>
      <c r="L271" s="76"/>
      <c r="M271" s="91" t="str">
        <f t="shared" si="745"/>
        <v/>
      </c>
      <c r="N271" s="76"/>
      <c r="O271" s="76"/>
      <c r="P271" s="204"/>
      <c r="Q271" s="204"/>
      <c r="R271" s="257"/>
      <c r="S271" s="255"/>
      <c r="T271" s="255"/>
      <c r="X271" s="104"/>
      <c r="Y271" s="91">
        <f>IF(B271="",0,IF(VLOOKUP(B271,'登録データ（女）'!$A$3:$AB$2000,28,FALSE)=1,0,1))</f>
        <v>0</v>
      </c>
      <c r="Z271" s="91"/>
      <c r="AA271" s="91"/>
      <c r="AB271" s="91"/>
      <c r="AC271" s="91"/>
      <c r="AD271" s="91"/>
      <c r="AE271" s="91"/>
      <c r="AF271" s="91"/>
      <c r="AG271" s="91">
        <f t="shared" ca="1" si="746"/>
        <v>0</v>
      </c>
      <c r="AH271" s="91">
        <f t="shared" si="747"/>
        <v>0</v>
      </c>
      <c r="AI271" s="91" t="str">
        <f>IF(G271="","0",VLOOKUP(G271,'登録データ（女）'!$U$4:$W$23,2,FALSE))</f>
        <v>0</v>
      </c>
      <c r="AJ271" s="91" t="str">
        <f t="shared" si="737"/>
        <v>00</v>
      </c>
      <c r="AK271" s="91" t="str">
        <f t="shared" si="748"/>
        <v>0</v>
      </c>
      <c r="AL271" s="91" t="str">
        <f t="shared" si="738"/>
        <v>000000</v>
      </c>
      <c r="AM271" s="91" t="str">
        <f t="shared" ca="1" si="749"/>
        <v/>
      </c>
      <c r="AN271" s="91">
        <f t="shared" si="750"/>
        <v>0</v>
      </c>
      <c r="AO271" s="91" t="str">
        <f>IF(G271="","0",VALUE(VLOOKUP(G271,'登録データ（男）'!$U$4:$W$22,3,FALSE)))</f>
        <v>0</v>
      </c>
      <c r="AP271" s="91">
        <f t="shared" si="739"/>
        <v>0</v>
      </c>
      <c r="AQ271" s="91">
        <f t="shared" si="751"/>
        <v>0</v>
      </c>
      <c r="AR271" s="91" t="str">
        <f ca="1">IF(OFFSET(B271,-MOD(ROW(B271),3),0)&lt;&gt;"",IF(RIGHT(G271,1)=")",VALUE(VLOOKUP(OFFSET(B271,-MOD(ROW(B271),3),0),'登録データ（女）'!B166,8,FALSE)),"0"),"0")</f>
        <v>0</v>
      </c>
      <c r="AS271" s="91">
        <f t="shared" ca="1" si="752"/>
        <v>0</v>
      </c>
      <c r="AT271" s="91"/>
      <c r="AU271" s="91"/>
      <c r="AV271" s="91"/>
      <c r="AW271" s="91"/>
      <c r="AX271" s="91"/>
      <c r="AY271" s="91"/>
      <c r="AZ271" s="91"/>
      <c r="BA271" s="91"/>
      <c r="BB271" s="91" t="str">
        <f t="shared" si="753"/>
        <v/>
      </c>
      <c r="BG271" s="91">
        <f t="shared" si="754"/>
        <v>0</v>
      </c>
    </row>
    <row r="272" spans="1:59" ht="18.75" customHeight="1" thickBot="1">
      <c r="A272" s="389"/>
      <c r="B272" s="383"/>
      <c r="C272" s="386"/>
      <c r="D272" s="386"/>
      <c r="E272" s="117" t="s">
        <v>259</v>
      </c>
      <c r="F272" s="92" t="s">
        <v>54</v>
      </c>
      <c r="G272" s="79"/>
      <c r="H272" s="79"/>
      <c r="I272" s="92" t="s">
        <v>36</v>
      </c>
      <c r="J272" s="18"/>
      <c r="K272" s="93" t="str">
        <f t="shared" si="755"/>
        <v/>
      </c>
      <c r="L272" s="18"/>
      <c r="M272" s="93" t="str">
        <f t="shared" si="745"/>
        <v/>
      </c>
      <c r="N272" s="18"/>
      <c r="O272" s="18"/>
      <c r="P272" s="258"/>
      <c r="Q272" s="258"/>
      <c r="R272" s="259"/>
      <c r="S272" s="256"/>
      <c r="T272" s="256"/>
      <c r="X272" s="104"/>
      <c r="Y272" s="91">
        <f>IF(B272="",0,IF(VLOOKUP(B272,'登録データ（女）'!$A$3:$AB$2000,28,FALSE)=1,0,1))</f>
        <v>0</v>
      </c>
      <c r="Z272" s="91"/>
      <c r="AA272" s="91"/>
      <c r="AB272" s="91"/>
      <c r="AC272" s="91"/>
      <c r="AD272" s="91"/>
      <c r="AE272" s="91"/>
      <c r="AF272" s="91"/>
      <c r="AG272" s="91">
        <f t="shared" ca="1" si="746"/>
        <v>0</v>
      </c>
      <c r="AH272" s="91">
        <f t="shared" si="747"/>
        <v>0</v>
      </c>
      <c r="AI272" s="91" t="str">
        <f>IF(G272="","0",VLOOKUP(G272,'登録データ（女）'!$U$4:$W$23,2,FALSE))</f>
        <v>0</v>
      </c>
      <c r="AJ272" s="91" t="str">
        <f t="shared" si="737"/>
        <v>00</v>
      </c>
      <c r="AK272" s="91" t="str">
        <f t="shared" si="748"/>
        <v>0</v>
      </c>
      <c r="AL272" s="91" t="str">
        <f t="shared" si="738"/>
        <v>000000</v>
      </c>
      <c r="AM272" s="91" t="str">
        <f t="shared" ca="1" si="749"/>
        <v/>
      </c>
      <c r="AN272" s="91">
        <f t="shared" si="750"/>
        <v>0</v>
      </c>
      <c r="AO272" s="91" t="str">
        <f>IF(G272="","0",VALUE(VLOOKUP(G272,'登録データ（男）'!$U$4:$W$22,3,FALSE)))</f>
        <v>0</v>
      </c>
      <c r="AP272" s="91">
        <f t="shared" si="739"/>
        <v>0</v>
      </c>
      <c r="AQ272" s="91">
        <f t="shared" si="751"/>
        <v>0</v>
      </c>
      <c r="AR272" s="91" t="str">
        <f ca="1">IF(OFFSET(B272,-MOD(ROW(B272),3),0)&lt;&gt;"",IF(RIGHT(G272,1)=")",VALUE(VLOOKUP(OFFSET(B272,-MOD(ROW(B272),3),0),'登録データ（女）'!B167,8,FALSE)),"0"),"0")</f>
        <v>0</v>
      </c>
      <c r="AS272" s="91">
        <f t="shared" ca="1" si="752"/>
        <v>0</v>
      </c>
      <c r="AT272" s="91"/>
      <c r="AU272" s="91"/>
      <c r="AV272" s="91"/>
      <c r="AW272" s="91"/>
      <c r="AX272" s="91"/>
      <c r="AY272" s="91"/>
      <c r="AZ272" s="91"/>
      <c r="BA272" s="91"/>
      <c r="BB272" s="91" t="str">
        <f t="shared" si="753"/>
        <v/>
      </c>
      <c r="BG272" s="91">
        <f t="shared" si="754"/>
        <v>0</v>
      </c>
    </row>
    <row r="273" spans="1:59" ht="18.75" customHeight="1" thickTop="1">
      <c r="A273" s="387">
        <v>86</v>
      </c>
      <c r="B273" s="381"/>
      <c r="C273" s="384" t="str">
        <f>IF(B273="","",VLOOKUP(B273,'登録データ（女）'!$A$3:$AB$2000,2,FALSE))</f>
        <v/>
      </c>
      <c r="D273" s="384" t="str">
        <f>IF(B273="","",VLOOKUP(B273,'登録データ（女）'!$A$3:$AB$2000,3,FALSE))</f>
        <v/>
      </c>
      <c r="E273" s="90" t="str">
        <f>IF(B273="","",VLOOKUP(B273,'登録データ（女）'!$A$3:$AB$2000,7,FALSE))</f>
        <v/>
      </c>
      <c r="F273" s="90" t="s">
        <v>52</v>
      </c>
      <c r="G273" s="82"/>
      <c r="H273" s="82"/>
      <c r="I273" s="90" t="s">
        <v>55</v>
      </c>
      <c r="J273" s="17"/>
      <c r="K273" s="111" t="str">
        <f t="shared" si="755"/>
        <v/>
      </c>
      <c r="L273" s="17"/>
      <c r="M273" s="111" t="str">
        <f t="shared" si="745"/>
        <v/>
      </c>
      <c r="N273" s="17"/>
      <c r="O273" s="17"/>
      <c r="P273" s="262"/>
      <c r="Q273" s="262"/>
      <c r="R273" s="241"/>
      <c r="S273" s="254"/>
      <c r="T273" s="254"/>
      <c r="X273" s="104"/>
      <c r="Y273" s="91">
        <f>IF(B273="",0,IF(VLOOKUP(B273,'登録データ（女）'!$A$3:$AB$2000,28,FALSE)=1,0,1))</f>
        <v>0</v>
      </c>
      <c r="Z273" s="91">
        <f t="shared" ref="Z273" si="976">IF(B273="",1,0)</f>
        <v>1</v>
      </c>
      <c r="AA273" s="91">
        <f t="shared" ref="AA273" si="977">IF(C273="",1,0)</f>
        <v>1</v>
      </c>
      <c r="AB273" s="91">
        <f t="shared" ref="AB273" si="978">IF(D273="",1,0)</f>
        <v>1</v>
      </c>
      <c r="AC273" s="91">
        <f t="shared" ref="AC273" si="979">IF(E273="",1,0)</f>
        <v>1</v>
      </c>
      <c r="AD273" s="91">
        <f t="shared" ref="AD273" si="980">IF(E274="",1,0)</f>
        <v>1</v>
      </c>
      <c r="AE273" s="91">
        <f>SUM(Z273:AD273)</f>
        <v>5</v>
      </c>
      <c r="AF273" s="115" t="str">
        <f t="shared" ref="AF273" si="981">IF($B273="","",IF($B273&gt;1500,0,1))</f>
        <v/>
      </c>
      <c r="AG273" s="91">
        <f t="shared" ca="1" si="746"/>
        <v>0</v>
      </c>
      <c r="AH273" s="91">
        <f t="shared" si="747"/>
        <v>0</v>
      </c>
      <c r="AI273" s="91" t="str">
        <f>IF(G273="","0",VLOOKUP(G273,'登録データ（女）'!$U$4:$W$23,2,FALSE))</f>
        <v>0</v>
      </c>
      <c r="AJ273" s="91" t="str">
        <f t="shared" si="737"/>
        <v>00</v>
      </c>
      <c r="AK273" s="91" t="str">
        <f t="shared" si="748"/>
        <v>0</v>
      </c>
      <c r="AL273" s="91" t="str">
        <f t="shared" si="738"/>
        <v>000000</v>
      </c>
      <c r="AM273" s="91" t="str">
        <f t="shared" ca="1" si="749"/>
        <v/>
      </c>
      <c r="AN273" s="91">
        <f t="shared" si="750"/>
        <v>0</v>
      </c>
      <c r="AO273" s="91" t="str">
        <f>IF(G273="","0",VALUE(VLOOKUP(G273,'登録データ（男）'!$U$4:$W$22,3,FALSE)))</f>
        <v>0</v>
      </c>
      <c r="AP273" s="91">
        <f t="shared" si="739"/>
        <v>0</v>
      </c>
      <c r="AQ273" s="91">
        <f t="shared" si="751"/>
        <v>0</v>
      </c>
      <c r="AR273" s="91" t="str">
        <f ca="1">IF(OFFSET(B273,-MOD(ROW(B273),3),0)&lt;&gt;"",IF(RIGHT(G273,1)=")",VALUE(VLOOKUP(OFFSET(B273,-MOD(ROW(B273),3),0),'登録データ（女）'!B168,8,FALSE)),"0"),"0")</f>
        <v>0</v>
      </c>
      <c r="AS273" s="91">
        <f t="shared" ca="1" si="752"/>
        <v>0</v>
      </c>
      <c r="AT273" s="91" t="str">
        <f t="shared" ref="AT273" si="982">IF(AU273="","",RANK(AU273,$AU$18:$AU$467,1))</f>
        <v/>
      </c>
      <c r="AU273" s="91" t="str">
        <f t="shared" ref="AU273" si="983">IF(S273="","",B273)</f>
        <v/>
      </c>
      <c r="AV273" s="91" t="str">
        <f t="shared" ref="AV273" si="984">IF(AW273="","",RANK(AW273,$AW$18:$AW$467,1))</f>
        <v/>
      </c>
      <c r="AW273" s="91" t="str">
        <f t="shared" ref="AW273" si="985">IF(T273="","",B273)</f>
        <v/>
      </c>
      <c r="AX273" s="91" t="str">
        <f t="shared" ref="AX273" si="986">IF(AY273="","",RANK(AY273,$AY$18:$AY$467,1))</f>
        <v/>
      </c>
      <c r="AY273" s="91" t="str">
        <f>IF(OR(G273="七種競技",G274="七種競技",G275="七種競技"),B273,"")</f>
        <v/>
      </c>
      <c r="AZ273" s="91"/>
      <c r="BA273" s="91">
        <f>B273</f>
        <v>0</v>
      </c>
      <c r="BB273" s="91" t="str">
        <f t="shared" si="753"/>
        <v/>
      </c>
      <c r="BG273" s="91">
        <f t="shared" si="754"/>
        <v>0</v>
      </c>
    </row>
    <row r="274" spans="1:59" ht="18.75" customHeight="1">
      <c r="A274" s="388"/>
      <c r="B274" s="382"/>
      <c r="C274" s="385"/>
      <c r="D274" s="385"/>
      <c r="E274" s="91" t="str">
        <f>IF(B273="","",VLOOKUP(B273,'登録データ（女）'!$A$3:$AB$2000,4,FALSE))</f>
        <v/>
      </c>
      <c r="F274" s="91" t="s">
        <v>53</v>
      </c>
      <c r="G274" s="16"/>
      <c r="H274" s="16"/>
      <c r="I274" s="91" t="s">
        <v>56</v>
      </c>
      <c r="J274" s="76"/>
      <c r="K274" s="91" t="str">
        <f t="shared" si="755"/>
        <v/>
      </c>
      <c r="L274" s="76"/>
      <c r="M274" s="91" t="str">
        <f t="shared" si="745"/>
        <v/>
      </c>
      <c r="N274" s="76"/>
      <c r="O274" s="76"/>
      <c r="P274" s="204"/>
      <c r="Q274" s="204"/>
      <c r="R274" s="257"/>
      <c r="S274" s="255"/>
      <c r="T274" s="255"/>
      <c r="X274" s="104"/>
      <c r="Y274" s="91">
        <f>IF(B274="",0,IF(VLOOKUP(B274,'登録データ（女）'!$A$3:$AB$2000,28,FALSE)=1,0,1))</f>
        <v>0</v>
      </c>
      <c r="Z274" s="91"/>
      <c r="AA274" s="91"/>
      <c r="AB274" s="91"/>
      <c r="AC274" s="91"/>
      <c r="AD274" s="91"/>
      <c r="AE274" s="91"/>
      <c r="AF274" s="91"/>
      <c r="AG274" s="91">
        <f t="shared" ca="1" si="746"/>
        <v>0</v>
      </c>
      <c r="AH274" s="91">
        <f t="shared" si="747"/>
        <v>0</v>
      </c>
      <c r="AI274" s="91" t="str">
        <f>IF(G274="","0",VLOOKUP(G274,'登録データ（女）'!$U$4:$W$23,2,FALSE))</f>
        <v>0</v>
      </c>
      <c r="AJ274" s="91" t="str">
        <f t="shared" ref="AJ274:AJ337" si="987">IF(N274="","00",IF(LEN(N274)=1,N274*10,N274))</f>
        <v>00</v>
      </c>
      <c r="AK274" s="91" t="str">
        <f t="shared" si="748"/>
        <v>0</v>
      </c>
      <c r="AL274" s="91" t="str">
        <f t="shared" ref="AL274:AL337" si="988">IF(AK274=2,IF(L274="","0000",CONCATENATE(RIGHT(L274+100,2),RIGHT(AJ274+100,2))),IF(L274="","000000",CONCATENATE(RIGHT(J274+100,2),RIGHT(L274+100,2),RIGHT(AJ274+100,2))))</f>
        <v>000000</v>
      </c>
      <c r="AM274" s="91" t="str">
        <f t="shared" ca="1" si="749"/>
        <v/>
      </c>
      <c r="AN274" s="91">
        <f t="shared" si="750"/>
        <v>0</v>
      </c>
      <c r="AO274" s="91" t="str">
        <f>IF(G274="","0",VALUE(VLOOKUP(G274,'登録データ（男）'!$U$4:$W$22,3,FALSE)))</f>
        <v>0</v>
      </c>
      <c r="AP274" s="91">
        <f t="shared" ref="AP274:AP337" si="989">IF(G274="",0,IF(G274="七種競技",0,IF(L274&lt;&gt;"",0,1)))</f>
        <v>0</v>
      </c>
      <c r="AQ274" s="91">
        <f t="shared" si="751"/>
        <v>0</v>
      </c>
      <c r="AR274" s="91" t="str">
        <f ca="1">IF(OFFSET(B274,-MOD(ROW(B274),3),0)&lt;&gt;"",IF(RIGHT(G274,1)=")",VALUE(VLOOKUP(OFFSET(B274,-MOD(ROW(B274),3),0),'登録データ（女）'!B169,8,FALSE)),"0"),"0")</f>
        <v>0</v>
      </c>
      <c r="AS274" s="91">
        <f t="shared" ca="1" si="752"/>
        <v>0</v>
      </c>
      <c r="AT274" s="91"/>
      <c r="AU274" s="91"/>
      <c r="AV274" s="91"/>
      <c r="AW274" s="91"/>
      <c r="AX274" s="91"/>
      <c r="AY274" s="91"/>
      <c r="AZ274" s="91"/>
      <c r="BA274" s="91"/>
      <c r="BB274" s="91" t="str">
        <f t="shared" si="753"/>
        <v/>
      </c>
      <c r="BG274" s="91">
        <f t="shared" si="754"/>
        <v>0</v>
      </c>
    </row>
    <row r="275" spans="1:59" ht="18.75" customHeight="1" thickBot="1">
      <c r="A275" s="389"/>
      <c r="B275" s="383"/>
      <c r="C275" s="386"/>
      <c r="D275" s="386"/>
      <c r="E275" s="117" t="s">
        <v>259</v>
      </c>
      <c r="F275" s="92" t="s">
        <v>54</v>
      </c>
      <c r="G275" s="79"/>
      <c r="H275" s="79"/>
      <c r="I275" s="92" t="s">
        <v>36</v>
      </c>
      <c r="J275" s="18"/>
      <c r="K275" s="93" t="str">
        <f t="shared" si="755"/>
        <v/>
      </c>
      <c r="L275" s="18"/>
      <c r="M275" s="93" t="str">
        <f t="shared" ref="M275:M338" si="990">IF(OR(G275="",G275="七種競技"),"",IF(AK275=2,"m","秒"))</f>
        <v/>
      </c>
      <c r="N275" s="18"/>
      <c r="O275" s="18"/>
      <c r="P275" s="258"/>
      <c r="Q275" s="258"/>
      <c r="R275" s="259"/>
      <c r="S275" s="256"/>
      <c r="T275" s="256"/>
      <c r="X275" s="104"/>
      <c r="Y275" s="91">
        <f>IF(B275="",0,IF(VLOOKUP(B275,'登録データ（女）'!$A$3:$AB$2000,28,FALSE)=1,0,1))</f>
        <v>0</v>
      </c>
      <c r="Z275" s="91"/>
      <c r="AA275" s="91"/>
      <c r="AB275" s="91"/>
      <c r="AC275" s="91"/>
      <c r="AD275" s="91"/>
      <c r="AE275" s="91"/>
      <c r="AF275" s="91"/>
      <c r="AG275" s="91">
        <f t="shared" ref="AG275:AG338" ca="1" si="991">COUNTIF(OFFSET(G275,-MOD(ROW(G275),3),0,3,1),G275)</f>
        <v>0</v>
      </c>
      <c r="AH275" s="91">
        <f t="shared" ref="AH275:AH338" si="992">IF(OR(RIGHT(G275,1)="m",RIGHT(G275,1)="H",RIGHT(G275,1)="C"),IF(VALUE(L275)&gt;59,1,0),0)</f>
        <v>0</v>
      </c>
      <c r="AI275" s="91" t="str">
        <f>IF(G275="","0",VLOOKUP(G275,'登録データ（女）'!$U$4:$W$23,2,FALSE))</f>
        <v>0</v>
      </c>
      <c r="AJ275" s="91" t="str">
        <f t="shared" si="987"/>
        <v>00</v>
      </c>
      <c r="AK275" s="91" t="str">
        <f t="shared" ref="AK275:AK338" si="993">IF(G275="","0",IF(OR(RIGHT(G275,1)="m",RIGHT(G275,1)="H",RIGHT(G275,1)="W",RIGHT(G275,1)="C"),1,2))</f>
        <v>0</v>
      </c>
      <c r="AL275" s="91" t="str">
        <f t="shared" si="988"/>
        <v>000000</v>
      </c>
      <c r="AM275" s="91" t="str">
        <f t="shared" ref="AM275:AM338" ca="1" si="994">IF(G275="","",IF(OFFSET(B275,-MOD(ROW(B275),3),0)="","0",CONCATENATE(AI275," ",IF(AK275=1,RIGHT(AL275+10000000,7),RIGHT(AL275+100000,5)))))</f>
        <v/>
      </c>
      <c r="AN275" s="91">
        <f t="shared" ref="AN275:AN338" si="995">VALUE(AL275)</f>
        <v>0</v>
      </c>
      <c r="AO275" s="91" t="str">
        <f>IF(G275="","0",VALUE(VLOOKUP(G275,'登録データ（男）'!$U$4:$W$22,3,FALSE)))</f>
        <v>0</v>
      </c>
      <c r="AP275" s="91">
        <f t="shared" si="989"/>
        <v>0</v>
      </c>
      <c r="AQ275" s="91">
        <f t="shared" ref="AQ275:AQ338" si="996">IF(AN275&gt;AO275,1,0)</f>
        <v>0</v>
      </c>
      <c r="AR275" s="91" t="str">
        <f ca="1">IF(OFFSET(B275,-MOD(ROW(B275),3),0)&lt;&gt;"",IF(RIGHT(G275,1)=")",VALUE(VLOOKUP(OFFSET(B275,-MOD(ROW(B275),3),0),'登録データ（女）'!B170,8,FALSE)),"0"),"0")</f>
        <v>0</v>
      </c>
      <c r="AS275" s="91">
        <f t="shared" ref="AS275:AS338" ca="1" si="997">IF(AR275=0,0,IF(RIGHT(G275,1)&lt;&gt;")",0,IF(VALUE(LEFT(AR275,2))&gt;96,0,1)))</f>
        <v>0</v>
      </c>
      <c r="AT275" s="91"/>
      <c r="AU275" s="91"/>
      <c r="AV275" s="91"/>
      <c r="AW275" s="91"/>
      <c r="AX275" s="91"/>
      <c r="AY275" s="91"/>
      <c r="AZ275" s="91"/>
      <c r="BA275" s="91"/>
      <c r="BB275" s="91" t="str">
        <f t="shared" ref="BB275:BB338" si="998">CONCATENATE(G275,H275)</f>
        <v/>
      </c>
      <c r="BG275" s="91">
        <f t="shared" ref="BG275:BG338" si="999">IF(H275="",0,1)</f>
        <v>0</v>
      </c>
    </row>
    <row r="276" spans="1:59" ht="18.75" customHeight="1" thickTop="1">
      <c r="A276" s="387">
        <v>87</v>
      </c>
      <c r="B276" s="381"/>
      <c r="C276" s="384" t="str">
        <f>IF(B276="","",VLOOKUP(B276,'登録データ（女）'!$A$3:$AB$2000,2,FALSE))</f>
        <v/>
      </c>
      <c r="D276" s="384" t="str">
        <f>IF(B276="","",VLOOKUP(B276,'登録データ（女）'!$A$3:$AB$2000,3,FALSE))</f>
        <v/>
      </c>
      <c r="E276" s="90" t="str">
        <f>IF(B276="","",VLOOKUP(B276,'登録データ（女）'!$A$3:$AB$2000,7,FALSE))</f>
        <v/>
      </c>
      <c r="F276" s="90" t="s">
        <v>52</v>
      </c>
      <c r="G276" s="82"/>
      <c r="H276" s="82"/>
      <c r="I276" s="90" t="s">
        <v>55</v>
      </c>
      <c r="J276" s="17"/>
      <c r="K276" s="111" t="str">
        <f t="shared" si="755"/>
        <v/>
      </c>
      <c r="L276" s="17"/>
      <c r="M276" s="111" t="str">
        <f t="shared" si="990"/>
        <v/>
      </c>
      <c r="N276" s="17"/>
      <c r="O276" s="17"/>
      <c r="P276" s="262"/>
      <c r="Q276" s="262"/>
      <c r="R276" s="241"/>
      <c r="S276" s="254"/>
      <c r="T276" s="254"/>
      <c r="X276" s="104"/>
      <c r="Y276" s="91">
        <f>IF(B276="",0,IF(VLOOKUP(B276,'登録データ（女）'!$A$3:$AB$2000,28,FALSE)=1,0,1))</f>
        <v>0</v>
      </c>
      <c r="Z276" s="91">
        <f t="shared" ref="Z276" si="1000">IF(B276="",1,0)</f>
        <v>1</v>
      </c>
      <c r="AA276" s="91">
        <f t="shared" ref="AA276" si="1001">IF(C276="",1,0)</f>
        <v>1</v>
      </c>
      <c r="AB276" s="91">
        <f t="shared" ref="AB276" si="1002">IF(D276="",1,0)</f>
        <v>1</v>
      </c>
      <c r="AC276" s="91">
        <f t="shared" ref="AC276" si="1003">IF(E276="",1,0)</f>
        <v>1</v>
      </c>
      <c r="AD276" s="91">
        <f t="shared" ref="AD276" si="1004">IF(E277="",1,0)</f>
        <v>1</v>
      </c>
      <c r="AE276" s="91">
        <f>SUM(Z276:AD276)</f>
        <v>5</v>
      </c>
      <c r="AF276" s="115" t="str">
        <f t="shared" ref="AF276" si="1005">IF($B276="","",IF($B276&gt;1500,0,1))</f>
        <v/>
      </c>
      <c r="AG276" s="91">
        <f t="shared" ca="1" si="991"/>
        <v>0</v>
      </c>
      <c r="AH276" s="91">
        <f t="shared" si="992"/>
        <v>0</v>
      </c>
      <c r="AI276" s="91" t="str">
        <f>IF(G276="","0",VLOOKUP(G276,'登録データ（女）'!$U$4:$W$23,2,FALSE))</f>
        <v>0</v>
      </c>
      <c r="AJ276" s="91" t="str">
        <f t="shared" si="987"/>
        <v>00</v>
      </c>
      <c r="AK276" s="91" t="str">
        <f t="shared" si="993"/>
        <v>0</v>
      </c>
      <c r="AL276" s="91" t="str">
        <f t="shared" si="988"/>
        <v>000000</v>
      </c>
      <c r="AM276" s="91" t="str">
        <f t="shared" ca="1" si="994"/>
        <v/>
      </c>
      <c r="AN276" s="91">
        <f t="shared" si="995"/>
        <v>0</v>
      </c>
      <c r="AO276" s="91" t="str">
        <f>IF(G276="","0",VALUE(VLOOKUP(G276,'登録データ（男）'!$U$4:$W$22,3,FALSE)))</f>
        <v>0</v>
      </c>
      <c r="AP276" s="91">
        <f t="shared" si="989"/>
        <v>0</v>
      </c>
      <c r="AQ276" s="91">
        <f t="shared" si="996"/>
        <v>0</v>
      </c>
      <c r="AR276" s="91" t="str">
        <f ca="1">IF(OFFSET(B276,-MOD(ROW(B276),3),0)&lt;&gt;"",IF(RIGHT(G276,1)=")",VALUE(VLOOKUP(OFFSET(B276,-MOD(ROW(B276),3),0),'登録データ（女）'!B171,8,FALSE)),"0"),"0")</f>
        <v>0</v>
      </c>
      <c r="AS276" s="91">
        <f t="shared" ca="1" si="997"/>
        <v>0</v>
      </c>
      <c r="AT276" s="91" t="str">
        <f t="shared" ref="AT276" si="1006">IF(AU276="","",RANK(AU276,$AU$18:$AU$467,1))</f>
        <v/>
      </c>
      <c r="AU276" s="91" t="str">
        <f t="shared" ref="AU276" si="1007">IF(S276="","",B276)</f>
        <v/>
      </c>
      <c r="AV276" s="91" t="str">
        <f t="shared" ref="AV276" si="1008">IF(AW276="","",RANK(AW276,$AW$18:$AW$467,1))</f>
        <v/>
      </c>
      <c r="AW276" s="91" t="str">
        <f t="shared" ref="AW276" si="1009">IF(T276="","",B276)</f>
        <v/>
      </c>
      <c r="AX276" s="91" t="str">
        <f t="shared" ref="AX276" si="1010">IF(AY276="","",RANK(AY276,$AY$18:$AY$467,1))</f>
        <v/>
      </c>
      <c r="AY276" s="91" t="str">
        <f>IF(OR(G276="七種競技",G277="七種競技",G278="七種競技"),B276,"")</f>
        <v/>
      </c>
      <c r="AZ276" s="91"/>
      <c r="BA276" s="91">
        <f>B276</f>
        <v>0</v>
      </c>
      <c r="BB276" s="91" t="str">
        <f t="shared" si="998"/>
        <v/>
      </c>
      <c r="BG276" s="91">
        <f t="shared" si="999"/>
        <v>0</v>
      </c>
    </row>
    <row r="277" spans="1:59" ht="18.75" customHeight="1">
      <c r="A277" s="388"/>
      <c r="B277" s="382"/>
      <c r="C277" s="385"/>
      <c r="D277" s="385"/>
      <c r="E277" s="91" t="str">
        <f>IF(B276="","",VLOOKUP(B276,'登録データ（女）'!$A$3:$AB$2000,4,FALSE))</f>
        <v/>
      </c>
      <c r="F277" s="91" t="s">
        <v>53</v>
      </c>
      <c r="G277" s="16"/>
      <c r="H277" s="16"/>
      <c r="I277" s="91" t="s">
        <v>56</v>
      </c>
      <c r="J277" s="76"/>
      <c r="K277" s="91" t="str">
        <f t="shared" ref="K277:K340" si="1011">IF(G277="","",IF(AK277=2,"","分"))</f>
        <v/>
      </c>
      <c r="L277" s="76"/>
      <c r="M277" s="91" t="str">
        <f t="shared" si="990"/>
        <v/>
      </c>
      <c r="N277" s="76"/>
      <c r="O277" s="76"/>
      <c r="P277" s="204"/>
      <c r="Q277" s="204"/>
      <c r="R277" s="257"/>
      <c r="S277" s="255"/>
      <c r="T277" s="255"/>
      <c r="X277" s="104"/>
      <c r="Y277" s="91">
        <f>IF(B277="",0,IF(VLOOKUP(B277,'登録データ（女）'!$A$3:$AB$2000,28,FALSE)=1,0,1))</f>
        <v>0</v>
      </c>
      <c r="Z277" s="91"/>
      <c r="AA277" s="91"/>
      <c r="AB277" s="91"/>
      <c r="AC277" s="91"/>
      <c r="AD277" s="91"/>
      <c r="AE277" s="91"/>
      <c r="AF277" s="91"/>
      <c r="AG277" s="91">
        <f t="shared" ca="1" si="991"/>
        <v>0</v>
      </c>
      <c r="AH277" s="91">
        <f t="shared" si="992"/>
        <v>0</v>
      </c>
      <c r="AI277" s="91" t="str">
        <f>IF(G277="","0",VLOOKUP(G277,'登録データ（女）'!$U$4:$W$23,2,FALSE))</f>
        <v>0</v>
      </c>
      <c r="AJ277" s="91" t="str">
        <f t="shared" si="987"/>
        <v>00</v>
      </c>
      <c r="AK277" s="91" t="str">
        <f t="shared" si="993"/>
        <v>0</v>
      </c>
      <c r="AL277" s="91" t="str">
        <f t="shared" si="988"/>
        <v>000000</v>
      </c>
      <c r="AM277" s="91" t="str">
        <f t="shared" ca="1" si="994"/>
        <v/>
      </c>
      <c r="AN277" s="91">
        <f t="shared" si="995"/>
        <v>0</v>
      </c>
      <c r="AO277" s="91" t="str">
        <f>IF(G277="","0",VALUE(VLOOKUP(G277,'登録データ（男）'!$U$4:$W$22,3,FALSE)))</f>
        <v>0</v>
      </c>
      <c r="AP277" s="91">
        <f t="shared" si="989"/>
        <v>0</v>
      </c>
      <c r="AQ277" s="91">
        <f t="shared" si="996"/>
        <v>0</v>
      </c>
      <c r="AR277" s="91" t="str">
        <f ca="1">IF(OFFSET(B277,-MOD(ROW(B277),3),0)&lt;&gt;"",IF(RIGHT(G277,1)=")",VALUE(VLOOKUP(OFFSET(B277,-MOD(ROW(B277),3),0),'登録データ（女）'!B172,8,FALSE)),"0"),"0")</f>
        <v>0</v>
      </c>
      <c r="AS277" s="91">
        <f t="shared" ca="1" si="997"/>
        <v>0</v>
      </c>
      <c r="AT277" s="91"/>
      <c r="AU277" s="91"/>
      <c r="AV277" s="91"/>
      <c r="AW277" s="91"/>
      <c r="AX277" s="91"/>
      <c r="AY277" s="91"/>
      <c r="AZ277" s="91"/>
      <c r="BA277" s="91"/>
      <c r="BB277" s="91" t="str">
        <f t="shared" si="998"/>
        <v/>
      </c>
      <c r="BG277" s="91">
        <f t="shared" si="999"/>
        <v>0</v>
      </c>
    </row>
    <row r="278" spans="1:59" ht="18.75" customHeight="1" thickBot="1">
      <c r="A278" s="389"/>
      <c r="B278" s="383"/>
      <c r="C278" s="386"/>
      <c r="D278" s="386"/>
      <c r="E278" s="117" t="s">
        <v>259</v>
      </c>
      <c r="F278" s="92" t="s">
        <v>54</v>
      </c>
      <c r="G278" s="79"/>
      <c r="H278" s="79"/>
      <c r="I278" s="92" t="s">
        <v>36</v>
      </c>
      <c r="J278" s="18"/>
      <c r="K278" s="93" t="str">
        <f t="shared" si="1011"/>
        <v/>
      </c>
      <c r="L278" s="18"/>
      <c r="M278" s="93" t="str">
        <f t="shared" si="990"/>
        <v/>
      </c>
      <c r="N278" s="18"/>
      <c r="O278" s="18"/>
      <c r="P278" s="258"/>
      <c r="Q278" s="258"/>
      <c r="R278" s="259"/>
      <c r="S278" s="256"/>
      <c r="T278" s="256"/>
      <c r="X278" s="104"/>
      <c r="Y278" s="91">
        <f>IF(B278="",0,IF(VLOOKUP(B278,'登録データ（女）'!$A$3:$AB$2000,28,FALSE)=1,0,1))</f>
        <v>0</v>
      </c>
      <c r="Z278" s="91"/>
      <c r="AA278" s="91"/>
      <c r="AB278" s="91"/>
      <c r="AC278" s="91"/>
      <c r="AD278" s="91"/>
      <c r="AE278" s="91"/>
      <c r="AF278" s="91"/>
      <c r="AG278" s="91">
        <f t="shared" ca="1" si="991"/>
        <v>0</v>
      </c>
      <c r="AH278" s="91">
        <f t="shared" si="992"/>
        <v>0</v>
      </c>
      <c r="AI278" s="91" t="str">
        <f>IF(G278="","0",VLOOKUP(G278,'登録データ（女）'!$U$4:$W$23,2,FALSE))</f>
        <v>0</v>
      </c>
      <c r="AJ278" s="91" t="str">
        <f t="shared" si="987"/>
        <v>00</v>
      </c>
      <c r="AK278" s="91" t="str">
        <f t="shared" si="993"/>
        <v>0</v>
      </c>
      <c r="AL278" s="91" t="str">
        <f t="shared" si="988"/>
        <v>000000</v>
      </c>
      <c r="AM278" s="91" t="str">
        <f t="shared" ca="1" si="994"/>
        <v/>
      </c>
      <c r="AN278" s="91">
        <f t="shared" si="995"/>
        <v>0</v>
      </c>
      <c r="AO278" s="91" t="str">
        <f>IF(G278="","0",VALUE(VLOOKUP(G278,'登録データ（男）'!$U$4:$W$22,3,FALSE)))</f>
        <v>0</v>
      </c>
      <c r="AP278" s="91">
        <f t="shared" si="989"/>
        <v>0</v>
      </c>
      <c r="AQ278" s="91">
        <f t="shared" si="996"/>
        <v>0</v>
      </c>
      <c r="AR278" s="91" t="str">
        <f ca="1">IF(OFFSET(B278,-MOD(ROW(B278),3),0)&lt;&gt;"",IF(RIGHT(G278,1)=")",VALUE(VLOOKUP(OFFSET(B278,-MOD(ROW(B278),3),0),'登録データ（女）'!B173,8,FALSE)),"0"),"0")</f>
        <v>0</v>
      </c>
      <c r="AS278" s="91">
        <f t="shared" ca="1" si="997"/>
        <v>0</v>
      </c>
      <c r="AT278" s="91"/>
      <c r="AU278" s="91"/>
      <c r="AV278" s="91"/>
      <c r="AW278" s="91"/>
      <c r="AX278" s="91"/>
      <c r="AY278" s="91"/>
      <c r="AZ278" s="91"/>
      <c r="BA278" s="91"/>
      <c r="BB278" s="91" t="str">
        <f t="shared" si="998"/>
        <v/>
      </c>
      <c r="BG278" s="91">
        <f t="shared" si="999"/>
        <v>0</v>
      </c>
    </row>
    <row r="279" spans="1:59" ht="18.75" customHeight="1" thickTop="1">
      <c r="A279" s="387">
        <v>88</v>
      </c>
      <c r="B279" s="381"/>
      <c r="C279" s="384" t="str">
        <f>IF(B279="","",VLOOKUP(B279,'登録データ（女）'!$A$3:$AB$2000,2,FALSE))</f>
        <v/>
      </c>
      <c r="D279" s="384" t="str">
        <f>IF(B279="","",VLOOKUP(B279,'登録データ（女）'!$A$3:$AB$2000,3,FALSE))</f>
        <v/>
      </c>
      <c r="E279" s="90" t="str">
        <f>IF(B279="","",VLOOKUP(B279,'登録データ（女）'!$A$3:$AB$2000,7,FALSE))</f>
        <v/>
      </c>
      <c r="F279" s="90" t="s">
        <v>52</v>
      </c>
      <c r="G279" s="82"/>
      <c r="H279" s="82"/>
      <c r="I279" s="90" t="s">
        <v>55</v>
      </c>
      <c r="J279" s="17"/>
      <c r="K279" s="111" t="str">
        <f t="shared" si="1011"/>
        <v/>
      </c>
      <c r="L279" s="17"/>
      <c r="M279" s="111" t="str">
        <f t="shared" si="990"/>
        <v/>
      </c>
      <c r="N279" s="17"/>
      <c r="O279" s="17"/>
      <c r="P279" s="262"/>
      <c r="Q279" s="262"/>
      <c r="R279" s="241"/>
      <c r="S279" s="254"/>
      <c r="T279" s="254"/>
      <c r="X279" s="104"/>
      <c r="Y279" s="91">
        <f>IF(B279="",0,IF(VLOOKUP(B279,'登録データ（女）'!$A$3:$AB$2000,28,FALSE)=1,0,1))</f>
        <v>0</v>
      </c>
      <c r="Z279" s="91">
        <f t="shared" ref="Z279" si="1012">IF(B279="",1,0)</f>
        <v>1</v>
      </c>
      <c r="AA279" s="91">
        <f t="shared" ref="AA279" si="1013">IF(C279="",1,0)</f>
        <v>1</v>
      </c>
      <c r="AB279" s="91">
        <f t="shared" ref="AB279" si="1014">IF(D279="",1,0)</f>
        <v>1</v>
      </c>
      <c r="AC279" s="91">
        <f t="shared" ref="AC279" si="1015">IF(E279="",1,0)</f>
        <v>1</v>
      </c>
      <c r="AD279" s="91">
        <f t="shared" ref="AD279" si="1016">IF(E280="",1,0)</f>
        <v>1</v>
      </c>
      <c r="AE279" s="91">
        <f>SUM(Z279:AD279)</f>
        <v>5</v>
      </c>
      <c r="AF279" s="115" t="str">
        <f t="shared" ref="AF279" si="1017">IF($B279="","",IF($B279&gt;1500,0,1))</f>
        <v/>
      </c>
      <c r="AG279" s="91">
        <f t="shared" ca="1" si="991"/>
        <v>0</v>
      </c>
      <c r="AH279" s="91">
        <f t="shared" si="992"/>
        <v>0</v>
      </c>
      <c r="AI279" s="91" t="str">
        <f>IF(G279="","0",VLOOKUP(G279,'登録データ（女）'!$U$4:$W$23,2,FALSE))</f>
        <v>0</v>
      </c>
      <c r="AJ279" s="91" t="str">
        <f t="shared" si="987"/>
        <v>00</v>
      </c>
      <c r="AK279" s="91" t="str">
        <f t="shared" si="993"/>
        <v>0</v>
      </c>
      <c r="AL279" s="91" t="str">
        <f t="shared" si="988"/>
        <v>000000</v>
      </c>
      <c r="AM279" s="91" t="str">
        <f t="shared" ca="1" si="994"/>
        <v/>
      </c>
      <c r="AN279" s="91">
        <f t="shared" si="995"/>
        <v>0</v>
      </c>
      <c r="AO279" s="91" t="str">
        <f>IF(G279="","0",VALUE(VLOOKUP(G279,'登録データ（男）'!$U$4:$W$22,3,FALSE)))</f>
        <v>0</v>
      </c>
      <c r="AP279" s="91">
        <f t="shared" si="989"/>
        <v>0</v>
      </c>
      <c r="AQ279" s="91">
        <f t="shared" si="996"/>
        <v>0</v>
      </c>
      <c r="AR279" s="91" t="str">
        <f ca="1">IF(OFFSET(B279,-MOD(ROW(B279),3),0)&lt;&gt;"",IF(RIGHT(G279,1)=")",VALUE(VLOOKUP(OFFSET(B279,-MOD(ROW(B279),3),0),'登録データ（女）'!B174,8,FALSE)),"0"),"0")</f>
        <v>0</v>
      </c>
      <c r="AS279" s="91">
        <f t="shared" ca="1" si="997"/>
        <v>0</v>
      </c>
      <c r="AT279" s="91" t="str">
        <f t="shared" ref="AT279" si="1018">IF(AU279="","",RANK(AU279,$AU$18:$AU$467,1))</f>
        <v/>
      </c>
      <c r="AU279" s="91" t="str">
        <f t="shared" ref="AU279" si="1019">IF(S279="","",B279)</f>
        <v/>
      </c>
      <c r="AV279" s="91" t="str">
        <f t="shared" ref="AV279" si="1020">IF(AW279="","",RANK(AW279,$AW$18:$AW$467,1))</f>
        <v/>
      </c>
      <c r="AW279" s="91" t="str">
        <f t="shared" ref="AW279" si="1021">IF(T279="","",B279)</f>
        <v/>
      </c>
      <c r="AX279" s="91" t="str">
        <f t="shared" ref="AX279" si="1022">IF(AY279="","",RANK(AY279,$AY$18:$AY$467,1))</f>
        <v/>
      </c>
      <c r="AY279" s="91" t="str">
        <f>IF(OR(G279="七種競技",G280="七種競技",G281="七種競技"),B279,"")</f>
        <v/>
      </c>
      <c r="AZ279" s="91"/>
      <c r="BA279" s="91">
        <f>B279</f>
        <v>0</v>
      </c>
      <c r="BB279" s="91" t="str">
        <f t="shared" si="998"/>
        <v/>
      </c>
      <c r="BG279" s="91">
        <f t="shared" si="999"/>
        <v>0</v>
      </c>
    </row>
    <row r="280" spans="1:59" ht="18.75" customHeight="1">
      <c r="A280" s="388"/>
      <c r="B280" s="382"/>
      <c r="C280" s="385"/>
      <c r="D280" s="385"/>
      <c r="E280" s="91" t="str">
        <f>IF(B279="","",VLOOKUP(B279,'登録データ（女）'!$A$3:$AB$2000,4,FALSE))</f>
        <v/>
      </c>
      <c r="F280" s="91" t="s">
        <v>53</v>
      </c>
      <c r="G280" s="16"/>
      <c r="H280" s="16"/>
      <c r="I280" s="91" t="s">
        <v>56</v>
      </c>
      <c r="J280" s="76"/>
      <c r="K280" s="91" t="str">
        <f t="shared" si="1011"/>
        <v/>
      </c>
      <c r="L280" s="76"/>
      <c r="M280" s="91" t="str">
        <f t="shared" si="990"/>
        <v/>
      </c>
      <c r="N280" s="76"/>
      <c r="O280" s="76"/>
      <c r="P280" s="204"/>
      <c r="Q280" s="204"/>
      <c r="R280" s="257"/>
      <c r="S280" s="255"/>
      <c r="T280" s="255"/>
      <c r="X280" s="104"/>
      <c r="Y280" s="91">
        <f>IF(B280="",0,IF(VLOOKUP(B280,'登録データ（女）'!$A$3:$AB$2000,28,FALSE)=1,0,1))</f>
        <v>0</v>
      </c>
      <c r="Z280" s="91"/>
      <c r="AA280" s="91"/>
      <c r="AB280" s="91"/>
      <c r="AC280" s="91"/>
      <c r="AD280" s="91"/>
      <c r="AE280" s="91"/>
      <c r="AF280" s="91"/>
      <c r="AG280" s="91">
        <f t="shared" ca="1" si="991"/>
        <v>0</v>
      </c>
      <c r="AH280" s="91">
        <f t="shared" si="992"/>
        <v>0</v>
      </c>
      <c r="AI280" s="91" t="str">
        <f>IF(G280="","0",VLOOKUP(G280,'登録データ（女）'!$U$4:$W$23,2,FALSE))</f>
        <v>0</v>
      </c>
      <c r="AJ280" s="91" t="str">
        <f t="shared" si="987"/>
        <v>00</v>
      </c>
      <c r="AK280" s="91" t="str">
        <f t="shared" si="993"/>
        <v>0</v>
      </c>
      <c r="AL280" s="91" t="str">
        <f t="shared" si="988"/>
        <v>000000</v>
      </c>
      <c r="AM280" s="91" t="str">
        <f t="shared" ca="1" si="994"/>
        <v/>
      </c>
      <c r="AN280" s="91">
        <f t="shared" si="995"/>
        <v>0</v>
      </c>
      <c r="AO280" s="91" t="str">
        <f>IF(G280="","0",VALUE(VLOOKUP(G280,'登録データ（男）'!$U$4:$W$22,3,FALSE)))</f>
        <v>0</v>
      </c>
      <c r="AP280" s="91">
        <f t="shared" si="989"/>
        <v>0</v>
      </c>
      <c r="AQ280" s="91">
        <f t="shared" si="996"/>
        <v>0</v>
      </c>
      <c r="AR280" s="91" t="str">
        <f ca="1">IF(OFFSET(B280,-MOD(ROW(B280),3),0)&lt;&gt;"",IF(RIGHT(G280,1)=")",VALUE(VLOOKUP(OFFSET(B280,-MOD(ROW(B280),3),0),'登録データ（女）'!B175,8,FALSE)),"0"),"0")</f>
        <v>0</v>
      </c>
      <c r="AS280" s="91">
        <f t="shared" ca="1" si="997"/>
        <v>0</v>
      </c>
      <c r="AT280" s="91"/>
      <c r="AU280" s="91"/>
      <c r="AV280" s="91"/>
      <c r="AW280" s="91"/>
      <c r="AX280" s="91"/>
      <c r="AY280" s="91"/>
      <c r="AZ280" s="91"/>
      <c r="BA280" s="91"/>
      <c r="BB280" s="91" t="str">
        <f t="shared" si="998"/>
        <v/>
      </c>
      <c r="BG280" s="91">
        <f t="shared" si="999"/>
        <v>0</v>
      </c>
    </row>
    <row r="281" spans="1:59" ht="18.75" customHeight="1" thickBot="1">
      <c r="A281" s="389"/>
      <c r="B281" s="383"/>
      <c r="C281" s="386"/>
      <c r="D281" s="386"/>
      <c r="E281" s="117" t="s">
        <v>259</v>
      </c>
      <c r="F281" s="92" t="s">
        <v>54</v>
      </c>
      <c r="G281" s="79"/>
      <c r="H281" s="79"/>
      <c r="I281" s="92" t="s">
        <v>36</v>
      </c>
      <c r="J281" s="18"/>
      <c r="K281" s="93" t="str">
        <f t="shared" si="1011"/>
        <v/>
      </c>
      <c r="L281" s="18"/>
      <c r="M281" s="93" t="str">
        <f t="shared" si="990"/>
        <v/>
      </c>
      <c r="N281" s="18"/>
      <c r="O281" s="18"/>
      <c r="P281" s="258"/>
      <c r="Q281" s="258"/>
      <c r="R281" s="259"/>
      <c r="S281" s="256"/>
      <c r="T281" s="256"/>
      <c r="X281" s="104"/>
      <c r="Y281" s="91">
        <f>IF(B281="",0,IF(VLOOKUP(B281,'登録データ（女）'!$A$3:$AB$2000,28,FALSE)=1,0,1))</f>
        <v>0</v>
      </c>
      <c r="Z281" s="91"/>
      <c r="AA281" s="91"/>
      <c r="AB281" s="91"/>
      <c r="AC281" s="91"/>
      <c r="AD281" s="91"/>
      <c r="AE281" s="91"/>
      <c r="AF281" s="91"/>
      <c r="AG281" s="91">
        <f t="shared" ca="1" si="991"/>
        <v>0</v>
      </c>
      <c r="AH281" s="91">
        <f t="shared" si="992"/>
        <v>0</v>
      </c>
      <c r="AI281" s="91" t="str">
        <f>IF(G281="","0",VLOOKUP(G281,'登録データ（女）'!$U$4:$W$23,2,FALSE))</f>
        <v>0</v>
      </c>
      <c r="AJ281" s="91" t="str">
        <f t="shared" si="987"/>
        <v>00</v>
      </c>
      <c r="AK281" s="91" t="str">
        <f t="shared" si="993"/>
        <v>0</v>
      </c>
      <c r="AL281" s="91" t="str">
        <f t="shared" si="988"/>
        <v>000000</v>
      </c>
      <c r="AM281" s="91" t="str">
        <f t="shared" ca="1" si="994"/>
        <v/>
      </c>
      <c r="AN281" s="91">
        <f t="shared" si="995"/>
        <v>0</v>
      </c>
      <c r="AO281" s="91" t="str">
        <f>IF(G281="","0",VALUE(VLOOKUP(G281,'登録データ（男）'!$U$4:$W$22,3,FALSE)))</f>
        <v>0</v>
      </c>
      <c r="AP281" s="91">
        <f t="shared" si="989"/>
        <v>0</v>
      </c>
      <c r="AQ281" s="91">
        <f t="shared" si="996"/>
        <v>0</v>
      </c>
      <c r="AR281" s="91" t="str">
        <f ca="1">IF(OFFSET(B281,-MOD(ROW(B281),3),0)&lt;&gt;"",IF(RIGHT(G281,1)=")",VALUE(VLOOKUP(OFFSET(B281,-MOD(ROW(B281),3),0),'登録データ（女）'!B176,8,FALSE)),"0"),"0")</f>
        <v>0</v>
      </c>
      <c r="AS281" s="91">
        <f t="shared" ca="1" si="997"/>
        <v>0</v>
      </c>
      <c r="AT281" s="91"/>
      <c r="AU281" s="91"/>
      <c r="AV281" s="91"/>
      <c r="AW281" s="91"/>
      <c r="AX281" s="91"/>
      <c r="AY281" s="91"/>
      <c r="AZ281" s="91"/>
      <c r="BA281" s="91"/>
      <c r="BB281" s="91" t="str">
        <f t="shared" si="998"/>
        <v/>
      </c>
      <c r="BG281" s="91">
        <f t="shared" si="999"/>
        <v>0</v>
      </c>
    </row>
    <row r="282" spans="1:59" ht="18.75" customHeight="1" thickTop="1">
      <c r="A282" s="387">
        <v>89</v>
      </c>
      <c r="B282" s="381"/>
      <c r="C282" s="384" t="str">
        <f>IF(B282="","",VLOOKUP(B282,'登録データ（女）'!$A$3:$AB$2000,2,FALSE))</f>
        <v/>
      </c>
      <c r="D282" s="384" t="str">
        <f>IF(B282="","",VLOOKUP(B282,'登録データ（女）'!$A$3:$AB$2000,3,FALSE))</f>
        <v/>
      </c>
      <c r="E282" s="90" t="str">
        <f>IF(B282="","",VLOOKUP(B282,'登録データ（女）'!$A$3:$AB$2000,7,FALSE))</f>
        <v/>
      </c>
      <c r="F282" s="90" t="s">
        <v>52</v>
      </c>
      <c r="G282" s="82"/>
      <c r="H282" s="82"/>
      <c r="I282" s="90" t="s">
        <v>55</v>
      </c>
      <c r="J282" s="17"/>
      <c r="K282" s="111" t="str">
        <f t="shared" si="1011"/>
        <v/>
      </c>
      <c r="L282" s="17"/>
      <c r="M282" s="111" t="str">
        <f t="shared" si="990"/>
        <v/>
      </c>
      <c r="N282" s="17"/>
      <c r="O282" s="17"/>
      <c r="P282" s="262"/>
      <c r="Q282" s="262"/>
      <c r="R282" s="241"/>
      <c r="S282" s="254"/>
      <c r="T282" s="254"/>
      <c r="X282" s="104"/>
      <c r="Y282" s="91">
        <f>IF(B282="",0,IF(VLOOKUP(B282,'登録データ（女）'!$A$3:$AB$2000,28,FALSE)=1,0,1))</f>
        <v>0</v>
      </c>
      <c r="Z282" s="91">
        <f t="shared" ref="Z282" si="1023">IF(B282="",1,0)</f>
        <v>1</v>
      </c>
      <c r="AA282" s="91">
        <f t="shared" ref="AA282" si="1024">IF(C282="",1,0)</f>
        <v>1</v>
      </c>
      <c r="AB282" s="91">
        <f t="shared" ref="AB282" si="1025">IF(D282="",1,0)</f>
        <v>1</v>
      </c>
      <c r="AC282" s="91">
        <f t="shared" ref="AC282" si="1026">IF(E282="",1,0)</f>
        <v>1</v>
      </c>
      <c r="AD282" s="91">
        <f t="shared" ref="AD282" si="1027">IF(E283="",1,0)</f>
        <v>1</v>
      </c>
      <c r="AE282" s="91">
        <f>SUM(Z282:AD282)</f>
        <v>5</v>
      </c>
      <c r="AF282" s="115" t="str">
        <f t="shared" ref="AF282" si="1028">IF($B282="","",IF($B282&gt;1500,0,1))</f>
        <v/>
      </c>
      <c r="AG282" s="91">
        <f t="shared" ca="1" si="991"/>
        <v>0</v>
      </c>
      <c r="AH282" s="91">
        <f t="shared" si="992"/>
        <v>0</v>
      </c>
      <c r="AI282" s="91" t="str">
        <f>IF(G282="","0",VLOOKUP(G282,'登録データ（女）'!$U$4:$W$23,2,FALSE))</f>
        <v>0</v>
      </c>
      <c r="AJ282" s="91" t="str">
        <f t="shared" si="987"/>
        <v>00</v>
      </c>
      <c r="AK282" s="91" t="str">
        <f t="shared" si="993"/>
        <v>0</v>
      </c>
      <c r="AL282" s="91" t="str">
        <f t="shared" si="988"/>
        <v>000000</v>
      </c>
      <c r="AM282" s="91" t="str">
        <f t="shared" ca="1" si="994"/>
        <v/>
      </c>
      <c r="AN282" s="91">
        <f t="shared" si="995"/>
        <v>0</v>
      </c>
      <c r="AO282" s="91" t="str">
        <f>IF(G282="","0",VALUE(VLOOKUP(G282,'登録データ（男）'!$U$4:$W$22,3,FALSE)))</f>
        <v>0</v>
      </c>
      <c r="AP282" s="91">
        <f t="shared" si="989"/>
        <v>0</v>
      </c>
      <c r="AQ282" s="91">
        <f t="shared" si="996"/>
        <v>0</v>
      </c>
      <c r="AR282" s="91" t="str">
        <f ca="1">IF(OFFSET(B282,-MOD(ROW(B282),3),0)&lt;&gt;"",IF(RIGHT(G282,1)=")",VALUE(VLOOKUP(OFFSET(B282,-MOD(ROW(B282),3),0),'登録データ（女）'!B177,8,FALSE)),"0"),"0")</f>
        <v>0</v>
      </c>
      <c r="AS282" s="91">
        <f t="shared" ca="1" si="997"/>
        <v>0</v>
      </c>
      <c r="AT282" s="91" t="str">
        <f t="shared" ref="AT282" si="1029">IF(AU282="","",RANK(AU282,$AU$18:$AU$467,1))</f>
        <v/>
      </c>
      <c r="AU282" s="91" t="str">
        <f t="shared" ref="AU282" si="1030">IF(S282="","",B282)</f>
        <v/>
      </c>
      <c r="AV282" s="91" t="str">
        <f t="shared" ref="AV282" si="1031">IF(AW282="","",RANK(AW282,$AW$18:$AW$467,1))</f>
        <v/>
      </c>
      <c r="AW282" s="91" t="str">
        <f t="shared" ref="AW282" si="1032">IF(T282="","",B282)</f>
        <v/>
      </c>
      <c r="AX282" s="91" t="str">
        <f t="shared" ref="AX282" si="1033">IF(AY282="","",RANK(AY282,$AY$18:$AY$467,1))</f>
        <v/>
      </c>
      <c r="AY282" s="91" t="str">
        <f>IF(OR(G282="七種競技",G283="七種競技",G284="七種競技"),B282,"")</f>
        <v/>
      </c>
      <c r="AZ282" s="91"/>
      <c r="BA282" s="91">
        <f>B282</f>
        <v>0</v>
      </c>
      <c r="BB282" s="91" t="str">
        <f t="shared" si="998"/>
        <v/>
      </c>
      <c r="BG282" s="91">
        <f t="shared" si="999"/>
        <v>0</v>
      </c>
    </row>
    <row r="283" spans="1:59" ht="18.75" customHeight="1">
      <c r="A283" s="388"/>
      <c r="B283" s="382"/>
      <c r="C283" s="385"/>
      <c r="D283" s="385"/>
      <c r="E283" s="91" t="str">
        <f>IF(B282="","",VLOOKUP(B282,'登録データ（女）'!$A$3:$AB$2000,4,FALSE))</f>
        <v/>
      </c>
      <c r="F283" s="91" t="s">
        <v>53</v>
      </c>
      <c r="G283" s="16"/>
      <c r="H283" s="16"/>
      <c r="I283" s="91" t="s">
        <v>56</v>
      </c>
      <c r="J283" s="76"/>
      <c r="K283" s="91" t="str">
        <f t="shared" si="1011"/>
        <v/>
      </c>
      <c r="L283" s="76"/>
      <c r="M283" s="91" t="str">
        <f t="shared" si="990"/>
        <v/>
      </c>
      <c r="N283" s="76"/>
      <c r="O283" s="76"/>
      <c r="P283" s="204"/>
      <c r="Q283" s="204"/>
      <c r="R283" s="257"/>
      <c r="S283" s="255"/>
      <c r="T283" s="255"/>
      <c r="X283" s="104"/>
      <c r="Y283" s="91">
        <f>IF(B283="",0,IF(VLOOKUP(B283,'登録データ（女）'!$A$3:$AB$2000,28,FALSE)=1,0,1))</f>
        <v>0</v>
      </c>
      <c r="Z283" s="91"/>
      <c r="AA283" s="91"/>
      <c r="AB283" s="91"/>
      <c r="AC283" s="91"/>
      <c r="AD283" s="91"/>
      <c r="AE283" s="91"/>
      <c r="AF283" s="91"/>
      <c r="AG283" s="91">
        <f t="shared" ca="1" si="991"/>
        <v>0</v>
      </c>
      <c r="AH283" s="91">
        <f t="shared" si="992"/>
        <v>0</v>
      </c>
      <c r="AI283" s="91" t="str">
        <f>IF(G283="","0",VLOOKUP(G283,'登録データ（女）'!$U$4:$W$23,2,FALSE))</f>
        <v>0</v>
      </c>
      <c r="AJ283" s="91" t="str">
        <f t="shared" si="987"/>
        <v>00</v>
      </c>
      <c r="AK283" s="91" t="str">
        <f t="shared" si="993"/>
        <v>0</v>
      </c>
      <c r="AL283" s="91" t="str">
        <f t="shared" si="988"/>
        <v>000000</v>
      </c>
      <c r="AM283" s="91" t="str">
        <f t="shared" ca="1" si="994"/>
        <v/>
      </c>
      <c r="AN283" s="91">
        <f t="shared" si="995"/>
        <v>0</v>
      </c>
      <c r="AO283" s="91" t="str">
        <f>IF(G283="","0",VALUE(VLOOKUP(G283,'登録データ（男）'!$U$4:$W$22,3,FALSE)))</f>
        <v>0</v>
      </c>
      <c r="AP283" s="91">
        <f t="shared" si="989"/>
        <v>0</v>
      </c>
      <c r="AQ283" s="91">
        <f t="shared" si="996"/>
        <v>0</v>
      </c>
      <c r="AR283" s="91" t="str">
        <f ca="1">IF(OFFSET(B283,-MOD(ROW(B283),3),0)&lt;&gt;"",IF(RIGHT(G283,1)=")",VALUE(VLOOKUP(OFFSET(B283,-MOD(ROW(B283),3),0),'登録データ（女）'!B178,8,FALSE)),"0"),"0")</f>
        <v>0</v>
      </c>
      <c r="AS283" s="91">
        <f t="shared" ca="1" si="997"/>
        <v>0</v>
      </c>
      <c r="AT283" s="91"/>
      <c r="AU283" s="91"/>
      <c r="AV283" s="91"/>
      <c r="AW283" s="91"/>
      <c r="AX283" s="91"/>
      <c r="AY283" s="91"/>
      <c r="AZ283" s="91"/>
      <c r="BA283" s="91"/>
      <c r="BB283" s="91" t="str">
        <f t="shared" si="998"/>
        <v/>
      </c>
      <c r="BG283" s="91">
        <f t="shared" si="999"/>
        <v>0</v>
      </c>
    </row>
    <row r="284" spans="1:59" ht="18.75" customHeight="1" thickBot="1">
      <c r="A284" s="389"/>
      <c r="B284" s="383"/>
      <c r="C284" s="386"/>
      <c r="D284" s="386"/>
      <c r="E284" s="117" t="s">
        <v>259</v>
      </c>
      <c r="F284" s="92" t="s">
        <v>54</v>
      </c>
      <c r="G284" s="79"/>
      <c r="H284" s="79"/>
      <c r="I284" s="92" t="s">
        <v>36</v>
      </c>
      <c r="J284" s="18"/>
      <c r="K284" s="93" t="str">
        <f t="shared" si="1011"/>
        <v/>
      </c>
      <c r="L284" s="18"/>
      <c r="M284" s="93" t="str">
        <f t="shared" si="990"/>
        <v/>
      </c>
      <c r="N284" s="18"/>
      <c r="O284" s="18"/>
      <c r="P284" s="258"/>
      <c r="Q284" s="258"/>
      <c r="R284" s="259"/>
      <c r="S284" s="256"/>
      <c r="T284" s="256"/>
      <c r="X284" s="104"/>
      <c r="Y284" s="91">
        <f>IF(B284="",0,IF(VLOOKUP(B284,'登録データ（女）'!$A$3:$AB$2000,28,FALSE)=1,0,1))</f>
        <v>0</v>
      </c>
      <c r="Z284" s="91"/>
      <c r="AA284" s="91"/>
      <c r="AB284" s="91"/>
      <c r="AC284" s="91"/>
      <c r="AD284" s="91"/>
      <c r="AE284" s="91"/>
      <c r="AF284" s="91"/>
      <c r="AG284" s="91">
        <f t="shared" ca="1" si="991"/>
        <v>0</v>
      </c>
      <c r="AH284" s="91">
        <f t="shared" si="992"/>
        <v>0</v>
      </c>
      <c r="AI284" s="91" t="str">
        <f>IF(G284="","0",VLOOKUP(G284,'登録データ（女）'!$U$4:$W$23,2,FALSE))</f>
        <v>0</v>
      </c>
      <c r="AJ284" s="91" t="str">
        <f t="shared" si="987"/>
        <v>00</v>
      </c>
      <c r="AK284" s="91" t="str">
        <f t="shared" si="993"/>
        <v>0</v>
      </c>
      <c r="AL284" s="91" t="str">
        <f t="shared" si="988"/>
        <v>000000</v>
      </c>
      <c r="AM284" s="91" t="str">
        <f t="shared" ca="1" si="994"/>
        <v/>
      </c>
      <c r="AN284" s="91">
        <f t="shared" si="995"/>
        <v>0</v>
      </c>
      <c r="AO284" s="91" t="str">
        <f>IF(G284="","0",VALUE(VLOOKUP(G284,'登録データ（男）'!$U$4:$W$22,3,FALSE)))</f>
        <v>0</v>
      </c>
      <c r="AP284" s="91">
        <f t="shared" si="989"/>
        <v>0</v>
      </c>
      <c r="AQ284" s="91">
        <f t="shared" si="996"/>
        <v>0</v>
      </c>
      <c r="AR284" s="91" t="str">
        <f ca="1">IF(OFFSET(B284,-MOD(ROW(B284),3),0)&lt;&gt;"",IF(RIGHT(G284,1)=")",VALUE(VLOOKUP(OFFSET(B284,-MOD(ROW(B284),3),0),'登録データ（女）'!B179,8,FALSE)),"0"),"0")</f>
        <v>0</v>
      </c>
      <c r="AS284" s="91">
        <f t="shared" ca="1" si="997"/>
        <v>0</v>
      </c>
      <c r="AT284" s="91"/>
      <c r="AU284" s="91"/>
      <c r="AV284" s="91"/>
      <c r="AW284" s="91"/>
      <c r="AX284" s="91"/>
      <c r="AY284" s="91"/>
      <c r="AZ284" s="91"/>
      <c r="BA284" s="91"/>
      <c r="BB284" s="91" t="str">
        <f t="shared" si="998"/>
        <v/>
      </c>
      <c r="BG284" s="91">
        <f t="shared" si="999"/>
        <v>0</v>
      </c>
    </row>
    <row r="285" spans="1:59" ht="18.75" customHeight="1" thickTop="1">
      <c r="A285" s="387">
        <v>90</v>
      </c>
      <c r="B285" s="381"/>
      <c r="C285" s="384" t="str">
        <f>IF(B285="","",VLOOKUP(B285,'登録データ（女）'!$A$3:$AB$2000,2,FALSE))</f>
        <v/>
      </c>
      <c r="D285" s="384" t="str">
        <f>IF(B285="","",VLOOKUP(B285,'登録データ（女）'!$A$3:$AB$2000,3,FALSE))</f>
        <v/>
      </c>
      <c r="E285" s="90" t="str">
        <f>IF(B285="","",VLOOKUP(B285,'登録データ（女）'!$A$3:$AB$2000,7,FALSE))</f>
        <v/>
      </c>
      <c r="F285" s="90" t="s">
        <v>52</v>
      </c>
      <c r="G285" s="82"/>
      <c r="H285" s="82"/>
      <c r="I285" s="90" t="s">
        <v>55</v>
      </c>
      <c r="J285" s="17"/>
      <c r="K285" s="111" t="str">
        <f t="shared" si="1011"/>
        <v/>
      </c>
      <c r="L285" s="17"/>
      <c r="M285" s="111" t="str">
        <f t="shared" si="990"/>
        <v/>
      </c>
      <c r="N285" s="17"/>
      <c r="O285" s="17"/>
      <c r="P285" s="262"/>
      <c r="Q285" s="262"/>
      <c r="R285" s="241"/>
      <c r="S285" s="254"/>
      <c r="T285" s="254"/>
      <c r="X285" s="104"/>
      <c r="Y285" s="91">
        <f>IF(B285="",0,IF(VLOOKUP(B285,'登録データ（女）'!$A$3:$AB$2000,28,FALSE)=1,0,1))</f>
        <v>0</v>
      </c>
      <c r="Z285" s="91">
        <f t="shared" ref="Z285" si="1034">IF(B285="",1,0)</f>
        <v>1</v>
      </c>
      <c r="AA285" s="91">
        <f t="shared" ref="AA285" si="1035">IF(C285="",1,0)</f>
        <v>1</v>
      </c>
      <c r="AB285" s="91">
        <f t="shared" ref="AB285" si="1036">IF(D285="",1,0)</f>
        <v>1</v>
      </c>
      <c r="AC285" s="91">
        <f t="shared" ref="AC285" si="1037">IF(E285="",1,0)</f>
        <v>1</v>
      </c>
      <c r="AD285" s="91">
        <f t="shared" ref="AD285" si="1038">IF(E286="",1,0)</f>
        <v>1</v>
      </c>
      <c r="AE285" s="91">
        <f>SUM(Z285:AD285)</f>
        <v>5</v>
      </c>
      <c r="AF285" s="115" t="str">
        <f t="shared" ref="AF285" si="1039">IF($B285="","",IF($B285&gt;1500,0,1))</f>
        <v/>
      </c>
      <c r="AG285" s="91">
        <f t="shared" ca="1" si="991"/>
        <v>0</v>
      </c>
      <c r="AH285" s="91">
        <f t="shared" si="992"/>
        <v>0</v>
      </c>
      <c r="AI285" s="91" t="str">
        <f>IF(G285="","0",VLOOKUP(G285,'登録データ（女）'!$U$4:$W$23,2,FALSE))</f>
        <v>0</v>
      </c>
      <c r="AJ285" s="91" t="str">
        <f t="shared" si="987"/>
        <v>00</v>
      </c>
      <c r="AK285" s="91" t="str">
        <f t="shared" si="993"/>
        <v>0</v>
      </c>
      <c r="AL285" s="91" t="str">
        <f t="shared" si="988"/>
        <v>000000</v>
      </c>
      <c r="AM285" s="91" t="str">
        <f t="shared" ca="1" si="994"/>
        <v/>
      </c>
      <c r="AN285" s="91">
        <f t="shared" si="995"/>
        <v>0</v>
      </c>
      <c r="AO285" s="91" t="str">
        <f>IF(G285="","0",VALUE(VLOOKUP(G285,'登録データ（男）'!$U$4:$W$22,3,FALSE)))</f>
        <v>0</v>
      </c>
      <c r="AP285" s="91">
        <f t="shared" si="989"/>
        <v>0</v>
      </c>
      <c r="AQ285" s="91">
        <f t="shared" si="996"/>
        <v>0</v>
      </c>
      <c r="AR285" s="91" t="str">
        <f ca="1">IF(OFFSET(B285,-MOD(ROW(B285),3),0)&lt;&gt;"",IF(RIGHT(G285,1)=")",VALUE(VLOOKUP(OFFSET(B285,-MOD(ROW(B285),3),0),'登録データ（女）'!B180,8,FALSE)),"0"),"0")</f>
        <v>0</v>
      </c>
      <c r="AS285" s="91">
        <f t="shared" ca="1" si="997"/>
        <v>0</v>
      </c>
      <c r="AT285" s="91" t="str">
        <f t="shared" ref="AT285" si="1040">IF(AU285="","",RANK(AU285,$AU$18:$AU$467,1))</f>
        <v/>
      </c>
      <c r="AU285" s="91" t="str">
        <f t="shared" ref="AU285" si="1041">IF(S285="","",B285)</f>
        <v/>
      </c>
      <c r="AV285" s="91" t="str">
        <f t="shared" ref="AV285" si="1042">IF(AW285="","",RANK(AW285,$AW$18:$AW$467,1))</f>
        <v/>
      </c>
      <c r="AW285" s="91" t="str">
        <f t="shared" ref="AW285" si="1043">IF(T285="","",B285)</f>
        <v/>
      </c>
      <c r="AX285" s="91" t="str">
        <f t="shared" ref="AX285" si="1044">IF(AY285="","",RANK(AY285,$AY$18:$AY$467,1))</f>
        <v/>
      </c>
      <c r="AY285" s="91" t="str">
        <f>IF(OR(G285="七種競技",G286="七種競技",G287="七種競技"),B285,"")</f>
        <v/>
      </c>
      <c r="AZ285" s="91"/>
      <c r="BA285" s="91">
        <f>B285</f>
        <v>0</v>
      </c>
      <c r="BB285" s="91" t="str">
        <f t="shared" si="998"/>
        <v/>
      </c>
      <c r="BG285" s="91">
        <f t="shared" si="999"/>
        <v>0</v>
      </c>
    </row>
    <row r="286" spans="1:59" ht="18.75" customHeight="1">
      <c r="A286" s="388"/>
      <c r="B286" s="382"/>
      <c r="C286" s="385"/>
      <c r="D286" s="385"/>
      <c r="E286" s="91" t="str">
        <f>IF(B285="","",VLOOKUP(B285,'登録データ（女）'!$A$3:$AB$2000,4,FALSE))</f>
        <v/>
      </c>
      <c r="F286" s="91" t="s">
        <v>53</v>
      </c>
      <c r="G286" s="16"/>
      <c r="H286" s="16"/>
      <c r="I286" s="91" t="s">
        <v>56</v>
      </c>
      <c r="J286" s="76"/>
      <c r="K286" s="91" t="str">
        <f t="shared" si="1011"/>
        <v/>
      </c>
      <c r="L286" s="76"/>
      <c r="M286" s="91" t="str">
        <f t="shared" si="990"/>
        <v/>
      </c>
      <c r="N286" s="76"/>
      <c r="O286" s="76"/>
      <c r="P286" s="204"/>
      <c r="Q286" s="204"/>
      <c r="R286" s="257"/>
      <c r="S286" s="255"/>
      <c r="T286" s="255"/>
      <c r="X286" s="104"/>
      <c r="Y286" s="91">
        <f>IF(B286="",0,IF(VLOOKUP(B286,'登録データ（女）'!$A$3:$AB$2000,28,FALSE)=1,0,1))</f>
        <v>0</v>
      </c>
      <c r="Z286" s="91"/>
      <c r="AA286" s="91"/>
      <c r="AB286" s="91"/>
      <c r="AC286" s="91"/>
      <c r="AD286" s="91"/>
      <c r="AE286" s="91"/>
      <c r="AF286" s="91"/>
      <c r="AG286" s="91">
        <f t="shared" ca="1" si="991"/>
        <v>0</v>
      </c>
      <c r="AH286" s="91">
        <f t="shared" si="992"/>
        <v>0</v>
      </c>
      <c r="AI286" s="91" t="str">
        <f>IF(G286="","0",VLOOKUP(G286,'登録データ（女）'!$U$4:$W$23,2,FALSE))</f>
        <v>0</v>
      </c>
      <c r="AJ286" s="91" t="str">
        <f t="shared" si="987"/>
        <v>00</v>
      </c>
      <c r="AK286" s="91" t="str">
        <f t="shared" si="993"/>
        <v>0</v>
      </c>
      <c r="AL286" s="91" t="str">
        <f t="shared" si="988"/>
        <v>000000</v>
      </c>
      <c r="AM286" s="91" t="str">
        <f t="shared" ca="1" si="994"/>
        <v/>
      </c>
      <c r="AN286" s="91">
        <f t="shared" si="995"/>
        <v>0</v>
      </c>
      <c r="AO286" s="91" t="str">
        <f>IF(G286="","0",VALUE(VLOOKUP(G286,'登録データ（男）'!$U$4:$W$22,3,FALSE)))</f>
        <v>0</v>
      </c>
      <c r="AP286" s="91">
        <f t="shared" si="989"/>
        <v>0</v>
      </c>
      <c r="AQ286" s="91">
        <f t="shared" si="996"/>
        <v>0</v>
      </c>
      <c r="AR286" s="91" t="str">
        <f ca="1">IF(OFFSET(B286,-MOD(ROW(B286),3),0)&lt;&gt;"",IF(RIGHT(G286,1)=")",VALUE(VLOOKUP(OFFSET(B286,-MOD(ROW(B286),3),0),'登録データ（女）'!B181,8,FALSE)),"0"),"0")</f>
        <v>0</v>
      </c>
      <c r="AS286" s="91">
        <f t="shared" ca="1" si="997"/>
        <v>0</v>
      </c>
      <c r="AT286" s="91"/>
      <c r="AU286" s="91"/>
      <c r="AV286" s="91"/>
      <c r="AW286" s="91"/>
      <c r="AX286" s="91"/>
      <c r="AY286" s="91"/>
      <c r="AZ286" s="91"/>
      <c r="BA286" s="91"/>
      <c r="BB286" s="91" t="str">
        <f t="shared" si="998"/>
        <v/>
      </c>
      <c r="BG286" s="91">
        <f t="shared" si="999"/>
        <v>0</v>
      </c>
    </row>
    <row r="287" spans="1:59" ht="18.75" customHeight="1" thickBot="1">
      <c r="A287" s="389"/>
      <c r="B287" s="383"/>
      <c r="C287" s="386"/>
      <c r="D287" s="386"/>
      <c r="E287" s="117" t="s">
        <v>259</v>
      </c>
      <c r="F287" s="92" t="s">
        <v>54</v>
      </c>
      <c r="G287" s="79"/>
      <c r="H287" s="79"/>
      <c r="I287" s="92" t="s">
        <v>36</v>
      </c>
      <c r="J287" s="18"/>
      <c r="K287" s="93" t="str">
        <f t="shared" si="1011"/>
        <v/>
      </c>
      <c r="L287" s="18"/>
      <c r="M287" s="93" t="str">
        <f t="shared" si="990"/>
        <v/>
      </c>
      <c r="N287" s="18"/>
      <c r="O287" s="18"/>
      <c r="P287" s="258"/>
      <c r="Q287" s="258"/>
      <c r="R287" s="259"/>
      <c r="S287" s="256"/>
      <c r="T287" s="256"/>
      <c r="X287" s="104"/>
      <c r="Y287" s="91">
        <f>IF(B287="",0,IF(VLOOKUP(B287,'登録データ（女）'!$A$3:$AB$2000,28,FALSE)=1,0,1))</f>
        <v>0</v>
      </c>
      <c r="Z287" s="91"/>
      <c r="AA287" s="91"/>
      <c r="AB287" s="91"/>
      <c r="AC287" s="91"/>
      <c r="AD287" s="91"/>
      <c r="AE287" s="91"/>
      <c r="AF287" s="91"/>
      <c r="AG287" s="91">
        <f t="shared" ca="1" si="991"/>
        <v>0</v>
      </c>
      <c r="AH287" s="91">
        <f t="shared" si="992"/>
        <v>0</v>
      </c>
      <c r="AI287" s="91" t="str">
        <f>IF(G287="","0",VLOOKUP(G287,'登録データ（女）'!$U$4:$W$23,2,FALSE))</f>
        <v>0</v>
      </c>
      <c r="AJ287" s="91" t="str">
        <f t="shared" si="987"/>
        <v>00</v>
      </c>
      <c r="AK287" s="91" t="str">
        <f t="shared" si="993"/>
        <v>0</v>
      </c>
      <c r="AL287" s="91" t="str">
        <f t="shared" si="988"/>
        <v>000000</v>
      </c>
      <c r="AM287" s="91" t="str">
        <f t="shared" ca="1" si="994"/>
        <v/>
      </c>
      <c r="AN287" s="91">
        <f t="shared" si="995"/>
        <v>0</v>
      </c>
      <c r="AO287" s="91" t="str">
        <f>IF(G287="","0",VALUE(VLOOKUP(G287,'登録データ（男）'!$U$4:$W$22,3,FALSE)))</f>
        <v>0</v>
      </c>
      <c r="AP287" s="91">
        <f t="shared" si="989"/>
        <v>0</v>
      </c>
      <c r="AQ287" s="91">
        <f t="shared" si="996"/>
        <v>0</v>
      </c>
      <c r="AR287" s="91" t="str">
        <f ca="1">IF(OFFSET(B287,-MOD(ROW(B287),3),0)&lt;&gt;"",IF(RIGHT(G287,1)=")",VALUE(VLOOKUP(OFFSET(B287,-MOD(ROW(B287),3),0),'登録データ（女）'!B182,8,FALSE)),"0"),"0")</f>
        <v>0</v>
      </c>
      <c r="AS287" s="91">
        <f t="shared" ca="1" si="997"/>
        <v>0</v>
      </c>
      <c r="AT287" s="91"/>
      <c r="AU287" s="91"/>
      <c r="AV287" s="91"/>
      <c r="AW287" s="91"/>
      <c r="AX287" s="91"/>
      <c r="AY287" s="91"/>
      <c r="AZ287" s="91"/>
      <c r="BA287" s="91"/>
      <c r="BB287" s="91" t="str">
        <f t="shared" si="998"/>
        <v/>
      </c>
      <c r="BG287" s="91">
        <f t="shared" si="999"/>
        <v>0</v>
      </c>
    </row>
    <row r="288" spans="1:59" ht="18.75" customHeight="1" thickTop="1">
      <c r="A288" s="387">
        <v>91</v>
      </c>
      <c r="B288" s="381"/>
      <c r="C288" s="384" t="str">
        <f>IF(B288="","",VLOOKUP(B288,'登録データ（女）'!$A$3:$AB$2000,2,FALSE))</f>
        <v/>
      </c>
      <c r="D288" s="384" t="str">
        <f>IF(B288="","",VLOOKUP(B288,'登録データ（女）'!$A$3:$AB$2000,3,FALSE))</f>
        <v/>
      </c>
      <c r="E288" s="90" t="str">
        <f>IF(B288="","",VLOOKUP(B288,'登録データ（女）'!$A$3:$AB$2000,7,FALSE))</f>
        <v/>
      </c>
      <c r="F288" s="90" t="s">
        <v>52</v>
      </c>
      <c r="G288" s="82"/>
      <c r="H288" s="82"/>
      <c r="I288" s="90" t="s">
        <v>55</v>
      </c>
      <c r="J288" s="17"/>
      <c r="K288" s="111" t="str">
        <f t="shared" si="1011"/>
        <v/>
      </c>
      <c r="L288" s="17"/>
      <c r="M288" s="111" t="str">
        <f t="shared" si="990"/>
        <v/>
      </c>
      <c r="N288" s="17"/>
      <c r="O288" s="17"/>
      <c r="P288" s="262"/>
      <c r="Q288" s="262"/>
      <c r="R288" s="241"/>
      <c r="S288" s="254"/>
      <c r="T288" s="254"/>
      <c r="X288" s="104"/>
      <c r="Y288" s="91">
        <f>IF(B288="",0,IF(VLOOKUP(B288,'登録データ（女）'!$A$3:$AB$2000,28,FALSE)=1,0,1))</f>
        <v>0</v>
      </c>
      <c r="Z288" s="91">
        <f t="shared" ref="Z288" si="1045">IF(B288="",1,0)</f>
        <v>1</v>
      </c>
      <c r="AA288" s="91">
        <f t="shared" ref="AA288" si="1046">IF(C288="",1,0)</f>
        <v>1</v>
      </c>
      <c r="AB288" s="91">
        <f t="shared" ref="AB288" si="1047">IF(D288="",1,0)</f>
        <v>1</v>
      </c>
      <c r="AC288" s="91">
        <f t="shared" ref="AC288" si="1048">IF(E288="",1,0)</f>
        <v>1</v>
      </c>
      <c r="AD288" s="91">
        <f t="shared" ref="AD288" si="1049">IF(E289="",1,0)</f>
        <v>1</v>
      </c>
      <c r="AE288" s="91">
        <f>SUM(Z288:AD288)</f>
        <v>5</v>
      </c>
      <c r="AF288" s="115" t="str">
        <f t="shared" ref="AF288" si="1050">IF($B288="","",IF($B288&gt;1500,0,1))</f>
        <v/>
      </c>
      <c r="AG288" s="91">
        <f t="shared" ca="1" si="991"/>
        <v>0</v>
      </c>
      <c r="AH288" s="91">
        <f t="shared" si="992"/>
        <v>0</v>
      </c>
      <c r="AI288" s="91" t="str">
        <f>IF(G288="","0",VLOOKUP(G288,'登録データ（女）'!$U$4:$W$23,2,FALSE))</f>
        <v>0</v>
      </c>
      <c r="AJ288" s="91" t="str">
        <f t="shared" si="987"/>
        <v>00</v>
      </c>
      <c r="AK288" s="91" t="str">
        <f t="shared" si="993"/>
        <v>0</v>
      </c>
      <c r="AL288" s="91" t="str">
        <f t="shared" si="988"/>
        <v>000000</v>
      </c>
      <c r="AM288" s="91" t="str">
        <f t="shared" ca="1" si="994"/>
        <v/>
      </c>
      <c r="AN288" s="91">
        <f t="shared" si="995"/>
        <v>0</v>
      </c>
      <c r="AO288" s="91" t="str">
        <f>IF(G288="","0",VALUE(VLOOKUP(G288,'登録データ（男）'!$U$4:$W$22,3,FALSE)))</f>
        <v>0</v>
      </c>
      <c r="AP288" s="91">
        <f t="shared" si="989"/>
        <v>0</v>
      </c>
      <c r="AQ288" s="91">
        <f t="shared" si="996"/>
        <v>0</v>
      </c>
      <c r="AR288" s="91" t="str">
        <f ca="1">IF(OFFSET(B288,-MOD(ROW(B288),3),0)&lt;&gt;"",IF(RIGHT(G288,1)=")",VALUE(VLOOKUP(OFFSET(B288,-MOD(ROW(B288),3),0),'登録データ（女）'!B183,8,FALSE)),"0"),"0")</f>
        <v>0</v>
      </c>
      <c r="AS288" s="91">
        <f t="shared" ca="1" si="997"/>
        <v>0</v>
      </c>
      <c r="AT288" s="91" t="str">
        <f t="shared" ref="AT288" si="1051">IF(AU288="","",RANK(AU288,$AU$18:$AU$467,1))</f>
        <v/>
      </c>
      <c r="AU288" s="91" t="str">
        <f t="shared" ref="AU288" si="1052">IF(S288="","",B288)</f>
        <v/>
      </c>
      <c r="AV288" s="91" t="str">
        <f t="shared" ref="AV288" si="1053">IF(AW288="","",RANK(AW288,$AW$18:$AW$467,1))</f>
        <v/>
      </c>
      <c r="AW288" s="91" t="str">
        <f t="shared" ref="AW288" si="1054">IF(T288="","",B288)</f>
        <v/>
      </c>
      <c r="AX288" s="91" t="str">
        <f t="shared" ref="AX288" si="1055">IF(AY288="","",RANK(AY288,$AY$18:$AY$467,1))</f>
        <v/>
      </c>
      <c r="AY288" s="91" t="str">
        <f>IF(OR(G288="七種競技",G289="七種競技",G290="七種競技"),B288,"")</f>
        <v/>
      </c>
      <c r="AZ288" s="91"/>
      <c r="BA288" s="91">
        <f>B288</f>
        <v>0</v>
      </c>
      <c r="BB288" s="91" t="str">
        <f t="shared" si="998"/>
        <v/>
      </c>
      <c r="BG288" s="91">
        <f t="shared" si="999"/>
        <v>0</v>
      </c>
    </row>
    <row r="289" spans="1:59" ht="18.75" customHeight="1">
      <c r="A289" s="388"/>
      <c r="B289" s="382"/>
      <c r="C289" s="385"/>
      <c r="D289" s="385"/>
      <c r="E289" s="91" t="str">
        <f>IF(B288="","",VLOOKUP(B288,'登録データ（女）'!$A$3:$AB$2000,4,FALSE))</f>
        <v/>
      </c>
      <c r="F289" s="91" t="s">
        <v>53</v>
      </c>
      <c r="G289" s="16"/>
      <c r="H289" s="16"/>
      <c r="I289" s="91" t="s">
        <v>56</v>
      </c>
      <c r="J289" s="76"/>
      <c r="K289" s="91" t="str">
        <f t="shared" si="1011"/>
        <v/>
      </c>
      <c r="L289" s="76"/>
      <c r="M289" s="91" t="str">
        <f t="shared" si="990"/>
        <v/>
      </c>
      <c r="N289" s="76"/>
      <c r="O289" s="76"/>
      <c r="P289" s="204"/>
      <c r="Q289" s="204"/>
      <c r="R289" s="257"/>
      <c r="S289" s="255"/>
      <c r="T289" s="255"/>
      <c r="X289" s="104"/>
      <c r="Y289" s="91">
        <f>IF(B289="",0,IF(VLOOKUP(B289,'登録データ（女）'!$A$3:$AB$2000,28,FALSE)=1,0,1))</f>
        <v>0</v>
      </c>
      <c r="Z289" s="91"/>
      <c r="AA289" s="91"/>
      <c r="AB289" s="91"/>
      <c r="AC289" s="91"/>
      <c r="AD289" s="91"/>
      <c r="AE289" s="91"/>
      <c r="AF289" s="91"/>
      <c r="AG289" s="91">
        <f t="shared" ca="1" si="991"/>
        <v>0</v>
      </c>
      <c r="AH289" s="91">
        <f t="shared" si="992"/>
        <v>0</v>
      </c>
      <c r="AI289" s="91" t="str">
        <f>IF(G289="","0",VLOOKUP(G289,'登録データ（女）'!$U$4:$W$23,2,FALSE))</f>
        <v>0</v>
      </c>
      <c r="AJ289" s="91" t="str">
        <f t="shared" si="987"/>
        <v>00</v>
      </c>
      <c r="AK289" s="91" t="str">
        <f t="shared" si="993"/>
        <v>0</v>
      </c>
      <c r="AL289" s="91" t="str">
        <f t="shared" si="988"/>
        <v>000000</v>
      </c>
      <c r="AM289" s="91" t="str">
        <f t="shared" ca="1" si="994"/>
        <v/>
      </c>
      <c r="AN289" s="91">
        <f t="shared" si="995"/>
        <v>0</v>
      </c>
      <c r="AO289" s="91" t="str">
        <f>IF(G289="","0",VALUE(VLOOKUP(G289,'登録データ（男）'!$U$4:$W$22,3,FALSE)))</f>
        <v>0</v>
      </c>
      <c r="AP289" s="91">
        <f t="shared" si="989"/>
        <v>0</v>
      </c>
      <c r="AQ289" s="91">
        <f t="shared" si="996"/>
        <v>0</v>
      </c>
      <c r="AR289" s="91" t="str">
        <f ca="1">IF(OFFSET(B289,-MOD(ROW(B289),3),0)&lt;&gt;"",IF(RIGHT(G289,1)=")",VALUE(VLOOKUP(OFFSET(B289,-MOD(ROW(B289),3),0),'登録データ（女）'!B184,8,FALSE)),"0"),"0")</f>
        <v>0</v>
      </c>
      <c r="AS289" s="91">
        <f t="shared" ca="1" si="997"/>
        <v>0</v>
      </c>
      <c r="AT289" s="91"/>
      <c r="AU289" s="91"/>
      <c r="AV289" s="91"/>
      <c r="AW289" s="91"/>
      <c r="AX289" s="91"/>
      <c r="AY289" s="91"/>
      <c r="AZ289" s="91"/>
      <c r="BA289" s="91"/>
      <c r="BB289" s="91" t="str">
        <f t="shared" si="998"/>
        <v/>
      </c>
      <c r="BG289" s="91">
        <f t="shared" si="999"/>
        <v>0</v>
      </c>
    </row>
    <row r="290" spans="1:59" ht="18.75" customHeight="1" thickBot="1">
      <c r="A290" s="389"/>
      <c r="B290" s="383"/>
      <c r="C290" s="386"/>
      <c r="D290" s="386"/>
      <c r="E290" s="117" t="s">
        <v>259</v>
      </c>
      <c r="F290" s="92" t="s">
        <v>54</v>
      </c>
      <c r="G290" s="79"/>
      <c r="H290" s="79"/>
      <c r="I290" s="92" t="s">
        <v>36</v>
      </c>
      <c r="J290" s="18"/>
      <c r="K290" s="93" t="str">
        <f t="shared" si="1011"/>
        <v/>
      </c>
      <c r="L290" s="18"/>
      <c r="M290" s="93" t="str">
        <f t="shared" si="990"/>
        <v/>
      </c>
      <c r="N290" s="18"/>
      <c r="O290" s="18"/>
      <c r="P290" s="258"/>
      <c r="Q290" s="258"/>
      <c r="R290" s="259"/>
      <c r="S290" s="256"/>
      <c r="T290" s="256"/>
      <c r="X290" s="104"/>
      <c r="Y290" s="91">
        <f>IF(B290="",0,IF(VLOOKUP(B290,'登録データ（女）'!$A$3:$AB$2000,28,FALSE)=1,0,1))</f>
        <v>0</v>
      </c>
      <c r="Z290" s="91"/>
      <c r="AA290" s="91"/>
      <c r="AB290" s="91"/>
      <c r="AC290" s="91"/>
      <c r="AD290" s="91"/>
      <c r="AE290" s="91"/>
      <c r="AF290" s="91"/>
      <c r="AG290" s="91">
        <f t="shared" ca="1" si="991"/>
        <v>0</v>
      </c>
      <c r="AH290" s="91">
        <f t="shared" si="992"/>
        <v>0</v>
      </c>
      <c r="AI290" s="91" t="str">
        <f>IF(G290="","0",VLOOKUP(G290,'登録データ（女）'!$U$4:$W$23,2,FALSE))</f>
        <v>0</v>
      </c>
      <c r="AJ290" s="91" t="str">
        <f t="shared" si="987"/>
        <v>00</v>
      </c>
      <c r="AK290" s="91" t="str">
        <f t="shared" si="993"/>
        <v>0</v>
      </c>
      <c r="AL290" s="91" t="str">
        <f t="shared" si="988"/>
        <v>000000</v>
      </c>
      <c r="AM290" s="91" t="str">
        <f t="shared" ca="1" si="994"/>
        <v/>
      </c>
      <c r="AN290" s="91">
        <f t="shared" si="995"/>
        <v>0</v>
      </c>
      <c r="AO290" s="91" t="str">
        <f>IF(G290="","0",VALUE(VLOOKUP(G290,'登録データ（男）'!$U$4:$W$22,3,FALSE)))</f>
        <v>0</v>
      </c>
      <c r="AP290" s="91">
        <f t="shared" si="989"/>
        <v>0</v>
      </c>
      <c r="AQ290" s="91">
        <f t="shared" si="996"/>
        <v>0</v>
      </c>
      <c r="AR290" s="91" t="str">
        <f ca="1">IF(OFFSET(B290,-MOD(ROW(B290),3),0)&lt;&gt;"",IF(RIGHT(G290,1)=")",VALUE(VLOOKUP(OFFSET(B290,-MOD(ROW(B290),3),0),'登録データ（女）'!B185,8,FALSE)),"0"),"0")</f>
        <v>0</v>
      </c>
      <c r="AS290" s="91">
        <f t="shared" ca="1" si="997"/>
        <v>0</v>
      </c>
      <c r="AT290" s="91"/>
      <c r="AU290" s="91"/>
      <c r="AV290" s="91"/>
      <c r="AW290" s="91"/>
      <c r="AX290" s="91"/>
      <c r="AY290" s="91"/>
      <c r="AZ290" s="91"/>
      <c r="BA290" s="91"/>
      <c r="BB290" s="91" t="str">
        <f t="shared" si="998"/>
        <v/>
      </c>
      <c r="BG290" s="91">
        <f t="shared" si="999"/>
        <v>0</v>
      </c>
    </row>
    <row r="291" spans="1:59" ht="18.75" customHeight="1" thickTop="1">
      <c r="A291" s="387">
        <v>92</v>
      </c>
      <c r="B291" s="381"/>
      <c r="C291" s="384" t="str">
        <f>IF(B291="","",VLOOKUP(B291,'登録データ（女）'!$A$3:$AB$2000,2,FALSE))</f>
        <v/>
      </c>
      <c r="D291" s="384" t="str">
        <f>IF(B291="","",VLOOKUP(B291,'登録データ（女）'!$A$3:$AB$2000,3,FALSE))</f>
        <v/>
      </c>
      <c r="E291" s="90" t="str">
        <f>IF(B291="","",VLOOKUP(B291,'登録データ（女）'!$A$3:$AB$2000,7,FALSE))</f>
        <v/>
      </c>
      <c r="F291" s="90" t="s">
        <v>52</v>
      </c>
      <c r="G291" s="82"/>
      <c r="H291" s="82"/>
      <c r="I291" s="90" t="s">
        <v>55</v>
      </c>
      <c r="J291" s="17"/>
      <c r="K291" s="111" t="str">
        <f t="shared" si="1011"/>
        <v/>
      </c>
      <c r="L291" s="17"/>
      <c r="M291" s="111" t="str">
        <f t="shared" si="990"/>
        <v/>
      </c>
      <c r="N291" s="17"/>
      <c r="O291" s="17"/>
      <c r="P291" s="262"/>
      <c r="Q291" s="262"/>
      <c r="R291" s="241"/>
      <c r="S291" s="254"/>
      <c r="T291" s="254"/>
      <c r="X291" s="104"/>
      <c r="Y291" s="91">
        <f>IF(B291="",0,IF(VLOOKUP(B291,'登録データ（女）'!$A$3:$AB$2000,28,FALSE)=1,0,1))</f>
        <v>0</v>
      </c>
      <c r="Z291" s="91">
        <f t="shared" ref="Z291" si="1056">IF(B291="",1,0)</f>
        <v>1</v>
      </c>
      <c r="AA291" s="91">
        <f t="shared" ref="AA291" si="1057">IF(C291="",1,0)</f>
        <v>1</v>
      </c>
      <c r="AB291" s="91">
        <f t="shared" ref="AB291" si="1058">IF(D291="",1,0)</f>
        <v>1</v>
      </c>
      <c r="AC291" s="91">
        <f t="shared" ref="AC291" si="1059">IF(E291="",1,0)</f>
        <v>1</v>
      </c>
      <c r="AD291" s="91">
        <f t="shared" ref="AD291" si="1060">IF(E292="",1,0)</f>
        <v>1</v>
      </c>
      <c r="AE291" s="91">
        <f>SUM(Z291:AD291)</f>
        <v>5</v>
      </c>
      <c r="AF291" s="115" t="str">
        <f t="shared" ref="AF291" si="1061">IF($B291="","",IF($B291&gt;1500,0,1))</f>
        <v/>
      </c>
      <c r="AG291" s="91">
        <f t="shared" ca="1" si="991"/>
        <v>0</v>
      </c>
      <c r="AH291" s="91">
        <f t="shared" si="992"/>
        <v>0</v>
      </c>
      <c r="AI291" s="91" t="str">
        <f>IF(G291="","0",VLOOKUP(G291,'登録データ（女）'!$U$4:$W$23,2,FALSE))</f>
        <v>0</v>
      </c>
      <c r="AJ291" s="91" t="str">
        <f t="shared" si="987"/>
        <v>00</v>
      </c>
      <c r="AK291" s="91" t="str">
        <f t="shared" si="993"/>
        <v>0</v>
      </c>
      <c r="AL291" s="91" t="str">
        <f t="shared" si="988"/>
        <v>000000</v>
      </c>
      <c r="AM291" s="91" t="str">
        <f t="shared" ca="1" si="994"/>
        <v/>
      </c>
      <c r="AN291" s="91">
        <f t="shared" si="995"/>
        <v>0</v>
      </c>
      <c r="AO291" s="91" t="str">
        <f>IF(G291="","0",VALUE(VLOOKUP(G291,'登録データ（男）'!$U$4:$W$22,3,FALSE)))</f>
        <v>0</v>
      </c>
      <c r="AP291" s="91">
        <f t="shared" si="989"/>
        <v>0</v>
      </c>
      <c r="AQ291" s="91">
        <f t="shared" si="996"/>
        <v>0</v>
      </c>
      <c r="AR291" s="91" t="str">
        <f ca="1">IF(OFFSET(B291,-MOD(ROW(B291),3),0)&lt;&gt;"",IF(RIGHT(G291,1)=")",VALUE(VLOOKUP(OFFSET(B291,-MOD(ROW(B291),3),0),'登録データ（女）'!B186,8,FALSE)),"0"),"0")</f>
        <v>0</v>
      </c>
      <c r="AS291" s="91">
        <f t="shared" ca="1" si="997"/>
        <v>0</v>
      </c>
      <c r="AT291" s="91" t="str">
        <f t="shared" ref="AT291" si="1062">IF(AU291="","",RANK(AU291,$AU$18:$AU$467,1))</f>
        <v/>
      </c>
      <c r="AU291" s="91" t="str">
        <f t="shared" ref="AU291" si="1063">IF(S291="","",B291)</f>
        <v/>
      </c>
      <c r="AV291" s="91" t="str">
        <f t="shared" ref="AV291" si="1064">IF(AW291="","",RANK(AW291,$AW$18:$AW$467,1))</f>
        <v/>
      </c>
      <c r="AW291" s="91" t="str">
        <f t="shared" ref="AW291" si="1065">IF(T291="","",B291)</f>
        <v/>
      </c>
      <c r="AX291" s="91" t="str">
        <f t="shared" ref="AX291" si="1066">IF(AY291="","",RANK(AY291,$AY$18:$AY$467,1))</f>
        <v/>
      </c>
      <c r="AY291" s="91" t="str">
        <f>IF(OR(G291="七種競技",G292="七種競技",G293="七種競技"),B291,"")</f>
        <v/>
      </c>
      <c r="AZ291" s="91"/>
      <c r="BA291" s="91">
        <f>B291</f>
        <v>0</v>
      </c>
      <c r="BB291" s="91" t="str">
        <f t="shared" si="998"/>
        <v/>
      </c>
      <c r="BG291" s="91">
        <f t="shared" si="999"/>
        <v>0</v>
      </c>
    </row>
    <row r="292" spans="1:59" ht="18.75" customHeight="1">
      <c r="A292" s="388"/>
      <c r="B292" s="382"/>
      <c r="C292" s="385"/>
      <c r="D292" s="385"/>
      <c r="E292" s="91" t="str">
        <f>IF(B291="","",VLOOKUP(B291,'登録データ（女）'!$A$3:$AB$2000,4,FALSE))</f>
        <v/>
      </c>
      <c r="F292" s="91" t="s">
        <v>53</v>
      </c>
      <c r="G292" s="16"/>
      <c r="H292" s="16"/>
      <c r="I292" s="91" t="s">
        <v>56</v>
      </c>
      <c r="J292" s="76"/>
      <c r="K292" s="91" t="str">
        <f t="shared" si="1011"/>
        <v/>
      </c>
      <c r="L292" s="76"/>
      <c r="M292" s="91" t="str">
        <f t="shared" si="990"/>
        <v/>
      </c>
      <c r="N292" s="76"/>
      <c r="O292" s="76"/>
      <c r="P292" s="204"/>
      <c r="Q292" s="204"/>
      <c r="R292" s="257"/>
      <c r="S292" s="255"/>
      <c r="T292" s="255"/>
      <c r="X292" s="104"/>
      <c r="Y292" s="91">
        <f>IF(B292="",0,IF(VLOOKUP(B292,'登録データ（女）'!$A$3:$AB$2000,28,FALSE)=1,0,1))</f>
        <v>0</v>
      </c>
      <c r="Z292" s="91"/>
      <c r="AA292" s="91"/>
      <c r="AB292" s="91"/>
      <c r="AC292" s="91"/>
      <c r="AD292" s="91"/>
      <c r="AE292" s="91"/>
      <c r="AF292" s="91"/>
      <c r="AG292" s="91">
        <f t="shared" ca="1" si="991"/>
        <v>0</v>
      </c>
      <c r="AH292" s="91">
        <f t="shared" si="992"/>
        <v>0</v>
      </c>
      <c r="AI292" s="91" t="str">
        <f>IF(G292="","0",VLOOKUP(G292,'登録データ（女）'!$U$4:$W$23,2,FALSE))</f>
        <v>0</v>
      </c>
      <c r="AJ292" s="91" t="str">
        <f t="shared" si="987"/>
        <v>00</v>
      </c>
      <c r="AK292" s="91" t="str">
        <f t="shared" si="993"/>
        <v>0</v>
      </c>
      <c r="AL292" s="91" t="str">
        <f t="shared" si="988"/>
        <v>000000</v>
      </c>
      <c r="AM292" s="91" t="str">
        <f t="shared" ca="1" si="994"/>
        <v/>
      </c>
      <c r="AN292" s="91">
        <f t="shared" si="995"/>
        <v>0</v>
      </c>
      <c r="AO292" s="91" t="str">
        <f>IF(G292="","0",VALUE(VLOOKUP(G292,'登録データ（男）'!$U$4:$W$22,3,FALSE)))</f>
        <v>0</v>
      </c>
      <c r="AP292" s="91">
        <f t="shared" si="989"/>
        <v>0</v>
      </c>
      <c r="AQ292" s="91">
        <f t="shared" si="996"/>
        <v>0</v>
      </c>
      <c r="AR292" s="91" t="str">
        <f ca="1">IF(OFFSET(B292,-MOD(ROW(B292),3),0)&lt;&gt;"",IF(RIGHT(G292,1)=")",VALUE(VLOOKUP(OFFSET(B292,-MOD(ROW(B292),3),0),'登録データ（女）'!B187,8,FALSE)),"0"),"0")</f>
        <v>0</v>
      </c>
      <c r="AS292" s="91">
        <f t="shared" ca="1" si="997"/>
        <v>0</v>
      </c>
      <c r="AT292" s="91"/>
      <c r="AU292" s="91"/>
      <c r="AV292" s="91"/>
      <c r="AW292" s="91"/>
      <c r="AX292" s="91"/>
      <c r="AY292" s="91"/>
      <c r="AZ292" s="91"/>
      <c r="BA292" s="91"/>
      <c r="BB292" s="91" t="str">
        <f t="shared" si="998"/>
        <v/>
      </c>
      <c r="BG292" s="91">
        <f t="shared" si="999"/>
        <v>0</v>
      </c>
    </row>
    <row r="293" spans="1:59" ht="18.75" customHeight="1" thickBot="1">
      <c r="A293" s="389"/>
      <c r="B293" s="383"/>
      <c r="C293" s="386"/>
      <c r="D293" s="386"/>
      <c r="E293" s="117" t="s">
        <v>259</v>
      </c>
      <c r="F293" s="92" t="s">
        <v>54</v>
      </c>
      <c r="G293" s="79"/>
      <c r="H293" s="79"/>
      <c r="I293" s="92" t="s">
        <v>36</v>
      </c>
      <c r="J293" s="18"/>
      <c r="K293" s="93" t="str">
        <f t="shared" si="1011"/>
        <v/>
      </c>
      <c r="L293" s="18"/>
      <c r="M293" s="93" t="str">
        <f t="shared" si="990"/>
        <v/>
      </c>
      <c r="N293" s="18"/>
      <c r="O293" s="18"/>
      <c r="P293" s="258"/>
      <c r="Q293" s="258"/>
      <c r="R293" s="259"/>
      <c r="S293" s="256"/>
      <c r="T293" s="256"/>
      <c r="X293" s="104"/>
      <c r="Y293" s="91">
        <f>IF(B293="",0,IF(VLOOKUP(B293,'登録データ（女）'!$A$3:$AB$2000,28,FALSE)=1,0,1))</f>
        <v>0</v>
      </c>
      <c r="Z293" s="91"/>
      <c r="AA293" s="91"/>
      <c r="AB293" s="91"/>
      <c r="AC293" s="91"/>
      <c r="AD293" s="91"/>
      <c r="AE293" s="91"/>
      <c r="AF293" s="91"/>
      <c r="AG293" s="91">
        <f t="shared" ca="1" si="991"/>
        <v>0</v>
      </c>
      <c r="AH293" s="91">
        <f t="shared" si="992"/>
        <v>0</v>
      </c>
      <c r="AI293" s="91" t="str">
        <f>IF(G293="","0",VLOOKUP(G293,'登録データ（女）'!$U$4:$W$23,2,FALSE))</f>
        <v>0</v>
      </c>
      <c r="AJ293" s="91" t="str">
        <f t="shared" si="987"/>
        <v>00</v>
      </c>
      <c r="AK293" s="91" t="str">
        <f t="shared" si="993"/>
        <v>0</v>
      </c>
      <c r="AL293" s="91" t="str">
        <f t="shared" si="988"/>
        <v>000000</v>
      </c>
      <c r="AM293" s="91" t="str">
        <f t="shared" ca="1" si="994"/>
        <v/>
      </c>
      <c r="AN293" s="91">
        <f t="shared" si="995"/>
        <v>0</v>
      </c>
      <c r="AO293" s="91" t="str">
        <f>IF(G293="","0",VALUE(VLOOKUP(G293,'登録データ（男）'!$U$4:$W$22,3,FALSE)))</f>
        <v>0</v>
      </c>
      <c r="AP293" s="91">
        <f t="shared" si="989"/>
        <v>0</v>
      </c>
      <c r="AQ293" s="91">
        <f t="shared" si="996"/>
        <v>0</v>
      </c>
      <c r="AR293" s="91" t="str">
        <f ca="1">IF(OFFSET(B293,-MOD(ROW(B293),3),0)&lt;&gt;"",IF(RIGHT(G293,1)=")",VALUE(VLOOKUP(OFFSET(B293,-MOD(ROW(B293),3),0),'登録データ（女）'!B188,8,FALSE)),"0"),"0")</f>
        <v>0</v>
      </c>
      <c r="AS293" s="91">
        <f t="shared" ca="1" si="997"/>
        <v>0</v>
      </c>
      <c r="AT293" s="91"/>
      <c r="AU293" s="91"/>
      <c r="AV293" s="91"/>
      <c r="AW293" s="91"/>
      <c r="AX293" s="91"/>
      <c r="AY293" s="91"/>
      <c r="AZ293" s="91"/>
      <c r="BA293" s="91"/>
      <c r="BB293" s="91" t="str">
        <f t="shared" si="998"/>
        <v/>
      </c>
      <c r="BG293" s="91">
        <f t="shared" si="999"/>
        <v>0</v>
      </c>
    </row>
    <row r="294" spans="1:59" ht="18.75" customHeight="1" thickTop="1">
      <c r="A294" s="387">
        <v>93</v>
      </c>
      <c r="B294" s="381"/>
      <c r="C294" s="384" t="str">
        <f>IF(B294="","",VLOOKUP(B294,'登録データ（女）'!$A$3:$AB$2000,2,FALSE))</f>
        <v/>
      </c>
      <c r="D294" s="384" t="str">
        <f>IF(B294="","",VLOOKUP(B294,'登録データ（女）'!$A$3:$AB$2000,3,FALSE))</f>
        <v/>
      </c>
      <c r="E294" s="90" t="str">
        <f>IF(B294="","",VLOOKUP(B294,'登録データ（女）'!$A$3:$AB$2000,7,FALSE))</f>
        <v/>
      </c>
      <c r="F294" s="90" t="s">
        <v>52</v>
      </c>
      <c r="G294" s="82"/>
      <c r="H294" s="82"/>
      <c r="I294" s="90" t="s">
        <v>55</v>
      </c>
      <c r="J294" s="17"/>
      <c r="K294" s="111" t="str">
        <f t="shared" si="1011"/>
        <v/>
      </c>
      <c r="L294" s="17"/>
      <c r="M294" s="111" t="str">
        <f t="shared" si="990"/>
        <v/>
      </c>
      <c r="N294" s="17"/>
      <c r="O294" s="17"/>
      <c r="P294" s="262"/>
      <c r="Q294" s="262"/>
      <c r="R294" s="241"/>
      <c r="S294" s="254"/>
      <c r="T294" s="254"/>
      <c r="X294" s="104"/>
      <c r="Y294" s="91">
        <f>IF(B294="",0,IF(VLOOKUP(B294,'登録データ（女）'!$A$3:$AB$2000,28,FALSE)=1,0,1))</f>
        <v>0</v>
      </c>
      <c r="Z294" s="91">
        <f t="shared" ref="Z294" si="1067">IF(B294="",1,0)</f>
        <v>1</v>
      </c>
      <c r="AA294" s="91">
        <f t="shared" ref="AA294" si="1068">IF(C294="",1,0)</f>
        <v>1</v>
      </c>
      <c r="AB294" s="91">
        <f t="shared" ref="AB294" si="1069">IF(D294="",1,0)</f>
        <v>1</v>
      </c>
      <c r="AC294" s="91">
        <f t="shared" ref="AC294" si="1070">IF(E294="",1,0)</f>
        <v>1</v>
      </c>
      <c r="AD294" s="91">
        <f t="shared" ref="AD294" si="1071">IF(E295="",1,0)</f>
        <v>1</v>
      </c>
      <c r="AE294" s="91">
        <f>SUM(Z294:AD294)</f>
        <v>5</v>
      </c>
      <c r="AF294" s="115" t="str">
        <f t="shared" ref="AF294" si="1072">IF($B294="","",IF($B294&gt;1500,0,1))</f>
        <v/>
      </c>
      <c r="AG294" s="91">
        <f t="shared" ca="1" si="991"/>
        <v>0</v>
      </c>
      <c r="AH294" s="91">
        <f t="shared" si="992"/>
        <v>0</v>
      </c>
      <c r="AI294" s="91" t="str">
        <f>IF(G294="","0",VLOOKUP(G294,'登録データ（女）'!$U$4:$W$23,2,FALSE))</f>
        <v>0</v>
      </c>
      <c r="AJ294" s="91" t="str">
        <f t="shared" si="987"/>
        <v>00</v>
      </c>
      <c r="AK294" s="91" t="str">
        <f t="shared" si="993"/>
        <v>0</v>
      </c>
      <c r="AL294" s="91" t="str">
        <f t="shared" si="988"/>
        <v>000000</v>
      </c>
      <c r="AM294" s="91" t="str">
        <f t="shared" ca="1" si="994"/>
        <v/>
      </c>
      <c r="AN294" s="91">
        <f t="shared" si="995"/>
        <v>0</v>
      </c>
      <c r="AO294" s="91" t="str">
        <f>IF(G294="","0",VALUE(VLOOKUP(G294,'登録データ（男）'!$U$4:$W$22,3,FALSE)))</f>
        <v>0</v>
      </c>
      <c r="AP294" s="91">
        <f t="shared" si="989"/>
        <v>0</v>
      </c>
      <c r="AQ294" s="91">
        <f t="shared" si="996"/>
        <v>0</v>
      </c>
      <c r="AR294" s="91" t="str">
        <f ca="1">IF(OFFSET(B294,-MOD(ROW(B294),3),0)&lt;&gt;"",IF(RIGHT(G294,1)=")",VALUE(VLOOKUP(OFFSET(B294,-MOD(ROW(B294),3),0),'登録データ（女）'!B189,8,FALSE)),"0"),"0")</f>
        <v>0</v>
      </c>
      <c r="AS294" s="91">
        <f t="shared" ca="1" si="997"/>
        <v>0</v>
      </c>
      <c r="AT294" s="91" t="str">
        <f t="shared" ref="AT294" si="1073">IF(AU294="","",RANK(AU294,$AU$18:$AU$467,1))</f>
        <v/>
      </c>
      <c r="AU294" s="91" t="str">
        <f t="shared" ref="AU294" si="1074">IF(S294="","",B294)</f>
        <v/>
      </c>
      <c r="AV294" s="91" t="str">
        <f t="shared" ref="AV294" si="1075">IF(AW294="","",RANK(AW294,$AW$18:$AW$467,1))</f>
        <v/>
      </c>
      <c r="AW294" s="91" t="str">
        <f t="shared" ref="AW294" si="1076">IF(T294="","",B294)</f>
        <v/>
      </c>
      <c r="AX294" s="91" t="str">
        <f t="shared" ref="AX294" si="1077">IF(AY294="","",RANK(AY294,$AY$18:$AY$467,1))</f>
        <v/>
      </c>
      <c r="AY294" s="91" t="str">
        <f>IF(OR(G294="七種競技",G295="七種競技",G296="七種競技"),B294,"")</f>
        <v/>
      </c>
      <c r="AZ294" s="91"/>
      <c r="BA294" s="91">
        <f>B294</f>
        <v>0</v>
      </c>
      <c r="BB294" s="91" t="str">
        <f t="shared" si="998"/>
        <v/>
      </c>
      <c r="BG294" s="91">
        <f t="shared" si="999"/>
        <v>0</v>
      </c>
    </row>
    <row r="295" spans="1:59" ht="18.75" customHeight="1">
      <c r="A295" s="388"/>
      <c r="B295" s="382"/>
      <c r="C295" s="385"/>
      <c r="D295" s="385"/>
      <c r="E295" s="91" t="str">
        <f>IF(B294="","",VLOOKUP(B294,'登録データ（女）'!$A$3:$AB$2000,4,FALSE))</f>
        <v/>
      </c>
      <c r="F295" s="91" t="s">
        <v>53</v>
      </c>
      <c r="G295" s="16"/>
      <c r="H295" s="16"/>
      <c r="I295" s="91" t="s">
        <v>56</v>
      </c>
      <c r="J295" s="76"/>
      <c r="K295" s="91" t="str">
        <f t="shared" si="1011"/>
        <v/>
      </c>
      <c r="L295" s="76"/>
      <c r="M295" s="91" t="str">
        <f t="shared" si="990"/>
        <v/>
      </c>
      <c r="N295" s="76"/>
      <c r="O295" s="76"/>
      <c r="P295" s="204"/>
      <c r="Q295" s="204"/>
      <c r="R295" s="257"/>
      <c r="S295" s="255"/>
      <c r="T295" s="255"/>
      <c r="X295" s="104"/>
      <c r="Y295" s="91">
        <f>IF(B295="",0,IF(VLOOKUP(B295,'登録データ（女）'!$A$3:$AB$2000,28,FALSE)=1,0,1))</f>
        <v>0</v>
      </c>
      <c r="Z295" s="91"/>
      <c r="AA295" s="91"/>
      <c r="AB295" s="91"/>
      <c r="AC295" s="91"/>
      <c r="AD295" s="91"/>
      <c r="AE295" s="91"/>
      <c r="AF295" s="91"/>
      <c r="AG295" s="91">
        <f t="shared" ca="1" si="991"/>
        <v>0</v>
      </c>
      <c r="AH295" s="91">
        <f t="shared" si="992"/>
        <v>0</v>
      </c>
      <c r="AI295" s="91" t="str">
        <f>IF(G295="","0",VLOOKUP(G295,'登録データ（女）'!$U$4:$W$23,2,FALSE))</f>
        <v>0</v>
      </c>
      <c r="AJ295" s="91" t="str">
        <f t="shared" si="987"/>
        <v>00</v>
      </c>
      <c r="AK295" s="91" t="str">
        <f t="shared" si="993"/>
        <v>0</v>
      </c>
      <c r="AL295" s="91" t="str">
        <f t="shared" si="988"/>
        <v>000000</v>
      </c>
      <c r="AM295" s="91" t="str">
        <f t="shared" ca="1" si="994"/>
        <v/>
      </c>
      <c r="AN295" s="91">
        <f t="shared" si="995"/>
        <v>0</v>
      </c>
      <c r="AO295" s="91" t="str">
        <f>IF(G295="","0",VALUE(VLOOKUP(G295,'登録データ（男）'!$U$4:$W$22,3,FALSE)))</f>
        <v>0</v>
      </c>
      <c r="AP295" s="91">
        <f t="shared" si="989"/>
        <v>0</v>
      </c>
      <c r="AQ295" s="91">
        <f t="shared" si="996"/>
        <v>0</v>
      </c>
      <c r="AR295" s="91" t="str">
        <f ca="1">IF(OFFSET(B295,-MOD(ROW(B295),3),0)&lt;&gt;"",IF(RIGHT(G295,1)=")",VALUE(VLOOKUP(OFFSET(B295,-MOD(ROW(B295),3),0),'登録データ（女）'!B190,8,FALSE)),"0"),"0")</f>
        <v>0</v>
      </c>
      <c r="AS295" s="91">
        <f t="shared" ca="1" si="997"/>
        <v>0</v>
      </c>
      <c r="AT295" s="91"/>
      <c r="AU295" s="91"/>
      <c r="AV295" s="91"/>
      <c r="AW295" s="91"/>
      <c r="AX295" s="91"/>
      <c r="AY295" s="91"/>
      <c r="AZ295" s="91"/>
      <c r="BA295" s="91"/>
      <c r="BB295" s="91" t="str">
        <f t="shared" si="998"/>
        <v/>
      </c>
      <c r="BG295" s="91">
        <f t="shared" si="999"/>
        <v>0</v>
      </c>
    </row>
    <row r="296" spans="1:59" ht="18.75" customHeight="1" thickBot="1">
      <c r="A296" s="389"/>
      <c r="B296" s="383"/>
      <c r="C296" s="386"/>
      <c r="D296" s="386"/>
      <c r="E296" s="117" t="s">
        <v>259</v>
      </c>
      <c r="F296" s="92" t="s">
        <v>54</v>
      </c>
      <c r="G296" s="79"/>
      <c r="H296" s="79"/>
      <c r="I296" s="92" t="s">
        <v>36</v>
      </c>
      <c r="J296" s="18"/>
      <c r="K296" s="93" t="str">
        <f t="shared" si="1011"/>
        <v/>
      </c>
      <c r="L296" s="18"/>
      <c r="M296" s="93" t="str">
        <f t="shared" si="990"/>
        <v/>
      </c>
      <c r="N296" s="18"/>
      <c r="O296" s="18"/>
      <c r="P296" s="258"/>
      <c r="Q296" s="258"/>
      <c r="R296" s="259"/>
      <c r="S296" s="256"/>
      <c r="T296" s="256"/>
      <c r="X296" s="104"/>
      <c r="Y296" s="91">
        <f>IF(B296="",0,IF(VLOOKUP(B296,'登録データ（女）'!$A$3:$AB$2000,28,FALSE)=1,0,1))</f>
        <v>0</v>
      </c>
      <c r="Z296" s="91"/>
      <c r="AA296" s="91"/>
      <c r="AB296" s="91"/>
      <c r="AC296" s="91"/>
      <c r="AD296" s="91"/>
      <c r="AE296" s="91"/>
      <c r="AF296" s="91"/>
      <c r="AG296" s="91">
        <f t="shared" ca="1" si="991"/>
        <v>0</v>
      </c>
      <c r="AH296" s="91">
        <f t="shared" si="992"/>
        <v>0</v>
      </c>
      <c r="AI296" s="91" t="str">
        <f>IF(G296="","0",VLOOKUP(G296,'登録データ（女）'!$U$4:$W$23,2,FALSE))</f>
        <v>0</v>
      </c>
      <c r="AJ296" s="91" t="str">
        <f t="shared" si="987"/>
        <v>00</v>
      </c>
      <c r="AK296" s="91" t="str">
        <f t="shared" si="993"/>
        <v>0</v>
      </c>
      <c r="AL296" s="91" t="str">
        <f t="shared" si="988"/>
        <v>000000</v>
      </c>
      <c r="AM296" s="91" t="str">
        <f t="shared" ca="1" si="994"/>
        <v/>
      </c>
      <c r="AN296" s="91">
        <f t="shared" si="995"/>
        <v>0</v>
      </c>
      <c r="AO296" s="91" t="str">
        <f>IF(G296="","0",VALUE(VLOOKUP(G296,'登録データ（男）'!$U$4:$W$22,3,FALSE)))</f>
        <v>0</v>
      </c>
      <c r="AP296" s="91">
        <f t="shared" si="989"/>
        <v>0</v>
      </c>
      <c r="AQ296" s="91">
        <f t="shared" si="996"/>
        <v>0</v>
      </c>
      <c r="AR296" s="91" t="str">
        <f ca="1">IF(OFFSET(B296,-MOD(ROW(B296),3),0)&lt;&gt;"",IF(RIGHT(G296,1)=")",VALUE(VLOOKUP(OFFSET(B296,-MOD(ROW(B296),3),0),'登録データ（女）'!B191,8,FALSE)),"0"),"0")</f>
        <v>0</v>
      </c>
      <c r="AS296" s="91">
        <f t="shared" ca="1" si="997"/>
        <v>0</v>
      </c>
      <c r="AT296" s="91"/>
      <c r="AU296" s="91"/>
      <c r="AV296" s="91"/>
      <c r="AW296" s="91"/>
      <c r="AX296" s="91"/>
      <c r="AY296" s="91"/>
      <c r="AZ296" s="91"/>
      <c r="BA296" s="91"/>
      <c r="BB296" s="91" t="str">
        <f t="shared" si="998"/>
        <v/>
      </c>
      <c r="BG296" s="91">
        <f t="shared" si="999"/>
        <v>0</v>
      </c>
    </row>
    <row r="297" spans="1:59" ht="18.75" customHeight="1" thickTop="1">
      <c r="A297" s="387">
        <v>94</v>
      </c>
      <c r="B297" s="381"/>
      <c r="C297" s="384" t="str">
        <f>IF(B297="","",VLOOKUP(B297,'登録データ（女）'!$A$3:$AB$2000,2,FALSE))</f>
        <v/>
      </c>
      <c r="D297" s="384" t="str">
        <f>IF(B297="","",VLOOKUP(B297,'登録データ（女）'!$A$3:$AB$2000,3,FALSE))</f>
        <v/>
      </c>
      <c r="E297" s="90" t="str">
        <f>IF(B297="","",VLOOKUP(B297,'登録データ（女）'!$A$3:$AB$2000,7,FALSE))</f>
        <v/>
      </c>
      <c r="F297" s="90" t="s">
        <v>52</v>
      </c>
      <c r="G297" s="82"/>
      <c r="H297" s="82"/>
      <c r="I297" s="90" t="s">
        <v>55</v>
      </c>
      <c r="J297" s="17"/>
      <c r="K297" s="111" t="str">
        <f t="shared" si="1011"/>
        <v/>
      </c>
      <c r="L297" s="17"/>
      <c r="M297" s="111" t="str">
        <f t="shared" si="990"/>
        <v/>
      </c>
      <c r="N297" s="17"/>
      <c r="O297" s="17"/>
      <c r="P297" s="262"/>
      <c r="Q297" s="262"/>
      <c r="R297" s="241"/>
      <c r="S297" s="254"/>
      <c r="T297" s="254"/>
      <c r="X297" s="104"/>
      <c r="Y297" s="91">
        <f>IF(B297="",0,IF(VLOOKUP(B297,'登録データ（女）'!$A$3:$AB$2000,28,FALSE)=1,0,1))</f>
        <v>0</v>
      </c>
      <c r="Z297" s="91">
        <f t="shared" ref="Z297" si="1078">IF(B297="",1,0)</f>
        <v>1</v>
      </c>
      <c r="AA297" s="91">
        <f t="shared" ref="AA297" si="1079">IF(C297="",1,0)</f>
        <v>1</v>
      </c>
      <c r="AB297" s="91">
        <f t="shared" ref="AB297" si="1080">IF(D297="",1,0)</f>
        <v>1</v>
      </c>
      <c r="AC297" s="91">
        <f t="shared" ref="AC297" si="1081">IF(E297="",1,0)</f>
        <v>1</v>
      </c>
      <c r="AD297" s="91">
        <f t="shared" ref="AD297" si="1082">IF(E298="",1,0)</f>
        <v>1</v>
      </c>
      <c r="AE297" s="91">
        <f>SUM(Z297:AD297)</f>
        <v>5</v>
      </c>
      <c r="AF297" s="115" t="str">
        <f t="shared" ref="AF297" si="1083">IF($B297="","",IF($B297&gt;1500,0,1))</f>
        <v/>
      </c>
      <c r="AG297" s="91">
        <f t="shared" ca="1" si="991"/>
        <v>0</v>
      </c>
      <c r="AH297" s="91">
        <f t="shared" si="992"/>
        <v>0</v>
      </c>
      <c r="AI297" s="91" t="str">
        <f>IF(G297="","0",VLOOKUP(G297,'登録データ（女）'!$U$4:$W$23,2,FALSE))</f>
        <v>0</v>
      </c>
      <c r="AJ297" s="91" t="str">
        <f t="shared" si="987"/>
        <v>00</v>
      </c>
      <c r="AK297" s="91" t="str">
        <f t="shared" si="993"/>
        <v>0</v>
      </c>
      <c r="AL297" s="91" t="str">
        <f t="shared" si="988"/>
        <v>000000</v>
      </c>
      <c r="AM297" s="91" t="str">
        <f t="shared" ca="1" si="994"/>
        <v/>
      </c>
      <c r="AN297" s="91">
        <f t="shared" si="995"/>
        <v>0</v>
      </c>
      <c r="AO297" s="91" t="str">
        <f>IF(G297="","0",VALUE(VLOOKUP(G297,'登録データ（男）'!$U$4:$W$22,3,FALSE)))</f>
        <v>0</v>
      </c>
      <c r="AP297" s="91">
        <f t="shared" si="989"/>
        <v>0</v>
      </c>
      <c r="AQ297" s="91">
        <f t="shared" si="996"/>
        <v>0</v>
      </c>
      <c r="AR297" s="91" t="str">
        <f ca="1">IF(OFFSET(B297,-MOD(ROW(B297),3),0)&lt;&gt;"",IF(RIGHT(G297,1)=")",VALUE(VLOOKUP(OFFSET(B297,-MOD(ROW(B297),3),0),'登録データ（女）'!B192,8,FALSE)),"0"),"0")</f>
        <v>0</v>
      </c>
      <c r="AS297" s="91">
        <f t="shared" ca="1" si="997"/>
        <v>0</v>
      </c>
      <c r="AT297" s="91" t="str">
        <f t="shared" ref="AT297" si="1084">IF(AU297="","",RANK(AU297,$AU$18:$AU$467,1))</f>
        <v/>
      </c>
      <c r="AU297" s="91" t="str">
        <f t="shared" ref="AU297" si="1085">IF(S297="","",B297)</f>
        <v/>
      </c>
      <c r="AV297" s="91" t="str">
        <f t="shared" ref="AV297" si="1086">IF(AW297="","",RANK(AW297,$AW$18:$AW$467,1))</f>
        <v/>
      </c>
      <c r="AW297" s="91" t="str">
        <f t="shared" ref="AW297" si="1087">IF(T297="","",B297)</f>
        <v/>
      </c>
      <c r="AX297" s="91" t="str">
        <f t="shared" ref="AX297" si="1088">IF(AY297="","",RANK(AY297,$AY$18:$AY$467,1))</f>
        <v/>
      </c>
      <c r="AY297" s="91" t="str">
        <f>IF(OR(G297="七種競技",G298="七種競技",G299="七種競技"),B297,"")</f>
        <v/>
      </c>
      <c r="AZ297" s="91"/>
      <c r="BA297" s="91">
        <f>B297</f>
        <v>0</v>
      </c>
      <c r="BB297" s="91" t="str">
        <f t="shared" si="998"/>
        <v/>
      </c>
      <c r="BG297" s="91">
        <f t="shared" si="999"/>
        <v>0</v>
      </c>
    </row>
    <row r="298" spans="1:59" ht="18.75" customHeight="1">
      <c r="A298" s="388"/>
      <c r="B298" s="382"/>
      <c r="C298" s="385"/>
      <c r="D298" s="385"/>
      <c r="E298" s="91" t="str">
        <f>IF(B297="","",VLOOKUP(B297,'登録データ（女）'!$A$3:$AB$2000,4,FALSE))</f>
        <v/>
      </c>
      <c r="F298" s="91" t="s">
        <v>53</v>
      </c>
      <c r="G298" s="16"/>
      <c r="H298" s="16"/>
      <c r="I298" s="91" t="s">
        <v>56</v>
      </c>
      <c r="J298" s="76"/>
      <c r="K298" s="91" t="str">
        <f t="shared" si="1011"/>
        <v/>
      </c>
      <c r="L298" s="76"/>
      <c r="M298" s="91" t="str">
        <f t="shared" si="990"/>
        <v/>
      </c>
      <c r="N298" s="76"/>
      <c r="O298" s="76"/>
      <c r="P298" s="204"/>
      <c r="Q298" s="204"/>
      <c r="R298" s="257"/>
      <c r="S298" s="255"/>
      <c r="T298" s="255"/>
      <c r="X298" s="104"/>
      <c r="Y298" s="91">
        <f>IF(B298="",0,IF(VLOOKUP(B298,'登録データ（女）'!$A$3:$AB$2000,28,FALSE)=1,0,1))</f>
        <v>0</v>
      </c>
      <c r="Z298" s="91"/>
      <c r="AA298" s="91"/>
      <c r="AB298" s="91"/>
      <c r="AC298" s="91"/>
      <c r="AD298" s="91"/>
      <c r="AE298" s="91"/>
      <c r="AF298" s="91"/>
      <c r="AG298" s="91">
        <f t="shared" ca="1" si="991"/>
        <v>0</v>
      </c>
      <c r="AH298" s="91">
        <f t="shared" si="992"/>
        <v>0</v>
      </c>
      <c r="AI298" s="91" t="str">
        <f>IF(G298="","0",VLOOKUP(G298,'登録データ（女）'!$U$4:$W$23,2,FALSE))</f>
        <v>0</v>
      </c>
      <c r="AJ298" s="91" t="str">
        <f t="shared" si="987"/>
        <v>00</v>
      </c>
      <c r="AK298" s="91" t="str">
        <f t="shared" si="993"/>
        <v>0</v>
      </c>
      <c r="AL298" s="91" t="str">
        <f t="shared" si="988"/>
        <v>000000</v>
      </c>
      <c r="AM298" s="91" t="str">
        <f t="shared" ca="1" si="994"/>
        <v/>
      </c>
      <c r="AN298" s="91">
        <f t="shared" si="995"/>
        <v>0</v>
      </c>
      <c r="AO298" s="91" t="str">
        <f>IF(G298="","0",VALUE(VLOOKUP(G298,'登録データ（男）'!$U$4:$W$22,3,FALSE)))</f>
        <v>0</v>
      </c>
      <c r="AP298" s="91">
        <f t="shared" si="989"/>
        <v>0</v>
      </c>
      <c r="AQ298" s="91">
        <f t="shared" si="996"/>
        <v>0</v>
      </c>
      <c r="AR298" s="91" t="str">
        <f ca="1">IF(OFFSET(B298,-MOD(ROW(B298),3),0)&lt;&gt;"",IF(RIGHT(G298,1)=")",VALUE(VLOOKUP(OFFSET(B298,-MOD(ROW(B298),3),0),'登録データ（女）'!B193,8,FALSE)),"0"),"0")</f>
        <v>0</v>
      </c>
      <c r="AS298" s="91">
        <f t="shared" ca="1" si="997"/>
        <v>0</v>
      </c>
      <c r="AT298" s="91"/>
      <c r="AU298" s="91"/>
      <c r="AV298" s="91"/>
      <c r="AW298" s="91"/>
      <c r="AX298" s="91"/>
      <c r="AY298" s="91"/>
      <c r="AZ298" s="91"/>
      <c r="BA298" s="91"/>
      <c r="BB298" s="91" t="str">
        <f t="shared" si="998"/>
        <v/>
      </c>
      <c r="BG298" s="91">
        <f t="shared" si="999"/>
        <v>0</v>
      </c>
    </row>
    <row r="299" spans="1:59" ht="18.75" customHeight="1" thickBot="1">
      <c r="A299" s="389"/>
      <c r="B299" s="383"/>
      <c r="C299" s="386"/>
      <c r="D299" s="386"/>
      <c r="E299" s="117" t="s">
        <v>259</v>
      </c>
      <c r="F299" s="92" t="s">
        <v>54</v>
      </c>
      <c r="G299" s="79"/>
      <c r="H299" s="79"/>
      <c r="I299" s="92" t="s">
        <v>36</v>
      </c>
      <c r="J299" s="18"/>
      <c r="K299" s="93" t="str">
        <f t="shared" si="1011"/>
        <v/>
      </c>
      <c r="L299" s="18"/>
      <c r="M299" s="93" t="str">
        <f t="shared" si="990"/>
        <v/>
      </c>
      <c r="N299" s="18"/>
      <c r="O299" s="18"/>
      <c r="P299" s="258"/>
      <c r="Q299" s="258"/>
      <c r="R299" s="259"/>
      <c r="S299" s="256"/>
      <c r="T299" s="256"/>
      <c r="X299" s="104"/>
      <c r="Y299" s="91">
        <f>IF(B299="",0,IF(VLOOKUP(B299,'登録データ（女）'!$A$3:$AB$2000,28,FALSE)=1,0,1))</f>
        <v>0</v>
      </c>
      <c r="Z299" s="91"/>
      <c r="AA299" s="91"/>
      <c r="AB299" s="91"/>
      <c r="AC299" s="91"/>
      <c r="AD299" s="91"/>
      <c r="AE299" s="91"/>
      <c r="AF299" s="91"/>
      <c r="AG299" s="91">
        <f t="shared" ca="1" si="991"/>
        <v>0</v>
      </c>
      <c r="AH299" s="91">
        <f t="shared" si="992"/>
        <v>0</v>
      </c>
      <c r="AI299" s="91" t="str">
        <f>IF(G299="","0",VLOOKUP(G299,'登録データ（女）'!$U$4:$W$23,2,FALSE))</f>
        <v>0</v>
      </c>
      <c r="AJ299" s="91" t="str">
        <f t="shared" si="987"/>
        <v>00</v>
      </c>
      <c r="AK299" s="91" t="str">
        <f t="shared" si="993"/>
        <v>0</v>
      </c>
      <c r="AL299" s="91" t="str">
        <f t="shared" si="988"/>
        <v>000000</v>
      </c>
      <c r="AM299" s="91" t="str">
        <f t="shared" ca="1" si="994"/>
        <v/>
      </c>
      <c r="AN299" s="91">
        <f t="shared" si="995"/>
        <v>0</v>
      </c>
      <c r="AO299" s="91" t="str">
        <f>IF(G299="","0",VALUE(VLOOKUP(G299,'登録データ（男）'!$U$4:$W$22,3,FALSE)))</f>
        <v>0</v>
      </c>
      <c r="AP299" s="91">
        <f t="shared" si="989"/>
        <v>0</v>
      </c>
      <c r="AQ299" s="91">
        <f t="shared" si="996"/>
        <v>0</v>
      </c>
      <c r="AR299" s="91" t="str">
        <f ca="1">IF(OFFSET(B299,-MOD(ROW(B299),3),0)&lt;&gt;"",IF(RIGHT(G299,1)=")",VALUE(VLOOKUP(OFFSET(B299,-MOD(ROW(B299),3),0),'登録データ（女）'!B194,8,FALSE)),"0"),"0")</f>
        <v>0</v>
      </c>
      <c r="AS299" s="91">
        <f t="shared" ca="1" si="997"/>
        <v>0</v>
      </c>
      <c r="AT299" s="91"/>
      <c r="AU299" s="91"/>
      <c r="AV299" s="91"/>
      <c r="AW299" s="91"/>
      <c r="AX299" s="91"/>
      <c r="AY299" s="91"/>
      <c r="AZ299" s="91"/>
      <c r="BA299" s="91"/>
      <c r="BB299" s="91" t="str">
        <f t="shared" si="998"/>
        <v/>
      </c>
      <c r="BG299" s="91">
        <f t="shared" si="999"/>
        <v>0</v>
      </c>
    </row>
    <row r="300" spans="1:59" ht="18.75" customHeight="1" thickTop="1">
      <c r="A300" s="387">
        <v>95</v>
      </c>
      <c r="B300" s="381"/>
      <c r="C300" s="384" t="str">
        <f>IF(B300="","",VLOOKUP(B300,'登録データ（女）'!$A$3:$AB$2000,2,FALSE))</f>
        <v/>
      </c>
      <c r="D300" s="384" t="str">
        <f>IF(B300="","",VLOOKUP(B300,'登録データ（女）'!$A$3:$AB$2000,3,FALSE))</f>
        <v/>
      </c>
      <c r="E300" s="90" t="str">
        <f>IF(B300="","",VLOOKUP(B300,'登録データ（女）'!$A$3:$AB$2000,7,FALSE))</f>
        <v/>
      </c>
      <c r="F300" s="90" t="s">
        <v>52</v>
      </c>
      <c r="G300" s="82"/>
      <c r="H300" s="82"/>
      <c r="I300" s="90" t="s">
        <v>55</v>
      </c>
      <c r="J300" s="17"/>
      <c r="K300" s="111" t="str">
        <f t="shared" si="1011"/>
        <v/>
      </c>
      <c r="L300" s="17"/>
      <c r="M300" s="111" t="str">
        <f t="shared" si="990"/>
        <v/>
      </c>
      <c r="N300" s="17"/>
      <c r="O300" s="17"/>
      <c r="P300" s="262"/>
      <c r="Q300" s="262"/>
      <c r="R300" s="241"/>
      <c r="S300" s="254"/>
      <c r="T300" s="254"/>
      <c r="X300" s="104"/>
      <c r="Y300" s="91">
        <f>IF(B300="",0,IF(VLOOKUP(B300,'登録データ（女）'!$A$3:$AB$2000,28,FALSE)=1,0,1))</f>
        <v>0</v>
      </c>
      <c r="Z300" s="91">
        <f t="shared" ref="Z300" si="1089">IF(B300="",1,0)</f>
        <v>1</v>
      </c>
      <c r="AA300" s="91">
        <f t="shared" ref="AA300" si="1090">IF(C300="",1,0)</f>
        <v>1</v>
      </c>
      <c r="AB300" s="91">
        <f t="shared" ref="AB300" si="1091">IF(D300="",1,0)</f>
        <v>1</v>
      </c>
      <c r="AC300" s="91">
        <f t="shared" ref="AC300" si="1092">IF(E300="",1,0)</f>
        <v>1</v>
      </c>
      <c r="AD300" s="91">
        <f t="shared" ref="AD300" si="1093">IF(E301="",1,0)</f>
        <v>1</v>
      </c>
      <c r="AE300" s="91">
        <f>SUM(Z300:AD300)</f>
        <v>5</v>
      </c>
      <c r="AF300" s="115" t="str">
        <f t="shared" ref="AF300" si="1094">IF($B300="","",IF($B300&gt;1500,0,1))</f>
        <v/>
      </c>
      <c r="AG300" s="91">
        <f t="shared" ca="1" si="991"/>
        <v>0</v>
      </c>
      <c r="AH300" s="91">
        <f t="shared" si="992"/>
        <v>0</v>
      </c>
      <c r="AI300" s="91" t="str">
        <f>IF(G300="","0",VLOOKUP(G300,'登録データ（女）'!$U$4:$W$23,2,FALSE))</f>
        <v>0</v>
      </c>
      <c r="AJ300" s="91" t="str">
        <f t="shared" si="987"/>
        <v>00</v>
      </c>
      <c r="AK300" s="91" t="str">
        <f t="shared" si="993"/>
        <v>0</v>
      </c>
      <c r="AL300" s="91" t="str">
        <f t="shared" si="988"/>
        <v>000000</v>
      </c>
      <c r="AM300" s="91" t="str">
        <f t="shared" ca="1" si="994"/>
        <v/>
      </c>
      <c r="AN300" s="91">
        <f t="shared" si="995"/>
        <v>0</v>
      </c>
      <c r="AO300" s="91" t="str">
        <f>IF(G300="","0",VALUE(VLOOKUP(G300,'登録データ（男）'!$U$4:$W$22,3,FALSE)))</f>
        <v>0</v>
      </c>
      <c r="AP300" s="91">
        <f t="shared" si="989"/>
        <v>0</v>
      </c>
      <c r="AQ300" s="91">
        <f t="shared" si="996"/>
        <v>0</v>
      </c>
      <c r="AR300" s="91" t="str">
        <f ca="1">IF(OFFSET(B300,-MOD(ROW(B300),3),0)&lt;&gt;"",IF(RIGHT(G300,1)=")",VALUE(VLOOKUP(OFFSET(B300,-MOD(ROW(B300),3),0),'登録データ（女）'!B195,8,FALSE)),"0"),"0")</f>
        <v>0</v>
      </c>
      <c r="AS300" s="91">
        <f t="shared" ca="1" si="997"/>
        <v>0</v>
      </c>
      <c r="AT300" s="91" t="str">
        <f t="shared" ref="AT300" si="1095">IF(AU300="","",RANK(AU300,$AU$18:$AU$467,1))</f>
        <v/>
      </c>
      <c r="AU300" s="91" t="str">
        <f t="shared" ref="AU300" si="1096">IF(S300="","",B300)</f>
        <v/>
      </c>
      <c r="AV300" s="91" t="str">
        <f t="shared" ref="AV300" si="1097">IF(AW300="","",RANK(AW300,$AW$18:$AW$467,1))</f>
        <v/>
      </c>
      <c r="AW300" s="91" t="str">
        <f t="shared" ref="AW300" si="1098">IF(T300="","",B300)</f>
        <v/>
      </c>
      <c r="AX300" s="91" t="str">
        <f t="shared" ref="AX300" si="1099">IF(AY300="","",RANK(AY300,$AY$18:$AY$467,1))</f>
        <v/>
      </c>
      <c r="AY300" s="91" t="str">
        <f>IF(OR(G300="七種競技",G301="七種競技",G302="七種競技"),B300,"")</f>
        <v/>
      </c>
      <c r="AZ300" s="91"/>
      <c r="BA300" s="91">
        <f>B300</f>
        <v>0</v>
      </c>
      <c r="BB300" s="91" t="str">
        <f t="shared" si="998"/>
        <v/>
      </c>
      <c r="BG300" s="91">
        <f t="shared" si="999"/>
        <v>0</v>
      </c>
    </row>
    <row r="301" spans="1:59" ht="18.75" customHeight="1">
      <c r="A301" s="388"/>
      <c r="B301" s="382"/>
      <c r="C301" s="385"/>
      <c r="D301" s="385"/>
      <c r="E301" s="91" t="str">
        <f>IF(B300="","",VLOOKUP(B300,'登録データ（女）'!$A$3:$AB$2000,4,FALSE))</f>
        <v/>
      </c>
      <c r="F301" s="91" t="s">
        <v>53</v>
      </c>
      <c r="G301" s="16"/>
      <c r="H301" s="16"/>
      <c r="I301" s="91" t="s">
        <v>56</v>
      </c>
      <c r="J301" s="76"/>
      <c r="K301" s="91" t="str">
        <f t="shared" si="1011"/>
        <v/>
      </c>
      <c r="L301" s="76"/>
      <c r="M301" s="91" t="str">
        <f t="shared" si="990"/>
        <v/>
      </c>
      <c r="N301" s="76"/>
      <c r="O301" s="76"/>
      <c r="P301" s="204"/>
      <c r="Q301" s="204"/>
      <c r="R301" s="257"/>
      <c r="S301" s="255"/>
      <c r="T301" s="255"/>
      <c r="X301" s="104"/>
      <c r="Y301" s="91">
        <f>IF(B301="",0,IF(VLOOKUP(B301,'登録データ（女）'!$A$3:$AB$2000,28,FALSE)=1,0,1))</f>
        <v>0</v>
      </c>
      <c r="Z301" s="91"/>
      <c r="AA301" s="91"/>
      <c r="AB301" s="91"/>
      <c r="AC301" s="91"/>
      <c r="AD301" s="91"/>
      <c r="AE301" s="91"/>
      <c r="AF301" s="91"/>
      <c r="AG301" s="91">
        <f t="shared" ca="1" si="991"/>
        <v>0</v>
      </c>
      <c r="AH301" s="91">
        <f t="shared" si="992"/>
        <v>0</v>
      </c>
      <c r="AI301" s="91" t="str">
        <f>IF(G301="","0",VLOOKUP(G301,'登録データ（女）'!$U$4:$W$23,2,FALSE))</f>
        <v>0</v>
      </c>
      <c r="AJ301" s="91" t="str">
        <f t="shared" si="987"/>
        <v>00</v>
      </c>
      <c r="AK301" s="91" t="str">
        <f t="shared" si="993"/>
        <v>0</v>
      </c>
      <c r="AL301" s="91" t="str">
        <f t="shared" si="988"/>
        <v>000000</v>
      </c>
      <c r="AM301" s="91" t="str">
        <f t="shared" ca="1" si="994"/>
        <v/>
      </c>
      <c r="AN301" s="91">
        <f t="shared" si="995"/>
        <v>0</v>
      </c>
      <c r="AO301" s="91" t="str">
        <f>IF(G301="","0",VALUE(VLOOKUP(G301,'登録データ（男）'!$U$4:$W$22,3,FALSE)))</f>
        <v>0</v>
      </c>
      <c r="AP301" s="91">
        <f t="shared" si="989"/>
        <v>0</v>
      </c>
      <c r="AQ301" s="91">
        <f t="shared" si="996"/>
        <v>0</v>
      </c>
      <c r="AR301" s="91" t="str">
        <f ca="1">IF(OFFSET(B301,-MOD(ROW(B301),3),0)&lt;&gt;"",IF(RIGHT(G301,1)=")",VALUE(VLOOKUP(OFFSET(B301,-MOD(ROW(B301),3),0),'登録データ（女）'!B196,8,FALSE)),"0"),"0")</f>
        <v>0</v>
      </c>
      <c r="AS301" s="91">
        <f t="shared" ca="1" si="997"/>
        <v>0</v>
      </c>
      <c r="AT301" s="91"/>
      <c r="AU301" s="91"/>
      <c r="AV301" s="91"/>
      <c r="AW301" s="91"/>
      <c r="AX301" s="91"/>
      <c r="AY301" s="91"/>
      <c r="AZ301" s="91"/>
      <c r="BA301" s="91"/>
      <c r="BB301" s="91" t="str">
        <f t="shared" si="998"/>
        <v/>
      </c>
      <c r="BG301" s="91">
        <f t="shared" si="999"/>
        <v>0</v>
      </c>
    </row>
    <row r="302" spans="1:59" ht="18.75" customHeight="1" thickBot="1">
      <c r="A302" s="389"/>
      <c r="B302" s="383"/>
      <c r="C302" s="386"/>
      <c r="D302" s="386"/>
      <c r="E302" s="117" t="s">
        <v>259</v>
      </c>
      <c r="F302" s="92" t="s">
        <v>54</v>
      </c>
      <c r="G302" s="79"/>
      <c r="H302" s="79"/>
      <c r="I302" s="92" t="s">
        <v>36</v>
      </c>
      <c r="J302" s="18"/>
      <c r="K302" s="93" t="str">
        <f t="shared" si="1011"/>
        <v/>
      </c>
      <c r="L302" s="18"/>
      <c r="M302" s="93" t="str">
        <f t="shared" si="990"/>
        <v/>
      </c>
      <c r="N302" s="18"/>
      <c r="O302" s="18"/>
      <c r="P302" s="258"/>
      <c r="Q302" s="258"/>
      <c r="R302" s="259"/>
      <c r="S302" s="256"/>
      <c r="T302" s="256"/>
      <c r="X302" s="104"/>
      <c r="Y302" s="91">
        <f>IF(B302="",0,IF(VLOOKUP(B302,'登録データ（女）'!$A$3:$AB$2000,28,FALSE)=1,0,1))</f>
        <v>0</v>
      </c>
      <c r="Z302" s="91"/>
      <c r="AA302" s="91"/>
      <c r="AB302" s="91"/>
      <c r="AC302" s="91"/>
      <c r="AD302" s="91"/>
      <c r="AE302" s="91"/>
      <c r="AF302" s="91"/>
      <c r="AG302" s="91">
        <f t="shared" ca="1" si="991"/>
        <v>0</v>
      </c>
      <c r="AH302" s="91">
        <f t="shared" si="992"/>
        <v>0</v>
      </c>
      <c r="AI302" s="91" t="str">
        <f>IF(G302="","0",VLOOKUP(G302,'登録データ（女）'!$U$4:$W$23,2,FALSE))</f>
        <v>0</v>
      </c>
      <c r="AJ302" s="91" t="str">
        <f t="shared" si="987"/>
        <v>00</v>
      </c>
      <c r="AK302" s="91" t="str">
        <f t="shared" si="993"/>
        <v>0</v>
      </c>
      <c r="AL302" s="91" t="str">
        <f t="shared" si="988"/>
        <v>000000</v>
      </c>
      <c r="AM302" s="91" t="str">
        <f t="shared" ca="1" si="994"/>
        <v/>
      </c>
      <c r="AN302" s="91">
        <f t="shared" si="995"/>
        <v>0</v>
      </c>
      <c r="AO302" s="91" t="str">
        <f>IF(G302="","0",VALUE(VLOOKUP(G302,'登録データ（男）'!$U$4:$W$22,3,FALSE)))</f>
        <v>0</v>
      </c>
      <c r="AP302" s="91">
        <f t="shared" si="989"/>
        <v>0</v>
      </c>
      <c r="AQ302" s="91">
        <f t="shared" si="996"/>
        <v>0</v>
      </c>
      <c r="AR302" s="91" t="str">
        <f ca="1">IF(OFFSET(B302,-MOD(ROW(B302),3),0)&lt;&gt;"",IF(RIGHT(G302,1)=")",VALUE(VLOOKUP(OFFSET(B302,-MOD(ROW(B302),3),0),'登録データ（女）'!B197,8,FALSE)),"0"),"0")</f>
        <v>0</v>
      </c>
      <c r="AS302" s="91">
        <f t="shared" ca="1" si="997"/>
        <v>0</v>
      </c>
      <c r="AT302" s="91"/>
      <c r="AU302" s="91"/>
      <c r="AV302" s="91"/>
      <c r="AW302" s="91"/>
      <c r="AX302" s="91"/>
      <c r="AY302" s="91"/>
      <c r="AZ302" s="91"/>
      <c r="BA302" s="91"/>
      <c r="BB302" s="91" t="str">
        <f t="shared" si="998"/>
        <v/>
      </c>
      <c r="BG302" s="91">
        <f t="shared" si="999"/>
        <v>0</v>
      </c>
    </row>
    <row r="303" spans="1:59" ht="18.75" customHeight="1" thickTop="1">
      <c r="A303" s="387">
        <v>96</v>
      </c>
      <c r="B303" s="381"/>
      <c r="C303" s="384" t="str">
        <f>IF(B303="","",VLOOKUP(B303,'登録データ（女）'!$A$3:$AB$2000,2,FALSE))</f>
        <v/>
      </c>
      <c r="D303" s="384" t="str">
        <f>IF(B303="","",VLOOKUP(B303,'登録データ（女）'!$A$3:$AB$2000,3,FALSE))</f>
        <v/>
      </c>
      <c r="E303" s="90" t="str">
        <f>IF(B303="","",VLOOKUP(B303,'登録データ（女）'!$A$3:$AB$2000,7,FALSE))</f>
        <v/>
      </c>
      <c r="F303" s="90" t="s">
        <v>52</v>
      </c>
      <c r="G303" s="82"/>
      <c r="H303" s="82"/>
      <c r="I303" s="90" t="s">
        <v>55</v>
      </c>
      <c r="J303" s="17"/>
      <c r="K303" s="111" t="str">
        <f t="shared" si="1011"/>
        <v/>
      </c>
      <c r="L303" s="17"/>
      <c r="M303" s="111" t="str">
        <f t="shared" si="990"/>
        <v/>
      </c>
      <c r="N303" s="17"/>
      <c r="O303" s="17"/>
      <c r="P303" s="262"/>
      <c r="Q303" s="262"/>
      <c r="R303" s="241"/>
      <c r="S303" s="254"/>
      <c r="T303" s="254"/>
      <c r="X303" s="104"/>
      <c r="Y303" s="91">
        <f>IF(B303="",0,IF(VLOOKUP(B303,'登録データ（女）'!$A$3:$AB$2000,28,FALSE)=1,0,1))</f>
        <v>0</v>
      </c>
      <c r="Z303" s="91">
        <f t="shared" ref="Z303" si="1100">IF(B303="",1,0)</f>
        <v>1</v>
      </c>
      <c r="AA303" s="91">
        <f t="shared" ref="AA303" si="1101">IF(C303="",1,0)</f>
        <v>1</v>
      </c>
      <c r="AB303" s="91">
        <f t="shared" ref="AB303" si="1102">IF(D303="",1,0)</f>
        <v>1</v>
      </c>
      <c r="AC303" s="91">
        <f t="shared" ref="AC303" si="1103">IF(E303="",1,0)</f>
        <v>1</v>
      </c>
      <c r="AD303" s="91">
        <f t="shared" ref="AD303" si="1104">IF(E304="",1,0)</f>
        <v>1</v>
      </c>
      <c r="AE303" s="91">
        <f>SUM(Z303:AD303)</f>
        <v>5</v>
      </c>
      <c r="AF303" s="115" t="str">
        <f t="shared" ref="AF303" si="1105">IF($B303="","",IF($B303&gt;1500,0,1))</f>
        <v/>
      </c>
      <c r="AG303" s="91">
        <f t="shared" ca="1" si="991"/>
        <v>0</v>
      </c>
      <c r="AH303" s="91">
        <f t="shared" si="992"/>
        <v>0</v>
      </c>
      <c r="AI303" s="91" t="str">
        <f>IF(G303="","0",VLOOKUP(G303,'登録データ（女）'!$U$4:$W$23,2,FALSE))</f>
        <v>0</v>
      </c>
      <c r="AJ303" s="91" t="str">
        <f t="shared" si="987"/>
        <v>00</v>
      </c>
      <c r="AK303" s="91" t="str">
        <f t="shared" si="993"/>
        <v>0</v>
      </c>
      <c r="AL303" s="91" t="str">
        <f t="shared" si="988"/>
        <v>000000</v>
      </c>
      <c r="AM303" s="91" t="str">
        <f t="shared" ca="1" si="994"/>
        <v/>
      </c>
      <c r="AN303" s="91">
        <f t="shared" si="995"/>
        <v>0</v>
      </c>
      <c r="AO303" s="91" t="str">
        <f>IF(G303="","0",VALUE(VLOOKUP(G303,'登録データ（男）'!$U$4:$W$22,3,FALSE)))</f>
        <v>0</v>
      </c>
      <c r="AP303" s="91">
        <f t="shared" si="989"/>
        <v>0</v>
      </c>
      <c r="AQ303" s="91">
        <f t="shared" si="996"/>
        <v>0</v>
      </c>
      <c r="AR303" s="91" t="str">
        <f ca="1">IF(OFFSET(B303,-MOD(ROW(B303),3),0)&lt;&gt;"",IF(RIGHT(G303,1)=")",VALUE(VLOOKUP(OFFSET(B303,-MOD(ROW(B303),3),0),'登録データ（女）'!B198,8,FALSE)),"0"),"0")</f>
        <v>0</v>
      </c>
      <c r="AS303" s="91">
        <f t="shared" ca="1" si="997"/>
        <v>0</v>
      </c>
      <c r="AT303" s="91" t="str">
        <f t="shared" ref="AT303" si="1106">IF(AU303="","",RANK(AU303,$AU$18:$AU$467,1))</f>
        <v/>
      </c>
      <c r="AU303" s="91" t="str">
        <f t="shared" ref="AU303" si="1107">IF(S303="","",B303)</f>
        <v/>
      </c>
      <c r="AV303" s="91" t="str">
        <f t="shared" ref="AV303" si="1108">IF(AW303="","",RANK(AW303,$AW$18:$AW$467,1))</f>
        <v/>
      </c>
      <c r="AW303" s="91" t="str">
        <f t="shared" ref="AW303" si="1109">IF(T303="","",B303)</f>
        <v/>
      </c>
      <c r="AX303" s="91" t="str">
        <f t="shared" ref="AX303" si="1110">IF(AY303="","",RANK(AY303,$AY$18:$AY$467,1))</f>
        <v/>
      </c>
      <c r="AY303" s="91" t="str">
        <f>IF(OR(G303="七種競技",G304="七種競技",G305="七種競技"),B303,"")</f>
        <v/>
      </c>
      <c r="AZ303" s="91"/>
      <c r="BA303" s="91">
        <f>B303</f>
        <v>0</v>
      </c>
      <c r="BB303" s="91" t="str">
        <f t="shared" si="998"/>
        <v/>
      </c>
      <c r="BG303" s="91">
        <f t="shared" si="999"/>
        <v>0</v>
      </c>
    </row>
    <row r="304" spans="1:59" ht="18.75" customHeight="1">
      <c r="A304" s="388"/>
      <c r="B304" s="382"/>
      <c r="C304" s="385"/>
      <c r="D304" s="385"/>
      <c r="E304" s="91" t="str">
        <f>IF(B303="","",VLOOKUP(B303,'登録データ（女）'!$A$3:$AB$2000,4,FALSE))</f>
        <v/>
      </c>
      <c r="F304" s="91" t="s">
        <v>53</v>
      </c>
      <c r="G304" s="16"/>
      <c r="H304" s="16"/>
      <c r="I304" s="91" t="s">
        <v>56</v>
      </c>
      <c r="J304" s="76"/>
      <c r="K304" s="91" t="str">
        <f t="shared" si="1011"/>
        <v/>
      </c>
      <c r="L304" s="76"/>
      <c r="M304" s="91" t="str">
        <f t="shared" si="990"/>
        <v/>
      </c>
      <c r="N304" s="76"/>
      <c r="O304" s="76"/>
      <c r="P304" s="204"/>
      <c r="Q304" s="204"/>
      <c r="R304" s="257"/>
      <c r="S304" s="255"/>
      <c r="T304" s="255"/>
      <c r="X304" s="104"/>
      <c r="Y304" s="91">
        <f>IF(B304="",0,IF(VLOOKUP(B304,'登録データ（女）'!$A$3:$AB$2000,28,FALSE)=1,0,1))</f>
        <v>0</v>
      </c>
      <c r="Z304" s="91"/>
      <c r="AA304" s="91"/>
      <c r="AB304" s="91"/>
      <c r="AC304" s="91"/>
      <c r="AD304" s="91"/>
      <c r="AE304" s="91"/>
      <c r="AF304" s="91"/>
      <c r="AG304" s="91">
        <f t="shared" ca="1" si="991"/>
        <v>0</v>
      </c>
      <c r="AH304" s="91">
        <f t="shared" si="992"/>
        <v>0</v>
      </c>
      <c r="AI304" s="91" t="str">
        <f>IF(G304="","0",VLOOKUP(G304,'登録データ（女）'!$U$4:$W$23,2,FALSE))</f>
        <v>0</v>
      </c>
      <c r="AJ304" s="91" t="str">
        <f t="shared" si="987"/>
        <v>00</v>
      </c>
      <c r="AK304" s="91" t="str">
        <f t="shared" si="993"/>
        <v>0</v>
      </c>
      <c r="AL304" s="91" t="str">
        <f t="shared" si="988"/>
        <v>000000</v>
      </c>
      <c r="AM304" s="91" t="str">
        <f t="shared" ca="1" si="994"/>
        <v/>
      </c>
      <c r="AN304" s="91">
        <f t="shared" si="995"/>
        <v>0</v>
      </c>
      <c r="AO304" s="91" t="str">
        <f>IF(G304="","0",VALUE(VLOOKUP(G304,'登録データ（男）'!$U$4:$W$22,3,FALSE)))</f>
        <v>0</v>
      </c>
      <c r="AP304" s="91">
        <f t="shared" si="989"/>
        <v>0</v>
      </c>
      <c r="AQ304" s="91">
        <f t="shared" si="996"/>
        <v>0</v>
      </c>
      <c r="AR304" s="91" t="str">
        <f ca="1">IF(OFFSET(B304,-MOD(ROW(B304),3),0)&lt;&gt;"",IF(RIGHT(G304,1)=")",VALUE(VLOOKUP(OFFSET(B304,-MOD(ROW(B304),3),0),'登録データ（女）'!B199,8,FALSE)),"0"),"0")</f>
        <v>0</v>
      </c>
      <c r="AS304" s="91">
        <f t="shared" ca="1" si="997"/>
        <v>0</v>
      </c>
      <c r="AT304" s="91"/>
      <c r="AU304" s="91"/>
      <c r="AV304" s="91"/>
      <c r="AW304" s="91"/>
      <c r="AX304" s="91"/>
      <c r="AY304" s="91"/>
      <c r="AZ304" s="91"/>
      <c r="BA304" s="91"/>
      <c r="BB304" s="91" t="str">
        <f t="shared" si="998"/>
        <v/>
      </c>
      <c r="BG304" s="91">
        <f t="shared" si="999"/>
        <v>0</v>
      </c>
    </row>
    <row r="305" spans="1:59" ht="18.75" customHeight="1" thickBot="1">
      <c r="A305" s="389"/>
      <c r="B305" s="383"/>
      <c r="C305" s="386"/>
      <c r="D305" s="386"/>
      <c r="E305" s="117" t="s">
        <v>259</v>
      </c>
      <c r="F305" s="92" t="s">
        <v>54</v>
      </c>
      <c r="G305" s="79"/>
      <c r="H305" s="79"/>
      <c r="I305" s="92" t="s">
        <v>36</v>
      </c>
      <c r="J305" s="18"/>
      <c r="K305" s="93" t="str">
        <f t="shared" si="1011"/>
        <v/>
      </c>
      <c r="L305" s="18"/>
      <c r="M305" s="93" t="str">
        <f t="shared" si="990"/>
        <v/>
      </c>
      <c r="N305" s="18"/>
      <c r="O305" s="18"/>
      <c r="P305" s="258"/>
      <c r="Q305" s="258"/>
      <c r="R305" s="259"/>
      <c r="S305" s="256"/>
      <c r="T305" s="256"/>
      <c r="X305" s="104"/>
      <c r="Y305" s="91">
        <f>IF(B305="",0,IF(VLOOKUP(B305,'登録データ（女）'!$A$3:$AB$2000,28,FALSE)=1,0,1))</f>
        <v>0</v>
      </c>
      <c r="Z305" s="91"/>
      <c r="AA305" s="91"/>
      <c r="AB305" s="91"/>
      <c r="AC305" s="91"/>
      <c r="AD305" s="91"/>
      <c r="AE305" s="91"/>
      <c r="AF305" s="91"/>
      <c r="AG305" s="91">
        <f t="shared" ca="1" si="991"/>
        <v>0</v>
      </c>
      <c r="AH305" s="91">
        <f t="shared" si="992"/>
        <v>0</v>
      </c>
      <c r="AI305" s="91" t="str">
        <f>IF(G305="","0",VLOOKUP(G305,'登録データ（女）'!$U$4:$W$23,2,FALSE))</f>
        <v>0</v>
      </c>
      <c r="AJ305" s="91" t="str">
        <f t="shared" si="987"/>
        <v>00</v>
      </c>
      <c r="AK305" s="91" t="str">
        <f t="shared" si="993"/>
        <v>0</v>
      </c>
      <c r="AL305" s="91" t="str">
        <f t="shared" si="988"/>
        <v>000000</v>
      </c>
      <c r="AM305" s="91" t="str">
        <f t="shared" ca="1" si="994"/>
        <v/>
      </c>
      <c r="AN305" s="91">
        <f t="shared" si="995"/>
        <v>0</v>
      </c>
      <c r="AO305" s="91" t="str">
        <f>IF(G305="","0",VALUE(VLOOKUP(G305,'登録データ（男）'!$U$4:$W$22,3,FALSE)))</f>
        <v>0</v>
      </c>
      <c r="AP305" s="91">
        <f t="shared" si="989"/>
        <v>0</v>
      </c>
      <c r="AQ305" s="91">
        <f t="shared" si="996"/>
        <v>0</v>
      </c>
      <c r="AR305" s="91" t="str">
        <f ca="1">IF(OFFSET(B305,-MOD(ROW(B305),3),0)&lt;&gt;"",IF(RIGHT(G305,1)=")",VALUE(VLOOKUP(OFFSET(B305,-MOD(ROW(B305),3),0),'登録データ（女）'!B200,8,FALSE)),"0"),"0")</f>
        <v>0</v>
      </c>
      <c r="AS305" s="91">
        <f t="shared" ca="1" si="997"/>
        <v>0</v>
      </c>
      <c r="AT305" s="91"/>
      <c r="AU305" s="91"/>
      <c r="AV305" s="91"/>
      <c r="AW305" s="91"/>
      <c r="AX305" s="91"/>
      <c r="AY305" s="91"/>
      <c r="AZ305" s="91"/>
      <c r="BA305" s="91"/>
      <c r="BB305" s="91" t="str">
        <f t="shared" si="998"/>
        <v/>
      </c>
      <c r="BG305" s="91">
        <f t="shared" si="999"/>
        <v>0</v>
      </c>
    </row>
    <row r="306" spans="1:59" ht="18.75" customHeight="1" thickTop="1">
      <c r="A306" s="387">
        <v>97</v>
      </c>
      <c r="B306" s="381"/>
      <c r="C306" s="384" t="str">
        <f>IF(B306="","",VLOOKUP(B306,'登録データ（女）'!$A$3:$AB$2000,2,FALSE))</f>
        <v/>
      </c>
      <c r="D306" s="384" t="str">
        <f>IF(B306="","",VLOOKUP(B306,'登録データ（女）'!$A$3:$AB$2000,3,FALSE))</f>
        <v/>
      </c>
      <c r="E306" s="90" t="str">
        <f>IF(B306="","",VLOOKUP(B306,'登録データ（女）'!$A$3:$AB$2000,7,FALSE))</f>
        <v/>
      </c>
      <c r="F306" s="90" t="s">
        <v>52</v>
      </c>
      <c r="G306" s="82"/>
      <c r="H306" s="82"/>
      <c r="I306" s="90" t="s">
        <v>55</v>
      </c>
      <c r="J306" s="17"/>
      <c r="K306" s="111" t="str">
        <f t="shared" si="1011"/>
        <v/>
      </c>
      <c r="L306" s="17"/>
      <c r="M306" s="111" t="str">
        <f t="shared" si="990"/>
        <v/>
      </c>
      <c r="N306" s="17"/>
      <c r="O306" s="17"/>
      <c r="P306" s="262"/>
      <c r="Q306" s="262"/>
      <c r="R306" s="241"/>
      <c r="S306" s="254"/>
      <c r="T306" s="254"/>
      <c r="X306" s="104"/>
      <c r="Y306" s="91">
        <f>IF(B306="",0,IF(VLOOKUP(B306,'登録データ（女）'!$A$3:$AB$2000,28,FALSE)=1,0,1))</f>
        <v>0</v>
      </c>
      <c r="Z306" s="91">
        <f t="shared" ref="Z306" si="1111">IF(B306="",1,0)</f>
        <v>1</v>
      </c>
      <c r="AA306" s="91">
        <f t="shared" ref="AA306" si="1112">IF(C306="",1,0)</f>
        <v>1</v>
      </c>
      <c r="AB306" s="91">
        <f t="shared" ref="AB306" si="1113">IF(D306="",1,0)</f>
        <v>1</v>
      </c>
      <c r="AC306" s="91">
        <f t="shared" ref="AC306" si="1114">IF(E306="",1,0)</f>
        <v>1</v>
      </c>
      <c r="AD306" s="91">
        <f t="shared" ref="AD306" si="1115">IF(E307="",1,0)</f>
        <v>1</v>
      </c>
      <c r="AE306" s="91">
        <f>SUM(Z306:AD306)</f>
        <v>5</v>
      </c>
      <c r="AF306" s="115" t="str">
        <f t="shared" ref="AF306" si="1116">IF($B306="","",IF($B306&gt;1500,0,1))</f>
        <v/>
      </c>
      <c r="AG306" s="91">
        <f t="shared" ca="1" si="991"/>
        <v>0</v>
      </c>
      <c r="AH306" s="91">
        <f t="shared" si="992"/>
        <v>0</v>
      </c>
      <c r="AI306" s="91" t="str">
        <f>IF(G306="","0",VLOOKUP(G306,'登録データ（女）'!$U$4:$W$23,2,FALSE))</f>
        <v>0</v>
      </c>
      <c r="AJ306" s="91" t="str">
        <f t="shared" si="987"/>
        <v>00</v>
      </c>
      <c r="AK306" s="91" t="str">
        <f t="shared" si="993"/>
        <v>0</v>
      </c>
      <c r="AL306" s="91" t="str">
        <f t="shared" si="988"/>
        <v>000000</v>
      </c>
      <c r="AM306" s="91" t="str">
        <f t="shared" ca="1" si="994"/>
        <v/>
      </c>
      <c r="AN306" s="91">
        <f t="shared" si="995"/>
        <v>0</v>
      </c>
      <c r="AO306" s="91" t="str">
        <f>IF(G306="","0",VALUE(VLOOKUP(G306,'登録データ（男）'!$U$4:$W$22,3,FALSE)))</f>
        <v>0</v>
      </c>
      <c r="AP306" s="91">
        <f t="shared" si="989"/>
        <v>0</v>
      </c>
      <c r="AQ306" s="91">
        <f t="shared" si="996"/>
        <v>0</v>
      </c>
      <c r="AR306" s="91" t="str">
        <f ca="1">IF(OFFSET(B306,-MOD(ROW(B306),3),0)&lt;&gt;"",IF(RIGHT(G306,1)=")",VALUE(VLOOKUP(OFFSET(B306,-MOD(ROW(B306),3),0),'登録データ（女）'!B201,8,FALSE)),"0"),"0")</f>
        <v>0</v>
      </c>
      <c r="AS306" s="91">
        <f t="shared" ca="1" si="997"/>
        <v>0</v>
      </c>
      <c r="AT306" s="91" t="str">
        <f t="shared" ref="AT306" si="1117">IF(AU306="","",RANK(AU306,$AU$18:$AU$467,1))</f>
        <v/>
      </c>
      <c r="AU306" s="91" t="str">
        <f t="shared" ref="AU306" si="1118">IF(S306="","",B306)</f>
        <v/>
      </c>
      <c r="AV306" s="91" t="str">
        <f t="shared" ref="AV306" si="1119">IF(AW306="","",RANK(AW306,$AW$18:$AW$467,1))</f>
        <v/>
      </c>
      <c r="AW306" s="91" t="str">
        <f t="shared" ref="AW306" si="1120">IF(T306="","",B306)</f>
        <v/>
      </c>
      <c r="AX306" s="91" t="str">
        <f t="shared" ref="AX306" si="1121">IF(AY306="","",RANK(AY306,$AY$18:$AY$467,1))</f>
        <v/>
      </c>
      <c r="AY306" s="91" t="str">
        <f>IF(OR(G306="七種競技",G307="七種競技",G308="七種競技"),B306,"")</f>
        <v/>
      </c>
      <c r="AZ306" s="91"/>
      <c r="BA306" s="91">
        <f>B306</f>
        <v>0</v>
      </c>
      <c r="BB306" s="91" t="str">
        <f t="shared" si="998"/>
        <v/>
      </c>
      <c r="BG306" s="91">
        <f t="shared" si="999"/>
        <v>0</v>
      </c>
    </row>
    <row r="307" spans="1:59" ht="18.75" customHeight="1">
      <c r="A307" s="388"/>
      <c r="B307" s="382"/>
      <c r="C307" s="385"/>
      <c r="D307" s="385"/>
      <c r="E307" s="91" t="str">
        <f>IF(B306="","",VLOOKUP(B306,'登録データ（女）'!$A$3:$AB$2000,4,FALSE))</f>
        <v/>
      </c>
      <c r="F307" s="91" t="s">
        <v>53</v>
      </c>
      <c r="G307" s="16"/>
      <c r="H307" s="16"/>
      <c r="I307" s="91" t="s">
        <v>56</v>
      </c>
      <c r="J307" s="76"/>
      <c r="K307" s="91" t="str">
        <f t="shared" si="1011"/>
        <v/>
      </c>
      <c r="L307" s="76"/>
      <c r="M307" s="91" t="str">
        <f t="shared" si="990"/>
        <v/>
      </c>
      <c r="N307" s="76"/>
      <c r="O307" s="76"/>
      <c r="P307" s="204"/>
      <c r="Q307" s="204"/>
      <c r="R307" s="257"/>
      <c r="S307" s="255"/>
      <c r="T307" s="255"/>
      <c r="X307" s="104"/>
      <c r="Y307" s="91">
        <f>IF(B307="",0,IF(VLOOKUP(B307,'登録データ（女）'!$A$3:$AB$2000,28,FALSE)=1,0,1))</f>
        <v>0</v>
      </c>
      <c r="Z307" s="91"/>
      <c r="AA307" s="91"/>
      <c r="AB307" s="91"/>
      <c r="AC307" s="91"/>
      <c r="AD307" s="91"/>
      <c r="AE307" s="91"/>
      <c r="AF307" s="91"/>
      <c r="AG307" s="91">
        <f t="shared" ca="1" si="991"/>
        <v>0</v>
      </c>
      <c r="AH307" s="91">
        <f t="shared" si="992"/>
        <v>0</v>
      </c>
      <c r="AI307" s="91" t="str">
        <f>IF(G307="","0",VLOOKUP(G307,'登録データ（女）'!$U$4:$W$23,2,FALSE))</f>
        <v>0</v>
      </c>
      <c r="AJ307" s="91" t="str">
        <f t="shared" si="987"/>
        <v>00</v>
      </c>
      <c r="AK307" s="91" t="str">
        <f t="shared" si="993"/>
        <v>0</v>
      </c>
      <c r="AL307" s="91" t="str">
        <f t="shared" si="988"/>
        <v>000000</v>
      </c>
      <c r="AM307" s="91" t="str">
        <f t="shared" ca="1" si="994"/>
        <v/>
      </c>
      <c r="AN307" s="91">
        <f t="shared" si="995"/>
        <v>0</v>
      </c>
      <c r="AO307" s="91" t="str">
        <f>IF(G307="","0",VALUE(VLOOKUP(G307,'登録データ（男）'!$U$4:$W$22,3,FALSE)))</f>
        <v>0</v>
      </c>
      <c r="AP307" s="91">
        <f t="shared" si="989"/>
        <v>0</v>
      </c>
      <c r="AQ307" s="91">
        <f t="shared" si="996"/>
        <v>0</v>
      </c>
      <c r="AR307" s="91" t="str">
        <f ca="1">IF(OFFSET(B307,-MOD(ROW(B307),3),0)&lt;&gt;"",IF(RIGHT(G307,1)=")",VALUE(VLOOKUP(OFFSET(B307,-MOD(ROW(B307),3),0),'登録データ（女）'!B202,8,FALSE)),"0"),"0")</f>
        <v>0</v>
      </c>
      <c r="AS307" s="91">
        <f t="shared" ca="1" si="997"/>
        <v>0</v>
      </c>
      <c r="AT307" s="91"/>
      <c r="AU307" s="91"/>
      <c r="AV307" s="91"/>
      <c r="AW307" s="91"/>
      <c r="AX307" s="91"/>
      <c r="AY307" s="91"/>
      <c r="AZ307" s="91"/>
      <c r="BA307" s="91"/>
      <c r="BB307" s="91" t="str">
        <f t="shared" si="998"/>
        <v/>
      </c>
      <c r="BG307" s="91">
        <f t="shared" si="999"/>
        <v>0</v>
      </c>
    </row>
    <row r="308" spans="1:59" ht="18.75" customHeight="1" thickBot="1">
      <c r="A308" s="389"/>
      <c r="B308" s="383"/>
      <c r="C308" s="386"/>
      <c r="D308" s="386"/>
      <c r="E308" s="117" t="s">
        <v>259</v>
      </c>
      <c r="F308" s="92" t="s">
        <v>54</v>
      </c>
      <c r="G308" s="79"/>
      <c r="H308" s="79"/>
      <c r="I308" s="92" t="s">
        <v>36</v>
      </c>
      <c r="J308" s="18"/>
      <c r="K308" s="93" t="str">
        <f t="shared" si="1011"/>
        <v/>
      </c>
      <c r="L308" s="18"/>
      <c r="M308" s="93" t="str">
        <f t="shared" si="990"/>
        <v/>
      </c>
      <c r="N308" s="18"/>
      <c r="O308" s="18"/>
      <c r="P308" s="258"/>
      <c r="Q308" s="258"/>
      <c r="R308" s="259"/>
      <c r="S308" s="256"/>
      <c r="T308" s="256"/>
      <c r="X308" s="104"/>
      <c r="Y308" s="91">
        <f>IF(B308="",0,IF(VLOOKUP(B308,'登録データ（女）'!$A$3:$AB$2000,28,FALSE)=1,0,1))</f>
        <v>0</v>
      </c>
      <c r="Z308" s="91"/>
      <c r="AA308" s="91"/>
      <c r="AB308" s="91"/>
      <c r="AC308" s="91"/>
      <c r="AD308" s="91"/>
      <c r="AE308" s="91"/>
      <c r="AF308" s="91"/>
      <c r="AG308" s="91">
        <f t="shared" ca="1" si="991"/>
        <v>0</v>
      </c>
      <c r="AH308" s="91">
        <f t="shared" si="992"/>
        <v>0</v>
      </c>
      <c r="AI308" s="91" t="str">
        <f>IF(G308="","0",VLOOKUP(G308,'登録データ（女）'!$U$4:$W$23,2,FALSE))</f>
        <v>0</v>
      </c>
      <c r="AJ308" s="91" t="str">
        <f t="shared" si="987"/>
        <v>00</v>
      </c>
      <c r="AK308" s="91" t="str">
        <f t="shared" si="993"/>
        <v>0</v>
      </c>
      <c r="AL308" s="91" t="str">
        <f t="shared" si="988"/>
        <v>000000</v>
      </c>
      <c r="AM308" s="91" t="str">
        <f t="shared" ca="1" si="994"/>
        <v/>
      </c>
      <c r="AN308" s="91">
        <f t="shared" si="995"/>
        <v>0</v>
      </c>
      <c r="AO308" s="91" t="str">
        <f>IF(G308="","0",VALUE(VLOOKUP(G308,'登録データ（男）'!$U$4:$W$22,3,FALSE)))</f>
        <v>0</v>
      </c>
      <c r="AP308" s="91">
        <f t="shared" si="989"/>
        <v>0</v>
      </c>
      <c r="AQ308" s="91">
        <f t="shared" si="996"/>
        <v>0</v>
      </c>
      <c r="AR308" s="91" t="str">
        <f ca="1">IF(OFFSET(B308,-MOD(ROW(B308),3),0)&lt;&gt;"",IF(RIGHT(G308,1)=")",VALUE(VLOOKUP(OFFSET(B308,-MOD(ROW(B308),3),0),'登録データ（女）'!B203,8,FALSE)),"0"),"0")</f>
        <v>0</v>
      </c>
      <c r="AS308" s="91">
        <f t="shared" ca="1" si="997"/>
        <v>0</v>
      </c>
      <c r="AT308" s="91"/>
      <c r="AU308" s="91"/>
      <c r="AV308" s="91"/>
      <c r="AW308" s="91"/>
      <c r="AX308" s="91"/>
      <c r="AY308" s="91"/>
      <c r="AZ308" s="91"/>
      <c r="BA308" s="91"/>
      <c r="BB308" s="91" t="str">
        <f t="shared" si="998"/>
        <v/>
      </c>
      <c r="BG308" s="91">
        <f t="shared" si="999"/>
        <v>0</v>
      </c>
    </row>
    <row r="309" spans="1:59" ht="18.75" customHeight="1" thickTop="1">
      <c r="A309" s="387">
        <v>98</v>
      </c>
      <c r="B309" s="381"/>
      <c r="C309" s="384" t="str">
        <f>IF(B309="","",VLOOKUP(B309,'登録データ（女）'!$A$3:$AB$2000,2,FALSE))</f>
        <v/>
      </c>
      <c r="D309" s="384" t="str">
        <f>IF(B309="","",VLOOKUP(B309,'登録データ（女）'!$A$3:$AB$2000,3,FALSE))</f>
        <v/>
      </c>
      <c r="E309" s="90" t="str">
        <f>IF(B309="","",VLOOKUP(B309,'登録データ（女）'!$A$3:$AB$2000,7,FALSE))</f>
        <v/>
      </c>
      <c r="F309" s="90" t="s">
        <v>52</v>
      </c>
      <c r="G309" s="82"/>
      <c r="H309" s="82"/>
      <c r="I309" s="90" t="s">
        <v>55</v>
      </c>
      <c r="J309" s="17"/>
      <c r="K309" s="111" t="str">
        <f t="shared" si="1011"/>
        <v/>
      </c>
      <c r="L309" s="17"/>
      <c r="M309" s="111" t="str">
        <f t="shared" si="990"/>
        <v/>
      </c>
      <c r="N309" s="17"/>
      <c r="O309" s="17"/>
      <c r="P309" s="262"/>
      <c r="Q309" s="262"/>
      <c r="R309" s="241"/>
      <c r="S309" s="254"/>
      <c r="T309" s="254"/>
      <c r="X309" s="104"/>
      <c r="Y309" s="91">
        <f>IF(B309="",0,IF(VLOOKUP(B309,'登録データ（女）'!$A$3:$AB$2000,28,FALSE)=1,0,1))</f>
        <v>0</v>
      </c>
      <c r="Z309" s="91">
        <f t="shared" ref="Z309" si="1122">IF(B309="",1,0)</f>
        <v>1</v>
      </c>
      <c r="AA309" s="91">
        <f t="shared" ref="AA309" si="1123">IF(C309="",1,0)</f>
        <v>1</v>
      </c>
      <c r="AB309" s="91">
        <f t="shared" ref="AB309" si="1124">IF(D309="",1,0)</f>
        <v>1</v>
      </c>
      <c r="AC309" s="91">
        <f t="shared" ref="AC309" si="1125">IF(E309="",1,0)</f>
        <v>1</v>
      </c>
      <c r="AD309" s="91">
        <f t="shared" ref="AD309" si="1126">IF(E310="",1,0)</f>
        <v>1</v>
      </c>
      <c r="AE309" s="91">
        <f>SUM(Z309:AD309)</f>
        <v>5</v>
      </c>
      <c r="AF309" s="115" t="str">
        <f t="shared" ref="AF309" si="1127">IF($B309="","",IF($B309&gt;1500,0,1))</f>
        <v/>
      </c>
      <c r="AG309" s="91">
        <f t="shared" ca="1" si="991"/>
        <v>0</v>
      </c>
      <c r="AH309" s="91">
        <f t="shared" si="992"/>
        <v>0</v>
      </c>
      <c r="AI309" s="91" t="str">
        <f>IF(G309="","0",VLOOKUP(G309,'登録データ（女）'!$U$4:$W$23,2,FALSE))</f>
        <v>0</v>
      </c>
      <c r="AJ309" s="91" t="str">
        <f t="shared" si="987"/>
        <v>00</v>
      </c>
      <c r="AK309" s="91" t="str">
        <f t="shared" si="993"/>
        <v>0</v>
      </c>
      <c r="AL309" s="91" t="str">
        <f t="shared" si="988"/>
        <v>000000</v>
      </c>
      <c r="AM309" s="91" t="str">
        <f t="shared" ca="1" si="994"/>
        <v/>
      </c>
      <c r="AN309" s="91">
        <f t="shared" si="995"/>
        <v>0</v>
      </c>
      <c r="AO309" s="91" t="str">
        <f>IF(G309="","0",VALUE(VLOOKUP(G309,'登録データ（男）'!$U$4:$W$22,3,FALSE)))</f>
        <v>0</v>
      </c>
      <c r="AP309" s="91">
        <f t="shared" si="989"/>
        <v>0</v>
      </c>
      <c r="AQ309" s="91">
        <f t="shared" si="996"/>
        <v>0</v>
      </c>
      <c r="AR309" s="91" t="str">
        <f ca="1">IF(OFFSET(B309,-MOD(ROW(B309),3),0)&lt;&gt;"",IF(RIGHT(G309,1)=")",VALUE(VLOOKUP(OFFSET(B309,-MOD(ROW(B309),3),0),'登録データ（女）'!B204,8,FALSE)),"0"),"0")</f>
        <v>0</v>
      </c>
      <c r="AS309" s="91">
        <f t="shared" ca="1" si="997"/>
        <v>0</v>
      </c>
      <c r="AT309" s="91" t="str">
        <f t="shared" ref="AT309" si="1128">IF(AU309="","",RANK(AU309,$AU$18:$AU$467,1))</f>
        <v/>
      </c>
      <c r="AU309" s="91" t="str">
        <f t="shared" ref="AU309" si="1129">IF(S309="","",B309)</f>
        <v/>
      </c>
      <c r="AV309" s="91" t="str">
        <f t="shared" ref="AV309" si="1130">IF(AW309="","",RANK(AW309,$AW$18:$AW$467,1))</f>
        <v/>
      </c>
      <c r="AW309" s="91" t="str">
        <f t="shared" ref="AW309" si="1131">IF(T309="","",B309)</f>
        <v/>
      </c>
      <c r="AX309" s="91" t="str">
        <f t="shared" ref="AX309" si="1132">IF(AY309="","",RANK(AY309,$AY$18:$AY$467,1))</f>
        <v/>
      </c>
      <c r="AY309" s="91" t="str">
        <f>IF(OR(G309="七種競技",G310="七種競技",G311="七種競技"),B309,"")</f>
        <v/>
      </c>
      <c r="AZ309" s="91"/>
      <c r="BA309" s="91">
        <f>B309</f>
        <v>0</v>
      </c>
      <c r="BB309" s="91" t="str">
        <f t="shared" si="998"/>
        <v/>
      </c>
      <c r="BG309" s="91">
        <f t="shared" si="999"/>
        <v>0</v>
      </c>
    </row>
    <row r="310" spans="1:59" ht="18.75" customHeight="1">
      <c r="A310" s="388"/>
      <c r="B310" s="382"/>
      <c r="C310" s="385"/>
      <c r="D310" s="385"/>
      <c r="E310" s="91" t="str">
        <f>IF(B309="","",VLOOKUP(B309,'登録データ（女）'!$A$3:$AB$2000,4,FALSE))</f>
        <v/>
      </c>
      <c r="F310" s="91" t="s">
        <v>53</v>
      </c>
      <c r="G310" s="16"/>
      <c r="H310" s="16"/>
      <c r="I310" s="91" t="s">
        <v>56</v>
      </c>
      <c r="J310" s="76"/>
      <c r="K310" s="91" t="str">
        <f t="shared" si="1011"/>
        <v/>
      </c>
      <c r="L310" s="76"/>
      <c r="M310" s="91" t="str">
        <f t="shared" si="990"/>
        <v/>
      </c>
      <c r="N310" s="76"/>
      <c r="O310" s="76"/>
      <c r="P310" s="204"/>
      <c r="Q310" s="204"/>
      <c r="R310" s="257"/>
      <c r="S310" s="255"/>
      <c r="T310" s="255"/>
      <c r="X310" s="104"/>
      <c r="Y310" s="91">
        <f>IF(B310="",0,IF(VLOOKUP(B310,'登録データ（女）'!$A$3:$AB$2000,28,FALSE)=1,0,1))</f>
        <v>0</v>
      </c>
      <c r="Z310" s="91"/>
      <c r="AA310" s="91"/>
      <c r="AB310" s="91"/>
      <c r="AC310" s="91"/>
      <c r="AD310" s="91"/>
      <c r="AE310" s="91"/>
      <c r="AF310" s="91"/>
      <c r="AG310" s="91">
        <f t="shared" ca="1" si="991"/>
        <v>0</v>
      </c>
      <c r="AH310" s="91">
        <f t="shared" si="992"/>
        <v>0</v>
      </c>
      <c r="AI310" s="91" t="str">
        <f>IF(G310="","0",VLOOKUP(G310,'登録データ（女）'!$U$4:$W$23,2,FALSE))</f>
        <v>0</v>
      </c>
      <c r="AJ310" s="91" t="str">
        <f t="shared" si="987"/>
        <v>00</v>
      </c>
      <c r="AK310" s="91" t="str">
        <f t="shared" si="993"/>
        <v>0</v>
      </c>
      <c r="AL310" s="91" t="str">
        <f t="shared" si="988"/>
        <v>000000</v>
      </c>
      <c r="AM310" s="91" t="str">
        <f t="shared" ca="1" si="994"/>
        <v/>
      </c>
      <c r="AN310" s="91">
        <f t="shared" si="995"/>
        <v>0</v>
      </c>
      <c r="AO310" s="91" t="str">
        <f>IF(G310="","0",VALUE(VLOOKUP(G310,'登録データ（男）'!$U$4:$W$22,3,FALSE)))</f>
        <v>0</v>
      </c>
      <c r="AP310" s="91">
        <f t="shared" si="989"/>
        <v>0</v>
      </c>
      <c r="AQ310" s="91">
        <f t="shared" si="996"/>
        <v>0</v>
      </c>
      <c r="AR310" s="91" t="str">
        <f ca="1">IF(OFFSET(B310,-MOD(ROW(B310),3),0)&lt;&gt;"",IF(RIGHT(G310,1)=")",VALUE(VLOOKUP(OFFSET(B310,-MOD(ROW(B310),3),0),'登録データ（女）'!B205,8,FALSE)),"0"),"0")</f>
        <v>0</v>
      </c>
      <c r="AS310" s="91">
        <f t="shared" ca="1" si="997"/>
        <v>0</v>
      </c>
      <c r="AT310" s="91"/>
      <c r="AU310" s="91"/>
      <c r="AV310" s="91"/>
      <c r="AW310" s="91"/>
      <c r="AX310" s="91"/>
      <c r="AY310" s="91"/>
      <c r="AZ310" s="91"/>
      <c r="BA310" s="91"/>
      <c r="BB310" s="91" t="str">
        <f t="shared" si="998"/>
        <v/>
      </c>
      <c r="BG310" s="91">
        <f t="shared" si="999"/>
        <v>0</v>
      </c>
    </row>
    <row r="311" spans="1:59" ht="18.75" customHeight="1" thickBot="1">
      <c r="A311" s="389"/>
      <c r="B311" s="383"/>
      <c r="C311" s="386"/>
      <c r="D311" s="386"/>
      <c r="E311" s="117" t="s">
        <v>259</v>
      </c>
      <c r="F311" s="92" t="s">
        <v>54</v>
      </c>
      <c r="G311" s="79"/>
      <c r="H311" s="79"/>
      <c r="I311" s="92" t="s">
        <v>36</v>
      </c>
      <c r="J311" s="18"/>
      <c r="K311" s="93" t="str">
        <f t="shared" si="1011"/>
        <v/>
      </c>
      <c r="L311" s="18"/>
      <c r="M311" s="93" t="str">
        <f t="shared" si="990"/>
        <v/>
      </c>
      <c r="N311" s="18"/>
      <c r="O311" s="18"/>
      <c r="P311" s="258"/>
      <c r="Q311" s="258"/>
      <c r="R311" s="259"/>
      <c r="S311" s="256"/>
      <c r="T311" s="256"/>
      <c r="X311" s="104"/>
      <c r="Y311" s="91">
        <f>IF(B311="",0,IF(VLOOKUP(B311,'登録データ（女）'!$A$3:$AB$2000,28,FALSE)=1,0,1))</f>
        <v>0</v>
      </c>
      <c r="Z311" s="91"/>
      <c r="AA311" s="91"/>
      <c r="AB311" s="91"/>
      <c r="AC311" s="91"/>
      <c r="AD311" s="91"/>
      <c r="AE311" s="91"/>
      <c r="AF311" s="91"/>
      <c r="AG311" s="91">
        <f t="shared" ca="1" si="991"/>
        <v>0</v>
      </c>
      <c r="AH311" s="91">
        <f t="shared" si="992"/>
        <v>0</v>
      </c>
      <c r="AI311" s="91" t="str">
        <f>IF(G311="","0",VLOOKUP(G311,'登録データ（女）'!$U$4:$W$23,2,FALSE))</f>
        <v>0</v>
      </c>
      <c r="AJ311" s="91" t="str">
        <f t="shared" si="987"/>
        <v>00</v>
      </c>
      <c r="AK311" s="91" t="str">
        <f t="shared" si="993"/>
        <v>0</v>
      </c>
      <c r="AL311" s="91" t="str">
        <f t="shared" si="988"/>
        <v>000000</v>
      </c>
      <c r="AM311" s="91" t="str">
        <f t="shared" ca="1" si="994"/>
        <v/>
      </c>
      <c r="AN311" s="91">
        <f t="shared" si="995"/>
        <v>0</v>
      </c>
      <c r="AO311" s="91" t="str">
        <f>IF(G311="","0",VALUE(VLOOKUP(G311,'登録データ（男）'!$U$4:$W$22,3,FALSE)))</f>
        <v>0</v>
      </c>
      <c r="AP311" s="91">
        <f t="shared" si="989"/>
        <v>0</v>
      </c>
      <c r="AQ311" s="91">
        <f t="shared" si="996"/>
        <v>0</v>
      </c>
      <c r="AR311" s="91" t="str">
        <f ca="1">IF(OFFSET(B311,-MOD(ROW(B311),3),0)&lt;&gt;"",IF(RIGHT(G311,1)=")",VALUE(VLOOKUP(OFFSET(B311,-MOD(ROW(B311),3),0),'登録データ（女）'!B206,8,FALSE)),"0"),"0")</f>
        <v>0</v>
      </c>
      <c r="AS311" s="91">
        <f t="shared" ca="1" si="997"/>
        <v>0</v>
      </c>
      <c r="AT311" s="91"/>
      <c r="AU311" s="91"/>
      <c r="AV311" s="91"/>
      <c r="AW311" s="91"/>
      <c r="AX311" s="91"/>
      <c r="AY311" s="91"/>
      <c r="AZ311" s="91"/>
      <c r="BA311" s="91"/>
      <c r="BB311" s="91" t="str">
        <f t="shared" si="998"/>
        <v/>
      </c>
      <c r="BG311" s="91">
        <f t="shared" si="999"/>
        <v>0</v>
      </c>
    </row>
    <row r="312" spans="1:59" ht="18" customHeight="1" thickTop="1">
      <c r="A312" s="387">
        <v>99</v>
      </c>
      <c r="B312" s="381"/>
      <c r="C312" s="384" t="str">
        <f>IF(B312="","",VLOOKUP(B312,'登録データ（女）'!$A$3:$AB$2000,2,FALSE))</f>
        <v/>
      </c>
      <c r="D312" s="384" t="str">
        <f>IF(B312="","",VLOOKUP(B312,'登録データ（女）'!$A$3:$AB$2000,3,FALSE))</f>
        <v/>
      </c>
      <c r="E312" s="90" t="str">
        <f>IF(B312="","",VLOOKUP(B312,'登録データ（女）'!$A$3:$AB$2000,7,FALSE))</f>
        <v/>
      </c>
      <c r="F312" s="90" t="s">
        <v>52</v>
      </c>
      <c r="G312" s="82"/>
      <c r="H312" s="82"/>
      <c r="I312" s="90" t="s">
        <v>55</v>
      </c>
      <c r="J312" s="17"/>
      <c r="K312" s="111" t="str">
        <f t="shared" si="1011"/>
        <v/>
      </c>
      <c r="L312" s="17"/>
      <c r="M312" s="111" t="str">
        <f t="shared" si="990"/>
        <v/>
      </c>
      <c r="N312" s="17"/>
      <c r="O312" s="17"/>
      <c r="P312" s="262"/>
      <c r="Q312" s="262"/>
      <c r="R312" s="241"/>
      <c r="S312" s="254"/>
      <c r="T312" s="254"/>
      <c r="X312" s="104"/>
      <c r="Y312" s="91">
        <f>IF(B312="",0,IF(VLOOKUP(B312,'登録データ（女）'!$A$3:$AB$2000,28,FALSE)=1,0,1))</f>
        <v>0</v>
      </c>
      <c r="Z312" s="91">
        <f t="shared" ref="Z312" si="1133">IF(B312="",1,0)</f>
        <v>1</v>
      </c>
      <c r="AA312" s="91">
        <f t="shared" ref="AA312" si="1134">IF(C312="",1,0)</f>
        <v>1</v>
      </c>
      <c r="AB312" s="91">
        <f t="shared" ref="AB312" si="1135">IF(D312="",1,0)</f>
        <v>1</v>
      </c>
      <c r="AC312" s="91">
        <f t="shared" ref="AC312" si="1136">IF(E312="",1,0)</f>
        <v>1</v>
      </c>
      <c r="AD312" s="91">
        <f t="shared" ref="AD312" si="1137">IF(E313="",1,0)</f>
        <v>1</v>
      </c>
      <c r="AE312" s="91">
        <f>SUM(Z312:AD312)</f>
        <v>5</v>
      </c>
      <c r="AF312" s="115" t="str">
        <f t="shared" ref="AF312" si="1138">IF($B312="","",IF($B312&gt;1500,0,1))</f>
        <v/>
      </c>
      <c r="AG312" s="91">
        <f t="shared" ca="1" si="991"/>
        <v>0</v>
      </c>
      <c r="AH312" s="91">
        <f t="shared" si="992"/>
        <v>0</v>
      </c>
      <c r="AI312" s="91" t="str">
        <f>IF(G312="","0",VLOOKUP(G312,'登録データ（女）'!$U$4:$W$23,2,FALSE))</f>
        <v>0</v>
      </c>
      <c r="AJ312" s="91" t="str">
        <f t="shared" si="987"/>
        <v>00</v>
      </c>
      <c r="AK312" s="91" t="str">
        <f t="shared" si="993"/>
        <v>0</v>
      </c>
      <c r="AL312" s="91" t="str">
        <f t="shared" si="988"/>
        <v>000000</v>
      </c>
      <c r="AM312" s="91" t="str">
        <f t="shared" ca="1" si="994"/>
        <v/>
      </c>
      <c r="AN312" s="91">
        <f t="shared" si="995"/>
        <v>0</v>
      </c>
      <c r="AO312" s="91" t="str">
        <f>IF(G312="","0",VALUE(VLOOKUP(G312,'登録データ（男）'!$U$4:$W$22,3,FALSE)))</f>
        <v>0</v>
      </c>
      <c r="AP312" s="91">
        <f t="shared" si="989"/>
        <v>0</v>
      </c>
      <c r="AQ312" s="91">
        <f t="shared" si="996"/>
        <v>0</v>
      </c>
      <c r="AR312" s="91" t="str">
        <f ca="1">IF(OFFSET(B312,-MOD(ROW(B312),3),0)&lt;&gt;"",IF(RIGHT(G312,1)=")",VALUE(VLOOKUP(OFFSET(B312,-MOD(ROW(B312),3),0),'登録データ（女）'!B207,8,FALSE)),"0"),"0")</f>
        <v>0</v>
      </c>
      <c r="AS312" s="91">
        <f t="shared" ca="1" si="997"/>
        <v>0</v>
      </c>
      <c r="AT312" s="91" t="str">
        <f t="shared" ref="AT312" si="1139">IF(AU312="","",RANK(AU312,$AU$18:$AU$467,1))</f>
        <v/>
      </c>
      <c r="AU312" s="91" t="str">
        <f t="shared" ref="AU312" si="1140">IF(S312="","",B312)</f>
        <v/>
      </c>
      <c r="AV312" s="91" t="str">
        <f t="shared" ref="AV312" si="1141">IF(AW312="","",RANK(AW312,$AW$18:$AW$467,1))</f>
        <v/>
      </c>
      <c r="AW312" s="91" t="str">
        <f t="shared" ref="AW312" si="1142">IF(T312="","",B312)</f>
        <v/>
      </c>
      <c r="AX312" s="91" t="str">
        <f t="shared" ref="AX312" si="1143">IF(AY312="","",RANK(AY312,$AY$18:$AY$467,1))</f>
        <v/>
      </c>
      <c r="AY312" s="91" t="str">
        <f>IF(OR(G312="七種競技",G313="七種競技",G314="七種競技"),B312,"")</f>
        <v/>
      </c>
      <c r="AZ312" s="91"/>
      <c r="BA312" s="91">
        <f>B312</f>
        <v>0</v>
      </c>
      <c r="BB312" s="91" t="str">
        <f t="shared" si="998"/>
        <v/>
      </c>
      <c r="BG312" s="91">
        <f t="shared" si="999"/>
        <v>0</v>
      </c>
    </row>
    <row r="313" spans="1:59" ht="18" customHeight="1">
      <c r="A313" s="388"/>
      <c r="B313" s="382"/>
      <c r="C313" s="385"/>
      <c r="D313" s="385"/>
      <c r="E313" s="91" t="str">
        <f>IF(B312="","",VLOOKUP(B312,'登録データ（女）'!$A$3:$AB$2000,4,FALSE))</f>
        <v/>
      </c>
      <c r="F313" s="91" t="s">
        <v>53</v>
      </c>
      <c r="G313" s="16"/>
      <c r="H313" s="16"/>
      <c r="I313" s="91" t="s">
        <v>56</v>
      </c>
      <c r="J313" s="76"/>
      <c r="K313" s="91" t="str">
        <f t="shared" si="1011"/>
        <v/>
      </c>
      <c r="L313" s="76"/>
      <c r="M313" s="91" t="str">
        <f t="shared" si="990"/>
        <v/>
      </c>
      <c r="N313" s="76"/>
      <c r="O313" s="76"/>
      <c r="P313" s="204"/>
      <c r="Q313" s="204"/>
      <c r="R313" s="257"/>
      <c r="S313" s="255"/>
      <c r="T313" s="255"/>
      <c r="X313" s="104"/>
      <c r="Y313" s="91">
        <f>IF(B313="",0,IF(VLOOKUP(B313,'登録データ（女）'!$A$3:$AB$2000,28,FALSE)=1,0,1))</f>
        <v>0</v>
      </c>
      <c r="Z313" s="91"/>
      <c r="AA313" s="91"/>
      <c r="AB313" s="91"/>
      <c r="AC313" s="91"/>
      <c r="AD313" s="91"/>
      <c r="AE313" s="91"/>
      <c r="AF313" s="91"/>
      <c r="AG313" s="91">
        <f t="shared" ca="1" si="991"/>
        <v>0</v>
      </c>
      <c r="AH313" s="91">
        <f t="shared" si="992"/>
        <v>0</v>
      </c>
      <c r="AI313" s="91" t="str">
        <f>IF(G313="","0",VLOOKUP(G313,'登録データ（女）'!$U$4:$W$23,2,FALSE))</f>
        <v>0</v>
      </c>
      <c r="AJ313" s="91" t="str">
        <f t="shared" si="987"/>
        <v>00</v>
      </c>
      <c r="AK313" s="91" t="str">
        <f t="shared" si="993"/>
        <v>0</v>
      </c>
      <c r="AL313" s="91" t="str">
        <f t="shared" si="988"/>
        <v>000000</v>
      </c>
      <c r="AM313" s="91" t="str">
        <f t="shared" ca="1" si="994"/>
        <v/>
      </c>
      <c r="AN313" s="91">
        <f t="shared" si="995"/>
        <v>0</v>
      </c>
      <c r="AO313" s="91" t="str">
        <f>IF(G313="","0",VALUE(VLOOKUP(G313,'登録データ（男）'!$U$4:$W$22,3,FALSE)))</f>
        <v>0</v>
      </c>
      <c r="AP313" s="91">
        <f t="shared" si="989"/>
        <v>0</v>
      </c>
      <c r="AQ313" s="91">
        <f t="shared" si="996"/>
        <v>0</v>
      </c>
      <c r="AR313" s="91" t="str">
        <f ca="1">IF(OFFSET(B313,-MOD(ROW(B313),3),0)&lt;&gt;"",IF(RIGHT(G313,1)=")",VALUE(VLOOKUP(OFFSET(B313,-MOD(ROW(B313),3),0),'登録データ（女）'!B208,8,FALSE)),"0"),"0")</f>
        <v>0</v>
      </c>
      <c r="AS313" s="91">
        <f t="shared" ca="1" si="997"/>
        <v>0</v>
      </c>
      <c r="AT313" s="91"/>
      <c r="AU313" s="91"/>
      <c r="AV313" s="91"/>
      <c r="AW313" s="91"/>
      <c r="AX313" s="91"/>
      <c r="AY313" s="91"/>
      <c r="AZ313" s="91"/>
      <c r="BA313" s="91"/>
      <c r="BB313" s="91" t="str">
        <f t="shared" si="998"/>
        <v/>
      </c>
      <c r="BG313" s="91">
        <f t="shared" si="999"/>
        <v>0</v>
      </c>
    </row>
    <row r="314" spans="1:59" ht="18.75" customHeight="1" thickBot="1">
      <c r="A314" s="389"/>
      <c r="B314" s="383"/>
      <c r="C314" s="386"/>
      <c r="D314" s="386"/>
      <c r="E314" s="117" t="s">
        <v>259</v>
      </c>
      <c r="F314" s="92" t="s">
        <v>54</v>
      </c>
      <c r="G314" s="79"/>
      <c r="H314" s="79"/>
      <c r="I314" s="92" t="s">
        <v>36</v>
      </c>
      <c r="J314" s="18"/>
      <c r="K314" s="93" t="str">
        <f t="shared" si="1011"/>
        <v/>
      </c>
      <c r="L314" s="18"/>
      <c r="M314" s="93" t="str">
        <f t="shared" si="990"/>
        <v/>
      </c>
      <c r="N314" s="18"/>
      <c r="O314" s="18"/>
      <c r="P314" s="258"/>
      <c r="Q314" s="258"/>
      <c r="R314" s="259"/>
      <c r="S314" s="256"/>
      <c r="T314" s="256"/>
      <c r="X314" s="104"/>
      <c r="Y314" s="91">
        <f>IF(B314="",0,IF(VLOOKUP(B314,'登録データ（女）'!$A$3:$AB$2000,28,FALSE)=1,0,1))</f>
        <v>0</v>
      </c>
      <c r="Z314" s="91"/>
      <c r="AA314" s="91"/>
      <c r="AB314" s="91"/>
      <c r="AC314" s="91"/>
      <c r="AD314" s="91"/>
      <c r="AE314" s="91"/>
      <c r="AF314" s="91"/>
      <c r="AG314" s="91">
        <f t="shared" ca="1" si="991"/>
        <v>0</v>
      </c>
      <c r="AH314" s="91">
        <f t="shared" si="992"/>
        <v>0</v>
      </c>
      <c r="AI314" s="91" t="str">
        <f>IF(G314="","0",VLOOKUP(G314,'登録データ（女）'!$U$4:$W$23,2,FALSE))</f>
        <v>0</v>
      </c>
      <c r="AJ314" s="91" t="str">
        <f t="shared" si="987"/>
        <v>00</v>
      </c>
      <c r="AK314" s="91" t="str">
        <f t="shared" si="993"/>
        <v>0</v>
      </c>
      <c r="AL314" s="91" t="str">
        <f t="shared" si="988"/>
        <v>000000</v>
      </c>
      <c r="AM314" s="91" t="str">
        <f t="shared" ca="1" si="994"/>
        <v/>
      </c>
      <c r="AN314" s="91">
        <f t="shared" si="995"/>
        <v>0</v>
      </c>
      <c r="AO314" s="91" t="str">
        <f>IF(G314="","0",VALUE(VLOOKUP(G314,'登録データ（男）'!$U$4:$W$22,3,FALSE)))</f>
        <v>0</v>
      </c>
      <c r="AP314" s="91">
        <f t="shared" si="989"/>
        <v>0</v>
      </c>
      <c r="AQ314" s="91">
        <f t="shared" si="996"/>
        <v>0</v>
      </c>
      <c r="AR314" s="91" t="str">
        <f ca="1">IF(OFFSET(B314,-MOD(ROW(B314),3),0)&lt;&gt;"",IF(RIGHT(G314,1)=")",VALUE(VLOOKUP(OFFSET(B314,-MOD(ROW(B314),3),0),'登録データ（女）'!B209,8,FALSE)),"0"),"0")</f>
        <v>0</v>
      </c>
      <c r="AS314" s="91">
        <f t="shared" ca="1" si="997"/>
        <v>0</v>
      </c>
      <c r="AT314" s="91"/>
      <c r="AU314" s="91"/>
      <c r="AV314" s="91"/>
      <c r="AW314" s="91"/>
      <c r="AX314" s="91"/>
      <c r="AY314" s="91"/>
      <c r="AZ314" s="91"/>
      <c r="BA314" s="91"/>
      <c r="BB314" s="91" t="str">
        <f t="shared" si="998"/>
        <v/>
      </c>
      <c r="BG314" s="91">
        <f t="shared" si="999"/>
        <v>0</v>
      </c>
    </row>
    <row r="315" spans="1:59" ht="18" customHeight="1" thickTop="1">
      <c r="A315" s="387">
        <v>100</v>
      </c>
      <c r="B315" s="381"/>
      <c r="C315" s="384" t="str">
        <f>IF(B315="","",VLOOKUP(B315,'登録データ（女）'!$A$3:$AB$2000,2,FALSE))</f>
        <v/>
      </c>
      <c r="D315" s="384" t="str">
        <f>IF(B315="","",VLOOKUP(B315,'登録データ（女）'!$A$3:$AB$2000,3,FALSE))</f>
        <v/>
      </c>
      <c r="E315" s="90" t="str">
        <f>IF(B315="","",VLOOKUP(B315,'登録データ（女）'!$A$3:$AB$2000,7,FALSE))</f>
        <v/>
      </c>
      <c r="F315" s="90" t="s">
        <v>52</v>
      </c>
      <c r="G315" s="82"/>
      <c r="H315" s="82"/>
      <c r="I315" s="90" t="s">
        <v>55</v>
      </c>
      <c r="J315" s="17"/>
      <c r="K315" s="111" t="str">
        <f t="shared" si="1011"/>
        <v/>
      </c>
      <c r="L315" s="17"/>
      <c r="M315" s="111" t="str">
        <f t="shared" si="990"/>
        <v/>
      </c>
      <c r="N315" s="17"/>
      <c r="O315" s="17"/>
      <c r="P315" s="262"/>
      <c r="Q315" s="262"/>
      <c r="R315" s="241"/>
      <c r="S315" s="254"/>
      <c r="T315" s="254"/>
      <c r="X315" s="104"/>
      <c r="Y315" s="91">
        <f>IF(B315="",0,IF(VLOOKUP(B315,'登録データ（女）'!$A$3:$AB$2000,28,FALSE)=1,0,1))</f>
        <v>0</v>
      </c>
      <c r="Z315" s="91">
        <f t="shared" ref="Z315" si="1144">IF(B315="",1,0)</f>
        <v>1</v>
      </c>
      <c r="AA315" s="91">
        <f t="shared" ref="AA315" si="1145">IF(C315="",1,0)</f>
        <v>1</v>
      </c>
      <c r="AB315" s="91">
        <f t="shared" ref="AB315" si="1146">IF(D315="",1,0)</f>
        <v>1</v>
      </c>
      <c r="AC315" s="91">
        <f t="shared" ref="AC315" si="1147">IF(E315="",1,0)</f>
        <v>1</v>
      </c>
      <c r="AD315" s="91">
        <f t="shared" ref="AD315" si="1148">IF(E316="",1,0)</f>
        <v>1</v>
      </c>
      <c r="AE315" s="91">
        <f>SUM(Z315:AD315)</f>
        <v>5</v>
      </c>
      <c r="AF315" s="115" t="str">
        <f t="shared" ref="AF315" si="1149">IF($B315="","",IF($B315&gt;1500,0,1))</f>
        <v/>
      </c>
      <c r="AG315" s="91">
        <f t="shared" ca="1" si="991"/>
        <v>0</v>
      </c>
      <c r="AH315" s="91">
        <f t="shared" si="992"/>
        <v>0</v>
      </c>
      <c r="AI315" s="91" t="str">
        <f>IF(G315="","0",VLOOKUP(G315,'登録データ（女）'!$U$4:$W$23,2,FALSE))</f>
        <v>0</v>
      </c>
      <c r="AJ315" s="91" t="str">
        <f t="shared" si="987"/>
        <v>00</v>
      </c>
      <c r="AK315" s="91" t="str">
        <f t="shared" si="993"/>
        <v>0</v>
      </c>
      <c r="AL315" s="91" t="str">
        <f t="shared" si="988"/>
        <v>000000</v>
      </c>
      <c r="AM315" s="91" t="str">
        <f t="shared" ca="1" si="994"/>
        <v/>
      </c>
      <c r="AN315" s="91">
        <f t="shared" si="995"/>
        <v>0</v>
      </c>
      <c r="AO315" s="91" t="str">
        <f>IF(G315="","0",VALUE(VLOOKUP(G315,'登録データ（男）'!$U$4:$W$22,3,FALSE)))</f>
        <v>0</v>
      </c>
      <c r="AP315" s="91">
        <f t="shared" si="989"/>
        <v>0</v>
      </c>
      <c r="AQ315" s="91">
        <f t="shared" si="996"/>
        <v>0</v>
      </c>
      <c r="AR315" s="91" t="str">
        <f ca="1">IF(OFFSET(B315,-MOD(ROW(B315),3),0)&lt;&gt;"",IF(RIGHT(G315,1)=")",VALUE(VLOOKUP(OFFSET(B315,-MOD(ROW(B315),3),0),'登録データ（女）'!B210,8,FALSE)),"0"),"0")</f>
        <v>0</v>
      </c>
      <c r="AS315" s="91">
        <f t="shared" ca="1" si="997"/>
        <v>0</v>
      </c>
      <c r="AT315" s="91" t="str">
        <f t="shared" ref="AT315" si="1150">IF(AU315="","",RANK(AU315,$AU$18:$AU$467,1))</f>
        <v/>
      </c>
      <c r="AU315" s="91" t="str">
        <f t="shared" ref="AU315" si="1151">IF(S315="","",B315)</f>
        <v/>
      </c>
      <c r="AV315" s="91" t="str">
        <f t="shared" ref="AV315" si="1152">IF(AW315="","",RANK(AW315,$AW$18:$AW$467,1))</f>
        <v/>
      </c>
      <c r="AW315" s="91" t="str">
        <f t="shared" ref="AW315" si="1153">IF(T315="","",B315)</f>
        <v/>
      </c>
      <c r="AX315" s="91" t="str">
        <f t="shared" ref="AX315" si="1154">IF(AY315="","",RANK(AY315,$AY$18:$AY$467,1))</f>
        <v/>
      </c>
      <c r="AY315" s="91" t="str">
        <f>IF(OR(G315="七種競技",G316="七種競技",G317="七種競技"),B315,"")</f>
        <v/>
      </c>
      <c r="AZ315" s="91"/>
      <c r="BA315" s="91">
        <f>B315</f>
        <v>0</v>
      </c>
      <c r="BB315" s="91" t="str">
        <f t="shared" si="998"/>
        <v/>
      </c>
      <c r="BG315" s="91">
        <f t="shared" si="999"/>
        <v>0</v>
      </c>
    </row>
    <row r="316" spans="1:59" ht="18.75" customHeight="1">
      <c r="A316" s="388"/>
      <c r="B316" s="382"/>
      <c r="C316" s="385"/>
      <c r="D316" s="385"/>
      <c r="E316" s="91" t="str">
        <f>IF(B315="","",VLOOKUP(B315,'登録データ（女）'!$A$3:$AB$2000,4,FALSE))</f>
        <v/>
      </c>
      <c r="F316" s="91" t="s">
        <v>53</v>
      </c>
      <c r="G316" s="16"/>
      <c r="H316" s="16"/>
      <c r="I316" s="91" t="s">
        <v>56</v>
      </c>
      <c r="J316" s="76"/>
      <c r="K316" s="91" t="str">
        <f t="shared" si="1011"/>
        <v/>
      </c>
      <c r="L316" s="76"/>
      <c r="M316" s="91" t="str">
        <f t="shared" si="990"/>
        <v/>
      </c>
      <c r="N316" s="76"/>
      <c r="O316" s="76"/>
      <c r="P316" s="204"/>
      <c r="Q316" s="204"/>
      <c r="R316" s="257"/>
      <c r="S316" s="255"/>
      <c r="T316" s="255"/>
      <c r="X316" s="104"/>
      <c r="Y316" s="91">
        <f>IF(B316="",0,IF(VLOOKUP(B316,'登録データ（女）'!$A$3:$AB$2000,28,FALSE)=1,0,1))</f>
        <v>0</v>
      </c>
      <c r="Z316" s="91"/>
      <c r="AA316" s="91"/>
      <c r="AB316" s="91"/>
      <c r="AC316" s="91"/>
      <c r="AD316" s="91"/>
      <c r="AE316" s="91"/>
      <c r="AF316" s="91"/>
      <c r="AG316" s="91">
        <f t="shared" ca="1" si="991"/>
        <v>0</v>
      </c>
      <c r="AH316" s="91">
        <f t="shared" si="992"/>
        <v>0</v>
      </c>
      <c r="AI316" s="91" t="str">
        <f>IF(G316="","0",VLOOKUP(G316,'登録データ（女）'!$U$4:$W$23,2,FALSE))</f>
        <v>0</v>
      </c>
      <c r="AJ316" s="91" t="str">
        <f t="shared" si="987"/>
        <v>00</v>
      </c>
      <c r="AK316" s="91" t="str">
        <f t="shared" si="993"/>
        <v>0</v>
      </c>
      <c r="AL316" s="91" t="str">
        <f t="shared" si="988"/>
        <v>000000</v>
      </c>
      <c r="AM316" s="91" t="str">
        <f t="shared" ca="1" si="994"/>
        <v/>
      </c>
      <c r="AN316" s="91">
        <f t="shared" si="995"/>
        <v>0</v>
      </c>
      <c r="AO316" s="91" t="str">
        <f>IF(G316="","0",VALUE(VLOOKUP(G316,'登録データ（男）'!$U$4:$W$22,3,FALSE)))</f>
        <v>0</v>
      </c>
      <c r="AP316" s="91">
        <f t="shared" si="989"/>
        <v>0</v>
      </c>
      <c r="AQ316" s="91">
        <f t="shared" si="996"/>
        <v>0</v>
      </c>
      <c r="AR316" s="91" t="str">
        <f ca="1">IF(OFFSET(B316,-MOD(ROW(B316),3),0)&lt;&gt;"",IF(RIGHT(G316,1)=")",VALUE(VLOOKUP(OFFSET(B316,-MOD(ROW(B316),3),0),'登録データ（女）'!B211,8,FALSE)),"0"),"0")</f>
        <v>0</v>
      </c>
      <c r="AS316" s="91">
        <f t="shared" ca="1" si="997"/>
        <v>0</v>
      </c>
      <c r="AT316" s="91"/>
      <c r="AU316" s="91"/>
      <c r="AV316" s="91"/>
      <c r="AW316" s="91"/>
      <c r="AX316" s="91"/>
      <c r="AY316" s="91"/>
      <c r="AZ316" s="91"/>
      <c r="BA316" s="91"/>
      <c r="BB316" s="91" t="str">
        <f t="shared" si="998"/>
        <v/>
      </c>
      <c r="BG316" s="91">
        <f t="shared" si="999"/>
        <v>0</v>
      </c>
    </row>
    <row r="317" spans="1:59" ht="18" customHeight="1" thickBot="1">
      <c r="A317" s="389"/>
      <c r="B317" s="383"/>
      <c r="C317" s="386"/>
      <c r="D317" s="386"/>
      <c r="E317" s="117" t="s">
        <v>259</v>
      </c>
      <c r="F317" s="92" t="s">
        <v>54</v>
      </c>
      <c r="G317" s="79"/>
      <c r="H317" s="79"/>
      <c r="I317" s="92" t="s">
        <v>36</v>
      </c>
      <c r="J317" s="18"/>
      <c r="K317" s="93" t="str">
        <f t="shared" si="1011"/>
        <v/>
      </c>
      <c r="L317" s="18"/>
      <c r="M317" s="93" t="str">
        <f t="shared" si="990"/>
        <v/>
      </c>
      <c r="N317" s="18"/>
      <c r="O317" s="18"/>
      <c r="P317" s="258"/>
      <c r="Q317" s="258"/>
      <c r="R317" s="259"/>
      <c r="S317" s="256"/>
      <c r="T317" s="256"/>
      <c r="X317" s="104"/>
      <c r="Y317" s="91">
        <f>IF(B317="",0,IF(VLOOKUP(B317,'登録データ（女）'!$A$3:$AB$2000,28,FALSE)=1,0,1))</f>
        <v>0</v>
      </c>
      <c r="Z317" s="91"/>
      <c r="AA317" s="91"/>
      <c r="AB317" s="91"/>
      <c r="AC317" s="91"/>
      <c r="AD317" s="91"/>
      <c r="AE317" s="91"/>
      <c r="AF317" s="91"/>
      <c r="AG317" s="91">
        <f t="shared" ca="1" si="991"/>
        <v>0</v>
      </c>
      <c r="AH317" s="91">
        <f t="shared" si="992"/>
        <v>0</v>
      </c>
      <c r="AI317" s="91" t="str">
        <f>IF(G317="","0",VLOOKUP(G317,'登録データ（女）'!$U$4:$W$23,2,FALSE))</f>
        <v>0</v>
      </c>
      <c r="AJ317" s="91" t="str">
        <f t="shared" si="987"/>
        <v>00</v>
      </c>
      <c r="AK317" s="91" t="str">
        <f t="shared" si="993"/>
        <v>0</v>
      </c>
      <c r="AL317" s="91" t="str">
        <f t="shared" si="988"/>
        <v>000000</v>
      </c>
      <c r="AM317" s="91" t="str">
        <f t="shared" ca="1" si="994"/>
        <v/>
      </c>
      <c r="AN317" s="91">
        <f t="shared" si="995"/>
        <v>0</v>
      </c>
      <c r="AO317" s="91" t="str">
        <f>IF(G317="","0",VALUE(VLOOKUP(G317,'登録データ（男）'!$U$4:$W$22,3,FALSE)))</f>
        <v>0</v>
      </c>
      <c r="AP317" s="91">
        <f t="shared" si="989"/>
        <v>0</v>
      </c>
      <c r="AQ317" s="91">
        <f t="shared" si="996"/>
        <v>0</v>
      </c>
      <c r="AR317" s="91" t="str">
        <f ca="1">IF(OFFSET(B317,-MOD(ROW(B317),3),0)&lt;&gt;"",IF(RIGHT(G317,1)=")",VALUE(VLOOKUP(OFFSET(B317,-MOD(ROW(B317),3),0),'登録データ（女）'!B212,8,FALSE)),"0"),"0")</f>
        <v>0</v>
      </c>
      <c r="AS317" s="91">
        <f t="shared" ca="1" si="997"/>
        <v>0</v>
      </c>
      <c r="AT317" s="91"/>
      <c r="AU317" s="91"/>
      <c r="AV317" s="91"/>
      <c r="AW317" s="91"/>
      <c r="AX317" s="91"/>
      <c r="AY317" s="91"/>
      <c r="AZ317" s="91"/>
      <c r="BA317" s="91"/>
      <c r="BB317" s="91" t="str">
        <f t="shared" si="998"/>
        <v/>
      </c>
      <c r="BG317" s="91">
        <f t="shared" si="999"/>
        <v>0</v>
      </c>
    </row>
    <row r="318" spans="1:59" ht="18" customHeight="1" thickTop="1">
      <c r="A318" s="387">
        <v>101</v>
      </c>
      <c r="B318" s="381"/>
      <c r="C318" s="384" t="str">
        <f>IF(B318="","",VLOOKUP(B318,'登録データ（女）'!$A$3:$AB$2000,2,FALSE))</f>
        <v/>
      </c>
      <c r="D318" s="384" t="str">
        <f>IF(B318="","",VLOOKUP(B318,'登録データ（女）'!$A$3:$AB$2000,3,FALSE))</f>
        <v/>
      </c>
      <c r="E318" s="90" t="str">
        <f>IF(B318="","",VLOOKUP(B318,'登録データ（女）'!$A$3:$AB$2000,7,FALSE))</f>
        <v/>
      </c>
      <c r="F318" s="90" t="s">
        <v>52</v>
      </c>
      <c r="G318" s="82"/>
      <c r="H318" s="82"/>
      <c r="I318" s="90" t="s">
        <v>55</v>
      </c>
      <c r="J318" s="17"/>
      <c r="K318" s="111" t="str">
        <f t="shared" si="1011"/>
        <v/>
      </c>
      <c r="L318" s="17"/>
      <c r="M318" s="111" t="str">
        <f t="shared" si="990"/>
        <v/>
      </c>
      <c r="N318" s="17"/>
      <c r="O318" s="17"/>
      <c r="P318" s="262"/>
      <c r="Q318" s="262"/>
      <c r="R318" s="241"/>
      <c r="S318" s="254"/>
      <c r="T318" s="254"/>
      <c r="X318" s="104"/>
      <c r="Y318" s="91">
        <f>IF(B318="",0,IF(VLOOKUP(B318,'登録データ（女）'!$A$3:$AB$2000,28,FALSE)=1,0,1))</f>
        <v>0</v>
      </c>
      <c r="Z318" s="91">
        <f t="shared" ref="Z318" si="1155">IF(B318="",1,0)</f>
        <v>1</v>
      </c>
      <c r="AA318" s="91">
        <f t="shared" ref="AA318" si="1156">IF(C318="",1,0)</f>
        <v>1</v>
      </c>
      <c r="AB318" s="91">
        <f t="shared" ref="AB318" si="1157">IF(D318="",1,0)</f>
        <v>1</v>
      </c>
      <c r="AC318" s="91">
        <f t="shared" ref="AC318" si="1158">IF(E318="",1,0)</f>
        <v>1</v>
      </c>
      <c r="AD318" s="91">
        <f t="shared" ref="AD318" si="1159">IF(E319="",1,0)</f>
        <v>1</v>
      </c>
      <c r="AE318" s="91">
        <f>SUM(Z318:AD318)</f>
        <v>5</v>
      </c>
      <c r="AF318" s="115" t="str">
        <f t="shared" ref="AF318" si="1160">IF($B318="","",IF($B318&gt;1500,0,1))</f>
        <v/>
      </c>
      <c r="AG318" s="91">
        <f t="shared" ca="1" si="991"/>
        <v>0</v>
      </c>
      <c r="AH318" s="91">
        <f t="shared" si="992"/>
        <v>0</v>
      </c>
      <c r="AI318" s="91" t="str">
        <f>IF(G318="","0",VLOOKUP(G318,'登録データ（女）'!$U$4:$W$23,2,FALSE))</f>
        <v>0</v>
      </c>
      <c r="AJ318" s="91" t="str">
        <f t="shared" si="987"/>
        <v>00</v>
      </c>
      <c r="AK318" s="91" t="str">
        <f t="shared" si="993"/>
        <v>0</v>
      </c>
      <c r="AL318" s="91" t="str">
        <f t="shared" si="988"/>
        <v>000000</v>
      </c>
      <c r="AM318" s="91" t="str">
        <f t="shared" ca="1" si="994"/>
        <v/>
      </c>
      <c r="AN318" s="91">
        <f t="shared" si="995"/>
        <v>0</v>
      </c>
      <c r="AO318" s="91" t="str">
        <f>IF(G318="","0",VALUE(VLOOKUP(G318,'登録データ（男）'!$U$4:$W$22,3,FALSE)))</f>
        <v>0</v>
      </c>
      <c r="AP318" s="91">
        <f t="shared" si="989"/>
        <v>0</v>
      </c>
      <c r="AQ318" s="91">
        <f t="shared" si="996"/>
        <v>0</v>
      </c>
      <c r="AR318" s="91" t="str">
        <f ca="1">IF(OFFSET(B318,-MOD(ROW(B318),3),0)&lt;&gt;"",IF(RIGHT(G318,1)=")",VALUE(VLOOKUP(OFFSET(B318,-MOD(ROW(B318),3),0),'登録データ（女）'!B213,8,FALSE)),"0"),"0")</f>
        <v>0</v>
      </c>
      <c r="AS318" s="91">
        <f t="shared" ca="1" si="997"/>
        <v>0</v>
      </c>
      <c r="AT318" s="91" t="str">
        <f t="shared" ref="AT318" si="1161">IF(AU318="","",RANK(AU318,$AU$18:$AU$467,1))</f>
        <v/>
      </c>
      <c r="AU318" s="91" t="str">
        <f t="shared" ref="AU318" si="1162">IF(S318="","",B318)</f>
        <v/>
      </c>
      <c r="AV318" s="91" t="str">
        <f t="shared" ref="AV318" si="1163">IF(AW318="","",RANK(AW318,$AW$18:$AW$467,1))</f>
        <v/>
      </c>
      <c r="AW318" s="91" t="str">
        <f t="shared" ref="AW318" si="1164">IF(T318="","",B318)</f>
        <v/>
      </c>
      <c r="AX318" s="91" t="str">
        <f t="shared" ref="AX318" si="1165">IF(AY318="","",RANK(AY318,$AY$18:$AY$467,1))</f>
        <v/>
      </c>
      <c r="AY318" s="91" t="str">
        <f>IF(OR(G318="七種競技",G319="七種競技",G320="七種競技"),B318,"")</f>
        <v/>
      </c>
      <c r="AZ318" s="91"/>
      <c r="BA318" s="91">
        <f>B318</f>
        <v>0</v>
      </c>
      <c r="BB318" s="91" t="str">
        <f t="shared" si="998"/>
        <v/>
      </c>
      <c r="BG318" s="91">
        <f t="shared" si="999"/>
        <v>0</v>
      </c>
    </row>
    <row r="319" spans="1:59" ht="18.75" customHeight="1">
      <c r="A319" s="388"/>
      <c r="B319" s="382"/>
      <c r="C319" s="385"/>
      <c r="D319" s="385"/>
      <c r="E319" s="91" t="str">
        <f>IF(B318="","",VLOOKUP(B318,'登録データ（女）'!$A$3:$AB$2000,4,FALSE))</f>
        <v/>
      </c>
      <c r="F319" s="91" t="s">
        <v>53</v>
      </c>
      <c r="G319" s="16"/>
      <c r="H319" s="16"/>
      <c r="I319" s="91" t="s">
        <v>56</v>
      </c>
      <c r="J319" s="76"/>
      <c r="K319" s="91" t="str">
        <f t="shared" si="1011"/>
        <v/>
      </c>
      <c r="L319" s="76"/>
      <c r="M319" s="91" t="str">
        <f t="shared" si="990"/>
        <v/>
      </c>
      <c r="N319" s="76"/>
      <c r="O319" s="76"/>
      <c r="P319" s="204"/>
      <c r="Q319" s="204"/>
      <c r="R319" s="257"/>
      <c r="S319" s="255"/>
      <c r="T319" s="255"/>
      <c r="X319" s="104"/>
      <c r="Y319" s="91">
        <f>IF(B319="",0,IF(VLOOKUP(B319,'登録データ（女）'!$A$3:$AB$2000,28,FALSE)=1,0,1))</f>
        <v>0</v>
      </c>
      <c r="Z319" s="91"/>
      <c r="AA319" s="91"/>
      <c r="AB319" s="91"/>
      <c r="AC319" s="91"/>
      <c r="AD319" s="91"/>
      <c r="AE319" s="91"/>
      <c r="AF319" s="91"/>
      <c r="AG319" s="91">
        <f t="shared" ca="1" si="991"/>
        <v>0</v>
      </c>
      <c r="AH319" s="91">
        <f t="shared" si="992"/>
        <v>0</v>
      </c>
      <c r="AI319" s="91" t="str">
        <f>IF(G319="","0",VLOOKUP(G319,'登録データ（女）'!$U$4:$W$23,2,FALSE))</f>
        <v>0</v>
      </c>
      <c r="AJ319" s="91" t="str">
        <f t="shared" si="987"/>
        <v>00</v>
      </c>
      <c r="AK319" s="91" t="str">
        <f t="shared" si="993"/>
        <v>0</v>
      </c>
      <c r="AL319" s="91" t="str">
        <f t="shared" si="988"/>
        <v>000000</v>
      </c>
      <c r="AM319" s="91" t="str">
        <f t="shared" ca="1" si="994"/>
        <v/>
      </c>
      <c r="AN319" s="91">
        <f t="shared" si="995"/>
        <v>0</v>
      </c>
      <c r="AO319" s="91" t="str">
        <f>IF(G319="","0",VALUE(VLOOKUP(G319,'登録データ（男）'!$U$4:$W$22,3,FALSE)))</f>
        <v>0</v>
      </c>
      <c r="AP319" s="91">
        <f t="shared" si="989"/>
        <v>0</v>
      </c>
      <c r="AQ319" s="91">
        <f t="shared" si="996"/>
        <v>0</v>
      </c>
      <c r="AR319" s="91" t="str">
        <f ca="1">IF(OFFSET(B319,-MOD(ROW(B319),3),0)&lt;&gt;"",IF(RIGHT(G319,1)=")",VALUE(VLOOKUP(OFFSET(B319,-MOD(ROW(B319),3),0),'登録データ（女）'!B214,8,FALSE)),"0"),"0")</f>
        <v>0</v>
      </c>
      <c r="AS319" s="91">
        <f t="shared" ca="1" si="997"/>
        <v>0</v>
      </c>
      <c r="AT319" s="91"/>
      <c r="AU319" s="91"/>
      <c r="AV319" s="91"/>
      <c r="AW319" s="91"/>
      <c r="AX319" s="91"/>
      <c r="AY319" s="91"/>
      <c r="AZ319" s="91"/>
      <c r="BA319" s="91"/>
      <c r="BB319" s="91" t="str">
        <f t="shared" si="998"/>
        <v/>
      </c>
      <c r="BG319" s="91">
        <f t="shared" si="999"/>
        <v>0</v>
      </c>
    </row>
    <row r="320" spans="1:59" ht="18" customHeight="1" thickBot="1">
      <c r="A320" s="389"/>
      <c r="B320" s="383"/>
      <c r="C320" s="386"/>
      <c r="D320" s="386"/>
      <c r="E320" s="117" t="s">
        <v>259</v>
      </c>
      <c r="F320" s="92" t="s">
        <v>54</v>
      </c>
      <c r="G320" s="79"/>
      <c r="H320" s="79"/>
      <c r="I320" s="92" t="s">
        <v>36</v>
      </c>
      <c r="J320" s="18"/>
      <c r="K320" s="93" t="str">
        <f t="shared" si="1011"/>
        <v/>
      </c>
      <c r="L320" s="18"/>
      <c r="M320" s="93" t="str">
        <f t="shared" si="990"/>
        <v/>
      </c>
      <c r="N320" s="18"/>
      <c r="O320" s="18"/>
      <c r="P320" s="258"/>
      <c r="Q320" s="258"/>
      <c r="R320" s="259"/>
      <c r="S320" s="256"/>
      <c r="T320" s="256"/>
      <c r="X320" s="104"/>
      <c r="Y320" s="91">
        <f>IF(B320="",0,IF(VLOOKUP(B320,'登録データ（女）'!$A$3:$AB$2000,28,FALSE)=1,0,1))</f>
        <v>0</v>
      </c>
      <c r="Z320" s="91"/>
      <c r="AA320" s="91"/>
      <c r="AB320" s="91"/>
      <c r="AC320" s="91"/>
      <c r="AD320" s="91"/>
      <c r="AE320" s="91"/>
      <c r="AF320" s="91"/>
      <c r="AG320" s="91">
        <f t="shared" ca="1" si="991"/>
        <v>0</v>
      </c>
      <c r="AH320" s="91">
        <f t="shared" si="992"/>
        <v>0</v>
      </c>
      <c r="AI320" s="91" t="str">
        <f>IF(G320="","0",VLOOKUP(G320,'登録データ（女）'!$U$4:$W$23,2,FALSE))</f>
        <v>0</v>
      </c>
      <c r="AJ320" s="91" t="str">
        <f t="shared" si="987"/>
        <v>00</v>
      </c>
      <c r="AK320" s="91" t="str">
        <f t="shared" si="993"/>
        <v>0</v>
      </c>
      <c r="AL320" s="91" t="str">
        <f t="shared" si="988"/>
        <v>000000</v>
      </c>
      <c r="AM320" s="91" t="str">
        <f t="shared" ca="1" si="994"/>
        <v/>
      </c>
      <c r="AN320" s="91">
        <f t="shared" si="995"/>
        <v>0</v>
      </c>
      <c r="AO320" s="91" t="str">
        <f>IF(G320="","0",VALUE(VLOOKUP(G320,'登録データ（男）'!$U$4:$W$22,3,FALSE)))</f>
        <v>0</v>
      </c>
      <c r="AP320" s="91">
        <f t="shared" si="989"/>
        <v>0</v>
      </c>
      <c r="AQ320" s="91">
        <f t="shared" si="996"/>
        <v>0</v>
      </c>
      <c r="AR320" s="91" t="str">
        <f ca="1">IF(OFFSET(B320,-MOD(ROW(B320),3),0)&lt;&gt;"",IF(RIGHT(G320,1)=")",VALUE(VLOOKUP(OFFSET(B320,-MOD(ROW(B320),3),0),'登録データ（女）'!B215,8,FALSE)),"0"),"0")</f>
        <v>0</v>
      </c>
      <c r="AS320" s="91">
        <f t="shared" ca="1" si="997"/>
        <v>0</v>
      </c>
      <c r="AT320" s="91"/>
      <c r="AU320" s="91"/>
      <c r="AV320" s="91"/>
      <c r="AW320" s="91"/>
      <c r="AX320" s="91"/>
      <c r="AY320" s="91"/>
      <c r="AZ320" s="91"/>
      <c r="BA320" s="91"/>
      <c r="BB320" s="91" t="str">
        <f t="shared" si="998"/>
        <v/>
      </c>
      <c r="BG320" s="91">
        <f t="shared" si="999"/>
        <v>0</v>
      </c>
    </row>
    <row r="321" spans="1:59" ht="18" customHeight="1" thickTop="1">
      <c r="A321" s="387">
        <v>102</v>
      </c>
      <c r="B321" s="381"/>
      <c r="C321" s="384" t="str">
        <f>IF(B321="","",VLOOKUP(B321,'登録データ（女）'!$A$3:$AB$2000,2,FALSE))</f>
        <v/>
      </c>
      <c r="D321" s="384" t="str">
        <f>IF(B321="","",VLOOKUP(B321,'登録データ（女）'!$A$3:$AB$2000,3,FALSE))</f>
        <v/>
      </c>
      <c r="E321" s="90" t="str">
        <f>IF(B321="","",VLOOKUP(B321,'登録データ（女）'!$A$3:$AB$2000,7,FALSE))</f>
        <v/>
      </c>
      <c r="F321" s="90" t="s">
        <v>52</v>
      </c>
      <c r="G321" s="82"/>
      <c r="H321" s="82"/>
      <c r="I321" s="90" t="s">
        <v>55</v>
      </c>
      <c r="J321" s="17"/>
      <c r="K321" s="111" t="str">
        <f t="shared" si="1011"/>
        <v/>
      </c>
      <c r="L321" s="17"/>
      <c r="M321" s="111" t="str">
        <f t="shared" si="990"/>
        <v/>
      </c>
      <c r="N321" s="17"/>
      <c r="O321" s="17"/>
      <c r="P321" s="262"/>
      <c r="Q321" s="262"/>
      <c r="R321" s="241"/>
      <c r="S321" s="254"/>
      <c r="T321" s="254"/>
      <c r="X321" s="104"/>
      <c r="Y321" s="91">
        <f>IF(B321="",0,IF(VLOOKUP(B321,'登録データ（女）'!$A$3:$AB$2000,28,FALSE)=1,0,1))</f>
        <v>0</v>
      </c>
      <c r="Z321" s="91">
        <f t="shared" ref="Z321" si="1166">IF(B321="",1,0)</f>
        <v>1</v>
      </c>
      <c r="AA321" s="91">
        <f t="shared" ref="AA321" si="1167">IF(C321="",1,0)</f>
        <v>1</v>
      </c>
      <c r="AB321" s="91">
        <f t="shared" ref="AB321" si="1168">IF(D321="",1,0)</f>
        <v>1</v>
      </c>
      <c r="AC321" s="91">
        <f t="shared" ref="AC321" si="1169">IF(E321="",1,0)</f>
        <v>1</v>
      </c>
      <c r="AD321" s="91">
        <f t="shared" ref="AD321" si="1170">IF(E322="",1,0)</f>
        <v>1</v>
      </c>
      <c r="AE321" s="91">
        <f>SUM(Z321:AD321)</f>
        <v>5</v>
      </c>
      <c r="AF321" s="115" t="str">
        <f t="shared" ref="AF321" si="1171">IF($B321="","",IF($B321&gt;1500,0,1))</f>
        <v/>
      </c>
      <c r="AG321" s="91">
        <f t="shared" ca="1" si="991"/>
        <v>0</v>
      </c>
      <c r="AH321" s="91">
        <f t="shared" si="992"/>
        <v>0</v>
      </c>
      <c r="AI321" s="91" t="str">
        <f>IF(G321="","0",VLOOKUP(G321,'登録データ（女）'!$U$4:$W$23,2,FALSE))</f>
        <v>0</v>
      </c>
      <c r="AJ321" s="91" t="str">
        <f t="shared" si="987"/>
        <v>00</v>
      </c>
      <c r="AK321" s="91" t="str">
        <f t="shared" si="993"/>
        <v>0</v>
      </c>
      <c r="AL321" s="91" t="str">
        <f t="shared" si="988"/>
        <v>000000</v>
      </c>
      <c r="AM321" s="91" t="str">
        <f t="shared" ca="1" si="994"/>
        <v/>
      </c>
      <c r="AN321" s="91">
        <f t="shared" si="995"/>
        <v>0</v>
      </c>
      <c r="AO321" s="91" t="str">
        <f>IF(G321="","0",VALUE(VLOOKUP(G321,'登録データ（男）'!$U$4:$W$22,3,FALSE)))</f>
        <v>0</v>
      </c>
      <c r="AP321" s="91">
        <f t="shared" si="989"/>
        <v>0</v>
      </c>
      <c r="AQ321" s="91">
        <f t="shared" si="996"/>
        <v>0</v>
      </c>
      <c r="AR321" s="91" t="str">
        <f ca="1">IF(OFFSET(B321,-MOD(ROW(B321),3),0)&lt;&gt;"",IF(RIGHT(G321,1)=")",VALUE(VLOOKUP(OFFSET(B321,-MOD(ROW(B321),3),0),'登録データ（女）'!B216,8,FALSE)),"0"),"0")</f>
        <v>0</v>
      </c>
      <c r="AS321" s="91">
        <f t="shared" ca="1" si="997"/>
        <v>0</v>
      </c>
      <c r="AT321" s="91" t="str">
        <f t="shared" ref="AT321" si="1172">IF(AU321="","",RANK(AU321,$AU$18:$AU$467,1))</f>
        <v/>
      </c>
      <c r="AU321" s="91" t="str">
        <f t="shared" ref="AU321" si="1173">IF(S321="","",B321)</f>
        <v/>
      </c>
      <c r="AV321" s="91" t="str">
        <f t="shared" ref="AV321" si="1174">IF(AW321="","",RANK(AW321,$AW$18:$AW$467,1))</f>
        <v/>
      </c>
      <c r="AW321" s="91" t="str">
        <f t="shared" ref="AW321" si="1175">IF(T321="","",B321)</f>
        <v/>
      </c>
      <c r="AX321" s="91" t="str">
        <f t="shared" ref="AX321" si="1176">IF(AY321="","",RANK(AY321,$AY$18:$AY$467,1))</f>
        <v/>
      </c>
      <c r="AY321" s="91" t="str">
        <f>IF(OR(G321="七種競技",G322="七種競技",G323="七種競技"),B321,"")</f>
        <v/>
      </c>
      <c r="AZ321" s="91"/>
      <c r="BA321" s="91">
        <f>B321</f>
        <v>0</v>
      </c>
      <c r="BB321" s="91" t="str">
        <f t="shared" si="998"/>
        <v/>
      </c>
      <c r="BG321" s="91">
        <f t="shared" si="999"/>
        <v>0</v>
      </c>
    </row>
    <row r="322" spans="1:59" ht="18" customHeight="1">
      <c r="A322" s="388"/>
      <c r="B322" s="382"/>
      <c r="C322" s="385"/>
      <c r="D322" s="385"/>
      <c r="E322" s="91" t="str">
        <f>IF(B321="","",VLOOKUP(B321,'登録データ（女）'!$A$3:$AB$2000,4,FALSE))</f>
        <v/>
      </c>
      <c r="F322" s="91" t="s">
        <v>53</v>
      </c>
      <c r="G322" s="16"/>
      <c r="H322" s="16"/>
      <c r="I322" s="91" t="s">
        <v>56</v>
      </c>
      <c r="J322" s="76"/>
      <c r="K322" s="91" t="str">
        <f t="shared" si="1011"/>
        <v/>
      </c>
      <c r="L322" s="76"/>
      <c r="M322" s="91" t="str">
        <f t="shared" si="990"/>
        <v/>
      </c>
      <c r="N322" s="76"/>
      <c r="O322" s="76"/>
      <c r="P322" s="204"/>
      <c r="Q322" s="204"/>
      <c r="R322" s="257"/>
      <c r="S322" s="255"/>
      <c r="T322" s="255"/>
      <c r="X322" s="104"/>
      <c r="Y322" s="91">
        <f>IF(B322="",0,IF(VLOOKUP(B322,'登録データ（女）'!$A$3:$AB$2000,28,FALSE)=1,0,1))</f>
        <v>0</v>
      </c>
      <c r="Z322" s="91"/>
      <c r="AA322" s="91"/>
      <c r="AB322" s="91"/>
      <c r="AC322" s="91"/>
      <c r="AD322" s="91"/>
      <c r="AE322" s="91"/>
      <c r="AF322" s="91"/>
      <c r="AG322" s="91">
        <f t="shared" ca="1" si="991"/>
        <v>0</v>
      </c>
      <c r="AH322" s="91">
        <f t="shared" si="992"/>
        <v>0</v>
      </c>
      <c r="AI322" s="91" t="str">
        <f>IF(G322="","0",VLOOKUP(G322,'登録データ（女）'!$U$4:$W$23,2,FALSE))</f>
        <v>0</v>
      </c>
      <c r="AJ322" s="91" t="str">
        <f t="shared" si="987"/>
        <v>00</v>
      </c>
      <c r="AK322" s="91" t="str">
        <f t="shared" si="993"/>
        <v>0</v>
      </c>
      <c r="AL322" s="91" t="str">
        <f t="shared" si="988"/>
        <v>000000</v>
      </c>
      <c r="AM322" s="91" t="str">
        <f t="shared" ca="1" si="994"/>
        <v/>
      </c>
      <c r="AN322" s="91">
        <f t="shared" si="995"/>
        <v>0</v>
      </c>
      <c r="AO322" s="91" t="str">
        <f>IF(G322="","0",VALUE(VLOOKUP(G322,'登録データ（男）'!$U$4:$W$22,3,FALSE)))</f>
        <v>0</v>
      </c>
      <c r="AP322" s="91">
        <f t="shared" si="989"/>
        <v>0</v>
      </c>
      <c r="AQ322" s="91">
        <f t="shared" si="996"/>
        <v>0</v>
      </c>
      <c r="AR322" s="91" t="str">
        <f ca="1">IF(OFFSET(B322,-MOD(ROW(B322),3),0)&lt;&gt;"",IF(RIGHT(G322,1)=")",VALUE(VLOOKUP(OFFSET(B322,-MOD(ROW(B322),3),0),'登録データ（女）'!B217,8,FALSE)),"0"),"0")</f>
        <v>0</v>
      </c>
      <c r="AS322" s="91">
        <f t="shared" ca="1" si="997"/>
        <v>0</v>
      </c>
      <c r="AT322" s="91"/>
      <c r="AU322" s="91"/>
      <c r="AV322" s="91"/>
      <c r="AW322" s="91"/>
      <c r="AX322" s="91"/>
      <c r="AY322" s="91"/>
      <c r="AZ322" s="91"/>
      <c r="BA322" s="91"/>
      <c r="BB322" s="91" t="str">
        <f t="shared" si="998"/>
        <v/>
      </c>
      <c r="BG322" s="91">
        <f t="shared" si="999"/>
        <v>0</v>
      </c>
    </row>
    <row r="323" spans="1:59" ht="18.75" customHeight="1" thickBot="1">
      <c r="A323" s="389"/>
      <c r="B323" s="383"/>
      <c r="C323" s="386"/>
      <c r="D323" s="386"/>
      <c r="E323" s="117" t="s">
        <v>259</v>
      </c>
      <c r="F323" s="92" t="s">
        <v>54</v>
      </c>
      <c r="G323" s="79"/>
      <c r="H323" s="79"/>
      <c r="I323" s="92" t="s">
        <v>36</v>
      </c>
      <c r="J323" s="18"/>
      <c r="K323" s="93" t="str">
        <f t="shared" si="1011"/>
        <v/>
      </c>
      <c r="L323" s="18"/>
      <c r="M323" s="93" t="str">
        <f t="shared" si="990"/>
        <v/>
      </c>
      <c r="N323" s="18"/>
      <c r="O323" s="18"/>
      <c r="P323" s="258"/>
      <c r="Q323" s="258"/>
      <c r="R323" s="259"/>
      <c r="S323" s="256"/>
      <c r="T323" s="256"/>
      <c r="X323" s="104"/>
      <c r="Y323" s="91">
        <f>IF(B323="",0,IF(VLOOKUP(B323,'登録データ（女）'!$A$3:$AB$2000,28,FALSE)=1,0,1))</f>
        <v>0</v>
      </c>
      <c r="Z323" s="91"/>
      <c r="AA323" s="91"/>
      <c r="AB323" s="91"/>
      <c r="AC323" s="91"/>
      <c r="AD323" s="91"/>
      <c r="AE323" s="91"/>
      <c r="AF323" s="91"/>
      <c r="AG323" s="91">
        <f t="shared" ca="1" si="991"/>
        <v>0</v>
      </c>
      <c r="AH323" s="91">
        <f t="shared" si="992"/>
        <v>0</v>
      </c>
      <c r="AI323" s="91" t="str">
        <f>IF(G323="","0",VLOOKUP(G323,'登録データ（女）'!$U$4:$W$23,2,FALSE))</f>
        <v>0</v>
      </c>
      <c r="AJ323" s="91" t="str">
        <f t="shared" si="987"/>
        <v>00</v>
      </c>
      <c r="AK323" s="91" t="str">
        <f t="shared" si="993"/>
        <v>0</v>
      </c>
      <c r="AL323" s="91" t="str">
        <f t="shared" si="988"/>
        <v>000000</v>
      </c>
      <c r="AM323" s="91" t="str">
        <f t="shared" ca="1" si="994"/>
        <v/>
      </c>
      <c r="AN323" s="91">
        <f t="shared" si="995"/>
        <v>0</v>
      </c>
      <c r="AO323" s="91" t="str">
        <f>IF(G323="","0",VALUE(VLOOKUP(G323,'登録データ（男）'!$U$4:$W$22,3,FALSE)))</f>
        <v>0</v>
      </c>
      <c r="AP323" s="91">
        <f t="shared" si="989"/>
        <v>0</v>
      </c>
      <c r="AQ323" s="91">
        <f t="shared" si="996"/>
        <v>0</v>
      </c>
      <c r="AR323" s="91" t="str">
        <f ca="1">IF(OFFSET(B323,-MOD(ROW(B323),3),0)&lt;&gt;"",IF(RIGHT(G323,1)=")",VALUE(VLOOKUP(OFFSET(B323,-MOD(ROW(B323),3),0),'登録データ（女）'!B218,8,FALSE)),"0"),"0")</f>
        <v>0</v>
      </c>
      <c r="AS323" s="91">
        <f t="shared" ca="1" si="997"/>
        <v>0</v>
      </c>
      <c r="AT323" s="91"/>
      <c r="AU323" s="91"/>
      <c r="AV323" s="91"/>
      <c r="AW323" s="91"/>
      <c r="AX323" s="91"/>
      <c r="AY323" s="91"/>
      <c r="AZ323" s="91"/>
      <c r="BA323" s="91"/>
      <c r="BB323" s="91" t="str">
        <f t="shared" si="998"/>
        <v/>
      </c>
      <c r="BG323" s="91">
        <f t="shared" si="999"/>
        <v>0</v>
      </c>
    </row>
    <row r="324" spans="1:59" ht="18" customHeight="1" thickTop="1">
      <c r="A324" s="387">
        <v>103</v>
      </c>
      <c r="B324" s="381"/>
      <c r="C324" s="384" t="str">
        <f>IF(B324="","",VLOOKUP(B324,'登録データ（女）'!$A$3:$AB$2000,2,FALSE))</f>
        <v/>
      </c>
      <c r="D324" s="384" t="str">
        <f>IF(B324="","",VLOOKUP(B324,'登録データ（女）'!$A$3:$AB$2000,3,FALSE))</f>
        <v/>
      </c>
      <c r="E324" s="90" t="str">
        <f>IF(B324="","",VLOOKUP(B324,'登録データ（女）'!$A$3:$AB$2000,7,FALSE))</f>
        <v/>
      </c>
      <c r="F324" s="90" t="s">
        <v>52</v>
      </c>
      <c r="G324" s="82"/>
      <c r="H324" s="82"/>
      <c r="I324" s="90" t="s">
        <v>55</v>
      </c>
      <c r="J324" s="17"/>
      <c r="K324" s="111" t="str">
        <f t="shared" si="1011"/>
        <v/>
      </c>
      <c r="L324" s="17"/>
      <c r="M324" s="111" t="str">
        <f t="shared" si="990"/>
        <v/>
      </c>
      <c r="N324" s="17"/>
      <c r="O324" s="17"/>
      <c r="P324" s="262"/>
      <c r="Q324" s="262"/>
      <c r="R324" s="241"/>
      <c r="S324" s="254"/>
      <c r="T324" s="254"/>
      <c r="X324" s="104"/>
      <c r="Y324" s="91">
        <f>IF(B324="",0,IF(VLOOKUP(B324,'登録データ（女）'!$A$3:$AB$2000,28,FALSE)=1,0,1))</f>
        <v>0</v>
      </c>
      <c r="Z324" s="91">
        <f t="shared" ref="Z324" si="1177">IF(B324="",1,0)</f>
        <v>1</v>
      </c>
      <c r="AA324" s="91">
        <f t="shared" ref="AA324" si="1178">IF(C324="",1,0)</f>
        <v>1</v>
      </c>
      <c r="AB324" s="91">
        <f t="shared" ref="AB324" si="1179">IF(D324="",1,0)</f>
        <v>1</v>
      </c>
      <c r="AC324" s="91">
        <f t="shared" ref="AC324" si="1180">IF(E324="",1,0)</f>
        <v>1</v>
      </c>
      <c r="AD324" s="91">
        <f t="shared" ref="AD324" si="1181">IF(E325="",1,0)</f>
        <v>1</v>
      </c>
      <c r="AE324" s="91">
        <f>SUM(Z324:AD324)</f>
        <v>5</v>
      </c>
      <c r="AF324" s="115" t="str">
        <f t="shared" ref="AF324" si="1182">IF($B324="","",IF($B324&gt;1500,0,1))</f>
        <v/>
      </c>
      <c r="AG324" s="91">
        <f t="shared" ca="1" si="991"/>
        <v>0</v>
      </c>
      <c r="AH324" s="91">
        <f t="shared" si="992"/>
        <v>0</v>
      </c>
      <c r="AI324" s="91" t="str">
        <f>IF(G324="","0",VLOOKUP(G324,'登録データ（女）'!$U$4:$W$23,2,FALSE))</f>
        <v>0</v>
      </c>
      <c r="AJ324" s="91" t="str">
        <f t="shared" si="987"/>
        <v>00</v>
      </c>
      <c r="AK324" s="91" t="str">
        <f t="shared" si="993"/>
        <v>0</v>
      </c>
      <c r="AL324" s="91" t="str">
        <f t="shared" si="988"/>
        <v>000000</v>
      </c>
      <c r="AM324" s="91" t="str">
        <f t="shared" ca="1" si="994"/>
        <v/>
      </c>
      <c r="AN324" s="91">
        <f t="shared" si="995"/>
        <v>0</v>
      </c>
      <c r="AO324" s="91" t="str">
        <f>IF(G324="","0",VALUE(VLOOKUP(G324,'登録データ（男）'!$U$4:$W$22,3,FALSE)))</f>
        <v>0</v>
      </c>
      <c r="AP324" s="91">
        <f t="shared" si="989"/>
        <v>0</v>
      </c>
      <c r="AQ324" s="91">
        <f t="shared" si="996"/>
        <v>0</v>
      </c>
      <c r="AR324" s="91" t="str">
        <f ca="1">IF(OFFSET(B324,-MOD(ROW(B324),3),0)&lt;&gt;"",IF(RIGHT(G324,1)=")",VALUE(VLOOKUP(OFFSET(B324,-MOD(ROW(B324),3),0),'登録データ（女）'!B219,8,FALSE)),"0"),"0")</f>
        <v>0</v>
      </c>
      <c r="AS324" s="91">
        <f t="shared" ca="1" si="997"/>
        <v>0</v>
      </c>
      <c r="AT324" s="91" t="str">
        <f t="shared" ref="AT324" si="1183">IF(AU324="","",RANK(AU324,$AU$18:$AU$467,1))</f>
        <v/>
      </c>
      <c r="AU324" s="91" t="str">
        <f t="shared" ref="AU324" si="1184">IF(S324="","",B324)</f>
        <v/>
      </c>
      <c r="AV324" s="91" t="str">
        <f t="shared" ref="AV324" si="1185">IF(AW324="","",RANK(AW324,$AW$18:$AW$467,1))</f>
        <v/>
      </c>
      <c r="AW324" s="91" t="str">
        <f t="shared" ref="AW324" si="1186">IF(T324="","",B324)</f>
        <v/>
      </c>
      <c r="AX324" s="91" t="str">
        <f t="shared" ref="AX324" si="1187">IF(AY324="","",RANK(AY324,$AY$18:$AY$467,1))</f>
        <v/>
      </c>
      <c r="AY324" s="91" t="str">
        <f>IF(OR(G324="七種競技",G325="七種競技",G326="七種競技"),B324,"")</f>
        <v/>
      </c>
      <c r="AZ324" s="91"/>
      <c r="BA324" s="91">
        <f>B324</f>
        <v>0</v>
      </c>
      <c r="BB324" s="91" t="str">
        <f t="shared" si="998"/>
        <v/>
      </c>
      <c r="BG324" s="91">
        <f t="shared" si="999"/>
        <v>0</v>
      </c>
    </row>
    <row r="325" spans="1:59" ht="18" customHeight="1">
      <c r="A325" s="388"/>
      <c r="B325" s="382"/>
      <c r="C325" s="385"/>
      <c r="D325" s="385"/>
      <c r="E325" s="91" t="str">
        <f>IF(B324="","",VLOOKUP(B324,'登録データ（女）'!$A$3:$AB$2000,4,FALSE))</f>
        <v/>
      </c>
      <c r="F325" s="91" t="s">
        <v>53</v>
      </c>
      <c r="G325" s="16"/>
      <c r="H325" s="16"/>
      <c r="I325" s="91" t="s">
        <v>56</v>
      </c>
      <c r="J325" s="76"/>
      <c r="K325" s="91" t="str">
        <f t="shared" si="1011"/>
        <v/>
      </c>
      <c r="L325" s="76"/>
      <c r="M325" s="91" t="str">
        <f t="shared" si="990"/>
        <v/>
      </c>
      <c r="N325" s="76"/>
      <c r="O325" s="76"/>
      <c r="P325" s="204"/>
      <c r="Q325" s="204"/>
      <c r="R325" s="257"/>
      <c r="S325" s="255"/>
      <c r="T325" s="255"/>
      <c r="X325" s="104"/>
      <c r="Y325" s="91">
        <f>IF(B325="",0,IF(VLOOKUP(B325,'登録データ（女）'!$A$3:$AB$2000,28,FALSE)=1,0,1))</f>
        <v>0</v>
      </c>
      <c r="Z325" s="91"/>
      <c r="AA325" s="91"/>
      <c r="AB325" s="91"/>
      <c r="AC325" s="91"/>
      <c r="AD325" s="91"/>
      <c r="AE325" s="91"/>
      <c r="AF325" s="91"/>
      <c r="AG325" s="91">
        <f t="shared" ca="1" si="991"/>
        <v>0</v>
      </c>
      <c r="AH325" s="91">
        <f t="shared" si="992"/>
        <v>0</v>
      </c>
      <c r="AI325" s="91" t="str">
        <f>IF(G325="","0",VLOOKUP(G325,'登録データ（女）'!$U$4:$W$23,2,FALSE))</f>
        <v>0</v>
      </c>
      <c r="AJ325" s="91" t="str">
        <f t="shared" si="987"/>
        <v>00</v>
      </c>
      <c r="AK325" s="91" t="str">
        <f t="shared" si="993"/>
        <v>0</v>
      </c>
      <c r="AL325" s="91" t="str">
        <f t="shared" si="988"/>
        <v>000000</v>
      </c>
      <c r="AM325" s="91" t="str">
        <f t="shared" ca="1" si="994"/>
        <v/>
      </c>
      <c r="AN325" s="91">
        <f t="shared" si="995"/>
        <v>0</v>
      </c>
      <c r="AO325" s="91" t="str">
        <f>IF(G325="","0",VALUE(VLOOKUP(G325,'登録データ（男）'!$U$4:$W$22,3,FALSE)))</f>
        <v>0</v>
      </c>
      <c r="AP325" s="91">
        <f t="shared" si="989"/>
        <v>0</v>
      </c>
      <c r="AQ325" s="91">
        <f t="shared" si="996"/>
        <v>0</v>
      </c>
      <c r="AR325" s="91" t="str">
        <f ca="1">IF(OFFSET(B325,-MOD(ROW(B325),3),0)&lt;&gt;"",IF(RIGHT(G325,1)=")",VALUE(VLOOKUP(OFFSET(B325,-MOD(ROW(B325),3),0),'登録データ（女）'!B220,8,FALSE)),"0"),"0")</f>
        <v>0</v>
      </c>
      <c r="AS325" s="91">
        <f t="shared" ca="1" si="997"/>
        <v>0</v>
      </c>
      <c r="AT325" s="91"/>
      <c r="AU325" s="91"/>
      <c r="AV325" s="91"/>
      <c r="AW325" s="91"/>
      <c r="AX325" s="91"/>
      <c r="AY325" s="91"/>
      <c r="AZ325" s="91"/>
      <c r="BA325" s="91"/>
      <c r="BB325" s="91" t="str">
        <f t="shared" si="998"/>
        <v/>
      </c>
      <c r="BG325" s="91">
        <f t="shared" si="999"/>
        <v>0</v>
      </c>
    </row>
    <row r="326" spans="1:59" ht="18" customHeight="1" thickBot="1">
      <c r="A326" s="389"/>
      <c r="B326" s="383"/>
      <c r="C326" s="386"/>
      <c r="D326" s="386"/>
      <c r="E326" s="117" t="s">
        <v>259</v>
      </c>
      <c r="F326" s="92" t="s">
        <v>54</v>
      </c>
      <c r="G326" s="79"/>
      <c r="H326" s="79"/>
      <c r="I326" s="92" t="s">
        <v>36</v>
      </c>
      <c r="J326" s="18"/>
      <c r="K326" s="93" t="str">
        <f t="shared" si="1011"/>
        <v/>
      </c>
      <c r="L326" s="18"/>
      <c r="M326" s="93" t="str">
        <f t="shared" si="990"/>
        <v/>
      </c>
      <c r="N326" s="18"/>
      <c r="O326" s="18"/>
      <c r="P326" s="258"/>
      <c r="Q326" s="258"/>
      <c r="R326" s="259"/>
      <c r="S326" s="256"/>
      <c r="T326" s="256"/>
      <c r="X326" s="104"/>
      <c r="Y326" s="91">
        <f>IF(B326="",0,IF(VLOOKUP(B326,'登録データ（女）'!$A$3:$AB$2000,28,FALSE)=1,0,1))</f>
        <v>0</v>
      </c>
      <c r="Z326" s="91"/>
      <c r="AA326" s="91"/>
      <c r="AB326" s="91"/>
      <c r="AC326" s="91"/>
      <c r="AD326" s="91"/>
      <c r="AE326" s="91"/>
      <c r="AF326" s="91"/>
      <c r="AG326" s="91">
        <f t="shared" ca="1" si="991"/>
        <v>0</v>
      </c>
      <c r="AH326" s="91">
        <f t="shared" si="992"/>
        <v>0</v>
      </c>
      <c r="AI326" s="91" t="str">
        <f>IF(G326="","0",VLOOKUP(G326,'登録データ（女）'!$U$4:$W$23,2,FALSE))</f>
        <v>0</v>
      </c>
      <c r="AJ326" s="91" t="str">
        <f t="shared" si="987"/>
        <v>00</v>
      </c>
      <c r="AK326" s="91" t="str">
        <f t="shared" si="993"/>
        <v>0</v>
      </c>
      <c r="AL326" s="91" t="str">
        <f t="shared" si="988"/>
        <v>000000</v>
      </c>
      <c r="AM326" s="91" t="str">
        <f t="shared" ca="1" si="994"/>
        <v/>
      </c>
      <c r="AN326" s="91">
        <f t="shared" si="995"/>
        <v>0</v>
      </c>
      <c r="AO326" s="91" t="str">
        <f>IF(G326="","0",VALUE(VLOOKUP(G326,'登録データ（男）'!$U$4:$W$22,3,FALSE)))</f>
        <v>0</v>
      </c>
      <c r="AP326" s="91">
        <f t="shared" si="989"/>
        <v>0</v>
      </c>
      <c r="AQ326" s="91">
        <f t="shared" si="996"/>
        <v>0</v>
      </c>
      <c r="AR326" s="91" t="str">
        <f ca="1">IF(OFFSET(B326,-MOD(ROW(B326),3),0)&lt;&gt;"",IF(RIGHT(G326,1)=")",VALUE(VLOOKUP(OFFSET(B326,-MOD(ROW(B326),3),0),'登録データ（女）'!B221,8,FALSE)),"0"),"0")</f>
        <v>0</v>
      </c>
      <c r="AS326" s="91">
        <f t="shared" ca="1" si="997"/>
        <v>0</v>
      </c>
      <c r="AT326" s="91"/>
      <c r="AU326" s="91"/>
      <c r="AV326" s="91"/>
      <c r="AW326" s="91"/>
      <c r="AX326" s="91"/>
      <c r="AY326" s="91"/>
      <c r="AZ326" s="91"/>
      <c r="BA326" s="91"/>
      <c r="BB326" s="91" t="str">
        <f t="shared" si="998"/>
        <v/>
      </c>
      <c r="BG326" s="91">
        <f t="shared" si="999"/>
        <v>0</v>
      </c>
    </row>
    <row r="327" spans="1:59" ht="18" customHeight="1" thickTop="1">
      <c r="A327" s="387">
        <v>104</v>
      </c>
      <c r="B327" s="381"/>
      <c r="C327" s="384" t="str">
        <f>IF(B327="","",VLOOKUP(B327,'登録データ（女）'!$A$3:$AB$2000,2,FALSE))</f>
        <v/>
      </c>
      <c r="D327" s="384" t="str">
        <f>IF(B327="","",VLOOKUP(B327,'登録データ（女）'!$A$3:$AB$2000,3,FALSE))</f>
        <v/>
      </c>
      <c r="E327" s="90" t="str">
        <f>IF(B327="","",VLOOKUP(B327,'登録データ（女）'!$A$3:$AB$2000,7,FALSE))</f>
        <v/>
      </c>
      <c r="F327" s="90" t="s">
        <v>52</v>
      </c>
      <c r="G327" s="82"/>
      <c r="H327" s="82"/>
      <c r="I327" s="90" t="s">
        <v>55</v>
      </c>
      <c r="J327" s="17"/>
      <c r="K327" s="111" t="str">
        <f t="shared" si="1011"/>
        <v/>
      </c>
      <c r="L327" s="17"/>
      <c r="M327" s="111" t="str">
        <f t="shared" si="990"/>
        <v/>
      </c>
      <c r="N327" s="17"/>
      <c r="O327" s="17"/>
      <c r="P327" s="262"/>
      <c r="Q327" s="262"/>
      <c r="R327" s="241"/>
      <c r="S327" s="254"/>
      <c r="T327" s="254"/>
      <c r="X327" s="104"/>
      <c r="Y327" s="91">
        <f>IF(B327="",0,IF(VLOOKUP(B327,'登録データ（女）'!$A$3:$AB$2000,28,FALSE)=1,0,1))</f>
        <v>0</v>
      </c>
      <c r="Z327" s="91">
        <f t="shared" ref="Z327" si="1188">IF(B327="",1,0)</f>
        <v>1</v>
      </c>
      <c r="AA327" s="91">
        <f t="shared" ref="AA327" si="1189">IF(C327="",1,0)</f>
        <v>1</v>
      </c>
      <c r="AB327" s="91">
        <f t="shared" ref="AB327" si="1190">IF(D327="",1,0)</f>
        <v>1</v>
      </c>
      <c r="AC327" s="91">
        <f t="shared" ref="AC327" si="1191">IF(E327="",1,0)</f>
        <v>1</v>
      </c>
      <c r="AD327" s="91">
        <f t="shared" ref="AD327" si="1192">IF(E328="",1,0)</f>
        <v>1</v>
      </c>
      <c r="AE327" s="91">
        <f>SUM(Z327:AD327)</f>
        <v>5</v>
      </c>
      <c r="AF327" s="115" t="str">
        <f t="shared" ref="AF327" si="1193">IF($B327="","",IF($B327&gt;1500,0,1))</f>
        <v/>
      </c>
      <c r="AG327" s="91">
        <f t="shared" ca="1" si="991"/>
        <v>0</v>
      </c>
      <c r="AH327" s="91">
        <f t="shared" si="992"/>
        <v>0</v>
      </c>
      <c r="AI327" s="91" t="str">
        <f>IF(G327="","0",VLOOKUP(G327,'登録データ（女）'!$U$4:$W$23,2,FALSE))</f>
        <v>0</v>
      </c>
      <c r="AJ327" s="91" t="str">
        <f t="shared" si="987"/>
        <v>00</v>
      </c>
      <c r="AK327" s="91" t="str">
        <f t="shared" si="993"/>
        <v>0</v>
      </c>
      <c r="AL327" s="91" t="str">
        <f t="shared" si="988"/>
        <v>000000</v>
      </c>
      <c r="AM327" s="91" t="str">
        <f t="shared" ca="1" si="994"/>
        <v/>
      </c>
      <c r="AN327" s="91">
        <f t="shared" si="995"/>
        <v>0</v>
      </c>
      <c r="AO327" s="91" t="str">
        <f>IF(G327="","0",VALUE(VLOOKUP(G327,'登録データ（男）'!$U$4:$W$22,3,FALSE)))</f>
        <v>0</v>
      </c>
      <c r="AP327" s="91">
        <f t="shared" si="989"/>
        <v>0</v>
      </c>
      <c r="AQ327" s="91">
        <f t="shared" si="996"/>
        <v>0</v>
      </c>
      <c r="AR327" s="91" t="str">
        <f ca="1">IF(OFFSET(B327,-MOD(ROW(B327),3),0)&lt;&gt;"",IF(RIGHT(G327,1)=")",VALUE(VLOOKUP(OFFSET(B327,-MOD(ROW(B327),3),0),'登録データ（女）'!B222,8,FALSE)),"0"),"0")</f>
        <v>0</v>
      </c>
      <c r="AS327" s="91">
        <f t="shared" ca="1" si="997"/>
        <v>0</v>
      </c>
      <c r="AT327" s="91" t="str">
        <f t="shared" ref="AT327" si="1194">IF(AU327="","",RANK(AU327,$AU$18:$AU$467,1))</f>
        <v/>
      </c>
      <c r="AU327" s="91" t="str">
        <f t="shared" ref="AU327" si="1195">IF(S327="","",B327)</f>
        <v/>
      </c>
      <c r="AV327" s="91" t="str">
        <f t="shared" ref="AV327" si="1196">IF(AW327="","",RANK(AW327,$AW$18:$AW$467,1))</f>
        <v/>
      </c>
      <c r="AW327" s="91" t="str">
        <f t="shared" ref="AW327" si="1197">IF(T327="","",B327)</f>
        <v/>
      </c>
      <c r="AX327" s="91" t="str">
        <f t="shared" ref="AX327" si="1198">IF(AY327="","",RANK(AY327,$AY$18:$AY$467,1))</f>
        <v/>
      </c>
      <c r="AY327" s="91" t="str">
        <f>IF(OR(G327="七種競技",G328="七種競技",G329="七種競技"),B327,"")</f>
        <v/>
      </c>
      <c r="AZ327" s="91"/>
      <c r="BA327" s="91">
        <f>B327</f>
        <v>0</v>
      </c>
      <c r="BB327" s="91" t="str">
        <f t="shared" si="998"/>
        <v/>
      </c>
      <c r="BG327" s="91">
        <f t="shared" si="999"/>
        <v>0</v>
      </c>
    </row>
    <row r="328" spans="1:59" ht="18" customHeight="1">
      <c r="A328" s="388"/>
      <c r="B328" s="382"/>
      <c r="C328" s="385"/>
      <c r="D328" s="385"/>
      <c r="E328" s="91" t="str">
        <f>IF(B327="","",VLOOKUP(B327,'登録データ（女）'!$A$3:$AB$2000,4,FALSE))</f>
        <v/>
      </c>
      <c r="F328" s="91" t="s">
        <v>53</v>
      </c>
      <c r="G328" s="16"/>
      <c r="H328" s="16"/>
      <c r="I328" s="91" t="s">
        <v>56</v>
      </c>
      <c r="J328" s="76"/>
      <c r="K328" s="91" t="str">
        <f t="shared" si="1011"/>
        <v/>
      </c>
      <c r="L328" s="76"/>
      <c r="M328" s="91" t="str">
        <f t="shared" si="990"/>
        <v/>
      </c>
      <c r="N328" s="76"/>
      <c r="O328" s="76"/>
      <c r="P328" s="204"/>
      <c r="Q328" s="204"/>
      <c r="R328" s="257"/>
      <c r="S328" s="255"/>
      <c r="T328" s="255"/>
      <c r="X328" s="104"/>
      <c r="Y328" s="91">
        <f>IF(B328="",0,IF(VLOOKUP(B328,'登録データ（女）'!$A$3:$AB$2000,28,FALSE)=1,0,1))</f>
        <v>0</v>
      </c>
      <c r="Z328" s="91"/>
      <c r="AA328" s="91"/>
      <c r="AB328" s="91"/>
      <c r="AC328" s="91"/>
      <c r="AD328" s="91"/>
      <c r="AE328" s="91"/>
      <c r="AF328" s="91"/>
      <c r="AG328" s="91">
        <f t="shared" ca="1" si="991"/>
        <v>0</v>
      </c>
      <c r="AH328" s="91">
        <f t="shared" si="992"/>
        <v>0</v>
      </c>
      <c r="AI328" s="91" t="str">
        <f>IF(G328="","0",VLOOKUP(G328,'登録データ（女）'!$U$4:$W$23,2,FALSE))</f>
        <v>0</v>
      </c>
      <c r="AJ328" s="91" t="str">
        <f t="shared" si="987"/>
        <v>00</v>
      </c>
      <c r="AK328" s="91" t="str">
        <f t="shared" si="993"/>
        <v>0</v>
      </c>
      <c r="AL328" s="91" t="str">
        <f t="shared" si="988"/>
        <v>000000</v>
      </c>
      <c r="AM328" s="91" t="str">
        <f t="shared" ca="1" si="994"/>
        <v/>
      </c>
      <c r="AN328" s="91">
        <f t="shared" si="995"/>
        <v>0</v>
      </c>
      <c r="AO328" s="91" t="str">
        <f>IF(G328="","0",VALUE(VLOOKUP(G328,'登録データ（男）'!$U$4:$W$22,3,FALSE)))</f>
        <v>0</v>
      </c>
      <c r="AP328" s="91">
        <f t="shared" si="989"/>
        <v>0</v>
      </c>
      <c r="AQ328" s="91">
        <f t="shared" si="996"/>
        <v>0</v>
      </c>
      <c r="AR328" s="91" t="str">
        <f ca="1">IF(OFFSET(B328,-MOD(ROW(B328),3),0)&lt;&gt;"",IF(RIGHT(G328,1)=")",VALUE(VLOOKUP(OFFSET(B328,-MOD(ROW(B328),3),0),'登録データ（女）'!B223,8,FALSE)),"0"),"0")</f>
        <v>0</v>
      </c>
      <c r="AS328" s="91">
        <f t="shared" ca="1" si="997"/>
        <v>0</v>
      </c>
      <c r="AT328" s="91"/>
      <c r="AU328" s="91"/>
      <c r="AV328" s="91"/>
      <c r="AW328" s="91"/>
      <c r="AX328" s="91"/>
      <c r="AY328" s="91"/>
      <c r="AZ328" s="91"/>
      <c r="BA328" s="91"/>
      <c r="BB328" s="91" t="str">
        <f t="shared" si="998"/>
        <v/>
      </c>
      <c r="BG328" s="91">
        <f t="shared" si="999"/>
        <v>0</v>
      </c>
    </row>
    <row r="329" spans="1:59" ht="18.75" customHeight="1" thickBot="1">
      <c r="A329" s="389"/>
      <c r="B329" s="383"/>
      <c r="C329" s="386"/>
      <c r="D329" s="386"/>
      <c r="E329" s="117" t="s">
        <v>259</v>
      </c>
      <c r="F329" s="92" t="s">
        <v>54</v>
      </c>
      <c r="G329" s="79"/>
      <c r="H329" s="79"/>
      <c r="I329" s="92" t="s">
        <v>36</v>
      </c>
      <c r="J329" s="18"/>
      <c r="K329" s="93" t="str">
        <f t="shared" si="1011"/>
        <v/>
      </c>
      <c r="L329" s="18"/>
      <c r="M329" s="93" t="str">
        <f t="shared" si="990"/>
        <v/>
      </c>
      <c r="N329" s="18"/>
      <c r="O329" s="18"/>
      <c r="P329" s="258"/>
      <c r="Q329" s="258"/>
      <c r="R329" s="259"/>
      <c r="S329" s="256"/>
      <c r="T329" s="256"/>
      <c r="X329" s="104"/>
      <c r="Y329" s="91">
        <f>IF(B329="",0,IF(VLOOKUP(B329,'登録データ（女）'!$A$3:$AB$2000,28,FALSE)=1,0,1))</f>
        <v>0</v>
      </c>
      <c r="Z329" s="91"/>
      <c r="AA329" s="91"/>
      <c r="AB329" s="91"/>
      <c r="AC329" s="91"/>
      <c r="AD329" s="91"/>
      <c r="AE329" s="91"/>
      <c r="AF329" s="91"/>
      <c r="AG329" s="91">
        <f t="shared" ca="1" si="991"/>
        <v>0</v>
      </c>
      <c r="AH329" s="91">
        <f t="shared" si="992"/>
        <v>0</v>
      </c>
      <c r="AI329" s="91" t="str">
        <f>IF(G329="","0",VLOOKUP(G329,'登録データ（女）'!$U$4:$W$23,2,FALSE))</f>
        <v>0</v>
      </c>
      <c r="AJ329" s="91" t="str">
        <f t="shared" si="987"/>
        <v>00</v>
      </c>
      <c r="AK329" s="91" t="str">
        <f t="shared" si="993"/>
        <v>0</v>
      </c>
      <c r="AL329" s="91" t="str">
        <f t="shared" si="988"/>
        <v>000000</v>
      </c>
      <c r="AM329" s="91" t="str">
        <f t="shared" ca="1" si="994"/>
        <v/>
      </c>
      <c r="AN329" s="91">
        <f t="shared" si="995"/>
        <v>0</v>
      </c>
      <c r="AO329" s="91" t="str">
        <f>IF(G329="","0",VALUE(VLOOKUP(G329,'登録データ（男）'!$U$4:$W$22,3,FALSE)))</f>
        <v>0</v>
      </c>
      <c r="AP329" s="91">
        <f t="shared" si="989"/>
        <v>0</v>
      </c>
      <c r="AQ329" s="91">
        <f t="shared" si="996"/>
        <v>0</v>
      </c>
      <c r="AR329" s="91" t="str">
        <f ca="1">IF(OFFSET(B329,-MOD(ROW(B329),3),0)&lt;&gt;"",IF(RIGHT(G329,1)=")",VALUE(VLOOKUP(OFFSET(B329,-MOD(ROW(B329),3),0),'登録データ（女）'!B224,8,FALSE)),"0"),"0")</f>
        <v>0</v>
      </c>
      <c r="AS329" s="91">
        <f t="shared" ca="1" si="997"/>
        <v>0</v>
      </c>
      <c r="AT329" s="91"/>
      <c r="AU329" s="91"/>
      <c r="AV329" s="91"/>
      <c r="AW329" s="91"/>
      <c r="AX329" s="91"/>
      <c r="AY329" s="91"/>
      <c r="AZ329" s="91"/>
      <c r="BA329" s="91"/>
      <c r="BB329" s="91" t="str">
        <f t="shared" si="998"/>
        <v/>
      </c>
      <c r="BG329" s="91">
        <f t="shared" si="999"/>
        <v>0</v>
      </c>
    </row>
    <row r="330" spans="1:59" ht="18" customHeight="1" thickTop="1">
      <c r="A330" s="387">
        <v>105</v>
      </c>
      <c r="B330" s="381"/>
      <c r="C330" s="384" t="str">
        <f>IF(B330="","",VLOOKUP(B330,'登録データ（女）'!$A$3:$AB$2000,2,FALSE))</f>
        <v/>
      </c>
      <c r="D330" s="384" t="str">
        <f>IF(B330="","",VLOOKUP(B330,'登録データ（女）'!$A$3:$AB$2000,3,FALSE))</f>
        <v/>
      </c>
      <c r="E330" s="90" t="str">
        <f>IF(B330="","",VLOOKUP(B330,'登録データ（女）'!$A$3:$AB$2000,7,FALSE))</f>
        <v/>
      </c>
      <c r="F330" s="90" t="s">
        <v>52</v>
      </c>
      <c r="G330" s="82"/>
      <c r="H330" s="82"/>
      <c r="I330" s="90" t="s">
        <v>55</v>
      </c>
      <c r="J330" s="17"/>
      <c r="K330" s="111" t="str">
        <f t="shared" si="1011"/>
        <v/>
      </c>
      <c r="L330" s="17"/>
      <c r="M330" s="111" t="str">
        <f t="shared" si="990"/>
        <v/>
      </c>
      <c r="N330" s="17"/>
      <c r="O330" s="17"/>
      <c r="P330" s="262"/>
      <c r="Q330" s="262"/>
      <c r="R330" s="241"/>
      <c r="S330" s="254"/>
      <c r="T330" s="254"/>
      <c r="X330" s="104"/>
      <c r="Y330" s="91">
        <f>IF(B330="",0,IF(VLOOKUP(B330,'登録データ（女）'!$A$3:$AB$2000,28,FALSE)=1,0,1))</f>
        <v>0</v>
      </c>
      <c r="Z330" s="91">
        <f t="shared" ref="Z330" si="1199">IF(B330="",1,0)</f>
        <v>1</v>
      </c>
      <c r="AA330" s="91">
        <f t="shared" ref="AA330" si="1200">IF(C330="",1,0)</f>
        <v>1</v>
      </c>
      <c r="AB330" s="91">
        <f t="shared" ref="AB330" si="1201">IF(D330="",1,0)</f>
        <v>1</v>
      </c>
      <c r="AC330" s="91">
        <f t="shared" ref="AC330" si="1202">IF(E330="",1,0)</f>
        <v>1</v>
      </c>
      <c r="AD330" s="91">
        <f t="shared" ref="AD330" si="1203">IF(E331="",1,0)</f>
        <v>1</v>
      </c>
      <c r="AE330" s="91">
        <f>SUM(Z330:AD330)</f>
        <v>5</v>
      </c>
      <c r="AF330" s="115" t="str">
        <f t="shared" ref="AF330" si="1204">IF($B330="","",IF($B330&gt;1500,0,1))</f>
        <v/>
      </c>
      <c r="AG330" s="91">
        <f t="shared" ca="1" si="991"/>
        <v>0</v>
      </c>
      <c r="AH330" s="91">
        <f t="shared" si="992"/>
        <v>0</v>
      </c>
      <c r="AI330" s="91" t="str">
        <f>IF(G330="","0",VLOOKUP(G330,'登録データ（女）'!$U$4:$W$23,2,FALSE))</f>
        <v>0</v>
      </c>
      <c r="AJ330" s="91" t="str">
        <f t="shared" si="987"/>
        <v>00</v>
      </c>
      <c r="AK330" s="91" t="str">
        <f t="shared" si="993"/>
        <v>0</v>
      </c>
      <c r="AL330" s="91" t="str">
        <f t="shared" si="988"/>
        <v>000000</v>
      </c>
      <c r="AM330" s="91" t="str">
        <f t="shared" ca="1" si="994"/>
        <v/>
      </c>
      <c r="AN330" s="91">
        <f t="shared" si="995"/>
        <v>0</v>
      </c>
      <c r="AO330" s="91" t="str">
        <f>IF(G330="","0",VALUE(VLOOKUP(G330,'登録データ（男）'!$U$4:$W$22,3,FALSE)))</f>
        <v>0</v>
      </c>
      <c r="AP330" s="91">
        <f t="shared" si="989"/>
        <v>0</v>
      </c>
      <c r="AQ330" s="91">
        <f t="shared" si="996"/>
        <v>0</v>
      </c>
      <c r="AR330" s="91" t="str">
        <f ca="1">IF(OFFSET(B330,-MOD(ROW(B330),3),0)&lt;&gt;"",IF(RIGHT(G330,1)=")",VALUE(VLOOKUP(OFFSET(B330,-MOD(ROW(B330),3),0),'登録データ（女）'!B225,8,FALSE)),"0"),"0")</f>
        <v>0</v>
      </c>
      <c r="AS330" s="91">
        <f t="shared" ca="1" si="997"/>
        <v>0</v>
      </c>
      <c r="AT330" s="91" t="str">
        <f t="shared" ref="AT330" si="1205">IF(AU330="","",RANK(AU330,$AU$18:$AU$467,1))</f>
        <v/>
      </c>
      <c r="AU330" s="91" t="str">
        <f t="shared" ref="AU330" si="1206">IF(S330="","",B330)</f>
        <v/>
      </c>
      <c r="AV330" s="91" t="str">
        <f t="shared" ref="AV330" si="1207">IF(AW330="","",RANK(AW330,$AW$18:$AW$467,1))</f>
        <v/>
      </c>
      <c r="AW330" s="91" t="str">
        <f t="shared" ref="AW330" si="1208">IF(T330="","",B330)</f>
        <v/>
      </c>
      <c r="AX330" s="91" t="str">
        <f t="shared" ref="AX330" si="1209">IF(AY330="","",RANK(AY330,$AY$18:$AY$467,1))</f>
        <v/>
      </c>
      <c r="AY330" s="91" t="str">
        <f>IF(OR(G330="七種競技",G331="七種競技",G332="七種競技"),B330,"")</f>
        <v/>
      </c>
      <c r="AZ330" s="91"/>
      <c r="BA330" s="91">
        <f>B330</f>
        <v>0</v>
      </c>
      <c r="BB330" s="91" t="str">
        <f t="shared" si="998"/>
        <v/>
      </c>
      <c r="BG330" s="91">
        <f t="shared" si="999"/>
        <v>0</v>
      </c>
    </row>
    <row r="331" spans="1:59" ht="18" customHeight="1">
      <c r="A331" s="388"/>
      <c r="B331" s="382"/>
      <c r="C331" s="385"/>
      <c r="D331" s="385"/>
      <c r="E331" s="91" t="str">
        <f>IF(B330="","",VLOOKUP(B330,'登録データ（女）'!$A$3:$AB$2000,4,FALSE))</f>
        <v/>
      </c>
      <c r="F331" s="91" t="s">
        <v>53</v>
      </c>
      <c r="G331" s="16"/>
      <c r="H331" s="16"/>
      <c r="I331" s="91" t="s">
        <v>56</v>
      </c>
      <c r="J331" s="76"/>
      <c r="K331" s="91" t="str">
        <f t="shared" si="1011"/>
        <v/>
      </c>
      <c r="L331" s="76"/>
      <c r="M331" s="91" t="str">
        <f t="shared" si="990"/>
        <v/>
      </c>
      <c r="N331" s="76"/>
      <c r="O331" s="76"/>
      <c r="P331" s="204"/>
      <c r="Q331" s="204"/>
      <c r="R331" s="257"/>
      <c r="S331" s="255"/>
      <c r="T331" s="255"/>
      <c r="X331" s="104"/>
      <c r="Y331" s="91">
        <f>IF(B331="",0,IF(VLOOKUP(B331,'登録データ（女）'!$A$3:$AB$2000,28,FALSE)=1,0,1))</f>
        <v>0</v>
      </c>
      <c r="Z331" s="91"/>
      <c r="AA331" s="91"/>
      <c r="AB331" s="91"/>
      <c r="AC331" s="91"/>
      <c r="AD331" s="91"/>
      <c r="AE331" s="91"/>
      <c r="AF331" s="91"/>
      <c r="AG331" s="91">
        <f t="shared" ca="1" si="991"/>
        <v>0</v>
      </c>
      <c r="AH331" s="91">
        <f t="shared" si="992"/>
        <v>0</v>
      </c>
      <c r="AI331" s="91" t="str">
        <f>IF(G331="","0",VLOOKUP(G331,'登録データ（女）'!$U$4:$W$23,2,FALSE))</f>
        <v>0</v>
      </c>
      <c r="AJ331" s="91" t="str">
        <f t="shared" si="987"/>
        <v>00</v>
      </c>
      <c r="AK331" s="91" t="str">
        <f t="shared" si="993"/>
        <v>0</v>
      </c>
      <c r="AL331" s="91" t="str">
        <f t="shared" si="988"/>
        <v>000000</v>
      </c>
      <c r="AM331" s="91" t="str">
        <f t="shared" ca="1" si="994"/>
        <v/>
      </c>
      <c r="AN331" s="91">
        <f t="shared" si="995"/>
        <v>0</v>
      </c>
      <c r="AO331" s="91" t="str">
        <f>IF(G331="","0",VALUE(VLOOKUP(G331,'登録データ（男）'!$U$4:$W$22,3,FALSE)))</f>
        <v>0</v>
      </c>
      <c r="AP331" s="91">
        <f t="shared" si="989"/>
        <v>0</v>
      </c>
      <c r="AQ331" s="91">
        <f t="shared" si="996"/>
        <v>0</v>
      </c>
      <c r="AR331" s="91" t="str">
        <f ca="1">IF(OFFSET(B331,-MOD(ROW(B331),3),0)&lt;&gt;"",IF(RIGHT(G331,1)=")",VALUE(VLOOKUP(OFFSET(B331,-MOD(ROW(B331),3),0),'登録データ（女）'!B226,8,FALSE)),"0"),"0")</f>
        <v>0</v>
      </c>
      <c r="AS331" s="91">
        <f t="shared" ca="1" si="997"/>
        <v>0</v>
      </c>
      <c r="AT331" s="91"/>
      <c r="AU331" s="91"/>
      <c r="AV331" s="91"/>
      <c r="AW331" s="91"/>
      <c r="AX331" s="91"/>
      <c r="AY331" s="91"/>
      <c r="AZ331" s="91"/>
      <c r="BA331" s="91"/>
      <c r="BB331" s="91" t="str">
        <f t="shared" si="998"/>
        <v/>
      </c>
      <c r="BG331" s="91">
        <f t="shared" si="999"/>
        <v>0</v>
      </c>
    </row>
    <row r="332" spans="1:59" ht="18" customHeight="1" thickBot="1">
      <c r="A332" s="389"/>
      <c r="B332" s="383"/>
      <c r="C332" s="386"/>
      <c r="D332" s="386"/>
      <c r="E332" s="117" t="s">
        <v>259</v>
      </c>
      <c r="F332" s="92" t="s">
        <v>54</v>
      </c>
      <c r="G332" s="79"/>
      <c r="H332" s="79"/>
      <c r="I332" s="92" t="s">
        <v>36</v>
      </c>
      <c r="J332" s="18"/>
      <c r="K332" s="93" t="str">
        <f t="shared" si="1011"/>
        <v/>
      </c>
      <c r="L332" s="18"/>
      <c r="M332" s="93" t="str">
        <f t="shared" si="990"/>
        <v/>
      </c>
      <c r="N332" s="18"/>
      <c r="O332" s="18"/>
      <c r="P332" s="258"/>
      <c r="Q332" s="258"/>
      <c r="R332" s="259"/>
      <c r="S332" s="256"/>
      <c r="T332" s="256"/>
      <c r="X332" s="104"/>
      <c r="Y332" s="91">
        <f>IF(B332="",0,IF(VLOOKUP(B332,'登録データ（女）'!$A$3:$AB$2000,28,FALSE)=1,0,1))</f>
        <v>0</v>
      </c>
      <c r="Z332" s="91"/>
      <c r="AA332" s="91"/>
      <c r="AB332" s="91"/>
      <c r="AC332" s="91"/>
      <c r="AD332" s="91"/>
      <c r="AE332" s="91"/>
      <c r="AF332" s="91"/>
      <c r="AG332" s="91">
        <f t="shared" ca="1" si="991"/>
        <v>0</v>
      </c>
      <c r="AH332" s="91">
        <f t="shared" si="992"/>
        <v>0</v>
      </c>
      <c r="AI332" s="91" t="str">
        <f>IF(G332="","0",VLOOKUP(G332,'登録データ（女）'!$U$4:$W$23,2,FALSE))</f>
        <v>0</v>
      </c>
      <c r="AJ332" s="91" t="str">
        <f t="shared" si="987"/>
        <v>00</v>
      </c>
      <c r="AK332" s="91" t="str">
        <f t="shared" si="993"/>
        <v>0</v>
      </c>
      <c r="AL332" s="91" t="str">
        <f t="shared" si="988"/>
        <v>000000</v>
      </c>
      <c r="AM332" s="91" t="str">
        <f t="shared" ca="1" si="994"/>
        <v/>
      </c>
      <c r="AN332" s="91">
        <f t="shared" si="995"/>
        <v>0</v>
      </c>
      <c r="AO332" s="91" t="str">
        <f>IF(G332="","0",VALUE(VLOOKUP(G332,'登録データ（男）'!$U$4:$W$22,3,FALSE)))</f>
        <v>0</v>
      </c>
      <c r="AP332" s="91">
        <f t="shared" si="989"/>
        <v>0</v>
      </c>
      <c r="AQ332" s="91">
        <f t="shared" si="996"/>
        <v>0</v>
      </c>
      <c r="AR332" s="91" t="str">
        <f ca="1">IF(OFFSET(B332,-MOD(ROW(B332),3),0)&lt;&gt;"",IF(RIGHT(G332,1)=")",VALUE(VLOOKUP(OFFSET(B332,-MOD(ROW(B332),3),0),'登録データ（女）'!B227,8,FALSE)),"0"),"0")</f>
        <v>0</v>
      </c>
      <c r="AS332" s="91">
        <f t="shared" ca="1" si="997"/>
        <v>0</v>
      </c>
      <c r="AT332" s="91"/>
      <c r="AU332" s="91"/>
      <c r="AV332" s="91"/>
      <c r="AW332" s="91"/>
      <c r="AX332" s="91"/>
      <c r="AY332" s="91"/>
      <c r="AZ332" s="91"/>
      <c r="BA332" s="91"/>
      <c r="BB332" s="91" t="str">
        <f t="shared" si="998"/>
        <v/>
      </c>
      <c r="BG332" s="91">
        <f t="shared" si="999"/>
        <v>0</v>
      </c>
    </row>
    <row r="333" spans="1:59" ht="18" customHeight="1" thickTop="1">
      <c r="A333" s="387">
        <v>106</v>
      </c>
      <c r="B333" s="381"/>
      <c r="C333" s="384" t="str">
        <f>IF(B333="","",VLOOKUP(B333,'登録データ（女）'!$A$3:$AB$2000,2,FALSE))</f>
        <v/>
      </c>
      <c r="D333" s="384" t="str">
        <f>IF(B333="","",VLOOKUP(B333,'登録データ（女）'!$A$3:$AB$2000,3,FALSE))</f>
        <v/>
      </c>
      <c r="E333" s="90" t="str">
        <f>IF(B333="","",VLOOKUP(B333,'登録データ（女）'!$A$3:$AB$2000,7,FALSE))</f>
        <v/>
      </c>
      <c r="F333" s="90" t="s">
        <v>52</v>
      </c>
      <c r="G333" s="82"/>
      <c r="H333" s="82"/>
      <c r="I333" s="90" t="s">
        <v>55</v>
      </c>
      <c r="J333" s="17"/>
      <c r="K333" s="111" t="str">
        <f t="shared" si="1011"/>
        <v/>
      </c>
      <c r="L333" s="17"/>
      <c r="M333" s="111" t="str">
        <f t="shared" si="990"/>
        <v/>
      </c>
      <c r="N333" s="17"/>
      <c r="O333" s="17"/>
      <c r="P333" s="262"/>
      <c r="Q333" s="262"/>
      <c r="R333" s="241"/>
      <c r="S333" s="254"/>
      <c r="T333" s="254"/>
      <c r="X333" s="104"/>
      <c r="Y333" s="91">
        <f>IF(B333="",0,IF(VLOOKUP(B333,'登録データ（女）'!$A$3:$AB$2000,28,FALSE)=1,0,1))</f>
        <v>0</v>
      </c>
      <c r="Z333" s="91">
        <f t="shared" ref="Z333" si="1210">IF(B333="",1,0)</f>
        <v>1</v>
      </c>
      <c r="AA333" s="91">
        <f t="shared" ref="AA333" si="1211">IF(C333="",1,0)</f>
        <v>1</v>
      </c>
      <c r="AB333" s="91">
        <f t="shared" ref="AB333" si="1212">IF(D333="",1,0)</f>
        <v>1</v>
      </c>
      <c r="AC333" s="91">
        <f t="shared" ref="AC333" si="1213">IF(E333="",1,0)</f>
        <v>1</v>
      </c>
      <c r="AD333" s="91">
        <f t="shared" ref="AD333" si="1214">IF(E334="",1,0)</f>
        <v>1</v>
      </c>
      <c r="AE333" s="91">
        <f>SUM(Z333:AD333)</f>
        <v>5</v>
      </c>
      <c r="AF333" s="115" t="str">
        <f t="shared" ref="AF333" si="1215">IF($B333="","",IF($B333&gt;1500,0,1))</f>
        <v/>
      </c>
      <c r="AG333" s="91">
        <f t="shared" ca="1" si="991"/>
        <v>0</v>
      </c>
      <c r="AH333" s="91">
        <f t="shared" si="992"/>
        <v>0</v>
      </c>
      <c r="AI333" s="91" t="str">
        <f>IF(G333="","0",VLOOKUP(G333,'登録データ（女）'!$U$4:$W$23,2,FALSE))</f>
        <v>0</v>
      </c>
      <c r="AJ333" s="91" t="str">
        <f t="shared" si="987"/>
        <v>00</v>
      </c>
      <c r="AK333" s="91" t="str">
        <f t="shared" si="993"/>
        <v>0</v>
      </c>
      <c r="AL333" s="91" t="str">
        <f t="shared" si="988"/>
        <v>000000</v>
      </c>
      <c r="AM333" s="91" t="str">
        <f t="shared" ca="1" si="994"/>
        <v/>
      </c>
      <c r="AN333" s="91">
        <f t="shared" si="995"/>
        <v>0</v>
      </c>
      <c r="AO333" s="91" t="str">
        <f>IF(G333="","0",VALUE(VLOOKUP(G333,'登録データ（男）'!$U$4:$W$22,3,FALSE)))</f>
        <v>0</v>
      </c>
      <c r="AP333" s="91">
        <f t="shared" si="989"/>
        <v>0</v>
      </c>
      <c r="AQ333" s="91">
        <f t="shared" si="996"/>
        <v>0</v>
      </c>
      <c r="AR333" s="91" t="str">
        <f ca="1">IF(OFFSET(B333,-MOD(ROW(B333),3),0)&lt;&gt;"",IF(RIGHT(G333,1)=")",VALUE(VLOOKUP(OFFSET(B333,-MOD(ROW(B333),3),0),'登録データ（女）'!B228,8,FALSE)),"0"),"0")</f>
        <v>0</v>
      </c>
      <c r="AS333" s="91">
        <f t="shared" ca="1" si="997"/>
        <v>0</v>
      </c>
      <c r="AT333" s="91" t="str">
        <f t="shared" ref="AT333" si="1216">IF(AU333="","",RANK(AU333,$AU$18:$AU$467,1))</f>
        <v/>
      </c>
      <c r="AU333" s="91" t="str">
        <f t="shared" ref="AU333" si="1217">IF(S333="","",B333)</f>
        <v/>
      </c>
      <c r="AV333" s="91" t="str">
        <f t="shared" ref="AV333" si="1218">IF(AW333="","",RANK(AW333,$AW$18:$AW$467,1))</f>
        <v/>
      </c>
      <c r="AW333" s="91" t="str">
        <f t="shared" ref="AW333" si="1219">IF(T333="","",B333)</f>
        <v/>
      </c>
      <c r="AX333" s="91" t="str">
        <f t="shared" ref="AX333" si="1220">IF(AY333="","",RANK(AY333,$AY$18:$AY$467,1))</f>
        <v/>
      </c>
      <c r="AY333" s="91" t="str">
        <f>IF(OR(G333="七種競技",G334="七種競技",G335="七種競技"),B333,"")</f>
        <v/>
      </c>
      <c r="AZ333" s="91"/>
      <c r="BA333" s="91">
        <f>B333</f>
        <v>0</v>
      </c>
      <c r="BB333" s="91" t="str">
        <f t="shared" si="998"/>
        <v/>
      </c>
      <c r="BG333" s="91">
        <f t="shared" si="999"/>
        <v>0</v>
      </c>
    </row>
    <row r="334" spans="1:59" ht="18" customHeight="1">
      <c r="A334" s="388"/>
      <c r="B334" s="382"/>
      <c r="C334" s="385"/>
      <c r="D334" s="385"/>
      <c r="E334" s="91" t="str">
        <f>IF(B333="","",VLOOKUP(B333,'登録データ（女）'!$A$3:$AB$2000,4,FALSE))</f>
        <v/>
      </c>
      <c r="F334" s="91" t="s">
        <v>53</v>
      </c>
      <c r="G334" s="16"/>
      <c r="H334" s="16"/>
      <c r="I334" s="91" t="s">
        <v>56</v>
      </c>
      <c r="J334" s="76"/>
      <c r="K334" s="91" t="str">
        <f t="shared" si="1011"/>
        <v/>
      </c>
      <c r="L334" s="76"/>
      <c r="M334" s="91" t="str">
        <f t="shared" si="990"/>
        <v/>
      </c>
      <c r="N334" s="76"/>
      <c r="O334" s="76"/>
      <c r="P334" s="204"/>
      <c r="Q334" s="204"/>
      <c r="R334" s="257"/>
      <c r="S334" s="255"/>
      <c r="T334" s="255"/>
      <c r="X334" s="104"/>
      <c r="Y334" s="91">
        <f>IF(B334="",0,IF(VLOOKUP(B334,'登録データ（女）'!$A$3:$AB$2000,28,FALSE)=1,0,1))</f>
        <v>0</v>
      </c>
      <c r="Z334" s="91"/>
      <c r="AA334" s="91"/>
      <c r="AB334" s="91"/>
      <c r="AC334" s="91"/>
      <c r="AD334" s="91"/>
      <c r="AE334" s="91"/>
      <c r="AF334" s="91"/>
      <c r="AG334" s="91">
        <f t="shared" ca="1" si="991"/>
        <v>0</v>
      </c>
      <c r="AH334" s="91">
        <f t="shared" si="992"/>
        <v>0</v>
      </c>
      <c r="AI334" s="91" t="str">
        <f>IF(G334="","0",VLOOKUP(G334,'登録データ（女）'!$U$4:$W$23,2,FALSE))</f>
        <v>0</v>
      </c>
      <c r="AJ334" s="91" t="str">
        <f t="shared" si="987"/>
        <v>00</v>
      </c>
      <c r="AK334" s="91" t="str">
        <f t="shared" si="993"/>
        <v>0</v>
      </c>
      <c r="AL334" s="91" t="str">
        <f t="shared" si="988"/>
        <v>000000</v>
      </c>
      <c r="AM334" s="91" t="str">
        <f t="shared" ca="1" si="994"/>
        <v/>
      </c>
      <c r="AN334" s="91">
        <f t="shared" si="995"/>
        <v>0</v>
      </c>
      <c r="AO334" s="91" t="str">
        <f>IF(G334="","0",VALUE(VLOOKUP(G334,'登録データ（男）'!$U$4:$W$22,3,FALSE)))</f>
        <v>0</v>
      </c>
      <c r="AP334" s="91">
        <f t="shared" si="989"/>
        <v>0</v>
      </c>
      <c r="AQ334" s="91">
        <f t="shared" si="996"/>
        <v>0</v>
      </c>
      <c r="AR334" s="91" t="str">
        <f ca="1">IF(OFFSET(B334,-MOD(ROW(B334),3),0)&lt;&gt;"",IF(RIGHT(G334,1)=")",VALUE(VLOOKUP(OFFSET(B334,-MOD(ROW(B334),3),0),'登録データ（女）'!B229,8,FALSE)),"0"),"0")</f>
        <v>0</v>
      </c>
      <c r="AS334" s="91">
        <f t="shared" ca="1" si="997"/>
        <v>0</v>
      </c>
      <c r="AT334" s="91"/>
      <c r="AU334" s="91"/>
      <c r="AV334" s="91"/>
      <c r="AW334" s="91"/>
      <c r="AX334" s="91"/>
      <c r="AY334" s="91"/>
      <c r="AZ334" s="91"/>
      <c r="BA334" s="91"/>
      <c r="BB334" s="91" t="str">
        <f t="shared" si="998"/>
        <v/>
      </c>
      <c r="BG334" s="91">
        <f t="shared" si="999"/>
        <v>0</v>
      </c>
    </row>
    <row r="335" spans="1:59" ht="18" customHeight="1" thickBot="1">
      <c r="A335" s="389"/>
      <c r="B335" s="383"/>
      <c r="C335" s="386"/>
      <c r="D335" s="386"/>
      <c r="E335" s="117" t="s">
        <v>259</v>
      </c>
      <c r="F335" s="92" t="s">
        <v>54</v>
      </c>
      <c r="G335" s="79"/>
      <c r="H335" s="79"/>
      <c r="I335" s="92" t="s">
        <v>36</v>
      </c>
      <c r="J335" s="18"/>
      <c r="K335" s="93" t="str">
        <f t="shared" si="1011"/>
        <v/>
      </c>
      <c r="L335" s="18"/>
      <c r="M335" s="93" t="str">
        <f t="shared" si="990"/>
        <v/>
      </c>
      <c r="N335" s="18"/>
      <c r="O335" s="18"/>
      <c r="P335" s="258"/>
      <c r="Q335" s="258"/>
      <c r="R335" s="259"/>
      <c r="S335" s="256"/>
      <c r="T335" s="256"/>
      <c r="X335" s="104"/>
      <c r="Y335" s="91">
        <f>IF(B335="",0,IF(VLOOKUP(B335,'登録データ（女）'!$A$3:$AB$2000,28,FALSE)=1,0,1))</f>
        <v>0</v>
      </c>
      <c r="Z335" s="91"/>
      <c r="AA335" s="91"/>
      <c r="AB335" s="91"/>
      <c r="AC335" s="91"/>
      <c r="AD335" s="91"/>
      <c r="AE335" s="91"/>
      <c r="AF335" s="91"/>
      <c r="AG335" s="91">
        <f t="shared" ca="1" si="991"/>
        <v>0</v>
      </c>
      <c r="AH335" s="91">
        <f t="shared" si="992"/>
        <v>0</v>
      </c>
      <c r="AI335" s="91" t="str">
        <f>IF(G335="","0",VLOOKUP(G335,'登録データ（女）'!$U$4:$W$23,2,FALSE))</f>
        <v>0</v>
      </c>
      <c r="AJ335" s="91" t="str">
        <f t="shared" si="987"/>
        <v>00</v>
      </c>
      <c r="AK335" s="91" t="str">
        <f t="shared" si="993"/>
        <v>0</v>
      </c>
      <c r="AL335" s="91" t="str">
        <f t="shared" si="988"/>
        <v>000000</v>
      </c>
      <c r="AM335" s="91" t="str">
        <f t="shared" ca="1" si="994"/>
        <v/>
      </c>
      <c r="AN335" s="91">
        <f t="shared" si="995"/>
        <v>0</v>
      </c>
      <c r="AO335" s="91" t="str">
        <f>IF(G335="","0",VALUE(VLOOKUP(G335,'登録データ（男）'!$U$4:$W$22,3,FALSE)))</f>
        <v>0</v>
      </c>
      <c r="AP335" s="91">
        <f t="shared" si="989"/>
        <v>0</v>
      </c>
      <c r="AQ335" s="91">
        <f t="shared" si="996"/>
        <v>0</v>
      </c>
      <c r="AR335" s="91" t="str">
        <f ca="1">IF(OFFSET(B335,-MOD(ROW(B335),3),0)&lt;&gt;"",IF(RIGHT(G335,1)=")",VALUE(VLOOKUP(OFFSET(B335,-MOD(ROW(B335),3),0),'登録データ（女）'!B230,8,FALSE)),"0"),"0")</f>
        <v>0</v>
      </c>
      <c r="AS335" s="91">
        <f t="shared" ca="1" si="997"/>
        <v>0</v>
      </c>
      <c r="AT335" s="91"/>
      <c r="AU335" s="91"/>
      <c r="AV335" s="91"/>
      <c r="AW335" s="91"/>
      <c r="AX335" s="91"/>
      <c r="AY335" s="91"/>
      <c r="AZ335" s="91"/>
      <c r="BA335" s="91"/>
      <c r="BB335" s="91" t="str">
        <f t="shared" si="998"/>
        <v/>
      </c>
      <c r="BG335" s="91">
        <f t="shared" si="999"/>
        <v>0</v>
      </c>
    </row>
    <row r="336" spans="1:59" ht="18" customHeight="1" thickTop="1">
      <c r="A336" s="387">
        <v>107</v>
      </c>
      <c r="B336" s="381"/>
      <c r="C336" s="384" t="str">
        <f>IF(B336="","",VLOOKUP(B336,'登録データ（女）'!$A$3:$AB$2000,2,FALSE))</f>
        <v/>
      </c>
      <c r="D336" s="384" t="str">
        <f>IF(B336="","",VLOOKUP(B336,'登録データ（女）'!$A$3:$AB$2000,3,FALSE))</f>
        <v/>
      </c>
      <c r="E336" s="90" t="str">
        <f>IF(B336="","",VLOOKUP(B336,'登録データ（女）'!$A$3:$AB$2000,7,FALSE))</f>
        <v/>
      </c>
      <c r="F336" s="90" t="s">
        <v>52</v>
      </c>
      <c r="G336" s="82"/>
      <c r="H336" s="82"/>
      <c r="I336" s="90" t="s">
        <v>55</v>
      </c>
      <c r="J336" s="17"/>
      <c r="K336" s="111" t="str">
        <f t="shared" si="1011"/>
        <v/>
      </c>
      <c r="L336" s="17"/>
      <c r="M336" s="111" t="str">
        <f t="shared" si="990"/>
        <v/>
      </c>
      <c r="N336" s="17"/>
      <c r="O336" s="17"/>
      <c r="P336" s="262"/>
      <c r="Q336" s="262"/>
      <c r="R336" s="241"/>
      <c r="S336" s="254"/>
      <c r="T336" s="254"/>
      <c r="X336" s="104"/>
      <c r="Y336" s="91">
        <f>IF(B336="",0,IF(VLOOKUP(B336,'登録データ（女）'!$A$3:$AB$2000,28,FALSE)=1,0,1))</f>
        <v>0</v>
      </c>
      <c r="Z336" s="91">
        <f t="shared" ref="Z336" si="1221">IF(B336="",1,0)</f>
        <v>1</v>
      </c>
      <c r="AA336" s="91">
        <f t="shared" ref="AA336" si="1222">IF(C336="",1,0)</f>
        <v>1</v>
      </c>
      <c r="AB336" s="91">
        <f t="shared" ref="AB336" si="1223">IF(D336="",1,0)</f>
        <v>1</v>
      </c>
      <c r="AC336" s="91">
        <f t="shared" ref="AC336" si="1224">IF(E336="",1,0)</f>
        <v>1</v>
      </c>
      <c r="AD336" s="91">
        <f t="shared" ref="AD336" si="1225">IF(E337="",1,0)</f>
        <v>1</v>
      </c>
      <c r="AE336" s="91">
        <f>SUM(Z336:AD336)</f>
        <v>5</v>
      </c>
      <c r="AF336" s="115" t="str">
        <f t="shared" ref="AF336" si="1226">IF($B336="","",IF($B336&gt;1500,0,1))</f>
        <v/>
      </c>
      <c r="AG336" s="91">
        <f t="shared" ca="1" si="991"/>
        <v>0</v>
      </c>
      <c r="AH336" s="91">
        <f t="shared" si="992"/>
        <v>0</v>
      </c>
      <c r="AI336" s="91" t="str">
        <f>IF(G336="","0",VLOOKUP(G336,'登録データ（女）'!$U$4:$W$23,2,FALSE))</f>
        <v>0</v>
      </c>
      <c r="AJ336" s="91" t="str">
        <f t="shared" si="987"/>
        <v>00</v>
      </c>
      <c r="AK336" s="91" t="str">
        <f t="shared" si="993"/>
        <v>0</v>
      </c>
      <c r="AL336" s="91" t="str">
        <f t="shared" si="988"/>
        <v>000000</v>
      </c>
      <c r="AM336" s="91" t="str">
        <f t="shared" ca="1" si="994"/>
        <v/>
      </c>
      <c r="AN336" s="91">
        <f t="shared" si="995"/>
        <v>0</v>
      </c>
      <c r="AO336" s="91" t="str">
        <f>IF(G336="","0",VALUE(VLOOKUP(G336,'登録データ（男）'!$U$4:$W$22,3,FALSE)))</f>
        <v>0</v>
      </c>
      <c r="AP336" s="91">
        <f t="shared" si="989"/>
        <v>0</v>
      </c>
      <c r="AQ336" s="91">
        <f t="shared" si="996"/>
        <v>0</v>
      </c>
      <c r="AR336" s="91" t="str">
        <f ca="1">IF(OFFSET(B336,-MOD(ROW(B336),3),0)&lt;&gt;"",IF(RIGHT(G336,1)=")",VALUE(VLOOKUP(OFFSET(B336,-MOD(ROW(B336),3),0),'登録データ（女）'!B231,8,FALSE)),"0"),"0")</f>
        <v>0</v>
      </c>
      <c r="AS336" s="91">
        <f t="shared" ca="1" si="997"/>
        <v>0</v>
      </c>
      <c r="AT336" s="91" t="str">
        <f t="shared" ref="AT336" si="1227">IF(AU336="","",RANK(AU336,$AU$18:$AU$467,1))</f>
        <v/>
      </c>
      <c r="AU336" s="91" t="str">
        <f t="shared" ref="AU336" si="1228">IF(S336="","",B336)</f>
        <v/>
      </c>
      <c r="AV336" s="91" t="str">
        <f t="shared" ref="AV336" si="1229">IF(AW336="","",RANK(AW336,$AW$18:$AW$467,1))</f>
        <v/>
      </c>
      <c r="AW336" s="91" t="str">
        <f t="shared" ref="AW336" si="1230">IF(T336="","",B336)</f>
        <v/>
      </c>
      <c r="AX336" s="91" t="str">
        <f t="shared" ref="AX336" si="1231">IF(AY336="","",RANK(AY336,$AY$18:$AY$467,1))</f>
        <v/>
      </c>
      <c r="AY336" s="91" t="str">
        <f>IF(OR(G336="七種競技",G337="七種競技",G338="七種競技"),B336,"")</f>
        <v/>
      </c>
      <c r="AZ336" s="91"/>
      <c r="BA336" s="91">
        <f>B336</f>
        <v>0</v>
      </c>
      <c r="BB336" s="91" t="str">
        <f t="shared" si="998"/>
        <v/>
      </c>
      <c r="BG336" s="91">
        <f t="shared" si="999"/>
        <v>0</v>
      </c>
    </row>
    <row r="337" spans="1:59" ht="18" customHeight="1">
      <c r="A337" s="388"/>
      <c r="B337" s="382"/>
      <c r="C337" s="385"/>
      <c r="D337" s="385"/>
      <c r="E337" s="91" t="str">
        <f>IF(B336="","",VLOOKUP(B336,'登録データ（女）'!$A$3:$AB$2000,4,FALSE))</f>
        <v/>
      </c>
      <c r="F337" s="91" t="s">
        <v>53</v>
      </c>
      <c r="G337" s="16"/>
      <c r="H337" s="16"/>
      <c r="I337" s="91" t="s">
        <v>56</v>
      </c>
      <c r="J337" s="76"/>
      <c r="K337" s="91" t="str">
        <f t="shared" si="1011"/>
        <v/>
      </c>
      <c r="L337" s="76"/>
      <c r="M337" s="91" t="str">
        <f t="shared" si="990"/>
        <v/>
      </c>
      <c r="N337" s="76"/>
      <c r="O337" s="76"/>
      <c r="P337" s="204"/>
      <c r="Q337" s="204"/>
      <c r="R337" s="257"/>
      <c r="S337" s="255"/>
      <c r="T337" s="255"/>
      <c r="X337" s="104"/>
      <c r="Y337" s="91">
        <f>IF(B337="",0,IF(VLOOKUP(B337,'登録データ（女）'!$A$3:$AB$2000,28,FALSE)=1,0,1))</f>
        <v>0</v>
      </c>
      <c r="Z337" s="91"/>
      <c r="AA337" s="91"/>
      <c r="AB337" s="91"/>
      <c r="AC337" s="91"/>
      <c r="AD337" s="91"/>
      <c r="AE337" s="91"/>
      <c r="AF337" s="91"/>
      <c r="AG337" s="91">
        <f t="shared" ca="1" si="991"/>
        <v>0</v>
      </c>
      <c r="AH337" s="91">
        <f t="shared" si="992"/>
        <v>0</v>
      </c>
      <c r="AI337" s="91" t="str">
        <f>IF(G337="","0",VLOOKUP(G337,'登録データ（女）'!$U$4:$W$23,2,FALSE))</f>
        <v>0</v>
      </c>
      <c r="AJ337" s="91" t="str">
        <f t="shared" si="987"/>
        <v>00</v>
      </c>
      <c r="AK337" s="91" t="str">
        <f t="shared" si="993"/>
        <v>0</v>
      </c>
      <c r="AL337" s="91" t="str">
        <f t="shared" si="988"/>
        <v>000000</v>
      </c>
      <c r="AM337" s="91" t="str">
        <f t="shared" ca="1" si="994"/>
        <v/>
      </c>
      <c r="AN337" s="91">
        <f t="shared" si="995"/>
        <v>0</v>
      </c>
      <c r="AO337" s="91" t="str">
        <f>IF(G337="","0",VALUE(VLOOKUP(G337,'登録データ（男）'!$U$4:$W$22,3,FALSE)))</f>
        <v>0</v>
      </c>
      <c r="AP337" s="91">
        <f t="shared" si="989"/>
        <v>0</v>
      </c>
      <c r="AQ337" s="91">
        <f t="shared" si="996"/>
        <v>0</v>
      </c>
      <c r="AR337" s="91" t="str">
        <f ca="1">IF(OFFSET(B337,-MOD(ROW(B337),3),0)&lt;&gt;"",IF(RIGHT(G337,1)=")",VALUE(VLOOKUP(OFFSET(B337,-MOD(ROW(B337),3),0),'登録データ（女）'!B232,8,FALSE)),"0"),"0")</f>
        <v>0</v>
      </c>
      <c r="AS337" s="91">
        <f t="shared" ca="1" si="997"/>
        <v>0</v>
      </c>
      <c r="AT337" s="91"/>
      <c r="AU337" s="91"/>
      <c r="AV337" s="91"/>
      <c r="AW337" s="91"/>
      <c r="AX337" s="91"/>
      <c r="AY337" s="91"/>
      <c r="AZ337" s="91"/>
      <c r="BA337" s="91"/>
      <c r="BB337" s="91" t="str">
        <f t="shared" si="998"/>
        <v/>
      </c>
      <c r="BG337" s="91">
        <f t="shared" si="999"/>
        <v>0</v>
      </c>
    </row>
    <row r="338" spans="1:59" ht="18.75" customHeight="1" thickBot="1">
      <c r="A338" s="389"/>
      <c r="B338" s="383"/>
      <c r="C338" s="386"/>
      <c r="D338" s="386"/>
      <c r="E338" s="117" t="s">
        <v>259</v>
      </c>
      <c r="F338" s="92" t="s">
        <v>54</v>
      </c>
      <c r="G338" s="79"/>
      <c r="H338" s="79"/>
      <c r="I338" s="92" t="s">
        <v>36</v>
      </c>
      <c r="J338" s="18"/>
      <c r="K338" s="93" t="str">
        <f t="shared" si="1011"/>
        <v/>
      </c>
      <c r="L338" s="18"/>
      <c r="M338" s="93" t="str">
        <f t="shared" si="990"/>
        <v/>
      </c>
      <c r="N338" s="18"/>
      <c r="O338" s="18"/>
      <c r="P338" s="258"/>
      <c r="Q338" s="258"/>
      <c r="R338" s="259"/>
      <c r="S338" s="256"/>
      <c r="T338" s="256"/>
      <c r="X338" s="104"/>
      <c r="Y338" s="91">
        <f>IF(B338="",0,IF(VLOOKUP(B338,'登録データ（女）'!$A$3:$AB$2000,28,FALSE)=1,0,1))</f>
        <v>0</v>
      </c>
      <c r="Z338" s="91"/>
      <c r="AA338" s="91"/>
      <c r="AB338" s="91"/>
      <c r="AC338" s="91"/>
      <c r="AD338" s="91"/>
      <c r="AE338" s="91"/>
      <c r="AF338" s="91"/>
      <c r="AG338" s="91">
        <f t="shared" ca="1" si="991"/>
        <v>0</v>
      </c>
      <c r="AH338" s="91">
        <f t="shared" si="992"/>
        <v>0</v>
      </c>
      <c r="AI338" s="91" t="str">
        <f>IF(G338="","0",VLOOKUP(G338,'登録データ（女）'!$U$4:$W$23,2,FALSE))</f>
        <v>0</v>
      </c>
      <c r="AJ338" s="91" t="str">
        <f t="shared" ref="AJ338:AJ401" si="1232">IF(N338="","00",IF(LEN(N338)=1,N338*10,N338))</f>
        <v>00</v>
      </c>
      <c r="AK338" s="91" t="str">
        <f t="shared" si="993"/>
        <v>0</v>
      </c>
      <c r="AL338" s="91" t="str">
        <f t="shared" ref="AL338:AL401" si="1233">IF(AK338=2,IF(L338="","0000",CONCATENATE(RIGHT(L338+100,2),RIGHT(AJ338+100,2))),IF(L338="","000000",CONCATENATE(RIGHT(J338+100,2),RIGHT(L338+100,2),RIGHT(AJ338+100,2))))</f>
        <v>000000</v>
      </c>
      <c r="AM338" s="91" t="str">
        <f t="shared" ca="1" si="994"/>
        <v/>
      </c>
      <c r="AN338" s="91">
        <f t="shared" si="995"/>
        <v>0</v>
      </c>
      <c r="AO338" s="91" t="str">
        <f>IF(G338="","0",VALUE(VLOOKUP(G338,'登録データ（男）'!$U$4:$W$22,3,FALSE)))</f>
        <v>0</v>
      </c>
      <c r="AP338" s="91">
        <f t="shared" ref="AP338:AP401" si="1234">IF(G338="",0,IF(G338="七種競技",0,IF(L338&lt;&gt;"",0,1)))</f>
        <v>0</v>
      </c>
      <c r="AQ338" s="91">
        <f t="shared" si="996"/>
        <v>0</v>
      </c>
      <c r="AR338" s="91" t="str">
        <f ca="1">IF(OFFSET(B338,-MOD(ROW(B338),3),0)&lt;&gt;"",IF(RIGHT(G338,1)=")",VALUE(VLOOKUP(OFFSET(B338,-MOD(ROW(B338),3),0),'登録データ（女）'!B233,8,FALSE)),"0"),"0")</f>
        <v>0</v>
      </c>
      <c r="AS338" s="91">
        <f t="shared" ca="1" si="997"/>
        <v>0</v>
      </c>
      <c r="AT338" s="91"/>
      <c r="AU338" s="91"/>
      <c r="AV338" s="91"/>
      <c r="AW338" s="91"/>
      <c r="AX338" s="91"/>
      <c r="AY338" s="91"/>
      <c r="AZ338" s="91"/>
      <c r="BA338" s="91"/>
      <c r="BB338" s="91" t="str">
        <f t="shared" si="998"/>
        <v/>
      </c>
      <c r="BG338" s="91">
        <f t="shared" si="999"/>
        <v>0</v>
      </c>
    </row>
    <row r="339" spans="1:59" ht="18.75" customHeight="1" thickTop="1">
      <c r="A339" s="387">
        <v>108</v>
      </c>
      <c r="B339" s="381"/>
      <c r="C339" s="384" t="str">
        <f>IF(B339="","",VLOOKUP(B339,'登録データ（女）'!$A$3:$AB$2000,2,FALSE))</f>
        <v/>
      </c>
      <c r="D339" s="384" t="str">
        <f>IF(B339="","",VLOOKUP(B339,'登録データ（女）'!$A$3:$AB$2000,3,FALSE))</f>
        <v/>
      </c>
      <c r="E339" s="90" t="str">
        <f>IF(B339="","",VLOOKUP(B339,'登録データ（女）'!$A$3:$AB$2000,7,FALSE))</f>
        <v/>
      </c>
      <c r="F339" s="90" t="s">
        <v>52</v>
      </c>
      <c r="G339" s="82"/>
      <c r="H339" s="82"/>
      <c r="I339" s="90" t="s">
        <v>55</v>
      </c>
      <c r="J339" s="17"/>
      <c r="K339" s="111" t="str">
        <f t="shared" si="1011"/>
        <v/>
      </c>
      <c r="L339" s="17"/>
      <c r="M339" s="111" t="str">
        <f t="shared" ref="M339:M402" si="1235">IF(OR(G339="",G339="七種競技"),"",IF(AK339=2,"m","秒"))</f>
        <v/>
      </c>
      <c r="N339" s="17"/>
      <c r="O339" s="17"/>
      <c r="P339" s="262"/>
      <c r="Q339" s="262"/>
      <c r="R339" s="241"/>
      <c r="S339" s="254"/>
      <c r="T339" s="254"/>
      <c r="X339" s="104"/>
      <c r="Y339" s="91">
        <f>IF(B339="",0,IF(VLOOKUP(B339,'登録データ（女）'!$A$3:$AB$2000,28,FALSE)=1,0,1))</f>
        <v>0</v>
      </c>
      <c r="Z339" s="91">
        <f t="shared" ref="Z339" si="1236">IF(B339="",1,0)</f>
        <v>1</v>
      </c>
      <c r="AA339" s="91">
        <f t="shared" ref="AA339" si="1237">IF(C339="",1,0)</f>
        <v>1</v>
      </c>
      <c r="AB339" s="91">
        <f t="shared" ref="AB339" si="1238">IF(D339="",1,0)</f>
        <v>1</v>
      </c>
      <c r="AC339" s="91">
        <f t="shared" ref="AC339" si="1239">IF(E339="",1,0)</f>
        <v>1</v>
      </c>
      <c r="AD339" s="91">
        <f t="shared" ref="AD339" si="1240">IF(E340="",1,0)</f>
        <v>1</v>
      </c>
      <c r="AE339" s="91">
        <f>SUM(Z339:AD339)</f>
        <v>5</v>
      </c>
      <c r="AF339" s="115" t="str">
        <f t="shared" ref="AF339" si="1241">IF($B339="","",IF($B339&gt;1500,0,1))</f>
        <v/>
      </c>
      <c r="AG339" s="91">
        <f t="shared" ref="AG339:AG402" ca="1" si="1242">COUNTIF(OFFSET(G339,-MOD(ROW(G339),3),0,3,1),G339)</f>
        <v>0</v>
      </c>
      <c r="AH339" s="91">
        <f t="shared" ref="AH339:AH402" si="1243">IF(OR(RIGHT(G339,1)="m",RIGHT(G339,1)="H",RIGHT(G339,1)="C"),IF(VALUE(L339)&gt;59,1,0),0)</f>
        <v>0</v>
      </c>
      <c r="AI339" s="91" t="str">
        <f>IF(G339="","0",VLOOKUP(G339,'登録データ（女）'!$U$4:$W$23,2,FALSE))</f>
        <v>0</v>
      </c>
      <c r="AJ339" s="91" t="str">
        <f t="shared" si="1232"/>
        <v>00</v>
      </c>
      <c r="AK339" s="91" t="str">
        <f t="shared" ref="AK339:AK402" si="1244">IF(G339="","0",IF(OR(RIGHT(G339,1)="m",RIGHT(G339,1)="H",RIGHT(G339,1)="W",RIGHT(G339,1)="C"),1,2))</f>
        <v>0</v>
      </c>
      <c r="AL339" s="91" t="str">
        <f t="shared" si="1233"/>
        <v>000000</v>
      </c>
      <c r="AM339" s="91" t="str">
        <f t="shared" ref="AM339:AM402" ca="1" si="1245">IF(G339="","",IF(OFFSET(B339,-MOD(ROW(B339),3),0)="","0",CONCATENATE(AI339," ",IF(AK339=1,RIGHT(AL339+10000000,7),RIGHT(AL339+100000,5)))))</f>
        <v/>
      </c>
      <c r="AN339" s="91">
        <f t="shared" ref="AN339:AN402" si="1246">VALUE(AL339)</f>
        <v>0</v>
      </c>
      <c r="AO339" s="91" t="str">
        <f>IF(G339="","0",VALUE(VLOOKUP(G339,'登録データ（男）'!$U$4:$W$22,3,FALSE)))</f>
        <v>0</v>
      </c>
      <c r="AP339" s="91">
        <f t="shared" si="1234"/>
        <v>0</v>
      </c>
      <c r="AQ339" s="91">
        <f t="shared" ref="AQ339:AQ402" si="1247">IF(AN339&gt;AO339,1,0)</f>
        <v>0</v>
      </c>
      <c r="AR339" s="91" t="str">
        <f ca="1">IF(OFFSET(B339,-MOD(ROW(B339),3),0)&lt;&gt;"",IF(RIGHT(G339,1)=")",VALUE(VLOOKUP(OFFSET(B339,-MOD(ROW(B339),3),0),'登録データ（女）'!B234,8,FALSE)),"0"),"0")</f>
        <v>0</v>
      </c>
      <c r="AS339" s="91">
        <f t="shared" ref="AS339:AS402" ca="1" si="1248">IF(AR339=0,0,IF(RIGHT(G339,1)&lt;&gt;")",0,IF(VALUE(LEFT(AR339,2))&gt;96,0,1)))</f>
        <v>0</v>
      </c>
      <c r="AT339" s="91" t="str">
        <f t="shared" ref="AT339" si="1249">IF(AU339="","",RANK(AU339,$AU$18:$AU$467,1))</f>
        <v/>
      </c>
      <c r="AU339" s="91" t="str">
        <f t="shared" ref="AU339" si="1250">IF(S339="","",B339)</f>
        <v/>
      </c>
      <c r="AV339" s="91" t="str">
        <f t="shared" ref="AV339" si="1251">IF(AW339="","",RANK(AW339,$AW$18:$AW$467,1))</f>
        <v/>
      </c>
      <c r="AW339" s="91" t="str">
        <f t="shared" ref="AW339" si="1252">IF(T339="","",B339)</f>
        <v/>
      </c>
      <c r="AX339" s="91" t="str">
        <f t="shared" ref="AX339" si="1253">IF(AY339="","",RANK(AY339,$AY$18:$AY$467,1))</f>
        <v/>
      </c>
      <c r="AY339" s="91" t="str">
        <f>IF(OR(G339="七種競技",G340="七種競技",G341="七種競技"),B339,"")</f>
        <v/>
      </c>
      <c r="AZ339" s="91"/>
      <c r="BA339" s="91">
        <f>B339</f>
        <v>0</v>
      </c>
      <c r="BB339" s="91" t="str">
        <f t="shared" ref="BB339:BB402" si="1254">CONCATENATE(G339,H339)</f>
        <v/>
      </c>
      <c r="BG339" s="91">
        <f t="shared" ref="BG339:BG402" si="1255">IF(H339="",0,1)</f>
        <v>0</v>
      </c>
    </row>
    <row r="340" spans="1:59" ht="18.75" customHeight="1">
      <c r="A340" s="388"/>
      <c r="B340" s="382"/>
      <c r="C340" s="385"/>
      <c r="D340" s="385"/>
      <c r="E340" s="91" t="str">
        <f>IF(B339="","",VLOOKUP(B339,'登録データ（女）'!$A$3:$AB$2000,4,FALSE))</f>
        <v/>
      </c>
      <c r="F340" s="91" t="s">
        <v>53</v>
      </c>
      <c r="G340" s="16"/>
      <c r="H340" s="16"/>
      <c r="I340" s="91" t="s">
        <v>56</v>
      </c>
      <c r="J340" s="76"/>
      <c r="K340" s="91" t="str">
        <f t="shared" si="1011"/>
        <v/>
      </c>
      <c r="L340" s="76"/>
      <c r="M340" s="91" t="str">
        <f t="shared" si="1235"/>
        <v/>
      </c>
      <c r="N340" s="76"/>
      <c r="O340" s="76"/>
      <c r="P340" s="204"/>
      <c r="Q340" s="204"/>
      <c r="R340" s="257"/>
      <c r="S340" s="255"/>
      <c r="T340" s="255"/>
      <c r="X340" s="104"/>
      <c r="Y340" s="91">
        <f>IF(B340="",0,IF(VLOOKUP(B340,'登録データ（女）'!$A$3:$AB$2000,28,FALSE)=1,0,1))</f>
        <v>0</v>
      </c>
      <c r="Z340" s="91"/>
      <c r="AA340" s="91"/>
      <c r="AB340" s="91"/>
      <c r="AC340" s="91"/>
      <c r="AD340" s="91"/>
      <c r="AE340" s="91"/>
      <c r="AF340" s="91"/>
      <c r="AG340" s="91">
        <f t="shared" ca="1" si="1242"/>
        <v>0</v>
      </c>
      <c r="AH340" s="91">
        <f t="shared" si="1243"/>
        <v>0</v>
      </c>
      <c r="AI340" s="91" t="str">
        <f>IF(G340="","0",VLOOKUP(G340,'登録データ（女）'!$U$4:$W$23,2,FALSE))</f>
        <v>0</v>
      </c>
      <c r="AJ340" s="91" t="str">
        <f t="shared" si="1232"/>
        <v>00</v>
      </c>
      <c r="AK340" s="91" t="str">
        <f t="shared" si="1244"/>
        <v>0</v>
      </c>
      <c r="AL340" s="91" t="str">
        <f t="shared" si="1233"/>
        <v>000000</v>
      </c>
      <c r="AM340" s="91" t="str">
        <f t="shared" ca="1" si="1245"/>
        <v/>
      </c>
      <c r="AN340" s="91">
        <f t="shared" si="1246"/>
        <v>0</v>
      </c>
      <c r="AO340" s="91" t="str">
        <f>IF(G340="","0",VALUE(VLOOKUP(G340,'登録データ（男）'!$U$4:$W$22,3,FALSE)))</f>
        <v>0</v>
      </c>
      <c r="AP340" s="91">
        <f t="shared" si="1234"/>
        <v>0</v>
      </c>
      <c r="AQ340" s="91">
        <f t="shared" si="1247"/>
        <v>0</v>
      </c>
      <c r="AR340" s="91" t="str">
        <f ca="1">IF(OFFSET(B340,-MOD(ROW(B340),3),0)&lt;&gt;"",IF(RIGHT(G340,1)=")",VALUE(VLOOKUP(OFFSET(B340,-MOD(ROW(B340),3),0),'登録データ（女）'!B235,8,FALSE)),"0"),"0")</f>
        <v>0</v>
      </c>
      <c r="AS340" s="91">
        <f t="shared" ca="1" si="1248"/>
        <v>0</v>
      </c>
      <c r="AT340" s="91"/>
      <c r="AU340" s="91"/>
      <c r="AV340" s="91"/>
      <c r="AW340" s="91"/>
      <c r="AX340" s="91"/>
      <c r="AY340" s="91"/>
      <c r="AZ340" s="91"/>
      <c r="BA340" s="91"/>
      <c r="BB340" s="91" t="str">
        <f t="shared" si="1254"/>
        <v/>
      </c>
      <c r="BG340" s="91">
        <f t="shared" si="1255"/>
        <v>0</v>
      </c>
    </row>
    <row r="341" spans="1:59" ht="18" customHeight="1" thickBot="1">
      <c r="A341" s="389"/>
      <c r="B341" s="383"/>
      <c r="C341" s="386"/>
      <c r="D341" s="386"/>
      <c r="E341" s="117" t="s">
        <v>259</v>
      </c>
      <c r="F341" s="92" t="s">
        <v>54</v>
      </c>
      <c r="G341" s="79"/>
      <c r="H341" s="79"/>
      <c r="I341" s="92" t="s">
        <v>36</v>
      </c>
      <c r="J341" s="18"/>
      <c r="K341" s="93" t="str">
        <f t="shared" ref="K341:K404" si="1256">IF(G341="","",IF(AK341=2,"","分"))</f>
        <v/>
      </c>
      <c r="L341" s="18"/>
      <c r="M341" s="93" t="str">
        <f t="shared" si="1235"/>
        <v/>
      </c>
      <c r="N341" s="18"/>
      <c r="O341" s="18"/>
      <c r="P341" s="258"/>
      <c r="Q341" s="258"/>
      <c r="R341" s="259"/>
      <c r="S341" s="256"/>
      <c r="T341" s="256"/>
      <c r="X341" s="104"/>
      <c r="Y341" s="91">
        <f>IF(B341="",0,IF(VLOOKUP(B341,'登録データ（女）'!$A$3:$AB$2000,28,FALSE)=1,0,1))</f>
        <v>0</v>
      </c>
      <c r="Z341" s="91"/>
      <c r="AA341" s="91"/>
      <c r="AB341" s="91"/>
      <c r="AC341" s="91"/>
      <c r="AD341" s="91"/>
      <c r="AE341" s="91"/>
      <c r="AF341" s="91"/>
      <c r="AG341" s="91">
        <f t="shared" ca="1" si="1242"/>
        <v>0</v>
      </c>
      <c r="AH341" s="91">
        <f t="shared" si="1243"/>
        <v>0</v>
      </c>
      <c r="AI341" s="91" t="str">
        <f>IF(G341="","0",VLOOKUP(G341,'登録データ（女）'!$U$4:$W$23,2,FALSE))</f>
        <v>0</v>
      </c>
      <c r="AJ341" s="91" t="str">
        <f t="shared" si="1232"/>
        <v>00</v>
      </c>
      <c r="AK341" s="91" t="str">
        <f t="shared" si="1244"/>
        <v>0</v>
      </c>
      <c r="AL341" s="91" t="str">
        <f t="shared" si="1233"/>
        <v>000000</v>
      </c>
      <c r="AM341" s="91" t="str">
        <f t="shared" ca="1" si="1245"/>
        <v/>
      </c>
      <c r="AN341" s="91">
        <f t="shared" si="1246"/>
        <v>0</v>
      </c>
      <c r="AO341" s="91" t="str">
        <f>IF(G341="","0",VALUE(VLOOKUP(G341,'登録データ（男）'!$U$4:$W$22,3,FALSE)))</f>
        <v>0</v>
      </c>
      <c r="AP341" s="91">
        <f t="shared" si="1234"/>
        <v>0</v>
      </c>
      <c r="AQ341" s="91">
        <f t="shared" si="1247"/>
        <v>0</v>
      </c>
      <c r="AR341" s="91" t="str">
        <f ca="1">IF(OFFSET(B341,-MOD(ROW(B341),3),0)&lt;&gt;"",IF(RIGHT(G341,1)=")",VALUE(VLOOKUP(OFFSET(B341,-MOD(ROW(B341),3),0),'登録データ（女）'!B236,8,FALSE)),"0"),"0")</f>
        <v>0</v>
      </c>
      <c r="AS341" s="91">
        <f t="shared" ca="1" si="1248"/>
        <v>0</v>
      </c>
      <c r="AT341" s="91"/>
      <c r="AU341" s="91"/>
      <c r="AV341" s="91"/>
      <c r="AW341" s="91"/>
      <c r="AX341" s="91"/>
      <c r="AY341" s="91"/>
      <c r="AZ341" s="91"/>
      <c r="BA341" s="91"/>
      <c r="BB341" s="91" t="str">
        <f t="shared" si="1254"/>
        <v/>
      </c>
      <c r="BG341" s="91">
        <f t="shared" si="1255"/>
        <v>0</v>
      </c>
    </row>
    <row r="342" spans="1:59" ht="18.75" customHeight="1" thickTop="1">
      <c r="A342" s="387">
        <v>109</v>
      </c>
      <c r="B342" s="381"/>
      <c r="C342" s="384" t="str">
        <f>IF(B342="","",VLOOKUP(B342,'登録データ（女）'!$A$3:$AB$2000,2,FALSE))</f>
        <v/>
      </c>
      <c r="D342" s="384" t="str">
        <f>IF(B342="","",VLOOKUP(B342,'登録データ（女）'!$A$3:$AB$2000,3,FALSE))</f>
        <v/>
      </c>
      <c r="E342" s="90" t="str">
        <f>IF(B342="","",VLOOKUP(B342,'登録データ（女）'!$A$3:$AB$2000,7,FALSE))</f>
        <v/>
      </c>
      <c r="F342" s="90" t="s">
        <v>52</v>
      </c>
      <c r="G342" s="82"/>
      <c r="H342" s="82"/>
      <c r="I342" s="90" t="s">
        <v>55</v>
      </c>
      <c r="J342" s="17"/>
      <c r="K342" s="111" t="str">
        <f t="shared" si="1256"/>
        <v/>
      </c>
      <c r="L342" s="17"/>
      <c r="M342" s="111" t="str">
        <f t="shared" si="1235"/>
        <v/>
      </c>
      <c r="N342" s="17"/>
      <c r="O342" s="17"/>
      <c r="P342" s="262"/>
      <c r="Q342" s="262"/>
      <c r="R342" s="241"/>
      <c r="S342" s="254"/>
      <c r="T342" s="254"/>
      <c r="X342" s="104"/>
      <c r="Y342" s="91">
        <f>IF(B342="",0,IF(VLOOKUP(B342,'登録データ（女）'!$A$3:$AB$2000,28,FALSE)=1,0,1))</f>
        <v>0</v>
      </c>
      <c r="Z342" s="91">
        <f t="shared" ref="Z342" si="1257">IF(B342="",1,0)</f>
        <v>1</v>
      </c>
      <c r="AA342" s="91">
        <f t="shared" ref="AA342" si="1258">IF(C342="",1,0)</f>
        <v>1</v>
      </c>
      <c r="AB342" s="91">
        <f t="shared" ref="AB342" si="1259">IF(D342="",1,0)</f>
        <v>1</v>
      </c>
      <c r="AC342" s="91">
        <f t="shared" ref="AC342" si="1260">IF(E342="",1,0)</f>
        <v>1</v>
      </c>
      <c r="AD342" s="91">
        <f t="shared" ref="AD342" si="1261">IF(E343="",1,0)</f>
        <v>1</v>
      </c>
      <c r="AE342" s="91">
        <f>SUM(Z342:AD342)</f>
        <v>5</v>
      </c>
      <c r="AF342" s="115" t="str">
        <f t="shared" ref="AF342" si="1262">IF($B342="","",IF($B342&gt;1500,0,1))</f>
        <v/>
      </c>
      <c r="AG342" s="91">
        <f t="shared" ca="1" si="1242"/>
        <v>0</v>
      </c>
      <c r="AH342" s="91">
        <f t="shared" si="1243"/>
        <v>0</v>
      </c>
      <c r="AI342" s="91" t="str">
        <f>IF(G342="","0",VLOOKUP(G342,'登録データ（女）'!$U$4:$W$23,2,FALSE))</f>
        <v>0</v>
      </c>
      <c r="AJ342" s="91" t="str">
        <f t="shared" si="1232"/>
        <v>00</v>
      </c>
      <c r="AK342" s="91" t="str">
        <f t="shared" si="1244"/>
        <v>0</v>
      </c>
      <c r="AL342" s="91" t="str">
        <f t="shared" si="1233"/>
        <v>000000</v>
      </c>
      <c r="AM342" s="91" t="str">
        <f t="shared" ca="1" si="1245"/>
        <v/>
      </c>
      <c r="AN342" s="91">
        <f t="shared" si="1246"/>
        <v>0</v>
      </c>
      <c r="AO342" s="91" t="str">
        <f>IF(G342="","0",VALUE(VLOOKUP(G342,'登録データ（男）'!$U$4:$W$22,3,FALSE)))</f>
        <v>0</v>
      </c>
      <c r="AP342" s="91">
        <f t="shared" si="1234"/>
        <v>0</v>
      </c>
      <c r="AQ342" s="91">
        <f t="shared" si="1247"/>
        <v>0</v>
      </c>
      <c r="AR342" s="91" t="str">
        <f ca="1">IF(OFFSET(B342,-MOD(ROW(B342),3),0)&lt;&gt;"",IF(RIGHT(G342,1)=")",VALUE(VLOOKUP(OFFSET(B342,-MOD(ROW(B342),3),0),'登録データ（女）'!B237,8,FALSE)),"0"),"0")</f>
        <v>0</v>
      </c>
      <c r="AS342" s="91">
        <f t="shared" ca="1" si="1248"/>
        <v>0</v>
      </c>
      <c r="AT342" s="91" t="str">
        <f t="shared" ref="AT342" si="1263">IF(AU342="","",RANK(AU342,$AU$18:$AU$467,1))</f>
        <v/>
      </c>
      <c r="AU342" s="91" t="str">
        <f t="shared" ref="AU342" si="1264">IF(S342="","",B342)</f>
        <v/>
      </c>
      <c r="AV342" s="91" t="str">
        <f t="shared" ref="AV342" si="1265">IF(AW342="","",RANK(AW342,$AW$18:$AW$467,1))</f>
        <v/>
      </c>
      <c r="AW342" s="91" t="str">
        <f t="shared" ref="AW342" si="1266">IF(T342="","",B342)</f>
        <v/>
      </c>
      <c r="AX342" s="91" t="str">
        <f t="shared" ref="AX342" si="1267">IF(AY342="","",RANK(AY342,$AY$18:$AY$467,1))</f>
        <v/>
      </c>
      <c r="AY342" s="91" t="str">
        <f>IF(OR(G342="七種競技",G343="七種競技",G344="七種競技"),B342,"")</f>
        <v/>
      </c>
      <c r="AZ342" s="91"/>
      <c r="BA342" s="91">
        <f>B342</f>
        <v>0</v>
      </c>
      <c r="BB342" s="91" t="str">
        <f t="shared" si="1254"/>
        <v/>
      </c>
      <c r="BG342" s="91">
        <f t="shared" si="1255"/>
        <v>0</v>
      </c>
    </row>
    <row r="343" spans="1:59" ht="18.75" customHeight="1">
      <c r="A343" s="388"/>
      <c r="B343" s="382"/>
      <c r="C343" s="385"/>
      <c r="D343" s="385"/>
      <c r="E343" s="91" t="str">
        <f>IF(B342="","",VLOOKUP(B342,'登録データ（女）'!$A$3:$AB$2000,4,FALSE))</f>
        <v/>
      </c>
      <c r="F343" s="91" t="s">
        <v>53</v>
      </c>
      <c r="G343" s="16"/>
      <c r="H343" s="16"/>
      <c r="I343" s="91" t="s">
        <v>56</v>
      </c>
      <c r="J343" s="76"/>
      <c r="K343" s="91" t="str">
        <f t="shared" si="1256"/>
        <v/>
      </c>
      <c r="L343" s="76"/>
      <c r="M343" s="91" t="str">
        <f t="shared" si="1235"/>
        <v/>
      </c>
      <c r="N343" s="76"/>
      <c r="O343" s="76"/>
      <c r="P343" s="204"/>
      <c r="Q343" s="204"/>
      <c r="R343" s="257"/>
      <c r="S343" s="255"/>
      <c r="T343" s="255"/>
      <c r="X343" s="104"/>
      <c r="Y343" s="91">
        <f>IF(B343="",0,IF(VLOOKUP(B343,'登録データ（女）'!$A$3:$AB$2000,28,FALSE)=1,0,1))</f>
        <v>0</v>
      </c>
      <c r="Z343" s="91"/>
      <c r="AA343" s="91"/>
      <c r="AB343" s="91"/>
      <c r="AC343" s="91"/>
      <c r="AD343" s="91"/>
      <c r="AE343" s="91"/>
      <c r="AF343" s="91"/>
      <c r="AG343" s="91">
        <f t="shared" ca="1" si="1242"/>
        <v>0</v>
      </c>
      <c r="AH343" s="91">
        <f t="shared" si="1243"/>
        <v>0</v>
      </c>
      <c r="AI343" s="91" t="str">
        <f>IF(G343="","0",VLOOKUP(G343,'登録データ（女）'!$U$4:$W$23,2,FALSE))</f>
        <v>0</v>
      </c>
      <c r="AJ343" s="91" t="str">
        <f t="shared" si="1232"/>
        <v>00</v>
      </c>
      <c r="AK343" s="91" t="str">
        <f t="shared" si="1244"/>
        <v>0</v>
      </c>
      <c r="AL343" s="91" t="str">
        <f t="shared" si="1233"/>
        <v>000000</v>
      </c>
      <c r="AM343" s="91" t="str">
        <f t="shared" ca="1" si="1245"/>
        <v/>
      </c>
      <c r="AN343" s="91">
        <f t="shared" si="1246"/>
        <v>0</v>
      </c>
      <c r="AO343" s="91" t="str">
        <f>IF(G343="","0",VALUE(VLOOKUP(G343,'登録データ（男）'!$U$4:$W$22,3,FALSE)))</f>
        <v>0</v>
      </c>
      <c r="AP343" s="91">
        <f t="shared" si="1234"/>
        <v>0</v>
      </c>
      <c r="AQ343" s="91">
        <f t="shared" si="1247"/>
        <v>0</v>
      </c>
      <c r="AR343" s="91" t="str">
        <f ca="1">IF(OFFSET(B343,-MOD(ROW(B343),3),0)&lt;&gt;"",IF(RIGHT(G343,1)=")",VALUE(VLOOKUP(OFFSET(B343,-MOD(ROW(B343),3),0),'登録データ（女）'!B238,8,FALSE)),"0"),"0")</f>
        <v>0</v>
      </c>
      <c r="AS343" s="91">
        <f t="shared" ca="1" si="1248"/>
        <v>0</v>
      </c>
      <c r="AT343" s="91"/>
      <c r="AU343" s="91"/>
      <c r="AV343" s="91"/>
      <c r="AW343" s="91"/>
      <c r="AX343" s="91"/>
      <c r="AY343" s="91"/>
      <c r="AZ343" s="91"/>
      <c r="BA343" s="91"/>
      <c r="BB343" s="91" t="str">
        <f t="shared" si="1254"/>
        <v/>
      </c>
      <c r="BG343" s="91">
        <f t="shared" si="1255"/>
        <v>0</v>
      </c>
    </row>
    <row r="344" spans="1:59" ht="18" customHeight="1" thickBot="1">
      <c r="A344" s="389"/>
      <c r="B344" s="383"/>
      <c r="C344" s="386"/>
      <c r="D344" s="386"/>
      <c r="E344" s="117" t="s">
        <v>259</v>
      </c>
      <c r="F344" s="92" t="s">
        <v>54</v>
      </c>
      <c r="G344" s="79"/>
      <c r="H344" s="79"/>
      <c r="I344" s="92" t="s">
        <v>36</v>
      </c>
      <c r="J344" s="18"/>
      <c r="K344" s="93" t="str">
        <f t="shared" si="1256"/>
        <v/>
      </c>
      <c r="L344" s="18"/>
      <c r="M344" s="93" t="str">
        <f t="shared" si="1235"/>
        <v/>
      </c>
      <c r="N344" s="18"/>
      <c r="O344" s="18"/>
      <c r="P344" s="258"/>
      <c r="Q344" s="258"/>
      <c r="R344" s="259"/>
      <c r="S344" s="256"/>
      <c r="T344" s="256"/>
      <c r="X344" s="104"/>
      <c r="Y344" s="91">
        <f>IF(B344="",0,IF(VLOOKUP(B344,'登録データ（女）'!$A$3:$AB$2000,28,FALSE)=1,0,1))</f>
        <v>0</v>
      </c>
      <c r="Z344" s="91"/>
      <c r="AA344" s="91"/>
      <c r="AB344" s="91"/>
      <c r="AC344" s="91"/>
      <c r="AD344" s="91"/>
      <c r="AE344" s="91"/>
      <c r="AF344" s="91"/>
      <c r="AG344" s="91">
        <f t="shared" ca="1" si="1242"/>
        <v>0</v>
      </c>
      <c r="AH344" s="91">
        <f t="shared" si="1243"/>
        <v>0</v>
      </c>
      <c r="AI344" s="91" t="str">
        <f>IF(G344="","0",VLOOKUP(G344,'登録データ（女）'!$U$4:$W$23,2,FALSE))</f>
        <v>0</v>
      </c>
      <c r="AJ344" s="91" t="str">
        <f t="shared" si="1232"/>
        <v>00</v>
      </c>
      <c r="AK344" s="91" t="str">
        <f t="shared" si="1244"/>
        <v>0</v>
      </c>
      <c r="AL344" s="91" t="str">
        <f t="shared" si="1233"/>
        <v>000000</v>
      </c>
      <c r="AM344" s="91" t="str">
        <f t="shared" ca="1" si="1245"/>
        <v/>
      </c>
      <c r="AN344" s="91">
        <f t="shared" si="1246"/>
        <v>0</v>
      </c>
      <c r="AO344" s="91" t="str">
        <f>IF(G344="","0",VALUE(VLOOKUP(G344,'登録データ（男）'!$U$4:$W$22,3,FALSE)))</f>
        <v>0</v>
      </c>
      <c r="AP344" s="91">
        <f t="shared" si="1234"/>
        <v>0</v>
      </c>
      <c r="AQ344" s="91">
        <f t="shared" si="1247"/>
        <v>0</v>
      </c>
      <c r="AR344" s="91" t="str">
        <f ca="1">IF(OFFSET(B344,-MOD(ROW(B344),3),0)&lt;&gt;"",IF(RIGHT(G344,1)=")",VALUE(VLOOKUP(OFFSET(B344,-MOD(ROW(B344),3),0),'登録データ（女）'!B239,8,FALSE)),"0"),"0")</f>
        <v>0</v>
      </c>
      <c r="AS344" s="91">
        <f t="shared" ca="1" si="1248"/>
        <v>0</v>
      </c>
      <c r="AT344" s="91"/>
      <c r="AU344" s="91"/>
      <c r="AV344" s="91"/>
      <c r="AW344" s="91"/>
      <c r="AX344" s="91"/>
      <c r="AY344" s="91"/>
      <c r="AZ344" s="91"/>
      <c r="BA344" s="91"/>
      <c r="BB344" s="91" t="str">
        <f t="shared" si="1254"/>
        <v/>
      </c>
      <c r="BG344" s="91">
        <f t="shared" si="1255"/>
        <v>0</v>
      </c>
    </row>
    <row r="345" spans="1:59" ht="18.75" customHeight="1" thickTop="1">
      <c r="A345" s="387">
        <v>110</v>
      </c>
      <c r="B345" s="381"/>
      <c r="C345" s="384" t="str">
        <f>IF(B345="","",VLOOKUP(B345,'登録データ（女）'!$A$3:$AB$2000,2,FALSE))</f>
        <v/>
      </c>
      <c r="D345" s="384" t="str">
        <f>IF(B345="","",VLOOKUP(B345,'登録データ（女）'!$A$3:$AB$2000,3,FALSE))</f>
        <v/>
      </c>
      <c r="E345" s="90" t="str">
        <f>IF(B345="","",VLOOKUP(B345,'登録データ（女）'!$A$3:$AB$2000,7,FALSE))</f>
        <v/>
      </c>
      <c r="F345" s="90" t="s">
        <v>52</v>
      </c>
      <c r="G345" s="82"/>
      <c r="H345" s="82"/>
      <c r="I345" s="90" t="s">
        <v>55</v>
      </c>
      <c r="J345" s="17"/>
      <c r="K345" s="111" t="str">
        <f t="shared" si="1256"/>
        <v/>
      </c>
      <c r="L345" s="17"/>
      <c r="M345" s="111" t="str">
        <f t="shared" si="1235"/>
        <v/>
      </c>
      <c r="N345" s="17"/>
      <c r="O345" s="17"/>
      <c r="P345" s="262"/>
      <c r="Q345" s="262"/>
      <c r="R345" s="241"/>
      <c r="S345" s="254"/>
      <c r="T345" s="254"/>
      <c r="X345" s="104"/>
      <c r="Y345" s="91">
        <f>IF(B345="",0,IF(VLOOKUP(B345,'登録データ（女）'!$A$3:$AB$2000,28,FALSE)=1,0,1))</f>
        <v>0</v>
      </c>
      <c r="Z345" s="91">
        <f t="shared" ref="Z345" si="1268">IF(B345="",1,0)</f>
        <v>1</v>
      </c>
      <c r="AA345" s="91">
        <f t="shared" ref="AA345" si="1269">IF(C345="",1,0)</f>
        <v>1</v>
      </c>
      <c r="AB345" s="91">
        <f t="shared" ref="AB345" si="1270">IF(D345="",1,0)</f>
        <v>1</v>
      </c>
      <c r="AC345" s="91">
        <f t="shared" ref="AC345" si="1271">IF(E345="",1,0)</f>
        <v>1</v>
      </c>
      <c r="AD345" s="91">
        <f t="shared" ref="AD345" si="1272">IF(E346="",1,0)</f>
        <v>1</v>
      </c>
      <c r="AE345" s="91">
        <f>SUM(Z345:AD345)</f>
        <v>5</v>
      </c>
      <c r="AF345" s="115" t="str">
        <f t="shared" ref="AF345" si="1273">IF($B345="","",IF($B345&gt;1500,0,1))</f>
        <v/>
      </c>
      <c r="AG345" s="91">
        <f t="shared" ca="1" si="1242"/>
        <v>0</v>
      </c>
      <c r="AH345" s="91">
        <f t="shared" si="1243"/>
        <v>0</v>
      </c>
      <c r="AI345" s="91" t="str">
        <f>IF(G345="","0",VLOOKUP(G345,'登録データ（女）'!$U$4:$W$23,2,FALSE))</f>
        <v>0</v>
      </c>
      <c r="AJ345" s="91" t="str">
        <f t="shared" si="1232"/>
        <v>00</v>
      </c>
      <c r="AK345" s="91" t="str">
        <f t="shared" si="1244"/>
        <v>0</v>
      </c>
      <c r="AL345" s="91" t="str">
        <f t="shared" si="1233"/>
        <v>000000</v>
      </c>
      <c r="AM345" s="91" t="str">
        <f t="shared" ca="1" si="1245"/>
        <v/>
      </c>
      <c r="AN345" s="91">
        <f t="shared" si="1246"/>
        <v>0</v>
      </c>
      <c r="AO345" s="91" t="str">
        <f>IF(G345="","0",VALUE(VLOOKUP(G345,'登録データ（男）'!$U$4:$W$22,3,FALSE)))</f>
        <v>0</v>
      </c>
      <c r="AP345" s="91">
        <f t="shared" si="1234"/>
        <v>0</v>
      </c>
      <c r="AQ345" s="91">
        <f t="shared" si="1247"/>
        <v>0</v>
      </c>
      <c r="AR345" s="91" t="str">
        <f ca="1">IF(OFFSET(B345,-MOD(ROW(B345),3),0)&lt;&gt;"",IF(RIGHT(G345,1)=")",VALUE(VLOOKUP(OFFSET(B345,-MOD(ROW(B345),3),0),'登録データ（女）'!B240,8,FALSE)),"0"),"0")</f>
        <v>0</v>
      </c>
      <c r="AS345" s="91">
        <f t="shared" ca="1" si="1248"/>
        <v>0</v>
      </c>
      <c r="AT345" s="91" t="str">
        <f t="shared" ref="AT345" si="1274">IF(AU345="","",RANK(AU345,$AU$18:$AU$467,1))</f>
        <v/>
      </c>
      <c r="AU345" s="91" t="str">
        <f t="shared" ref="AU345" si="1275">IF(S345="","",B345)</f>
        <v/>
      </c>
      <c r="AV345" s="91" t="str">
        <f t="shared" ref="AV345" si="1276">IF(AW345="","",RANK(AW345,$AW$18:$AW$467,1))</f>
        <v/>
      </c>
      <c r="AW345" s="91" t="str">
        <f t="shared" ref="AW345" si="1277">IF(T345="","",B345)</f>
        <v/>
      </c>
      <c r="AX345" s="91" t="str">
        <f t="shared" ref="AX345" si="1278">IF(AY345="","",RANK(AY345,$AY$18:$AY$467,1))</f>
        <v/>
      </c>
      <c r="AY345" s="91" t="str">
        <f>IF(OR(G345="七種競技",G346="七種競技",G347="七種競技"),B345,"")</f>
        <v/>
      </c>
      <c r="AZ345" s="91"/>
      <c r="BA345" s="91">
        <f>B345</f>
        <v>0</v>
      </c>
      <c r="BB345" s="91" t="str">
        <f t="shared" si="1254"/>
        <v/>
      </c>
      <c r="BG345" s="91">
        <f t="shared" si="1255"/>
        <v>0</v>
      </c>
    </row>
    <row r="346" spans="1:59" ht="18" customHeight="1">
      <c r="A346" s="388"/>
      <c r="B346" s="382"/>
      <c r="C346" s="385"/>
      <c r="D346" s="385"/>
      <c r="E346" s="91" t="str">
        <f>IF(B345="","",VLOOKUP(B345,'登録データ（女）'!$A$3:$AB$2000,4,FALSE))</f>
        <v/>
      </c>
      <c r="F346" s="91" t="s">
        <v>53</v>
      </c>
      <c r="G346" s="16"/>
      <c r="H346" s="16"/>
      <c r="I346" s="91" t="s">
        <v>56</v>
      </c>
      <c r="J346" s="76"/>
      <c r="K346" s="91" t="str">
        <f t="shared" si="1256"/>
        <v/>
      </c>
      <c r="L346" s="76"/>
      <c r="M346" s="91" t="str">
        <f t="shared" si="1235"/>
        <v/>
      </c>
      <c r="N346" s="76"/>
      <c r="O346" s="76"/>
      <c r="P346" s="204"/>
      <c r="Q346" s="204"/>
      <c r="R346" s="257"/>
      <c r="S346" s="255"/>
      <c r="T346" s="255"/>
      <c r="X346" s="104"/>
      <c r="Y346" s="91">
        <f>IF(B346="",0,IF(VLOOKUP(B346,'登録データ（女）'!$A$3:$AB$2000,28,FALSE)=1,0,1))</f>
        <v>0</v>
      </c>
      <c r="Z346" s="91"/>
      <c r="AA346" s="91"/>
      <c r="AB346" s="91"/>
      <c r="AC346" s="91"/>
      <c r="AD346" s="91"/>
      <c r="AE346" s="91"/>
      <c r="AF346" s="91"/>
      <c r="AG346" s="91">
        <f t="shared" ca="1" si="1242"/>
        <v>0</v>
      </c>
      <c r="AH346" s="91">
        <f t="shared" si="1243"/>
        <v>0</v>
      </c>
      <c r="AI346" s="91" t="str">
        <f>IF(G346="","0",VLOOKUP(G346,'登録データ（女）'!$U$4:$W$23,2,FALSE))</f>
        <v>0</v>
      </c>
      <c r="AJ346" s="91" t="str">
        <f t="shared" si="1232"/>
        <v>00</v>
      </c>
      <c r="AK346" s="91" t="str">
        <f t="shared" si="1244"/>
        <v>0</v>
      </c>
      <c r="AL346" s="91" t="str">
        <f t="shared" si="1233"/>
        <v>000000</v>
      </c>
      <c r="AM346" s="91" t="str">
        <f t="shared" ca="1" si="1245"/>
        <v/>
      </c>
      <c r="AN346" s="91">
        <f t="shared" si="1246"/>
        <v>0</v>
      </c>
      <c r="AO346" s="91" t="str">
        <f>IF(G346="","0",VALUE(VLOOKUP(G346,'登録データ（男）'!$U$4:$W$22,3,FALSE)))</f>
        <v>0</v>
      </c>
      <c r="AP346" s="91">
        <f t="shared" si="1234"/>
        <v>0</v>
      </c>
      <c r="AQ346" s="91">
        <f t="shared" si="1247"/>
        <v>0</v>
      </c>
      <c r="AR346" s="91" t="str">
        <f ca="1">IF(OFFSET(B346,-MOD(ROW(B346),3),0)&lt;&gt;"",IF(RIGHT(G346,1)=")",VALUE(VLOOKUP(OFFSET(B346,-MOD(ROW(B346),3),0),'登録データ（女）'!B241,8,FALSE)),"0"),"0")</f>
        <v>0</v>
      </c>
      <c r="AS346" s="91">
        <f t="shared" ca="1" si="1248"/>
        <v>0</v>
      </c>
      <c r="AT346" s="91"/>
      <c r="AU346" s="91"/>
      <c r="AV346" s="91"/>
      <c r="AW346" s="91"/>
      <c r="AX346" s="91"/>
      <c r="AY346" s="91"/>
      <c r="AZ346" s="91"/>
      <c r="BA346" s="91"/>
      <c r="BB346" s="91" t="str">
        <f t="shared" si="1254"/>
        <v/>
      </c>
      <c r="BG346" s="91">
        <f t="shared" si="1255"/>
        <v>0</v>
      </c>
    </row>
    <row r="347" spans="1:59" ht="18.75" customHeight="1" thickBot="1">
      <c r="A347" s="389"/>
      <c r="B347" s="383"/>
      <c r="C347" s="386"/>
      <c r="D347" s="386"/>
      <c r="E347" s="117" t="s">
        <v>259</v>
      </c>
      <c r="F347" s="92" t="s">
        <v>54</v>
      </c>
      <c r="G347" s="79"/>
      <c r="H347" s="79"/>
      <c r="I347" s="92" t="s">
        <v>36</v>
      </c>
      <c r="J347" s="18"/>
      <c r="K347" s="93" t="str">
        <f t="shared" si="1256"/>
        <v/>
      </c>
      <c r="L347" s="18"/>
      <c r="M347" s="93" t="str">
        <f t="shared" si="1235"/>
        <v/>
      </c>
      <c r="N347" s="18"/>
      <c r="O347" s="18"/>
      <c r="P347" s="258"/>
      <c r="Q347" s="258"/>
      <c r="R347" s="259"/>
      <c r="S347" s="256"/>
      <c r="T347" s="256"/>
      <c r="X347" s="104"/>
      <c r="Y347" s="91">
        <f>IF(B347="",0,IF(VLOOKUP(B347,'登録データ（女）'!$A$3:$AB$2000,28,FALSE)=1,0,1))</f>
        <v>0</v>
      </c>
      <c r="Z347" s="91"/>
      <c r="AA347" s="91"/>
      <c r="AB347" s="91"/>
      <c r="AC347" s="91"/>
      <c r="AD347" s="91"/>
      <c r="AE347" s="91"/>
      <c r="AF347" s="91"/>
      <c r="AG347" s="91">
        <f t="shared" ca="1" si="1242"/>
        <v>0</v>
      </c>
      <c r="AH347" s="91">
        <f t="shared" si="1243"/>
        <v>0</v>
      </c>
      <c r="AI347" s="91" t="str">
        <f>IF(G347="","0",VLOOKUP(G347,'登録データ（女）'!$U$4:$W$23,2,FALSE))</f>
        <v>0</v>
      </c>
      <c r="AJ347" s="91" t="str">
        <f t="shared" si="1232"/>
        <v>00</v>
      </c>
      <c r="AK347" s="91" t="str">
        <f t="shared" si="1244"/>
        <v>0</v>
      </c>
      <c r="AL347" s="91" t="str">
        <f t="shared" si="1233"/>
        <v>000000</v>
      </c>
      <c r="AM347" s="91" t="str">
        <f t="shared" ca="1" si="1245"/>
        <v/>
      </c>
      <c r="AN347" s="91">
        <f t="shared" si="1246"/>
        <v>0</v>
      </c>
      <c r="AO347" s="91" t="str">
        <f>IF(G347="","0",VALUE(VLOOKUP(G347,'登録データ（男）'!$U$4:$W$22,3,FALSE)))</f>
        <v>0</v>
      </c>
      <c r="AP347" s="91">
        <f t="shared" si="1234"/>
        <v>0</v>
      </c>
      <c r="AQ347" s="91">
        <f t="shared" si="1247"/>
        <v>0</v>
      </c>
      <c r="AR347" s="91" t="str">
        <f ca="1">IF(OFFSET(B347,-MOD(ROW(B347),3),0)&lt;&gt;"",IF(RIGHT(G347,1)=")",VALUE(VLOOKUP(OFFSET(B347,-MOD(ROW(B347),3),0),'登録データ（女）'!B242,8,FALSE)),"0"),"0")</f>
        <v>0</v>
      </c>
      <c r="AS347" s="91">
        <f t="shared" ca="1" si="1248"/>
        <v>0</v>
      </c>
      <c r="AT347" s="91"/>
      <c r="AU347" s="91"/>
      <c r="AV347" s="91"/>
      <c r="AW347" s="91"/>
      <c r="AX347" s="91"/>
      <c r="AY347" s="91"/>
      <c r="AZ347" s="91"/>
      <c r="BA347" s="91"/>
      <c r="BB347" s="91" t="str">
        <f t="shared" si="1254"/>
        <v/>
      </c>
      <c r="BG347" s="91">
        <f t="shared" si="1255"/>
        <v>0</v>
      </c>
    </row>
    <row r="348" spans="1:59" ht="18.75" customHeight="1" thickTop="1">
      <c r="A348" s="387">
        <v>111</v>
      </c>
      <c r="B348" s="381"/>
      <c r="C348" s="384" t="str">
        <f>IF(B348="","",VLOOKUP(B348,'登録データ（女）'!$A$3:$AB$2000,2,FALSE))</f>
        <v/>
      </c>
      <c r="D348" s="384" t="str">
        <f>IF(B348="","",VLOOKUP(B348,'登録データ（女）'!$A$3:$AB$2000,3,FALSE))</f>
        <v/>
      </c>
      <c r="E348" s="90" t="str">
        <f>IF(B348="","",VLOOKUP(B348,'登録データ（女）'!$A$3:$AB$2000,7,FALSE))</f>
        <v/>
      </c>
      <c r="F348" s="90" t="s">
        <v>52</v>
      </c>
      <c r="G348" s="82"/>
      <c r="H348" s="82"/>
      <c r="I348" s="90" t="s">
        <v>55</v>
      </c>
      <c r="J348" s="17"/>
      <c r="K348" s="111" t="str">
        <f t="shared" si="1256"/>
        <v/>
      </c>
      <c r="L348" s="17"/>
      <c r="M348" s="111" t="str">
        <f t="shared" si="1235"/>
        <v/>
      </c>
      <c r="N348" s="17"/>
      <c r="O348" s="17"/>
      <c r="P348" s="262"/>
      <c r="Q348" s="262"/>
      <c r="R348" s="241"/>
      <c r="S348" s="254"/>
      <c r="T348" s="254"/>
      <c r="X348" s="104"/>
      <c r="Y348" s="91">
        <f>IF(B348="",0,IF(VLOOKUP(B348,'登録データ（女）'!$A$3:$AB$2000,28,FALSE)=1,0,1))</f>
        <v>0</v>
      </c>
      <c r="Z348" s="91">
        <f t="shared" ref="Z348" si="1279">IF(B348="",1,0)</f>
        <v>1</v>
      </c>
      <c r="AA348" s="91">
        <f t="shared" ref="AA348" si="1280">IF(C348="",1,0)</f>
        <v>1</v>
      </c>
      <c r="AB348" s="91">
        <f t="shared" ref="AB348" si="1281">IF(D348="",1,0)</f>
        <v>1</v>
      </c>
      <c r="AC348" s="91">
        <f t="shared" ref="AC348" si="1282">IF(E348="",1,0)</f>
        <v>1</v>
      </c>
      <c r="AD348" s="91">
        <f t="shared" ref="AD348" si="1283">IF(E349="",1,0)</f>
        <v>1</v>
      </c>
      <c r="AE348" s="91">
        <f>SUM(Z348:AD348)</f>
        <v>5</v>
      </c>
      <c r="AF348" s="115" t="str">
        <f t="shared" ref="AF348" si="1284">IF($B348="","",IF($B348&gt;1500,0,1))</f>
        <v/>
      </c>
      <c r="AG348" s="91">
        <f t="shared" ca="1" si="1242"/>
        <v>0</v>
      </c>
      <c r="AH348" s="91">
        <f t="shared" si="1243"/>
        <v>0</v>
      </c>
      <c r="AI348" s="91" t="str">
        <f>IF(G348="","0",VLOOKUP(G348,'登録データ（女）'!$U$4:$W$23,2,FALSE))</f>
        <v>0</v>
      </c>
      <c r="AJ348" s="91" t="str">
        <f t="shared" si="1232"/>
        <v>00</v>
      </c>
      <c r="AK348" s="91" t="str">
        <f t="shared" si="1244"/>
        <v>0</v>
      </c>
      <c r="AL348" s="91" t="str">
        <f t="shared" si="1233"/>
        <v>000000</v>
      </c>
      <c r="AM348" s="91" t="str">
        <f t="shared" ca="1" si="1245"/>
        <v/>
      </c>
      <c r="AN348" s="91">
        <f t="shared" si="1246"/>
        <v>0</v>
      </c>
      <c r="AO348" s="91" t="str">
        <f>IF(G348="","0",VALUE(VLOOKUP(G348,'登録データ（男）'!$U$4:$W$22,3,FALSE)))</f>
        <v>0</v>
      </c>
      <c r="AP348" s="91">
        <f t="shared" si="1234"/>
        <v>0</v>
      </c>
      <c r="AQ348" s="91">
        <f t="shared" si="1247"/>
        <v>0</v>
      </c>
      <c r="AR348" s="91" t="str">
        <f ca="1">IF(OFFSET(B348,-MOD(ROW(B348),3),0)&lt;&gt;"",IF(RIGHT(G348,1)=")",VALUE(VLOOKUP(OFFSET(B348,-MOD(ROW(B348),3),0),'登録データ（女）'!B243,8,FALSE)),"0"),"0")</f>
        <v>0</v>
      </c>
      <c r="AS348" s="91">
        <f t="shared" ca="1" si="1248"/>
        <v>0</v>
      </c>
      <c r="AT348" s="91" t="str">
        <f t="shared" ref="AT348" si="1285">IF(AU348="","",RANK(AU348,$AU$18:$AU$467,1))</f>
        <v/>
      </c>
      <c r="AU348" s="91" t="str">
        <f t="shared" ref="AU348" si="1286">IF(S348="","",B348)</f>
        <v/>
      </c>
      <c r="AV348" s="91" t="str">
        <f t="shared" ref="AV348" si="1287">IF(AW348="","",RANK(AW348,$AW$18:$AW$467,1))</f>
        <v/>
      </c>
      <c r="AW348" s="91" t="str">
        <f t="shared" ref="AW348" si="1288">IF(T348="","",B348)</f>
        <v/>
      </c>
      <c r="AX348" s="91" t="str">
        <f t="shared" ref="AX348" si="1289">IF(AY348="","",RANK(AY348,$AY$18:$AY$467,1))</f>
        <v/>
      </c>
      <c r="AY348" s="91" t="str">
        <f>IF(OR(G348="七種競技",G349="七種競技",G350="七種競技"),B348,"")</f>
        <v/>
      </c>
      <c r="AZ348" s="91"/>
      <c r="BA348" s="91">
        <f>B348</f>
        <v>0</v>
      </c>
      <c r="BB348" s="91" t="str">
        <f t="shared" si="1254"/>
        <v/>
      </c>
      <c r="BG348" s="91">
        <f t="shared" si="1255"/>
        <v>0</v>
      </c>
    </row>
    <row r="349" spans="1:59" ht="18.75" customHeight="1">
      <c r="A349" s="388"/>
      <c r="B349" s="382"/>
      <c r="C349" s="385"/>
      <c r="D349" s="385"/>
      <c r="E349" s="91" t="str">
        <f>IF(B348="","",VLOOKUP(B348,'登録データ（女）'!$A$3:$AB$2000,4,FALSE))</f>
        <v/>
      </c>
      <c r="F349" s="91" t="s">
        <v>53</v>
      </c>
      <c r="G349" s="16"/>
      <c r="H349" s="16"/>
      <c r="I349" s="91" t="s">
        <v>56</v>
      </c>
      <c r="J349" s="76"/>
      <c r="K349" s="91" t="str">
        <f t="shared" si="1256"/>
        <v/>
      </c>
      <c r="L349" s="76"/>
      <c r="M349" s="91" t="str">
        <f t="shared" si="1235"/>
        <v/>
      </c>
      <c r="N349" s="76"/>
      <c r="O349" s="76"/>
      <c r="P349" s="204"/>
      <c r="Q349" s="204"/>
      <c r="R349" s="257"/>
      <c r="S349" s="255"/>
      <c r="T349" s="255"/>
      <c r="X349" s="104"/>
      <c r="Y349" s="91">
        <f>IF(B349="",0,IF(VLOOKUP(B349,'登録データ（女）'!$A$3:$AB$2000,28,FALSE)=1,0,1))</f>
        <v>0</v>
      </c>
      <c r="Z349" s="91"/>
      <c r="AA349" s="91"/>
      <c r="AB349" s="91"/>
      <c r="AC349" s="91"/>
      <c r="AD349" s="91"/>
      <c r="AE349" s="91"/>
      <c r="AF349" s="91"/>
      <c r="AG349" s="91">
        <f t="shared" ca="1" si="1242"/>
        <v>0</v>
      </c>
      <c r="AH349" s="91">
        <f t="shared" si="1243"/>
        <v>0</v>
      </c>
      <c r="AI349" s="91" t="str">
        <f>IF(G349="","0",VLOOKUP(G349,'登録データ（女）'!$U$4:$W$23,2,FALSE))</f>
        <v>0</v>
      </c>
      <c r="AJ349" s="91" t="str">
        <f t="shared" si="1232"/>
        <v>00</v>
      </c>
      <c r="AK349" s="91" t="str">
        <f t="shared" si="1244"/>
        <v>0</v>
      </c>
      <c r="AL349" s="91" t="str">
        <f t="shared" si="1233"/>
        <v>000000</v>
      </c>
      <c r="AM349" s="91" t="str">
        <f t="shared" ca="1" si="1245"/>
        <v/>
      </c>
      <c r="AN349" s="91">
        <f t="shared" si="1246"/>
        <v>0</v>
      </c>
      <c r="AO349" s="91" t="str">
        <f>IF(G349="","0",VALUE(VLOOKUP(G349,'登録データ（男）'!$U$4:$W$22,3,FALSE)))</f>
        <v>0</v>
      </c>
      <c r="AP349" s="91">
        <f t="shared" si="1234"/>
        <v>0</v>
      </c>
      <c r="AQ349" s="91">
        <f t="shared" si="1247"/>
        <v>0</v>
      </c>
      <c r="AR349" s="91" t="str">
        <f ca="1">IF(OFFSET(B349,-MOD(ROW(B349),3),0)&lt;&gt;"",IF(RIGHT(G349,1)=")",VALUE(VLOOKUP(OFFSET(B349,-MOD(ROW(B349),3),0),'登録データ（女）'!B244,8,FALSE)),"0"),"0")</f>
        <v>0</v>
      </c>
      <c r="AS349" s="91">
        <f t="shared" ca="1" si="1248"/>
        <v>0</v>
      </c>
      <c r="AT349" s="91"/>
      <c r="AU349" s="91"/>
      <c r="AV349" s="91"/>
      <c r="AW349" s="91"/>
      <c r="AX349" s="91"/>
      <c r="AY349" s="91"/>
      <c r="AZ349" s="91"/>
      <c r="BA349" s="91"/>
      <c r="BB349" s="91" t="str">
        <f t="shared" si="1254"/>
        <v/>
      </c>
      <c r="BG349" s="91">
        <f t="shared" si="1255"/>
        <v>0</v>
      </c>
    </row>
    <row r="350" spans="1:59" ht="18.75" customHeight="1" thickBot="1">
      <c r="A350" s="389"/>
      <c r="B350" s="383"/>
      <c r="C350" s="386"/>
      <c r="D350" s="386"/>
      <c r="E350" s="117" t="s">
        <v>259</v>
      </c>
      <c r="F350" s="92" t="s">
        <v>54</v>
      </c>
      <c r="G350" s="79"/>
      <c r="H350" s="79"/>
      <c r="I350" s="92" t="s">
        <v>36</v>
      </c>
      <c r="J350" s="18"/>
      <c r="K350" s="93" t="str">
        <f t="shared" si="1256"/>
        <v/>
      </c>
      <c r="L350" s="18"/>
      <c r="M350" s="93" t="str">
        <f t="shared" si="1235"/>
        <v/>
      </c>
      <c r="N350" s="18"/>
      <c r="O350" s="18"/>
      <c r="P350" s="258"/>
      <c r="Q350" s="258"/>
      <c r="R350" s="259"/>
      <c r="S350" s="256"/>
      <c r="T350" s="256"/>
      <c r="X350" s="104"/>
      <c r="Y350" s="91">
        <f>IF(B350="",0,IF(VLOOKUP(B350,'登録データ（女）'!$A$3:$AB$2000,28,FALSE)=1,0,1))</f>
        <v>0</v>
      </c>
      <c r="Z350" s="91"/>
      <c r="AA350" s="91"/>
      <c r="AB350" s="91"/>
      <c r="AC350" s="91"/>
      <c r="AD350" s="91"/>
      <c r="AE350" s="91"/>
      <c r="AF350" s="91"/>
      <c r="AG350" s="91">
        <f t="shared" ca="1" si="1242"/>
        <v>0</v>
      </c>
      <c r="AH350" s="91">
        <f t="shared" si="1243"/>
        <v>0</v>
      </c>
      <c r="AI350" s="91" t="str">
        <f>IF(G350="","0",VLOOKUP(G350,'登録データ（女）'!$U$4:$W$23,2,FALSE))</f>
        <v>0</v>
      </c>
      <c r="AJ350" s="91" t="str">
        <f t="shared" si="1232"/>
        <v>00</v>
      </c>
      <c r="AK350" s="91" t="str">
        <f t="shared" si="1244"/>
        <v>0</v>
      </c>
      <c r="AL350" s="91" t="str">
        <f t="shared" si="1233"/>
        <v>000000</v>
      </c>
      <c r="AM350" s="91" t="str">
        <f t="shared" ca="1" si="1245"/>
        <v/>
      </c>
      <c r="AN350" s="91">
        <f t="shared" si="1246"/>
        <v>0</v>
      </c>
      <c r="AO350" s="91" t="str">
        <f>IF(G350="","0",VALUE(VLOOKUP(G350,'登録データ（男）'!$U$4:$W$22,3,FALSE)))</f>
        <v>0</v>
      </c>
      <c r="AP350" s="91">
        <f t="shared" si="1234"/>
        <v>0</v>
      </c>
      <c r="AQ350" s="91">
        <f t="shared" si="1247"/>
        <v>0</v>
      </c>
      <c r="AR350" s="91" t="str">
        <f ca="1">IF(OFFSET(B350,-MOD(ROW(B350),3),0)&lt;&gt;"",IF(RIGHT(G350,1)=")",VALUE(VLOOKUP(OFFSET(B350,-MOD(ROW(B350),3),0),'登録データ（女）'!B245,8,FALSE)),"0"),"0")</f>
        <v>0</v>
      </c>
      <c r="AS350" s="91">
        <f t="shared" ca="1" si="1248"/>
        <v>0</v>
      </c>
      <c r="AT350" s="91"/>
      <c r="AU350" s="91"/>
      <c r="AV350" s="91"/>
      <c r="AW350" s="91"/>
      <c r="AX350" s="91"/>
      <c r="AY350" s="91"/>
      <c r="AZ350" s="91"/>
      <c r="BA350" s="91"/>
      <c r="BB350" s="91" t="str">
        <f t="shared" si="1254"/>
        <v/>
      </c>
      <c r="BG350" s="91">
        <f t="shared" si="1255"/>
        <v>0</v>
      </c>
    </row>
    <row r="351" spans="1:59" ht="18.75" customHeight="1" thickTop="1">
      <c r="A351" s="387">
        <v>112</v>
      </c>
      <c r="B351" s="381"/>
      <c r="C351" s="384" t="str">
        <f>IF(B351="","",VLOOKUP(B351,'登録データ（女）'!$A$3:$AB$2000,2,FALSE))</f>
        <v/>
      </c>
      <c r="D351" s="384" t="str">
        <f>IF(B351="","",VLOOKUP(B351,'登録データ（女）'!$A$3:$AB$2000,3,FALSE))</f>
        <v/>
      </c>
      <c r="E351" s="90" t="str">
        <f>IF(B351="","",VLOOKUP(B351,'登録データ（女）'!$A$3:$AB$2000,7,FALSE))</f>
        <v/>
      </c>
      <c r="F351" s="90" t="s">
        <v>52</v>
      </c>
      <c r="G351" s="82"/>
      <c r="H351" s="82"/>
      <c r="I351" s="90" t="s">
        <v>55</v>
      </c>
      <c r="J351" s="17"/>
      <c r="K351" s="111" t="str">
        <f t="shared" si="1256"/>
        <v/>
      </c>
      <c r="L351" s="17"/>
      <c r="M351" s="111" t="str">
        <f t="shared" si="1235"/>
        <v/>
      </c>
      <c r="N351" s="17"/>
      <c r="O351" s="17"/>
      <c r="P351" s="262"/>
      <c r="Q351" s="262"/>
      <c r="R351" s="241"/>
      <c r="S351" s="254"/>
      <c r="T351" s="254"/>
      <c r="X351" s="104"/>
      <c r="Y351" s="91">
        <f>IF(B351="",0,IF(VLOOKUP(B351,'登録データ（女）'!$A$3:$AB$2000,28,FALSE)=1,0,1))</f>
        <v>0</v>
      </c>
      <c r="Z351" s="91">
        <f t="shared" ref="Z351" si="1290">IF(B351="",1,0)</f>
        <v>1</v>
      </c>
      <c r="AA351" s="91">
        <f t="shared" ref="AA351" si="1291">IF(C351="",1,0)</f>
        <v>1</v>
      </c>
      <c r="AB351" s="91">
        <f t="shared" ref="AB351" si="1292">IF(D351="",1,0)</f>
        <v>1</v>
      </c>
      <c r="AC351" s="91">
        <f t="shared" ref="AC351" si="1293">IF(E351="",1,0)</f>
        <v>1</v>
      </c>
      <c r="AD351" s="91">
        <f t="shared" ref="AD351" si="1294">IF(E352="",1,0)</f>
        <v>1</v>
      </c>
      <c r="AE351" s="91">
        <f>SUM(Z351:AD351)</f>
        <v>5</v>
      </c>
      <c r="AF351" s="115" t="str">
        <f t="shared" ref="AF351" si="1295">IF($B351="","",IF($B351&gt;1500,0,1))</f>
        <v/>
      </c>
      <c r="AG351" s="91">
        <f t="shared" ca="1" si="1242"/>
        <v>0</v>
      </c>
      <c r="AH351" s="91">
        <f t="shared" si="1243"/>
        <v>0</v>
      </c>
      <c r="AI351" s="91" t="str">
        <f>IF(G351="","0",VLOOKUP(G351,'登録データ（女）'!$U$4:$W$23,2,FALSE))</f>
        <v>0</v>
      </c>
      <c r="AJ351" s="91" t="str">
        <f t="shared" si="1232"/>
        <v>00</v>
      </c>
      <c r="AK351" s="91" t="str">
        <f t="shared" si="1244"/>
        <v>0</v>
      </c>
      <c r="AL351" s="91" t="str">
        <f t="shared" si="1233"/>
        <v>000000</v>
      </c>
      <c r="AM351" s="91" t="str">
        <f t="shared" ca="1" si="1245"/>
        <v/>
      </c>
      <c r="AN351" s="91">
        <f t="shared" si="1246"/>
        <v>0</v>
      </c>
      <c r="AO351" s="91" t="str">
        <f>IF(G351="","0",VALUE(VLOOKUP(G351,'登録データ（男）'!$U$4:$W$22,3,FALSE)))</f>
        <v>0</v>
      </c>
      <c r="AP351" s="91">
        <f t="shared" si="1234"/>
        <v>0</v>
      </c>
      <c r="AQ351" s="91">
        <f t="shared" si="1247"/>
        <v>0</v>
      </c>
      <c r="AR351" s="91" t="str">
        <f ca="1">IF(OFFSET(B351,-MOD(ROW(B351),3),0)&lt;&gt;"",IF(RIGHT(G351,1)=")",VALUE(VLOOKUP(OFFSET(B351,-MOD(ROW(B351),3),0),'登録データ（女）'!B246,8,FALSE)),"0"),"0")</f>
        <v>0</v>
      </c>
      <c r="AS351" s="91">
        <f t="shared" ca="1" si="1248"/>
        <v>0</v>
      </c>
      <c r="AT351" s="91" t="str">
        <f t="shared" ref="AT351" si="1296">IF(AU351="","",RANK(AU351,$AU$18:$AU$467,1))</f>
        <v/>
      </c>
      <c r="AU351" s="91" t="str">
        <f t="shared" ref="AU351" si="1297">IF(S351="","",B351)</f>
        <v/>
      </c>
      <c r="AV351" s="91" t="str">
        <f t="shared" ref="AV351" si="1298">IF(AW351="","",RANK(AW351,$AW$18:$AW$467,1))</f>
        <v/>
      </c>
      <c r="AW351" s="91" t="str">
        <f t="shared" ref="AW351" si="1299">IF(T351="","",B351)</f>
        <v/>
      </c>
      <c r="AX351" s="91" t="str">
        <f t="shared" ref="AX351" si="1300">IF(AY351="","",RANK(AY351,$AY$18:$AY$467,1))</f>
        <v/>
      </c>
      <c r="AY351" s="91" t="str">
        <f>IF(OR(G351="七種競技",G352="七種競技",G353="七種競技"),B351,"")</f>
        <v/>
      </c>
      <c r="AZ351" s="91"/>
      <c r="BA351" s="91">
        <f>B351</f>
        <v>0</v>
      </c>
      <c r="BB351" s="91" t="str">
        <f t="shared" si="1254"/>
        <v/>
      </c>
      <c r="BG351" s="91">
        <f t="shared" si="1255"/>
        <v>0</v>
      </c>
    </row>
    <row r="352" spans="1:59" ht="18.75" customHeight="1">
      <c r="A352" s="388"/>
      <c r="B352" s="382"/>
      <c r="C352" s="385"/>
      <c r="D352" s="385"/>
      <c r="E352" s="91" t="str">
        <f>IF(B351="","",VLOOKUP(B351,'登録データ（女）'!$A$3:$AB$2000,4,FALSE))</f>
        <v/>
      </c>
      <c r="F352" s="91" t="s">
        <v>53</v>
      </c>
      <c r="G352" s="16"/>
      <c r="H352" s="16"/>
      <c r="I352" s="91" t="s">
        <v>56</v>
      </c>
      <c r="J352" s="76"/>
      <c r="K352" s="91" t="str">
        <f t="shared" si="1256"/>
        <v/>
      </c>
      <c r="L352" s="76"/>
      <c r="M352" s="91" t="str">
        <f t="shared" si="1235"/>
        <v/>
      </c>
      <c r="N352" s="76"/>
      <c r="O352" s="76"/>
      <c r="P352" s="204"/>
      <c r="Q352" s="204"/>
      <c r="R352" s="257"/>
      <c r="S352" s="255"/>
      <c r="T352" s="255"/>
      <c r="X352" s="104"/>
      <c r="Y352" s="91">
        <f>IF(B352="",0,IF(VLOOKUP(B352,'登録データ（女）'!$A$3:$AB$2000,28,FALSE)=1,0,1))</f>
        <v>0</v>
      </c>
      <c r="Z352" s="91"/>
      <c r="AA352" s="91"/>
      <c r="AB352" s="91"/>
      <c r="AC352" s="91"/>
      <c r="AD352" s="91"/>
      <c r="AE352" s="91"/>
      <c r="AF352" s="91"/>
      <c r="AG352" s="91">
        <f t="shared" ca="1" si="1242"/>
        <v>0</v>
      </c>
      <c r="AH352" s="91">
        <f t="shared" si="1243"/>
        <v>0</v>
      </c>
      <c r="AI352" s="91" t="str">
        <f>IF(G352="","0",VLOOKUP(G352,'登録データ（女）'!$U$4:$W$23,2,FALSE))</f>
        <v>0</v>
      </c>
      <c r="AJ352" s="91" t="str">
        <f t="shared" si="1232"/>
        <v>00</v>
      </c>
      <c r="AK352" s="91" t="str">
        <f t="shared" si="1244"/>
        <v>0</v>
      </c>
      <c r="AL352" s="91" t="str">
        <f t="shared" si="1233"/>
        <v>000000</v>
      </c>
      <c r="AM352" s="91" t="str">
        <f t="shared" ca="1" si="1245"/>
        <v/>
      </c>
      <c r="AN352" s="91">
        <f t="shared" si="1246"/>
        <v>0</v>
      </c>
      <c r="AO352" s="91" t="str">
        <f>IF(G352="","0",VALUE(VLOOKUP(G352,'登録データ（男）'!$U$4:$W$22,3,FALSE)))</f>
        <v>0</v>
      </c>
      <c r="AP352" s="91">
        <f t="shared" si="1234"/>
        <v>0</v>
      </c>
      <c r="AQ352" s="91">
        <f t="shared" si="1247"/>
        <v>0</v>
      </c>
      <c r="AR352" s="91" t="str">
        <f ca="1">IF(OFFSET(B352,-MOD(ROW(B352),3),0)&lt;&gt;"",IF(RIGHT(G352,1)=")",VALUE(VLOOKUP(OFFSET(B352,-MOD(ROW(B352),3),0),'登録データ（女）'!B247,8,FALSE)),"0"),"0")</f>
        <v>0</v>
      </c>
      <c r="AS352" s="91">
        <f t="shared" ca="1" si="1248"/>
        <v>0</v>
      </c>
      <c r="AT352" s="91"/>
      <c r="AU352" s="91"/>
      <c r="AV352" s="91"/>
      <c r="AW352" s="91"/>
      <c r="AX352" s="91"/>
      <c r="AY352" s="91"/>
      <c r="AZ352" s="91"/>
      <c r="BA352" s="91"/>
      <c r="BB352" s="91" t="str">
        <f t="shared" si="1254"/>
        <v/>
      </c>
      <c r="BG352" s="91">
        <f t="shared" si="1255"/>
        <v>0</v>
      </c>
    </row>
    <row r="353" spans="1:59" ht="18.75" customHeight="1" thickBot="1">
      <c r="A353" s="389"/>
      <c r="B353" s="383"/>
      <c r="C353" s="386"/>
      <c r="D353" s="386"/>
      <c r="E353" s="117" t="s">
        <v>259</v>
      </c>
      <c r="F353" s="92" t="s">
        <v>54</v>
      </c>
      <c r="G353" s="79"/>
      <c r="H353" s="79"/>
      <c r="I353" s="92" t="s">
        <v>36</v>
      </c>
      <c r="J353" s="18"/>
      <c r="K353" s="93" t="str">
        <f t="shared" si="1256"/>
        <v/>
      </c>
      <c r="L353" s="18"/>
      <c r="M353" s="93" t="str">
        <f t="shared" si="1235"/>
        <v/>
      </c>
      <c r="N353" s="18"/>
      <c r="O353" s="18"/>
      <c r="P353" s="258"/>
      <c r="Q353" s="258"/>
      <c r="R353" s="259"/>
      <c r="S353" s="256"/>
      <c r="T353" s="256"/>
      <c r="X353" s="104"/>
      <c r="Y353" s="91">
        <f>IF(B353="",0,IF(VLOOKUP(B353,'登録データ（女）'!$A$3:$AB$2000,28,FALSE)=1,0,1))</f>
        <v>0</v>
      </c>
      <c r="Z353" s="91"/>
      <c r="AA353" s="91"/>
      <c r="AB353" s="91"/>
      <c r="AC353" s="91"/>
      <c r="AD353" s="91"/>
      <c r="AE353" s="91"/>
      <c r="AF353" s="91"/>
      <c r="AG353" s="91">
        <f t="shared" ca="1" si="1242"/>
        <v>0</v>
      </c>
      <c r="AH353" s="91">
        <f t="shared" si="1243"/>
        <v>0</v>
      </c>
      <c r="AI353" s="91" t="str">
        <f>IF(G353="","0",VLOOKUP(G353,'登録データ（女）'!$U$4:$W$23,2,FALSE))</f>
        <v>0</v>
      </c>
      <c r="AJ353" s="91" t="str">
        <f t="shared" si="1232"/>
        <v>00</v>
      </c>
      <c r="AK353" s="91" t="str">
        <f t="shared" si="1244"/>
        <v>0</v>
      </c>
      <c r="AL353" s="91" t="str">
        <f t="shared" si="1233"/>
        <v>000000</v>
      </c>
      <c r="AM353" s="91" t="str">
        <f t="shared" ca="1" si="1245"/>
        <v/>
      </c>
      <c r="AN353" s="91">
        <f t="shared" si="1246"/>
        <v>0</v>
      </c>
      <c r="AO353" s="91" t="str">
        <f>IF(G353="","0",VALUE(VLOOKUP(G353,'登録データ（男）'!$U$4:$W$22,3,FALSE)))</f>
        <v>0</v>
      </c>
      <c r="AP353" s="91">
        <f t="shared" si="1234"/>
        <v>0</v>
      </c>
      <c r="AQ353" s="91">
        <f t="shared" si="1247"/>
        <v>0</v>
      </c>
      <c r="AR353" s="91" t="str">
        <f ca="1">IF(OFFSET(B353,-MOD(ROW(B353),3),0)&lt;&gt;"",IF(RIGHT(G353,1)=")",VALUE(VLOOKUP(OFFSET(B353,-MOD(ROW(B353),3),0),'登録データ（女）'!B248,8,FALSE)),"0"),"0")</f>
        <v>0</v>
      </c>
      <c r="AS353" s="91">
        <f t="shared" ca="1" si="1248"/>
        <v>0</v>
      </c>
      <c r="AT353" s="91"/>
      <c r="AU353" s="91"/>
      <c r="AV353" s="91"/>
      <c r="AW353" s="91"/>
      <c r="AX353" s="91"/>
      <c r="AY353" s="91"/>
      <c r="AZ353" s="91"/>
      <c r="BA353" s="91"/>
      <c r="BB353" s="91" t="str">
        <f t="shared" si="1254"/>
        <v/>
      </c>
      <c r="BG353" s="91">
        <f t="shared" si="1255"/>
        <v>0</v>
      </c>
    </row>
    <row r="354" spans="1:59" ht="18.75" customHeight="1" thickTop="1">
      <c r="A354" s="387">
        <v>113</v>
      </c>
      <c r="B354" s="381"/>
      <c r="C354" s="384" t="str">
        <f>IF(B354="","",VLOOKUP(B354,'登録データ（女）'!$A$3:$AB$2000,2,FALSE))</f>
        <v/>
      </c>
      <c r="D354" s="384" t="str">
        <f>IF(B354="","",VLOOKUP(B354,'登録データ（女）'!$A$3:$AB$2000,3,FALSE))</f>
        <v/>
      </c>
      <c r="E354" s="90" t="str">
        <f>IF(B354="","",VLOOKUP(B354,'登録データ（女）'!$A$3:$AB$2000,7,FALSE))</f>
        <v/>
      </c>
      <c r="F354" s="90" t="s">
        <v>52</v>
      </c>
      <c r="G354" s="82"/>
      <c r="H354" s="82"/>
      <c r="I354" s="90" t="s">
        <v>55</v>
      </c>
      <c r="J354" s="17"/>
      <c r="K354" s="111" t="str">
        <f t="shared" si="1256"/>
        <v/>
      </c>
      <c r="L354" s="17"/>
      <c r="M354" s="111" t="str">
        <f t="shared" si="1235"/>
        <v/>
      </c>
      <c r="N354" s="17"/>
      <c r="O354" s="17"/>
      <c r="P354" s="262"/>
      <c r="Q354" s="262"/>
      <c r="R354" s="241"/>
      <c r="S354" s="254"/>
      <c r="T354" s="254"/>
      <c r="X354" s="104"/>
      <c r="Y354" s="91">
        <f>IF(B354="",0,IF(VLOOKUP(B354,'登録データ（女）'!$A$3:$AB$2000,28,FALSE)=1,0,1))</f>
        <v>0</v>
      </c>
      <c r="Z354" s="91">
        <f t="shared" ref="Z354" si="1301">IF(B354="",1,0)</f>
        <v>1</v>
      </c>
      <c r="AA354" s="91">
        <f t="shared" ref="AA354" si="1302">IF(C354="",1,0)</f>
        <v>1</v>
      </c>
      <c r="AB354" s="91">
        <f t="shared" ref="AB354" si="1303">IF(D354="",1,0)</f>
        <v>1</v>
      </c>
      <c r="AC354" s="91">
        <f t="shared" ref="AC354" si="1304">IF(E354="",1,0)</f>
        <v>1</v>
      </c>
      <c r="AD354" s="91">
        <f t="shared" ref="AD354" si="1305">IF(E355="",1,0)</f>
        <v>1</v>
      </c>
      <c r="AE354" s="91">
        <f>SUM(Z354:AD354)</f>
        <v>5</v>
      </c>
      <c r="AF354" s="115" t="str">
        <f t="shared" ref="AF354" si="1306">IF($B354="","",IF($B354&gt;1500,0,1))</f>
        <v/>
      </c>
      <c r="AG354" s="91">
        <f t="shared" ca="1" si="1242"/>
        <v>0</v>
      </c>
      <c r="AH354" s="91">
        <f t="shared" si="1243"/>
        <v>0</v>
      </c>
      <c r="AI354" s="91" t="str">
        <f>IF(G354="","0",VLOOKUP(G354,'登録データ（女）'!$U$4:$W$23,2,FALSE))</f>
        <v>0</v>
      </c>
      <c r="AJ354" s="91" t="str">
        <f t="shared" si="1232"/>
        <v>00</v>
      </c>
      <c r="AK354" s="91" t="str">
        <f t="shared" si="1244"/>
        <v>0</v>
      </c>
      <c r="AL354" s="91" t="str">
        <f t="shared" si="1233"/>
        <v>000000</v>
      </c>
      <c r="AM354" s="91" t="str">
        <f t="shared" ca="1" si="1245"/>
        <v/>
      </c>
      <c r="AN354" s="91">
        <f t="shared" si="1246"/>
        <v>0</v>
      </c>
      <c r="AO354" s="91" t="str">
        <f>IF(G354="","0",VALUE(VLOOKUP(G354,'登録データ（男）'!$U$4:$W$22,3,FALSE)))</f>
        <v>0</v>
      </c>
      <c r="AP354" s="91">
        <f t="shared" si="1234"/>
        <v>0</v>
      </c>
      <c r="AQ354" s="91">
        <f t="shared" si="1247"/>
        <v>0</v>
      </c>
      <c r="AR354" s="91" t="str">
        <f ca="1">IF(OFFSET(B354,-MOD(ROW(B354),3),0)&lt;&gt;"",IF(RIGHT(G354,1)=")",VALUE(VLOOKUP(OFFSET(B354,-MOD(ROW(B354),3),0),'登録データ（女）'!B249,8,FALSE)),"0"),"0")</f>
        <v>0</v>
      </c>
      <c r="AS354" s="91">
        <f t="shared" ca="1" si="1248"/>
        <v>0</v>
      </c>
      <c r="AT354" s="91" t="str">
        <f t="shared" ref="AT354" si="1307">IF(AU354="","",RANK(AU354,$AU$18:$AU$467,1))</f>
        <v/>
      </c>
      <c r="AU354" s="91" t="str">
        <f t="shared" ref="AU354" si="1308">IF(S354="","",B354)</f>
        <v/>
      </c>
      <c r="AV354" s="91" t="str">
        <f t="shared" ref="AV354" si="1309">IF(AW354="","",RANK(AW354,$AW$18:$AW$467,1))</f>
        <v/>
      </c>
      <c r="AW354" s="91" t="str">
        <f t="shared" ref="AW354" si="1310">IF(T354="","",B354)</f>
        <v/>
      </c>
      <c r="AX354" s="91" t="str">
        <f t="shared" ref="AX354" si="1311">IF(AY354="","",RANK(AY354,$AY$18:$AY$467,1))</f>
        <v/>
      </c>
      <c r="AY354" s="91" t="str">
        <f>IF(OR(G354="七種競技",G355="七種競技",G356="七種競技"),B354,"")</f>
        <v/>
      </c>
      <c r="AZ354" s="91"/>
      <c r="BA354" s="91">
        <f>B354</f>
        <v>0</v>
      </c>
      <c r="BB354" s="91" t="str">
        <f t="shared" si="1254"/>
        <v/>
      </c>
      <c r="BG354" s="91">
        <f t="shared" si="1255"/>
        <v>0</v>
      </c>
    </row>
    <row r="355" spans="1:59" ht="18.75" customHeight="1">
      <c r="A355" s="388"/>
      <c r="B355" s="382"/>
      <c r="C355" s="385"/>
      <c r="D355" s="385"/>
      <c r="E355" s="91" t="str">
        <f>IF(B354="","",VLOOKUP(B354,'登録データ（女）'!$A$3:$AB$2000,4,FALSE))</f>
        <v/>
      </c>
      <c r="F355" s="91" t="s">
        <v>53</v>
      </c>
      <c r="G355" s="16"/>
      <c r="H355" s="16"/>
      <c r="I355" s="91" t="s">
        <v>56</v>
      </c>
      <c r="J355" s="76"/>
      <c r="K355" s="91" t="str">
        <f t="shared" si="1256"/>
        <v/>
      </c>
      <c r="L355" s="76"/>
      <c r="M355" s="91" t="str">
        <f t="shared" si="1235"/>
        <v/>
      </c>
      <c r="N355" s="76"/>
      <c r="O355" s="76"/>
      <c r="P355" s="204"/>
      <c r="Q355" s="204"/>
      <c r="R355" s="257"/>
      <c r="S355" s="255"/>
      <c r="T355" s="255"/>
      <c r="X355" s="104"/>
      <c r="Y355" s="91">
        <f>IF(B355="",0,IF(VLOOKUP(B355,'登録データ（女）'!$A$3:$AB$2000,28,FALSE)=1,0,1))</f>
        <v>0</v>
      </c>
      <c r="Z355" s="91"/>
      <c r="AA355" s="91"/>
      <c r="AB355" s="91"/>
      <c r="AC355" s="91"/>
      <c r="AD355" s="91"/>
      <c r="AE355" s="91"/>
      <c r="AF355" s="91"/>
      <c r="AG355" s="91">
        <f t="shared" ca="1" si="1242"/>
        <v>0</v>
      </c>
      <c r="AH355" s="91">
        <f t="shared" si="1243"/>
        <v>0</v>
      </c>
      <c r="AI355" s="91" t="str">
        <f>IF(G355="","0",VLOOKUP(G355,'登録データ（女）'!$U$4:$W$23,2,FALSE))</f>
        <v>0</v>
      </c>
      <c r="AJ355" s="91" t="str">
        <f t="shared" si="1232"/>
        <v>00</v>
      </c>
      <c r="AK355" s="91" t="str">
        <f t="shared" si="1244"/>
        <v>0</v>
      </c>
      <c r="AL355" s="91" t="str">
        <f t="shared" si="1233"/>
        <v>000000</v>
      </c>
      <c r="AM355" s="91" t="str">
        <f t="shared" ca="1" si="1245"/>
        <v/>
      </c>
      <c r="AN355" s="91">
        <f t="shared" si="1246"/>
        <v>0</v>
      </c>
      <c r="AO355" s="91" t="str">
        <f>IF(G355="","0",VALUE(VLOOKUP(G355,'登録データ（男）'!$U$4:$W$22,3,FALSE)))</f>
        <v>0</v>
      </c>
      <c r="AP355" s="91">
        <f t="shared" si="1234"/>
        <v>0</v>
      </c>
      <c r="AQ355" s="91">
        <f t="shared" si="1247"/>
        <v>0</v>
      </c>
      <c r="AR355" s="91" t="str">
        <f ca="1">IF(OFFSET(B355,-MOD(ROW(B355),3),0)&lt;&gt;"",IF(RIGHT(G355,1)=")",VALUE(VLOOKUP(OFFSET(B355,-MOD(ROW(B355),3),0),'登録データ（女）'!B250,8,FALSE)),"0"),"0")</f>
        <v>0</v>
      </c>
      <c r="AS355" s="91">
        <f t="shared" ca="1" si="1248"/>
        <v>0</v>
      </c>
      <c r="AT355" s="91"/>
      <c r="AU355" s="91"/>
      <c r="AV355" s="91"/>
      <c r="AW355" s="91"/>
      <c r="AX355" s="91"/>
      <c r="AY355" s="91"/>
      <c r="AZ355" s="91"/>
      <c r="BA355" s="91"/>
      <c r="BB355" s="91" t="str">
        <f t="shared" si="1254"/>
        <v/>
      </c>
      <c r="BG355" s="91">
        <f t="shared" si="1255"/>
        <v>0</v>
      </c>
    </row>
    <row r="356" spans="1:59" ht="18.75" customHeight="1" thickBot="1">
      <c r="A356" s="389"/>
      <c r="B356" s="383"/>
      <c r="C356" s="386"/>
      <c r="D356" s="386"/>
      <c r="E356" s="117" t="s">
        <v>259</v>
      </c>
      <c r="F356" s="92" t="s">
        <v>54</v>
      </c>
      <c r="G356" s="79"/>
      <c r="H356" s="79"/>
      <c r="I356" s="92" t="s">
        <v>36</v>
      </c>
      <c r="J356" s="18"/>
      <c r="K356" s="93" t="str">
        <f t="shared" si="1256"/>
        <v/>
      </c>
      <c r="L356" s="18"/>
      <c r="M356" s="93" t="str">
        <f t="shared" si="1235"/>
        <v/>
      </c>
      <c r="N356" s="18"/>
      <c r="O356" s="18"/>
      <c r="P356" s="258"/>
      <c r="Q356" s="258"/>
      <c r="R356" s="259"/>
      <c r="S356" s="256"/>
      <c r="T356" s="256"/>
      <c r="X356" s="104"/>
      <c r="Y356" s="91">
        <f>IF(B356="",0,IF(VLOOKUP(B356,'登録データ（女）'!$A$3:$AB$2000,28,FALSE)=1,0,1))</f>
        <v>0</v>
      </c>
      <c r="Z356" s="91"/>
      <c r="AA356" s="91"/>
      <c r="AB356" s="91"/>
      <c r="AC356" s="91"/>
      <c r="AD356" s="91"/>
      <c r="AE356" s="91"/>
      <c r="AF356" s="91"/>
      <c r="AG356" s="91">
        <f t="shared" ca="1" si="1242"/>
        <v>0</v>
      </c>
      <c r="AH356" s="91">
        <f t="shared" si="1243"/>
        <v>0</v>
      </c>
      <c r="AI356" s="91" t="str">
        <f>IF(G356="","0",VLOOKUP(G356,'登録データ（女）'!$U$4:$W$23,2,FALSE))</f>
        <v>0</v>
      </c>
      <c r="AJ356" s="91" t="str">
        <f t="shared" si="1232"/>
        <v>00</v>
      </c>
      <c r="AK356" s="91" t="str">
        <f t="shared" si="1244"/>
        <v>0</v>
      </c>
      <c r="AL356" s="91" t="str">
        <f t="shared" si="1233"/>
        <v>000000</v>
      </c>
      <c r="AM356" s="91" t="str">
        <f t="shared" ca="1" si="1245"/>
        <v/>
      </c>
      <c r="AN356" s="91">
        <f t="shared" si="1246"/>
        <v>0</v>
      </c>
      <c r="AO356" s="91" t="str">
        <f>IF(G356="","0",VALUE(VLOOKUP(G356,'登録データ（男）'!$U$4:$W$22,3,FALSE)))</f>
        <v>0</v>
      </c>
      <c r="AP356" s="91">
        <f t="shared" si="1234"/>
        <v>0</v>
      </c>
      <c r="AQ356" s="91">
        <f t="shared" si="1247"/>
        <v>0</v>
      </c>
      <c r="AR356" s="91" t="str">
        <f ca="1">IF(OFFSET(B356,-MOD(ROW(B356),3),0)&lt;&gt;"",IF(RIGHT(G356,1)=")",VALUE(VLOOKUP(OFFSET(B356,-MOD(ROW(B356),3),0),'登録データ（女）'!B251,8,FALSE)),"0"),"0")</f>
        <v>0</v>
      </c>
      <c r="AS356" s="91">
        <f t="shared" ca="1" si="1248"/>
        <v>0</v>
      </c>
      <c r="AT356" s="91"/>
      <c r="AU356" s="91"/>
      <c r="AV356" s="91"/>
      <c r="AW356" s="91"/>
      <c r="AX356" s="91"/>
      <c r="AY356" s="91"/>
      <c r="AZ356" s="91"/>
      <c r="BA356" s="91"/>
      <c r="BB356" s="91" t="str">
        <f t="shared" si="1254"/>
        <v/>
      </c>
      <c r="BG356" s="91">
        <f t="shared" si="1255"/>
        <v>0</v>
      </c>
    </row>
    <row r="357" spans="1:59" ht="18.75" customHeight="1" thickTop="1">
      <c r="A357" s="387">
        <v>114</v>
      </c>
      <c r="B357" s="381"/>
      <c r="C357" s="384" t="str">
        <f>IF(B357="","",VLOOKUP(B357,'登録データ（女）'!$A$3:$AB$2000,2,FALSE))</f>
        <v/>
      </c>
      <c r="D357" s="384" t="str">
        <f>IF(B357="","",VLOOKUP(B357,'登録データ（女）'!$A$3:$AB$2000,3,FALSE))</f>
        <v/>
      </c>
      <c r="E357" s="90" t="str">
        <f>IF(B357="","",VLOOKUP(B357,'登録データ（女）'!$A$3:$AB$2000,7,FALSE))</f>
        <v/>
      </c>
      <c r="F357" s="90" t="s">
        <v>52</v>
      </c>
      <c r="G357" s="82"/>
      <c r="H357" s="82"/>
      <c r="I357" s="90" t="s">
        <v>55</v>
      </c>
      <c r="J357" s="17"/>
      <c r="K357" s="111" t="str">
        <f t="shared" si="1256"/>
        <v/>
      </c>
      <c r="L357" s="17"/>
      <c r="M357" s="111" t="str">
        <f t="shared" si="1235"/>
        <v/>
      </c>
      <c r="N357" s="17"/>
      <c r="O357" s="17"/>
      <c r="P357" s="262"/>
      <c r="Q357" s="262"/>
      <c r="R357" s="241"/>
      <c r="S357" s="254"/>
      <c r="T357" s="254"/>
      <c r="X357" s="104"/>
      <c r="Y357" s="91">
        <f>IF(B357="",0,IF(VLOOKUP(B357,'登録データ（女）'!$A$3:$AB$2000,28,FALSE)=1,0,1))</f>
        <v>0</v>
      </c>
      <c r="Z357" s="91">
        <f t="shared" ref="Z357" si="1312">IF(B357="",1,0)</f>
        <v>1</v>
      </c>
      <c r="AA357" s="91">
        <f t="shared" ref="AA357" si="1313">IF(C357="",1,0)</f>
        <v>1</v>
      </c>
      <c r="AB357" s="91">
        <f t="shared" ref="AB357" si="1314">IF(D357="",1,0)</f>
        <v>1</v>
      </c>
      <c r="AC357" s="91">
        <f t="shared" ref="AC357" si="1315">IF(E357="",1,0)</f>
        <v>1</v>
      </c>
      <c r="AD357" s="91">
        <f t="shared" ref="AD357" si="1316">IF(E358="",1,0)</f>
        <v>1</v>
      </c>
      <c r="AE357" s="91">
        <f>SUM(Z357:AD357)</f>
        <v>5</v>
      </c>
      <c r="AF357" s="115" t="str">
        <f t="shared" ref="AF357" si="1317">IF($B357="","",IF($B357&gt;1500,0,1))</f>
        <v/>
      </c>
      <c r="AG357" s="91">
        <f t="shared" ca="1" si="1242"/>
        <v>0</v>
      </c>
      <c r="AH357" s="91">
        <f t="shared" si="1243"/>
        <v>0</v>
      </c>
      <c r="AI357" s="91" t="str">
        <f>IF(G357="","0",VLOOKUP(G357,'登録データ（女）'!$U$4:$W$23,2,FALSE))</f>
        <v>0</v>
      </c>
      <c r="AJ357" s="91" t="str">
        <f t="shared" si="1232"/>
        <v>00</v>
      </c>
      <c r="AK357" s="91" t="str">
        <f t="shared" si="1244"/>
        <v>0</v>
      </c>
      <c r="AL357" s="91" t="str">
        <f t="shared" si="1233"/>
        <v>000000</v>
      </c>
      <c r="AM357" s="91" t="str">
        <f t="shared" ca="1" si="1245"/>
        <v/>
      </c>
      <c r="AN357" s="91">
        <f t="shared" si="1246"/>
        <v>0</v>
      </c>
      <c r="AO357" s="91" t="str">
        <f>IF(G357="","0",VALUE(VLOOKUP(G357,'登録データ（男）'!$U$4:$W$22,3,FALSE)))</f>
        <v>0</v>
      </c>
      <c r="AP357" s="91">
        <f t="shared" si="1234"/>
        <v>0</v>
      </c>
      <c r="AQ357" s="91">
        <f t="shared" si="1247"/>
        <v>0</v>
      </c>
      <c r="AR357" s="91" t="str">
        <f ca="1">IF(OFFSET(B357,-MOD(ROW(B357),3),0)&lt;&gt;"",IF(RIGHT(G357,1)=")",VALUE(VLOOKUP(OFFSET(B357,-MOD(ROW(B357),3),0),'登録データ（女）'!B252,8,FALSE)),"0"),"0")</f>
        <v>0</v>
      </c>
      <c r="AS357" s="91">
        <f t="shared" ca="1" si="1248"/>
        <v>0</v>
      </c>
      <c r="AT357" s="91" t="str">
        <f t="shared" ref="AT357" si="1318">IF(AU357="","",RANK(AU357,$AU$18:$AU$467,1))</f>
        <v/>
      </c>
      <c r="AU357" s="91" t="str">
        <f t="shared" ref="AU357" si="1319">IF(S357="","",B357)</f>
        <v/>
      </c>
      <c r="AV357" s="91" t="str">
        <f t="shared" ref="AV357" si="1320">IF(AW357="","",RANK(AW357,$AW$18:$AW$467,1))</f>
        <v/>
      </c>
      <c r="AW357" s="91" t="str">
        <f t="shared" ref="AW357" si="1321">IF(T357="","",B357)</f>
        <v/>
      </c>
      <c r="AX357" s="91" t="str">
        <f t="shared" ref="AX357" si="1322">IF(AY357="","",RANK(AY357,$AY$18:$AY$467,1))</f>
        <v/>
      </c>
      <c r="AY357" s="91" t="str">
        <f>IF(OR(G357="七種競技",G358="七種競技",G359="七種競技"),B357,"")</f>
        <v/>
      </c>
      <c r="AZ357" s="91"/>
      <c r="BA357" s="91">
        <f>B357</f>
        <v>0</v>
      </c>
      <c r="BB357" s="91" t="str">
        <f t="shared" si="1254"/>
        <v/>
      </c>
      <c r="BG357" s="91">
        <f t="shared" si="1255"/>
        <v>0</v>
      </c>
    </row>
    <row r="358" spans="1:59" ht="18.75" customHeight="1">
      <c r="A358" s="388"/>
      <c r="B358" s="382"/>
      <c r="C358" s="385"/>
      <c r="D358" s="385"/>
      <c r="E358" s="91" t="str">
        <f>IF(B357="","",VLOOKUP(B357,'登録データ（女）'!$A$3:$AB$2000,4,FALSE))</f>
        <v/>
      </c>
      <c r="F358" s="91" t="s">
        <v>53</v>
      </c>
      <c r="G358" s="16"/>
      <c r="H358" s="16"/>
      <c r="I358" s="91" t="s">
        <v>56</v>
      </c>
      <c r="J358" s="76"/>
      <c r="K358" s="91" t="str">
        <f t="shared" si="1256"/>
        <v/>
      </c>
      <c r="L358" s="76"/>
      <c r="M358" s="91" t="str">
        <f t="shared" si="1235"/>
        <v/>
      </c>
      <c r="N358" s="76"/>
      <c r="O358" s="76"/>
      <c r="P358" s="204"/>
      <c r="Q358" s="204"/>
      <c r="R358" s="257"/>
      <c r="S358" s="255"/>
      <c r="T358" s="255"/>
      <c r="X358" s="104"/>
      <c r="Y358" s="91">
        <f>IF(B358="",0,IF(VLOOKUP(B358,'登録データ（女）'!$A$3:$AB$2000,28,FALSE)=1,0,1))</f>
        <v>0</v>
      </c>
      <c r="Z358" s="91"/>
      <c r="AA358" s="91"/>
      <c r="AB358" s="91"/>
      <c r="AC358" s="91"/>
      <c r="AD358" s="91"/>
      <c r="AE358" s="91"/>
      <c r="AF358" s="91"/>
      <c r="AG358" s="91">
        <f t="shared" ca="1" si="1242"/>
        <v>0</v>
      </c>
      <c r="AH358" s="91">
        <f t="shared" si="1243"/>
        <v>0</v>
      </c>
      <c r="AI358" s="91" t="str">
        <f>IF(G358="","0",VLOOKUP(G358,'登録データ（女）'!$U$4:$W$23,2,FALSE))</f>
        <v>0</v>
      </c>
      <c r="AJ358" s="91" t="str">
        <f t="shared" si="1232"/>
        <v>00</v>
      </c>
      <c r="AK358" s="91" t="str">
        <f t="shared" si="1244"/>
        <v>0</v>
      </c>
      <c r="AL358" s="91" t="str">
        <f t="shared" si="1233"/>
        <v>000000</v>
      </c>
      <c r="AM358" s="91" t="str">
        <f t="shared" ca="1" si="1245"/>
        <v/>
      </c>
      <c r="AN358" s="91">
        <f t="shared" si="1246"/>
        <v>0</v>
      </c>
      <c r="AO358" s="91" t="str">
        <f>IF(G358="","0",VALUE(VLOOKUP(G358,'登録データ（男）'!$U$4:$W$22,3,FALSE)))</f>
        <v>0</v>
      </c>
      <c r="AP358" s="91">
        <f t="shared" si="1234"/>
        <v>0</v>
      </c>
      <c r="AQ358" s="91">
        <f t="shared" si="1247"/>
        <v>0</v>
      </c>
      <c r="AR358" s="91" t="str">
        <f ca="1">IF(OFFSET(B358,-MOD(ROW(B358),3),0)&lt;&gt;"",IF(RIGHT(G358,1)=")",VALUE(VLOOKUP(OFFSET(B358,-MOD(ROW(B358),3),0),'登録データ（女）'!B253,8,FALSE)),"0"),"0")</f>
        <v>0</v>
      </c>
      <c r="AS358" s="91">
        <f t="shared" ca="1" si="1248"/>
        <v>0</v>
      </c>
      <c r="AT358" s="91"/>
      <c r="AU358" s="91"/>
      <c r="AV358" s="91"/>
      <c r="AW358" s="91"/>
      <c r="AX358" s="91"/>
      <c r="AY358" s="91"/>
      <c r="AZ358" s="91"/>
      <c r="BA358" s="91"/>
      <c r="BB358" s="91" t="str">
        <f t="shared" si="1254"/>
        <v/>
      </c>
      <c r="BG358" s="91">
        <f t="shared" si="1255"/>
        <v>0</v>
      </c>
    </row>
    <row r="359" spans="1:59" ht="18.75" customHeight="1" thickBot="1">
      <c r="A359" s="389"/>
      <c r="B359" s="383"/>
      <c r="C359" s="386"/>
      <c r="D359" s="386"/>
      <c r="E359" s="117" t="s">
        <v>259</v>
      </c>
      <c r="F359" s="92" t="s">
        <v>54</v>
      </c>
      <c r="G359" s="79"/>
      <c r="H359" s="79"/>
      <c r="I359" s="92" t="s">
        <v>36</v>
      </c>
      <c r="J359" s="18"/>
      <c r="K359" s="93" t="str">
        <f t="shared" si="1256"/>
        <v/>
      </c>
      <c r="L359" s="18"/>
      <c r="M359" s="93" t="str">
        <f t="shared" si="1235"/>
        <v/>
      </c>
      <c r="N359" s="18"/>
      <c r="O359" s="18"/>
      <c r="P359" s="258"/>
      <c r="Q359" s="258"/>
      <c r="R359" s="259"/>
      <c r="S359" s="256"/>
      <c r="T359" s="256"/>
      <c r="X359" s="104"/>
      <c r="Y359" s="91">
        <f>IF(B359="",0,IF(VLOOKUP(B359,'登録データ（女）'!$A$3:$AB$2000,28,FALSE)=1,0,1))</f>
        <v>0</v>
      </c>
      <c r="Z359" s="91"/>
      <c r="AA359" s="91"/>
      <c r="AB359" s="91"/>
      <c r="AC359" s="91"/>
      <c r="AD359" s="91"/>
      <c r="AE359" s="91"/>
      <c r="AF359" s="91"/>
      <c r="AG359" s="91">
        <f t="shared" ca="1" si="1242"/>
        <v>0</v>
      </c>
      <c r="AH359" s="91">
        <f t="shared" si="1243"/>
        <v>0</v>
      </c>
      <c r="AI359" s="91" t="str">
        <f>IF(G359="","0",VLOOKUP(G359,'登録データ（女）'!$U$4:$W$23,2,FALSE))</f>
        <v>0</v>
      </c>
      <c r="AJ359" s="91" t="str">
        <f t="shared" si="1232"/>
        <v>00</v>
      </c>
      <c r="AK359" s="91" t="str">
        <f t="shared" si="1244"/>
        <v>0</v>
      </c>
      <c r="AL359" s="91" t="str">
        <f t="shared" si="1233"/>
        <v>000000</v>
      </c>
      <c r="AM359" s="91" t="str">
        <f t="shared" ca="1" si="1245"/>
        <v/>
      </c>
      <c r="AN359" s="91">
        <f t="shared" si="1246"/>
        <v>0</v>
      </c>
      <c r="AO359" s="91" t="str">
        <f>IF(G359="","0",VALUE(VLOOKUP(G359,'登録データ（男）'!$U$4:$W$22,3,FALSE)))</f>
        <v>0</v>
      </c>
      <c r="AP359" s="91">
        <f t="shared" si="1234"/>
        <v>0</v>
      </c>
      <c r="AQ359" s="91">
        <f t="shared" si="1247"/>
        <v>0</v>
      </c>
      <c r="AR359" s="91" t="str">
        <f ca="1">IF(OFFSET(B359,-MOD(ROW(B359),3),0)&lt;&gt;"",IF(RIGHT(G359,1)=")",VALUE(VLOOKUP(OFFSET(B359,-MOD(ROW(B359),3),0),'登録データ（女）'!B254,8,FALSE)),"0"),"0")</f>
        <v>0</v>
      </c>
      <c r="AS359" s="91">
        <f t="shared" ca="1" si="1248"/>
        <v>0</v>
      </c>
      <c r="AT359" s="91"/>
      <c r="AU359" s="91"/>
      <c r="AV359" s="91"/>
      <c r="AW359" s="91"/>
      <c r="AX359" s="91"/>
      <c r="AY359" s="91"/>
      <c r="AZ359" s="91"/>
      <c r="BA359" s="91"/>
      <c r="BB359" s="91" t="str">
        <f t="shared" si="1254"/>
        <v/>
      </c>
      <c r="BG359" s="91">
        <f t="shared" si="1255"/>
        <v>0</v>
      </c>
    </row>
    <row r="360" spans="1:59" ht="18.75" customHeight="1" thickTop="1">
      <c r="A360" s="387">
        <v>115</v>
      </c>
      <c r="B360" s="381"/>
      <c r="C360" s="384" t="str">
        <f>IF(B360="","",VLOOKUP(B360,'登録データ（女）'!$A$3:$AB$2000,2,FALSE))</f>
        <v/>
      </c>
      <c r="D360" s="384" t="str">
        <f>IF(B360="","",VLOOKUP(B360,'登録データ（女）'!$A$3:$AB$2000,3,FALSE))</f>
        <v/>
      </c>
      <c r="E360" s="90" t="str">
        <f>IF(B360="","",VLOOKUP(B360,'登録データ（女）'!$A$3:$AB$2000,7,FALSE))</f>
        <v/>
      </c>
      <c r="F360" s="90" t="s">
        <v>52</v>
      </c>
      <c r="G360" s="82"/>
      <c r="H360" s="82"/>
      <c r="I360" s="90" t="s">
        <v>55</v>
      </c>
      <c r="J360" s="17"/>
      <c r="K360" s="111" t="str">
        <f t="shared" si="1256"/>
        <v/>
      </c>
      <c r="L360" s="17"/>
      <c r="M360" s="111" t="str">
        <f t="shared" si="1235"/>
        <v/>
      </c>
      <c r="N360" s="17"/>
      <c r="O360" s="17"/>
      <c r="P360" s="262"/>
      <c r="Q360" s="262"/>
      <c r="R360" s="241"/>
      <c r="S360" s="254"/>
      <c r="T360" s="254"/>
      <c r="X360" s="104"/>
      <c r="Y360" s="91">
        <f>IF(B360="",0,IF(VLOOKUP(B360,'登録データ（女）'!$A$3:$AB$2000,28,FALSE)=1,0,1))</f>
        <v>0</v>
      </c>
      <c r="Z360" s="91">
        <f t="shared" ref="Z360" si="1323">IF(B360="",1,0)</f>
        <v>1</v>
      </c>
      <c r="AA360" s="91">
        <f t="shared" ref="AA360" si="1324">IF(C360="",1,0)</f>
        <v>1</v>
      </c>
      <c r="AB360" s="91">
        <f t="shared" ref="AB360" si="1325">IF(D360="",1,0)</f>
        <v>1</v>
      </c>
      <c r="AC360" s="91">
        <f t="shared" ref="AC360" si="1326">IF(E360="",1,0)</f>
        <v>1</v>
      </c>
      <c r="AD360" s="91">
        <f t="shared" ref="AD360" si="1327">IF(E361="",1,0)</f>
        <v>1</v>
      </c>
      <c r="AE360" s="91">
        <f>SUM(Z360:AD360)</f>
        <v>5</v>
      </c>
      <c r="AF360" s="115" t="str">
        <f t="shared" ref="AF360" si="1328">IF($B360="","",IF($B360&gt;1500,0,1))</f>
        <v/>
      </c>
      <c r="AG360" s="91">
        <f t="shared" ca="1" si="1242"/>
        <v>0</v>
      </c>
      <c r="AH360" s="91">
        <f t="shared" si="1243"/>
        <v>0</v>
      </c>
      <c r="AI360" s="91" t="str">
        <f>IF(G360="","0",VLOOKUP(G360,'登録データ（女）'!$U$4:$W$23,2,FALSE))</f>
        <v>0</v>
      </c>
      <c r="AJ360" s="91" t="str">
        <f t="shared" si="1232"/>
        <v>00</v>
      </c>
      <c r="AK360" s="91" t="str">
        <f t="shared" si="1244"/>
        <v>0</v>
      </c>
      <c r="AL360" s="91" t="str">
        <f t="shared" si="1233"/>
        <v>000000</v>
      </c>
      <c r="AM360" s="91" t="str">
        <f t="shared" ca="1" si="1245"/>
        <v/>
      </c>
      <c r="AN360" s="91">
        <f t="shared" si="1246"/>
        <v>0</v>
      </c>
      <c r="AO360" s="91" t="str">
        <f>IF(G360="","0",VALUE(VLOOKUP(G360,'登録データ（男）'!$U$4:$W$22,3,FALSE)))</f>
        <v>0</v>
      </c>
      <c r="AP360" s="91">
        <f t="shared" si="1234"/>
        <v>0</v>
      </c>
      <c r="AQ360" s="91">
        <f t="shared" si="1247"/>
        <v>0</v>
      </c>
      <c r="AR360" s="91" t="str">
        <f ca="1">IF(OFFSET(B360,-MOD(ROW(B360),3),0)&lt;&gt;"",IF(RIGHT(G360,1)=")",VALUE(VLOOKUP(OFFSET(B360,-MOD(ROW(B360),3),0),'登録データ（女）'!B255,8,FALSE)),"0"),"0")</f>
        <v>0</v>
      </c>
      <c r="AS360" s="91">
        <f t="shared" ca="1" si="1248"/>
        <v>0</v>
      </c>
      <c r="AT360" s="91" t="str">
        <f t="shared" ref="AT360" si="1329">IF(AU360="","",RANK(AU360,$AU$18:$AU$467,1))</f>
        <v/>
      </c>
      <c r="AU360" s="91" t="str">
        <f t="shared" ref="AU360" si="1330">IF(S360="","",B360)</f>
        <v/>
      </c>
      <c r="AV360" s="91" t="str">
        <f t="shared" ref="AV360" si="1331">IF(AW360="","",RANK(AW360,$AW$18:$AW$467,1))</f>
        <v/>
      </c>
      <c r="AW360" s="91" t="str">
        <f t="shared" ref="AW360" si="1332">IF(T360="","",B360)</f>
        <v/>
      </c>
      <c r="AX360" s="91" t="str">
        <f t="shared" ref="AX360" si="1333">IF(AY360="","",RANK(AY360,$AY$18:$AY$467,1))</f>
        <v/>
      </c>
      <c r="AY360" s="91" t="str">
        <f>IF(OR(G360="七種競技",G361="七種競技",G362="七種競技"),B360,"")</f>
        <v/>
      </c>
      <c r="AZ360" s="91"/>
      <c r="BA360" s="91">
        <f>B360</f>
        <v>0</v>
      </c>
      <c r="BB360" s="91" t="str">
        <f t="shared" si="1254"/>
        <v/>
      </c>
      <c r="BG360" s="91">
        <f t="shared" si="1255"/>
        <v>0</v>
      </c>
    </row>
    <row r="361" spans="1:59" ht="18.75" customHeight="1">
      <c r="A361" s="388"/>
      <c r="B361" s="382"/>
      <c r="C361" s="385"/>
      <c r="D361" s="385"/>
      <c r="E361" s="91" t="str">
        <f>IF(B360="","",VLOOKUP(B360,'登録データ（女）'!$A$3:$AB$2000,4,FALSE))</f>
        <v/>
      </c>
      <c r="F361" s="91" t="s">
        <v>53</v>
      </c>
      <c r="G361" s="16"/>
      <c r="H361" s="16"/>
      <c r="I361" s="91" t="s">
        <v>56</v>
      </c>
      <c r="J361" s="76"/>
      <c r="K361" s="91" t="str">
        <f t="shared" si="1256"/>
        <v/>
      </c>
      <c r="L361" s="76"/>
      <c r="M361" s="91" t="str">
        <f t="shared" si="1235"/>
        <v/>
      </c>
      <c r="N361" s="76"/>
      <c r="O361" s="76"/>
      <c r="P361" s="204"/>
      <c r="Q361" s="204"/>
      <c r="R361" s="257"/>
      <c r="S361" s="255"/>
      <c r="T361" s="255"/>
      <c r="X361" s="104"/>
      <c r="Y361" s="91">
        <f>IF(B361="",0,IF(VLOOKUP(B361,'登録データ（女）'!$A$3:$AB$2000,28,FALSE)=1,0,1))</f>
        <v>0</v>
      </c>
      <c r="Z361" s="91"/>
      <c r="AA361" s="91"/>
      <c r="AB361" s="91"/>
      <c r="AC361" s="91"/>
      <c r="AD361" s="91"/>
      <c r="AE361" s="91"/>
      <c r="AF361" s="91"/>
      <c r="AG361" s="91">
        <f t="shared" ca="1" si="1242"/>
        <v>0</v>
      </c>
      <c r="AH361" s="91">
        <f t="shared" si="1243"/>
        <v>0</v>
      </c>
      <c r="AI361" s="91" t="str">
        <f>IF(G361="","0",VLOOKUP(G361,'登録データ（女）'!$U$4:$W$23,2,FALSE))</f>
        <v>0</v>
      </c>
      <c r="AJ361" s="91" t="str">
        <f t="shared" si="1232"/>
        <v>00</v>
      </c>
      <c r="AK361" s="91" t="str">
        <f t="shared" si="1244"/>
        <v>0</v>
      </c>
      <c r="AL361" s="91" t="str">
        <f t="shared" si="1233"/>
        <v>000000</v>
      </c>
      <c r="AM361" s="91" t="str">
        <f t="shared" ca="1" si="1245"/>
        <v/>
      </c>
      <c r="AN361" s="91">
        <f t="shared" si="1246"/>
        <v>0</v>
      </c>
      <c r="AO361" s="91" t="str">
        <f>IF(G361="","0",VALUE(VLOOKUP(G361,'登録データ（男）'!$U$4:$W$22,3,FALSE)))</f>
        <v>0</v>
      </c>
      <c r="AP361" s="91">
        <f t="shared" si="1234"/>
        <v>0</v>
      </c>
      <c r="AQ361" s="91">
        <f t="shared" si="1247"/>
        <v>0</v>
      </c>
      <c r="AR361" s="91" t="str">
        <f ca="1">IF(OFFSET(B361,-MOD(ROW(B361),3),0)&lt;&gt;"",IF(RIGHT(G361,1)=")",VALUE(VLOOKUP(OFFSET(B361,-MOD(ROW(B361),3),0),'登録データ（女）'!B256,8,FALSE)),"0"),"0")</f>
        <v>0</v>
      </c>
      <c r="AS361" s="91">
        <f t="shared" ca="1" si="1248"/>
        <v>0</v>
      </c>
      <c r="AT361" s="91"/>
      <c r="AU361" s="91"/>
      <c r="AV361" s="91"/>
      <c r="AW361" s="91"/>
      <c r="AX361" s="91"/>
      <c r="AY361" s="91"/>
      <c r="AZ361" s="91"/>
      <c r="BA361" s="91"/>
      <c r="BB361" s="91" t="str">
        <f t="shared" si="1254"/>
        <v/>
      </c>
      <c r="BG361" s="91">
        <f t="shared" si="1255"/>
        <v>0</v>
      </c>
    </row>
    <row r="362" spans="1:59" ht="18.75" customHeight="1" thickBot="1">
      <c r="A362" s="389"/>
      <c r="B362" s="383"/>
      <c r="C362" s="386"/>
      <c r="D362" s="386"/>
      <c r="E362" s="117" t="s">
        <v>259</v>
      </c>
      <c r="F362" s="92" t="s">
        <v>54</v>
      </c>
      <c r="G362" s="79"/>
      <c r="H362" s="79"/>
      <c r="I362" s="92" t="s">
        <v>36</v>
      </c>
      <c r="J362" s="18"/>
      <c r="K362" s="93" t="str">
        <f t="shared" si="1256"/>
        <v/>
      </c>
      <c r="L362" s="18"/>
      <c r="M362" s="93" t="str">
        <f t="shared" si="1235"/>
        <v/>
      </c>
      <c r="N362" s="18"/>
      <c r="O362" s="18"/>
      <c r="P362" s="258"/>
      <c r="Q362" s="258"/>
      <c r="R362" s="259"/>
      <c r="S362" s="256"/>
      <c r="T362" s="256"/>
      <c r="X362" s="104"/>
      <c r="Y362" s="91">
        <f>IF(B362="",0,IF(VLOOKUP(B362,'登録データ（女）'!$A$3:$AB$2000,28,FALSE)=1,0,1))</f>
        <v>0</v>
      </c>
      <c r="Z362" s="91"/>
      <c r="AA362" s="91"/>
      <c r="AB362" s="91"/>
      <c r="AC362" s="91"/>
      <c r="AD362" s="91"/>
      <c r="AE362" s="91"/>
      <c r="AF362" s="91"/>
      <c r="AG362" s="91">
        <f t="shared" ca="1" si="1242"/>
        <v>0</v>
      </c>
      <c r="AH362" s="91">
        <f t="shared" si="1243"/>
        <v>0</v>
      </c>
      <c r="AI362" s="91" t="str">
        <f>IF(G362="","0",VLOOKUP(G362,'登録データ（女）'!$U$4:$W$23,2,FALSE))</f>
        <v>0</v>
      </c>
      <c r="AJ362" s="91" t="str">
        <f t="shared" si="1232"/>
        <v>00</v>
      </c>
      <c r="AK362" s="91" t="str">
        <f t="shared" si="1244"/>
        <v>0</v>
      </c>
      <c r="AL362" s="91" t="str">
        <f t="shared" si="1233"/>
        <v>000000</v>
      </c>
      <c r="AM362" s="91" t="str">
        <f t="shared" ca="1" si="1245"/>
        <v/>
      </c>
      <c r="AN362" s="91">
        <f t="shared" si="1246"/>
        <v>0</v>
      </c>
      <c r="AO362" s="91" t="str">
        <f>IF(G362="","0",VALUE(VLOOKUP(G362,'登録データ（男）'!$U$4:$W$22,3,FALSE)))</f>
        <v>0</v>
      </c>
      <c r="AP362" s="91">
        <f t="shared" si="1234"/>
        <v>0</v>
      </c>
      <c r="AQ362" s="91">
        <f t="shared" si="1247"/>
        <v>0</v>
      </c>
      <c r="AR362" s="91" t="str">
        <f ca="1">IF(OFFSET(B362,-MOD(ROW(B362),3),0)&lt;&gt;"",IF(RIGHT(G362,1)=")",VALUE(VLOOKUP(OFFSET(B362,-MOD(ROW(B362),3),0),'登録データ（女）'!B257,8,FALSE)),"0"),"0")</f>
        <v>0</v>
      </c>
      <c r="AS362" s="91">
        <f t="shared" ca="1" si="1248"/>
        <v>0</v>
      </c>
      <c r="AT362" s="91"/>
      <c r="AU362" s="91"/>
      <c r="AV362" s="91"/>
      <c r="AW362" s="91"/>
      <c r="AX362" s="91"/>
      <c r="AY362" s="91"/>
      <c r="AZ362" s="91"/>
      <c r="BA362" s="91"/>
      <c r="BB362" s="91" t="str">
        <f t="shared" si="1254"/>
        <v/>
      </c>
      <c r="BG362" s="91">
        <f t="shared" si="1255"/>
        <v>0</v>
      </c>
    </row>
    <row r="363" spans="1:59" ht="18.75" customHeight="1" thickTop="1">
      <c r="A363" s="387">
        <v>116</v>
      </c>
      <c r="B363" s="381"/>
      <c r="C363" s="384" t="str">
        <f>IF(B363="","",VLOOKUP(B363,'登録データ（女）'!$A$3:$AB$2000,2,FALSE))</f>
        <v/>
      </c>
      <c r="D363" s="384" t="str">
        <f>IF(B363="","",VLOOKUP(B363,'登録データ（女）'!$A$3:$AB$2000,3,FALSE))</f>
        <v/>
      </c>
      <c r="E363" s="90" t="str">
        <f>IF(B363="","",VLOOKUP(B363,'登録データ（女）'!$A$3:$AB$2000,7,FALSE))</f>
        <v/>
      </c>
      <c r="F363" s="90" t="s">
        <v>52</v>
      </c>
      <c r="G363" s="82"/>
      <c r="H363" s="82"/>
      <c r="I363" s="90" t="s">
        <v>55</v>
      </c>
      <c r="J363" s="17"/>
      <c r="K363" s="111" t="str">
        <f t="shared" si="1256"/>
        <v/>
      </c>
      <c r="L363" s="17"/>
      <c r="M363" s="111" t="str">
        <f t="shared" si="1235"/>
        <v/>
      </c>
      <c r="N363" s="17"/>
      <c r="O363" s="17"/>
      <c r="P363" s="262"/>
      <c r="Q363" s="262"/>
      <c r="R363" s="241"/>
      <c r="S363" s="254"/>
      <c r="T363" s="254"/>
      <c r="X363" s="104"/>
      <c r="Y363" s="91">
        <f>IF(B363="",0,IF(VLOOKUP(B363,'登録データ（女）'!$A$3:$AB$2000,28,FALSE)=1,0,1))</f>
        <v>0</v>
      </c>
      <c r="Z363" s="91">
        <f t="shared" ref="Z363" si="1334">IF(B363="",1,0)</f>
        <v>1</v>
      </c>
      <c r="AA363" s="91">
        <f t="shared" ref="AA363" si="1335">IF(C363="",1,0)</f>
        <v>1</v>
      </c>
      <c r="AB363" s="91">
        <f t="shared" ref="AB363" si="1336">IF(D363="",1,0)</f>
        <v>1</v>
      </c>
      <c r="AC363" s="91">
        <f t="shared" ref="AC363" si="1337">IF(E363="",1,0)</f>
        <v>1</v>
      </c>
      <c r="AD363" s="91">
        <f t="shared" ref="AD363" si="1338">IF(E364="",1,0)</f>
        <v>1</v>
      </c>
      <c r="AE363" s="91">
        <f>SUM(Z363:AD363)</f>
        <v>5</v>
      </c>
      <c r="AF363" s="115" t="str">
        <f t="shared" ref="AF363" si="1339">IF($B363="","",IF($B363&gt;1500,0,1))</f>
        <v/>
      </c>
      <c r="AG363" s="91">
        <f t="shared" ca="1" si="1242"/>
        <v>0</v>
      </c>
      <c r="AH363" s="91">
        <f t="shared" si="1243"/>
        <v>0</v>
      </c>
      <c r="AI363" s="91" t="str">
        <f>IF(G363="","0",VLOOKUP(G363,'登録データ（女）'!$U$4:$W$23,2,FALSE))</f>
        <v>0</v>
      </c>
      <c r="AJ363" s="91" t="str">
        <f t="shared" si="1232"/>
        <v>00</v>
      </c>
      <c r="AK363" s="91" t="str">
        <f t="shared" si="1244"/>
        <v>0</v>
      </c>
      <c r="AL363" s="91" t="str">
        <f t="shared" si="1233"/>
        <v>000000</v>
      </c>
      <c r="AM363" s="91" t="str">
        <f t="shared" ca="1" si="1245"/>
        <v/>
      </c>
      <c r="AN363" s="91">
        <f t="shared" si="1246"/>
        <v>0</v>
      </c>
      <c r="AO363" s="91" t="str">
        <f>IF(G363="","0",VALUE(VLOOKUP(G363,'登録データ（男）'!$U$4:$W$22,3,FALSE)))</f>
        <v>0</v>
      </c>
      <c r="AP363" s="91">
        <f t="shared" si="1234"/>
        <v>0</v>
      </c>
      <c r="AQ363" s="91">
        <f t="shared" si="1247"/>
        <v>0</v>
      </c>
      <c r="AR363" s="91" t="str">
        <f ca="1">IF(OFFSET(B363,-MOD(ROW(B363),3),0)&lt;&gt;"",IF(RIGHT(G363,1)=")",VALUE(VLOOKUP(OFFSET(B363,-MOD(ROW(B363),3),0),'登録データ（女）'!B258,8,FALSE)),"0"),"0")</f>
        <v>0</v>
      </c>
      <c r="AS363" s="91">
        <f t="shared" ca="1" si="1248"/>
        <v>0</v>
      </c>
      <c r="AT363" s="91" t="str">
        <f t="shared" ref="AT363" si="1340">IF(AU363="","",RANK(AU363,$AU$18:$AU$467,1))</f>
        <v/>
      </c>
      <c r="AU363" s="91" t="str">
        <f t="shared" ref="AU363" si="1341">IF(S363="","",B363)</f>
        <v/>
      </c>
      <c r="AV363" s="91" t="str">
        <f t="shared" ref="AV363" si="1342">IF(AW363="","",RANK(AW363,$AW$18:$AW$467,1))</f>
        <v/>
      </c>
      <c r="AW363" s="91" t="str">
        <f t="shared" ref="AW363" si="1343">IF(T363="","",B363)</f>
        <v/>
      </c>
      <c r="AX363" s="91" t="str">
        <f t="shared" ref="AX363" si="1344">IF(AY363="","",RANK(AY363,$AY$18:$AY$467,1))</f>
        <v/>
      </c>
      <c r="AY363" s="91" t="str">
        <f>IF(OR(G363="七種競技",G364="七種競技",G365="七種競技"),B363,"")</f>
        <v/>
      </c>
      <c r="AZ363" s="91"/>
      <c r="BA363" s="91">
        <f>B363</f>
        <v>0</v>
      </c>
      <c r="BB363" s="91" t="str">
        <f t="shared" si="1254"/>
        <v/>
      </c>
      <c r="BG363" s="91">
        <f t="shared" si="1255"/>
        <v>0</v>
      </c>
    </row>
    <row r="364" spans="1:59" ht="18.75" customHeight="1">
      <c r="A364" s="388"/>
      <c r="B364" s="382"/>
      <c r="C364" s="385"/>
      <c r="D364" s="385"/>
      <c r="E364" s="91" t="str">
        <f>IF(B363="","",VLOOKUP(B363,'登録データ（女）'!$A$3:$AB$2000,4,FALSE))</f>
        <v/>
      </c>
      <c r="F364" s="91" t="s">
        <v>53</v>
      </c>
      <c r="G364" s="16"/>
      <c r="H364" s="16"/>
      <c r="I364" s="91" t="s">
        <v>56</v>
      </c>
      <c r="J364" s="76"/>
      <c r="K364" s="91" t="str">
        <f t="shared" si="1256"/>
        <v/>
      </c>
      <c r="L364" s="76"/>
      <c r="M364" s="91" t="str">
        <f t="shared" si="1235"/>
        <v/>
      </c>
      <c r="N364" s="76"/>
      <c r="O364" s="76"/>
      <c r="P364" s="204"/>
      <c r="Q364" s="204"/>
      <c r="R364" s="257"/>
      <c r="S364" s="255"/>
      <c r="T364" s="255"/>
      <c r="X364" s="104"/>
      <c r="Y364" s="91">
        <f>IF(B364="",0,IF(VLOOKUP(B364,'登録データ（女）'!$A$3:$AB$2000,28,FALSE)=1,0,1))</f>
        <v>0</v>
      </c>
      <c r="Z364" s="91"/>
      <c r="AA364" s="91"/>
      <c r="AB364" s="91"/>
      <c r="AC364" s="91"/>
      <c r="AD364" s="91"/>
      <c r="AE364" s="91"/>
      <c r="AF364" s="91"/>
      <c r="AG364" s="91">
        <f t="shared" ca="1" si="1242"/>
        <v>0</v>
      </c>
      <c r="AH364" s="91">
        <f t="shared" si="1243"/>
        <v>0</v>
      </c>
      <c r="AI364" s="91" t="str">
        <f>IF(G364="","0",VLOOKUP(G364,'登録データ（女）'!$U$4:$W$23,2,FALSE))</f>
        <v>0</v>
      </c>
      <c r="AJ364" s="91" t="str">
        <f t="shared" si="1232"/>
        <v>00</v>
      </c>
      <c r="AK364" s="91" t="str">
        <f t="shared" si="1244"/>
        <v>0</v>
      </c>
      <c r="AL364" s="91" t="str">
        <f t="shared" si="1233"/>
        <v>000000</v>
      </c>
      <c r="AM364" s="91" t="str">
        <f t="shared" ca="1" si="1245"/>
        <v/>
      </c>
      <c r="AN364" s="91">
        <f t="shared" si="1246"/>
        <v>0</v>
      </c>
      <c r="AO364" s="91" t="str">
        <f>IF(G364="","0",VALUE(VLOOKUP(G364,'登録データ（男）'!$U$4:$W$22,3,FALSE)))</f>
        <v>0</v>
      </c>
      <c r="AP364" s="91">
        <f t="shared" si="1234"/>
        <v>0</v>
      </c>
      <c r="AQ364" s="91">
        <f t="shared" si="1247"/>
        <v>0</v>
      </c>
      <c r="AR364" s="91" t="str">
        <f ca="1">IF(OFFSET(B364,-MOD(ROW(B364),3),0)&lt;&gt;"",IF(RIGHT(G364,1)=")",VALUE(VLOOKUP(OFFSET(B364,-MOD(ROW(B364),3),0),'登録データ（女）'!B259,8,FALSE)),"0"),"0")</f>
        <v>0</v>
      </c>
      <c r="AS364" s="91">
        <f t="shared" ca="1" si="1248"/>
        <v>0</v>
      </c>
      <c r="AT364" s="91"/>
      <c r="AU364" s="91"/>
      <c r="AV364" s="91"/>
      <c r="AW364" s="91"/>
      <c r="AX364" s="91"/>
      <c r="AY364" s="91"/>
      <c r="AZ364" s="91"/>
      <c r="BA364" s="91"/>
      <c r="BB364" s="91" t="str">
        <f t="shared" si="1254"/>
        <v/>
      </c>
      <c r="BG364" s="91">
        <f t="shared" si="1255"/>
        <v>0</v>
      </c>
    </row>
    <row r="365" spans="1:59" ht="18.75" customHeight="1" thickBot="1">
      <c r="A365" s="389"/>
      <c r="B365" s="383"/>
      <c r="C365" s="386"/>
      <c r="D365" s="386"/>
      <c r="E365" s="117" t="s">
        <v>259</v>
      </c>
      <c r="F365" s="92" t="s">
        <v>54</v>
      </c>
      <c r="G365" s="79"/>
      <c r="H365" s="79"/>
      <c r="I365" s="92" t="s">
        <v>36</v>
      </c>
      <c r="J365" s="18"/>
      <c r="K365" s="93" t="str">
        <f t="shared" si="1256"/>
        <v/>
      </c>
      <c r="L365" s="18"/>
      <c r="M365" s="93" t="str">
        <f t="shared" si="1235"/>
        <v/>
      </c>
      <c r="N365" s="18"/>
      <c r="O365" s="18"/>
      <c r="P365" s="258"/>
      <c r="Q365" s="258"/>
      <c r="R365" s="259"/>
      <c r="S365" s="256"/>
      <c r="T365" s="256"/>
      <c r="X365" s="104"/>
      <c r="Y365" s="91">
        <f>IF(B365="",0,IF(VLOOKUP(B365,'登録データ（女）'!$A$3:$AB$2000,28,FALSE)=1,0,1))</f>
        <v>0</v>
      </c>
      <c r="Z365" s="91"/>
      <c r="AA365" s="91"/>
      <c r="AB365" s="91"/>
      <c r="AC365" s="91"/>
      <c r="AD365" s="91"/>
      <c r="AE365" s="91"/>
      <c r="AF365" s="91"/>
      <c r="AG365" s="91">
        <f t="shared" ca="1" si="1242"/>
        <v>0</v>
      </c>
      <c r="AH365" s="91">
        <f t="shared" si="1243"/>
        <v>0</v>
      </c>
      <c r="AI365" s="91" t="str">
        <f>IF(G365="","0",VLOOKUP(G365,'登録データ（女）'!$U$4:$W$23,2,FALSE))</f>
        <v>0</v>
      </c>
      <c r="AJ365" s="91" t="str">
        <f t="shared" si="1232"/>
        <v>00</v>
      </c>
      <c r="AK365" s="91" t="str">
        <f t="shared" si="1244"/>
        <v>0</v>
      </c>
      <c r="AL365" s="91" t="str">
        <f t="shared" si="1233"/>
        <v>000000</v>
      </c>
      <c r="AM365" s="91" t="str">
        <f t="shared" ca="1" si="1245"/>
        <v/>
      </c>
      <c r="AN365" s="91">
        <f t="shared" si="1246"/>
        <v>0</v>
      </c>
      <c r="AO365" s="91" t="str">
        <f>IF(G365="","0",VALUE(VLOOKUP(G365,'登録データ（男）'!$U$4:$W$22,3,FALSE)))</f>
        <v>0</v>
      </c>
      <c r="AP365" s="91">
        <f t="shared" si="1234"/>
        <v>0</v>
      </c>
      <c r="AQ365" s="91">
        <f t="shared" si="1247"/>
        <v>0</v>
      </c>
      <c r="AR365" s="91" t="str">
        <f ca="1">IF(OFFSET(B365,-MOD(ROW(B365),3),0)&lt;&gt;"",IF(RIGHT(G365,1)=")",VALUE(VLOOKUP(OFFSET(B365,-MOD(ROW(B365),3),0),'登録データ（女）'!B260,8,FALSE)),"0"),"0")</f>
        <v>0</v>
      </c>
      <c r="AS365" s="91">
        <f t="shared" ca="1" si="1248"/>
        <v>0</v>
      </c>
      <c r="AT365" s="91"/>
      <c r="AU365" s="91"/>
      <c r="AV365" s="91"/>
      <c r="AW365" s="91"/>
      <c r="AX365" s="91"/>
      <c r="AY365" s="91"/>
      <c r="AZ365" s="91"/>
      <c r="BA365" s="91"/>
      <c r="BB365" s="91" t="str">
        <f t="shared" si="1254"/>
        <v/>
      </c>
      <c r="BG365" s="91">
        <f t="shared" si="1255"/>
        <v>0</v>
      </c>
    </row>
    <row r="366" spans="1:59" ht="18.75" customHeight="1" thickTop="1">
      <c r="A366" s="387">
        <v>117</v>
      </c>
      <c r="B366" s="381"/>
      <c r="C366" s="384" t="str">
        <f>IF(B366="","",VLOOKUP(B366,'登録データ（女）'!$A$3:$AB$2000,2,FALSE))</f>
        <v/>
      </c>
      <c r="D366" s="384" t="str">
        <f>IF(B366="","",VLOOKUP(B366,'登録データ（女）'!$A$3:$AB$2000,3,FALSE))</f>
        <v/>
      </c>
      <c r="E366" s="90" t="str">
        <f>IF(B366="","",VLOOKUP(B366,'登録データ（女）'!$A$3:$AB$2000,7,FALSE))</f>
        <v/>
      </c>
      <c r="F366" s="90" t="s">
        <v>52</v>
      </c>
      <c r="G366" s="82"/>
      <c r="H366" s="82"/>
      <c r="I366" s="90" t="s">
        <v>55</v>
      </c>
      <c r="J366" s="17"/>
      <c r="K366" s="111" t="str">
        <f t="shared" si="1256"/>
        <v/>
      </c>
      <c r="L366" s="17"/>
      <c r="M366" s="111" t="str">
        <f t="shared" si="1235"/>
        <v/>
      </c>
      <c r="N366" s="17"/>
      <c r="O366" s="17"/>
      <c r="P366" s="262"/>
      <c r="Q366" s="262"/>
      <c r="R366" s="241"/>
      <c r="S366" s="254"/>
      <c r="T366" s="254"/>
      <c r="X366" s="104"/>
      <c r="Y366" s="91">
        <f>IF(B366="",0,IF(VLOOKUP(B366,'登録データ（女）'!$A$3:$AB$2000,28,FALSE)=1,0,1))</f>
        <v>0</v>
      </c>
      <c r="Z366" s="91">
        <f t="shared" ref="Z366" si="1345">IF(B366="",1,0)</f>
        <v>1</v>
      </c>
      <c r="AA366" s="91">
        <f t="shared" ref="AA366" si="1346">IF(C366="",1,0)</f>
        <v>1</v>
      </c>
      <c r="AB366" s="91">
        <f t="shared" ref="AB366" si="1347">IF(D366="",1,0)</f>
        <v>1</v>
      </c>
      <c r="AC366" s="91">
        <f t="shared" ref="AC366" si="1348">IF(E366="",1,0)</f>
        <v>1</v>
      </c>
      <c r="AD366" s="91">
        <f t="shared" ref="AD366" si="1349">IF(E367="",1,0)</f>
        <v>1</v>
      </c>
      <c r="AE366" s="91">
        <f>SUM(Z366:AD366)</f>
        <v>5</v>
      </c>
      <c r="AF366" s="115" t="str">
        <f t="shared" ref="AF366" si="1350">IF($B366="","",IF($B366&gt;1500,0,1))</f>
        <v/>
      </c>
      <c r="AG366" s="91">
        <f t="shared" ca="1" si="1242"/>
        <v>0</v>
      </c>
      <c r="AH366" s="91">
        <f t="shared" si="1243"/>
        <v>0</v>
      </c>
      <c r="AI366" s="91" t="str">
        <f>IF(G366="","0",VLOOKUP(G366,'登録データ（女）'!$U$4:$W$23,2,FALSE))</f>
        <v>0</v>
      </c>
      <c r="AJ366" s="91" t="str">
        <f t="shared" si="1232"/>
        <v>00</v>
      </c>
      <c r="AK366" s="91" t="str">
        <f t="shared" si="1244"/>
        <v>0</v>
      </c>
      <c r="AL366" s="91" t="str">
        <f t="shared" si="1233"/>
        <v>000000</v>
      </c>
      <c r="AM366" s="91" t="str">
        <f t="shared" ca="1" si="1245"/>
        <v/>
      </c>
      <c r="AN366" s="91">
        <f t="shared" si="1246"/>
        <v>0</v>
      </c>
      <c r="AO366" s="91" t="str">
        <f>IF(G366="","0",VALUE(VLOOKUP(G366,'登録データ（男）'!$U$4:$W$22,3,FALSE)))</f>
        <v>0</v>
      </c>
      <c r="AP366" s="91">
        <f t="shared" si="1234"/>
        <v>0</v>
      </c>
      <c r="AQ366" s="91">
        <f t="shared" si="1247"/>
        <v>0</v>
      </c>
      <c r="AR366" s="91" t="str">
        <f ca="1">IF(OFFSET(B366,-MOD(ROW(B366),3),0)&lt;&gt;"",IF(RIGHT(G366,1)=")",VALUE(VLOOKUP(OFFSET(B366,-MOD(ROW(B366),3),0),'登録データ（女）'!B261,8,FALSE)),"0"),"0")</f>
        <v>0</v>
      </c>
      <c r="AS366" s="91">
        <f t="shared" ca="1" si="1248"/>
        <v>0</v>
      </c>
      <c r="AT366" s="91" t="str">
        <f t="shared" ref="AT366" si="1351">IF(AU366="","",RANK(AU366,$AU$18:$AU$467,1))</f>
        <v/>
      </c>
      <c r="AU366" s="91" t="str">
        <f t="shared" ref="AU366" si="1352">IF(S366="","",B366)</f>
        <v/>
      </c>
      <c r="AV366" s="91" t="str">
        <f t="shared" ref="AV366" si="1353">IF(AW366="","",RANK(AW366,$AW$18:$AW$467,1))</f>
        <v/>
      </c>
      <c r="AW366" s="91" t="str">
        <f t="shared" ref="AW366" si="1354">IF(T366="","",B366)</f>
        <v/>
      </c>
      <c r="AX366" s="91" t="str">
        <f t="shared" ref="AX366" si="1355">IF(AY366="","",RANK(AY366,$AY$18:$AY$467,1))</f>
        <v/>
      </c>
      <c r="AY366" s="91" t="str">
        <f>IF(OR(G366="七種競技",G367="七種競技",G368="七種競技"),B366,"")</f>
        <v/>
      </c>
      <c r="AZ366" s="91"/>
      <c r="BA366" s="91">
        <f>B366</f>
        <v>0</v>
      </c>
      <c r="BB366" s="91" t="str">
        <f t="shared" si="1254"/>
        <v/>
      </c>
      <c r="BG366" s="91">
        <f t="shared" si="1255"/>
        <v>0</v>
      </c>
    </row>
    <row r="367" spans="1:59" ht="18.75" customHeight="1">
      <c r="A367" s="388"/>
      <c r="B367" s="382"/>
      <c r="C367" s="385"/>
      <c r="D367" s="385"/>
      <c r="E367" s="91" t="str">
        <f>IF(B366="","",VLOOKUP(B366,'登録データ（女）'!$A$3:$AB$2000,4,FALSE))</f>
        <v/>
      </c>
      <c r="F367" s="91" t="s">
        <v>53</v>
      </c>
      <c r="G367" s="16"/>
      <c r="H367" s="16"/>
      <c r="I367" s="91" t="s">
        <v>56</v>
      </c>
      <c r="J367" s="76"/>
      <c r="K367" s="91" t="str">
        <f t="shared" si="1256"/>
        <v/>
      </c>
      <c r="L367" s="76"/>
      <c r="M367" s="91" t="str">
        <f t="shared" si="1235"/>
        <v/>
      </c>
      <c r="N367" s="76"/>
      <c r="O367" s="76"/>
      <c r="P367" s="204"/>
      <c r="Q367" s="204"/>
      <c r="R367" s="257"/>
      <c r="S367" s="255"/>
      <c r="T367" s="255"/>
      <c r="X367" s="104"/>
      <c r="Y367" s="91">
        <f>IF(B367="",0,IF(VLOOKUP(B367,'登録データ（女）'!$A$3:$AB$2000,28,FALSE)=1,0,1))</f>
        <v>0</v>
      </c>
      <c r="Z367" s="91"/>
      <c r="AA367" s="91"/>
      <c r="AB367" s="91"/>
      <c r="AC367" s="91"/>
      <c r="AD367" s="91"/>
      <c r="AE367" s="91"/>
      <c r="AF367" s="91"/>
      <c r="AG367" s="91">
        <f t="shared" ca="1" si="1242"/>
        <v>0</v>
      </c>
      <c r="AH367" s="91">
        <f t="shared" si="1243"/>
        <v>0</v>
      </c>
      <c r="AI367" s="91" t="str">
        <f>IF(G367="","0",VLOOKUP(G367,'登録データ（女）'!$U$4:$W$23,2,FALSE))</f>
        <v>0</v>
      </c>
      <c r="AJ367" s="91" t="str">
        <f t="shared" si="1232"/>
        <v>00</v>
      </c>
      <c r="AK367" s="91" t="str">
        <f t="shared" si="1244"/>
        <v>0</v>
      </c>
      <c r="AL367" s="91" t="str">
        <f t="shared" si="1233"/>
        <v>000000</v>
      </c>
      <c r="AM367" s="91" t="str">
        <f t="shared" ca="1" si="1245"/>
        <v/>
      </c>
      <c r="AN367" s="91">
        <f t="shared" si="1246"/>
        <v>0</v>
      </c>
      <c r="AO367" s="91" t="str">
        <f>IF(G367="","0",VALUE(VLOOKUP(G367,'登録データ（男）'!$U$4:$W$22,3,FALSE)))</f>
        <v>0</v>
      </c>
      <c r="AP367" s="91">
        <f t="shared" si="1234"/>
        <v>0</v>
      </c>
      <c r="AQ367" s="91">
        <f t="shared" si="1247"/>
        <v>0</v>
      </c>
      <c r="AR367" s="91" t="str">
        <f ca="1">IF(OFFSET(B367,-MOD(ROW(B367),3),0)&lt;&gt;"",IF(RIGHT(G367,1)=")",VALUE(VLOOKUP(OFFSET(B367,-MOD(ROW(B367),3),0),'登録データ（女）'!B262,8,FALSE)),"0"),"0")</f>
        <v>0</v>
      </c>
      <c r="AS367" s="91">
        <f t="shared" ca="1" si="1248"/>
        <v>0</v>
      </c>
      <c r="AT367" s="91"/>
      <c r="AU367" s="91"/>
      <c r="AV367" s="91"/>
      <c r="AW367" s="91"/>
      <c r="AX367" s="91"/>
      <c r="AY367" s="91"/>
      <c r="AZ367" s="91"/>
      <c r="BA367" s="91"/>
      <c r="BB367" s="91" t="str">
        <f t="shared" si="1254"/>
        <v/>
      </c>
      <c r="BG367" s="91">
        <f t="shared" si="1255"/>
        <v>0</v>
      </c>
    </row>
    <row r="368" spans="1:59" ht="18.75" customHeight="1" thickBot="1">
      <c r="A368" s="389"/>
      <c r="B368" s="383"/>
      <c r="C368" s="386"/>
      <c r="D368" s="386"/>
      <c r="E368" s="117" t="s">
        <v>259</v>
      </c>
      <c r="F368" s="92" t="s">
        <v>54</v>
      </c>
      <c r="G368" s="79"/>
      <c r="H368" s="79"/>
      <c r="I368" s="92" t="s">
        <v>36</v>
      </c>
      <c r="J368" s="18"/>
      <c r="K368" s="93" t="str">
        <f t="shared" si="1256"/>
        <v/>
      </c>
      <c r="L368" s="18"/>
      <c r="M368" s="93" t="str">
        <f t="shared" si="1235"/>
        <v/>
      </c>
      <c r="N368" s="18"/>
      <c r="O368" s="18"/>
      <c r="P368" s="258"/>
      <c r="Q368" s="258"/>
      <c r="R368" s="259"/>
      <c r="S368" s="256"/>
      <c r="T368" s="256"/>
      <c r="X368" s="104"/>
      <c r="Y368" s="91">
        <f>IF(B368="",0,IF(VLOOKUP(B368,'登録データ（女）'!$A$3:$AB$2000,28,FALSE)=1,0,1))</f>
        <v>0</v>
      </c>
      <c r="Z368" s="91"/>
      <c r="AA368" s="91"/>
      <c r="AB368" s="91"/>
      <c r="AC368" s="91"/>
      <c r="AD368" s="91"/>
      <c r="AE368" s="91"/>
      <c r="AF368" s="91"/>
      <c r="AG368" s="91">
        <f t="shared" ca="1" si="1242"/>
        <v>0</v>
      </c>
      <c r="AH368" s="91">
        <f t="shared" si="1243"/>
        <v>0</v>
      </c>
      <c r="AI368" s="91" t="str">
        <f>IF(G368="","0",VLOOKUP(G368,'登録データ（女）'!$U$4:$W$23,2,FALSE))</f>
        <v>0</v>
      </c>
      <c r="AJ368" s="91" t="str">
        <f t="shared" si="1232"/>
        <v>00</v>
      </c>
      <c r="AK368" s="91" t="str">
        <f t="shared" si="1244"/>
        <v>0</v>
      </c>
      <c r="AL368" s="91" t="str">
        <f t="shared" si="1233"/>
        <v>000000</v>
      </c>
      <c r="AM368" s="91" t="str">
        <f t="shared" ca="1" si="1245"/>
        <v/>
      </c>
      <c r="AN368" s="91">
        <f t="shared" si="1246"/>
        <v>0</v>
      </c>
      <c r="AO368" s="91" t="str">
        <f>IF(G368="","0",VALUE(VLOOKUP(G368,'登録データ（男）'!$U$4:$W$22,3,FALSE)))</f>
        <v>0</v>
      </c>
      <c r="AP368" s="91">
        <f t="shared" si="1234"/>
        <v>0</v>
      </c>
      <c r="AQ368" s="91">
        <f t="shared" si="1247"/>
        <v>0</v>
      </c>
      <c r="AR368" s="91" t="str">
        <f ca="1">IF(OFFSET(B368,-MOD(ROW(B368),3),0)&lt;&gt;"",IF(RIGHT(G368,1)=")",VALUE(VLOOKUP(OFFSET(B368,-MOD(ROW(B368),3),0),'登録データ（女）'!B263,8,FALSE)),"0"),"0")</f>
        <v>0</v>
      </c>
      <c r="AS368" s="91">
        <f t="shared" ca="1" si="1248"/>
        <v>0</v>
      </c>
      <c r="AT368" s="91"/>
      <c r="AU368" s="91"/>
      <c r="AV368" s="91"/>
      <c r="AW368" s="91"/>
      <c r="AX368" s="91"/>
      <c r="AY368" s="91"/>
      <c r="AZ368" s="91"/>
      <c r="BA368" s="91"/>
      <c r="BB368" s="91" t="str">
        <f t="shared" si="1254"/>
        <v/>
      </c>
      <c r="BG368" s="91">
        <f t="shared" si="1255"/>
        <v>0</v>
      </c>
    </row>
    <row r="369" spans="1:59" ht="18.75" customHeight="1" thickTop="1">
      <c r="A369" s="387">
        <v>118</v>
      </c>
      <c r="B369" s="381"/>
      <c r="C369" s="384" t="str">
        <f>IF(B369="","",VLOOKUP(B369,'登録データ（女）'!$A$3:$AB$2000,2,FALSE))</f>
        <v/>
      </c>
      <c r="D369" s="384" t="str">
        <f>IF(B369="","",VLOOKUP(B369,'登録データ（女）'!$A$3:$AB$2000,3,FALSE))</f>
        <v/>
      </c>
      <c r="E369" s="90" t="str">
        <f>IF(B369="","",VLOOKUP(B369,'登録データ（女）'!$A$3:$AB$2000,7,FALSE))</f>
        <v/>
      </c>
      <c r="F369" s="90" t="s">
        <v>52</v>
      </c>
      <c r="G369" s="82"/>
      <c r="H369" s="82"/>
      <c r="I369" s="90" t="s">
        <v>55</v>
      </c>
      <c r="J369" s="17"/>
      <c r="K369" s="111" t="str">
        <f t="shared" si="1256"/>
        <v/>
      </c>
      <c r="L369" s="17"/>
      <c r="M369" s="111" t="str">
        <f t="shared" si="1235"/>
        <v/>
      </c>
      <c r="N369" s="17"/>
      <c r="O369" s="17"/>
      <c r="P369" s="262"/>
      <c r="Q369" s="262"/>
      <c r="R369" s="241"/>
      <c r="S369" s="254"/>
      <c r="T369" s="254"/>
      <c r="X369" s="104"/>
      <c r="Y369" s="91">
        <f>IF(B369="",0,IF(VLOOKUP(B369,'登録データ（女）'!$A$3:$AB$2000,28,FALSE)=1,0,1))</f>
        <v>0</v>
      </c>
      <c r="Z369" s="91">
        <f t="shared" ref="Z369" si="1356">IF(B369="",1,0)</f>
        <v>1</v>
      </c>
      <c r="AA369" s="91">
        <f t="shared" ref="AA369" si="1357">IF(C369="",1,0)</f>
        <v>1</v>
      </c>
      <c r="AB369" s="91">
        <f t="shared" ref="AB369" si="1358">IF(D369="",1,0)</f>
        <v>1</v>
      </c>
      <c r="AC369" s="91">
        <f t="shared" ref="AC369" si="1359">IF(E369="",1,0)</f>
        <v>1</v>
      </c>
      <c r="AD369" s="91">
        <f t="shared" ref="AD369" si="1360">IF(E370="",1,0)</f>
        <v>1</v>
      </c>
      <c r="AE369" s="91">
        <f>SUM(Z369:AD369)</f>
        <v>5</v>
      </c>
      <c r="AF369" s="115" t="str">
        <f t="shared" ref="AF369" si="1361">IF($B369="","",IF($B369&gt;1500,0,1))</f>
        <v/>
      </c>
      <c r="AG369" s="91">
        <f t="shared" ca="1" si="1242"/>
        <v>0</v>
      </c>
      <c r="AH369" s="91">
        <f t="shared" si="1243"/>
        <v>0</v>
      </c>
      <c r="AI369" s="91" t="str">
        <f>IF(G369="","0",VLOOKUP(G369,'登録データ（女）'!$U$4:$W$23,2,FALSE))</f>
        <v>0</v>
      </c>
      <c r="AJ369" s="91" t="str">
        <f t="shared" si="1232"/>
        <v>00</v>
      </c>
      <c r="AK369" s="91" t="str">
        <f t="shared" si="1244"/>
        <v>0</v>
      </c>
      <c r="AL369" s="91" t="str">
        <f t="shared" si="1233"/>
        <v>000000</v>
      </c>
      <c r="AM369" s="91" t="str">
        <f t="shared" ca="1" si="1245"/>
        <v/>
      </c>
      <c r="AN369" s="91">
        <f t="shared" si="1246"/>
        <v>0</v>
      </c>
      <c r="AO369" s="91" t="str">
        <f>IF(G369="","0",VALUE(VLOOKUP(G369,'登録データ（男）'!$U$4:$W$22,3,FALSE)))</f>
        <v>0</v>
      </c>
      <c r="AP369" s="91">
        <f t="shared" si="1234"/>
        <v>0</v>
      </c>
      <c r="AQ369" s="91">
        <f t="shared" si="1247"/>
        <v>0</v>
      </c>
      <c r="AR369" s="91" t="str">
        <f ca="1">IF(OFFSET(B369,-MOD(ROW(B369),3),0)&lt;&gt;"",IF(RIGHT(G369,1)=")",VALUE(VLOOKUP(OFFSET(B369,-MOD(ROW(B369),3),0),'登録データ（女）'!B264,8,FALSE)),"0"),"0")</f>
        <v>0</v>
      </c>
      <c r="AS369" s="91">
        <f t="shared" ca="1" si="1248"/>
        <v>0</v>
      </c>
      <c r="AT369" s="91" t="str">
        <f t="shared" ref="AT369" si="1362">IF(AU369="","",RANK(AU369,$AU$18:$AU$467,1))</f>
        <v/>
      </c>
      <c r="AU369" s="91" t="str">
        <f t="shared" ref="AU369" si="1363">IF(S369="","",B369)</f>
        <v/>
      </c>
      <c r="AV369" s="91" t="str">
        <f t="shared" ref="AV369" si="1364">IF(AW369="","",RANK(AW369,$AW$18:$AW$467,1))</f>
        <v/>
      </c>
      <c r="AW369" s="91" t="str">
        <f t="shared" ref="AW369" si="1365">IF(T369="","",B369)</f>
        <v/>
      </c>
      <c r="AX369" s="91" t="str">
        <f t="shared" ref="AX369" si="1366">IF(AY369="","",RANK(AY369,$AY$18:$AY$467,1))</f>
        <v/>
      </c>
      <c r="AY369" s="91" t="str">
        <f>IF(OR(G369="七種競技",G370="七種競技",G371="七種競技"),B369,"")</f>
        <v/>
      </c>
      <c r="AZ369" s="91"/>
      <c r="BA369" s="91">
        <f>B369</f>
        <v>0</v>
      </c>
      <c r="BB369" s="91" t="str">
        <f t="shared" si="1254"/>
        <v/>
      </c>
      <c r="BG369" s="91">
        <f t="shared" si="1255"/>
        <v>0</v>
      </c>
    </row>
    <row r="370" spans="1:59" ht="18.75" customHeight="1">
      <c r="A370" s="388"/>
      <c r="B370" s="382"/>
      <c r="C370" s="385"/>
      <c r="D370" s="385"/>
      <c r="E370" s="91" t="str">
        <f>IF(B369="","",VLOOKUP(B369,'登録データ（女）'!$A$3:$AB$2000,4,FALSE))</f>
        <v/>
      </c>
      <c r="F370" s="91" t="s">
        <v>53</v>
      </c>
      <c r="G370" s="16"/>
      <c r="H370" s="16"/>
      <c r="I370" s="91" t="s">
        <v>56</v>
      </c>
      <c r="J370" s="76"/>
      <c r="K370" s="91" t="str">
        <f t="shared" si="1256"/>
        <v/>
      </c>
      <c r="L370" s="76"/>
      <c r="M370" s="91" t="str">
        <f t="shared" si="1235"/>
        <v/>
      </c>
      <c r="N370" s="76"/>
      <c r="O370" s="76"/>
      <c r="P370" s="204"/>
      <c r="Q370" s="204"/>
      <c r="R370" s="257"/>
      <c r="S370" s="255"/>
      <c r="T370" s="255"/>
      <c r="X370" s="104"/>
      <c r="Y370" s="91">
        <f>IF(B370="",0,IF(VLOOKUP(B370,'登録データ（女）'!$A$3:$AB$2000,28,FALSE)=1,0,1))</f>
        <v>0</v>
      </c>
      <c r="Z370" s="91"/>
      <c r="AA370" s="91"/>
      <c r="AB370" s="91"/>
      <c r="AC370" s="91"/>
      <c r="AD370" s="91"/>
      <c r="AE370" s="91"/>
      <c r="AF370" s="91"/>
      <c r="AG370" s="91">
        <f t="shared" ca="1" si="1242"/>
        <v>0</v>
      </c>
      <c r="AH370" s="91">
        <f t="shared" si="1243"/>
        <v>0</v>
      </c>
      <c r="AI370" s="91" t="str">
        <f>IF(G370="","0",VLOOKUP(G370,'登録データ（女）'!$U$4:$W$23,2,FALSE))</f>
        <v>0</v>
      </c>
      <c r="AJ370" s="91" t="str">
        <f t="shared" si="1232"/>
        <v>00</v>
      </c>
      <c r="AK370" s="91" t="str">
        <f t="shared" si="1244"/>
        <v>0</v>
      </c>
      <c r="AL370" s="91" t="str">
        <f t="shared" si="1233"/>
        <v>000000</v>
      </c>
      <c r="AM370" s="91" t="str">
        <f t="shared" ca="1" si="1245"/>
        <v/>
      </c>
      <c r="AN370" s="91">
        <f t="shared" si="1246"/>
        <v>0</v>
      </c>
      <c r="AO370" s="91" t="str">
        <f>IF(G370="","0",VALUE(VLOOKUP(G370,'登録データ（男）'!$U$4:$W$22,3,FALSE)))</f>
        <v>0</v>
      </c>
      <c r="AP370" s="91">
        <f t="shared" si="1234"/>
        <v>0</v>
      </c>
      <c r="AQ370" s="91">
        <f t="shared" si="1247"/>
        <v>0</v>
      </c>
      <c r="AR370" s="91" t="str">
        <f ca="1">IF(OFFSET(B370,-MOD(ROW(B370),3),0)&lt;&gt;"",IF(RIGHT(G370,1)=")",VALUE(VLOOKUP(OFFSET(B370,-MOD(ROW(B370),3),0),'登録データ（女）'!B265,8,FALSE)),"0"),"0")</f>
        <v>0</v>
      </c>
      <c r="AS370" s="91">
        <f t="shared" ca="1" si="1248"/>
        <v>0</v>
      </c>
      <c r="AT370" s="91"/>
      <c r="AU370" s="91"/>
      <c r="AV370" s="91"/>
      <c r="AW370" s="91"/>
      <c r="AX370" s="91"/>
      <c r="AY370" s="91"/>
      <c r="AZ370" s="91"/>
      <c r="BA370" s="91"/>
      <c r="BB370" s="91" t="str">
        <f t="shared" si="1254"/>
        <v/>
      </c>
      <c r="BG370" s="91">
        <f t="shared" si="1255"/>
        <v>0</v>
      </c>
    </row>
    <row r="371" spans="1:59" ht="18.75" customHeight="1" thickBot="1">
      <c r="A371" s="389"/>
      <c r="B371" s="383"/>
      <c r="C371" s="386"/>
      <c r="D371" s="386"/>
      <c r="E371" s="117" t="s">
        <v>259</v>
      </c>
      <c r="F371" s="92" t="s">
        <v>54</v>
      </c>
      <c r="G371" s="79"/>
      <c r="H371" s="79"/>
      <c r="I371" s="92" t="s">
        <v>36</v>
      </c>
      <c r="J371" s="18"/>
      <c r="K371" s="93" t="str">
        <f t="shared" si="1256"/>
        <v/>
      </c>
      <c r="L371" s="18"/>
      <c r="M371" s="93" t="str">
        <f t="shared" si="1235"/>
        <v/>
      </c>
      <c r="N371" s="18"/>
      <c r="O371" s="18"/>
      <c r="P371" s="258"/>
      <c r="Q371" s="258"/>
      <c r="R371" s="259"/>
      <c r="S371" s="256"/>
      <c r="T371" s="256"/>
      <c r="X371" s="104"/>
      <c r="Y371" s="91">
        <f>IF(B371="",0,IF(VLOOKUP(B371,'登録データ（女）'!$A$3:$AB$2000,28,FALSE)=1,0,1))</f>
        <v>0</v>
      </c>
      <c r="Z371" s="91"/>
      <c r="AA371" s="91"/>
      <c r="AB371" s="91"/>
      <c r="AC371" s="91"/>
      <c r="AD371" s="91"/>
      <c r="AE371" s="91"/>
      <c r="AF371" s="91"/>
      <c r="AG371" s="91">
        <f t="shared" ca="1" si="1242"/>
        <v>0</v>
      </c>
      <c r="AH371" s="91">
        <f t="shared" si="1243"/>
        <v>0</v>
      </c>
      <c r="AI371" s="91" t="str">
        <f>IF(G371="","0",VLOOKUP(G371,'登録データ（女）'!$U$4:$W$23,2,FALSE))</f>
        <v>0</v>
      </c>
      <c r="AJ371" s="91" t="str">
        <f t="shared" si="1232"/>
        <v>00</v>
      </c>
      <c r="AK371" s="91" t="str">
        <f t="shared" si="1244"/>
        <v>0</v>
      </c>
      <c r="AL371" s="91" t="str">
        <f t="shared" si="1233"/>
        <v>000000</v>
      </c>
      <c r="AM371" s="91" t="str">
        <f t="shared" ca="1" si="1245"/>
        <v/>
      </c>
      <c r="AN371" s="91">
        <f t="shared" si="1246"/>
        <v>0</v>
      </c>
      <c r="AO371" s="91" t="str">
        <f>IF(G371="","0",VALUE(VLOOKUP(G371,'登録データ（男）'!$U$4:$W$22,3,FALSE)))</f>
        <v>0</v>
      </c>
      <c r="AP371" s="91">
        <f t="shared" si="1234"/>
        <v>0</v>
      </c>
      <c r="AQ371" s="91">
        <f t="shared" si="1247"/>
        <v>0</v>
      </c>
      <c r="AR371" s="91" t="str">
        <f ca="1">IF(OFFSET(B371,-MOD(ROW(B371),3),0)&lt;&gt;"",IF(RIGHT(G371,1)=")",VALUE(VLOOKUP(OFFSET(B371,-MOD(ROW(B371),3),0),'登録データ（女）'!B266,8,FALSE)),"0"),"0")</f>
        <v>0</v>
      </c>
      <c r="AS371" s="91">
        <f t="shared" ca="1" si="1248"/>
        <v>0</v>
      </c>
      <c r="AT371" s="91"/>
      <c r="AU371" s="91"/>
      <c r="AV371" s="91"/>
      <c r="AW371" s="91"/>
      <c r="AX371" s="91"/>
      <c r="AY371" s="91"/>
      <c r="AZ371" s="91"/>
      <c r="BA371" s="91"/>
      <c r="BB371" s="91" t="str">
        <f t="shared" si="1254"/>
        <v/>
      </c>
      <c r="BG371" s="91">
        <f t="shared" si="1255"/>
        <v>0</v>
      </c>
    </row>
    <row r="372" spans="1:59" ht="18.75" customHeight="1" thickTop="1">
      <c r="A372" s="387">
        <v>119</v>
      </c>
      <c r="B372" s="381"/>
      <c r="C372" s="384" t="str">
        <f>IF(B372="","",VLOOKUP(B372,'登録データ（女）'!$A$3:$AB$2000,2,FALSE))</f>
        <v/>
      </c>
      <c r="D372" s="384" t="str">
        <f>IF(B372="","",VLOOKUP(B372,'登録データ（女）'!$A$3:$AB$2000,3,FALSE))</f>
        <v/>
      </c>
      <c r="E372" s="90" t="str">
        <f>IF(B372="","",VLOOKUP(B372,'登録データ（女）'!$A$3:$AB$2000,7,FALSE))</f>
        <v/>
      </c>
      <c r="F372" s="90" t="s">
        <v>52</v>
      </c>
      <c r="G372" s="82"/>
      <c r="H372" s="82"/>
      <c r="I372" s="90" t="s">
        <v>55</v>
      </c>
      <c r="J372" s="17"/>
      <c r="K372" s="111" t="str">
        <f t="shared" si="1256"/>
        <v/>
      </c>
      <c r="L372" s="17"/>
      <c r="M372" s="111" t="str">
        <f t="shared" si="1235"/>
        <v/>
      </c>
      <c r="N372" s="17"/>
      <c r="O372" s="17"/>
      <c r="P372" s="262"/>
      <c r="Q372" s="262"/>
      <c r="R372" s="241"/>
      <c r="S372" s="254"/>
      <c r="T372" s="254"/>
      <c r="X372" s="104"/>
      <c r="Y372" s="91">
        <f>IF(B372="",0,IF(VLOOKUP(B372,'登録データ（女）'!$A$3:$AB$2000,28,FALSE)=1,0,1))</f>
        <v>0</v>
      </c>
      <c r="Z372" s="91">
        <f t="shared" ref="Z372" si="1367">IF(B372="",1,0)</f>
        <v>1</v>
      </c>
      <c r="AA372" s="91">
        <f t="shared" ref="AA372" si="1368">IF(C372="",1,0)</f>
        <v>1</v>
      </c>
      <c r="AB372" s="91">
        <f t="shared" ref="AB372" si="1369">IF(D372="",1,0)</f>
        <v>1</v>
      </c>
      <c r="AC372" s="91">
        <f t="shared" ref="AC372" si="1370">IF(E372="",1,0)</f>
        <v>1</v>
      </c>
      <c r="AD372" s="91">
        <f t="shared" ref="AD372" si="1371">IF(E373="",1,0)</f>
        <v>1</v>
      </c>
      <c r="AE372" s="91">
        <f>SUM(Z372:AD372)</f>
        <v>5</v>
      </c>
      <c r="AF372" s="115" t="str">
        <f t="shared" ref="AF372" si="1372">IF($B372="","",IF($B372&gt;1500,0,1))</f>
        <v/>
      </c>
      <c r="AG372" s="91">
        <f t="shared" ca="1" si="1242"/>
        <v>0</v>
      </c>
      <c r="AH372" s="91">
        <f t="shared" si="1243"/>
        <v>0</v>
      </c>
      <c r="AI372" s="91" t="str">
        <f>IF(G372="","0",VLOOKUP(G372,'登録データ（女）'!$U$4:$W$23,2,FALSE))</f>
        <v>0</v>
      </c>
      <c r="AJ372" s="91" t="str">
        <f t="shared" si="1232"/>
        <v>00</v>
      </c>
      <c r="AK372" s="91" t="str">
        <f t="shared" si="1244"/>
        <v>0</v>
      </c>
      <c r="AL372" s="91" t="str">
        <f t="shared" si="1233"/>
        <v>000000</v>
      </c>
      <c r="AM372" s="91" t="str">
        <f t="shared" ca="1" si="1245"/>
        <v/>
      </c>
      <c r="AN372" s="91">
        <f t="shared" si="1246"/>
        <v>0</v>
      </c>
      <c r="AO372" s="91" t="str">
        <f>IF(G372="","0",VALUE(VLOOKUP(G372,'登録データ（男）'!$U$4:$W$22,3,FALSE)))</f>
        <v>0</v>
      </c>
      <c r="AP372" s="91">
        <f t="shared" si="1234"/>
        <v>0</v>
      </c>
      <c r="AQ372" s="91">
        <f t="shared" si="1247"/>
        <v>0</v>
      </c>
      <c r="AR372" s="91" t="str">
        <f ca="1">IF(OFFSET(B372,-MOD(ROW(B372),3),0)&lt;&gt;"",IF(RIGHT(G372,1)=")",VALUE(VLOOKUP(OFFSET(B372,-MOD(ROW(B372),3),0),'登録データ（女）'!B267,8,FALSE)),"0"),"0")</f>
        <v>0</v>
      </c>
      <c r="AS372" s="91">
        <f t="shared" ca="1" si="1248"/>
        <v>0</v>
      </c>
      <c r="AT372" s="91" t="str">
        <f t="shared" ref="AT372" si="1373">IF(AU372="","",RANK(AU372,$AU$18:$AU$467,1))</f>
        <v/>
      </c>
      <c r="AU372" s="91" t="str">
        <f t="shared" ref="AU372" si="1374">IF(S372="","",B372)</f>
        <v/>
      </c>
      <c r="AV372" s="91" t="str">
        <f t="shared" ref="AV372" si="1375">IF(AW372="","",RANK(AW372,$AW$18:$AW$467,1))</f>
        <v/>
      </c>
      <c r="AW372" s="91" t="str">
        <f t="shared" ref="AW372" si="1376">IF(T372="","",B372)</f>
        <v/>
      </c>
      <c r="AX372" s="91" t="str">
        <f t="shared" ref="AX372" si="1377">IF(AY372="","",RANK(AY372,$AY$18:$AY$467,1))</f>
        <v/>
      </c>
      <c r="AY372" s="91" t="str">
        <f>IF(OR(G372="七種競技",G373="七種競技",G374="七種競技"),B372,"")</f>
        <v/>
      </c>
      <c r="AZ372" s="91"/>
      <c r="BA372" s="91">
        <f>B372</f>
        <v>0</v>
      </c>
      <c r="BB372" s="91" t="str">
        <f t="shared" si="1254"/>
        <v/>
      </c>
      <c r="BG372" s="91">
        <f t="shared" si="1255"/>
        <v>0</v>
      </c>
    </row>
    <row r="373" spans="1:59" ht="18.75" customHeight="1">
      <c r="A373" s="388"/>
      <c r="B373" s="382"/>
      <c r="C373" s="385"/>
      <c r="D373" s="385"/>
      <c r="E373" s="91" t="str">
        <f>IF(B372="","",VLOOKUP(B372,'登録データ（女）'!$A$3:$AB$2000,4,FALSE))</f>
        <v/>
      </c>
      <c r="F373" s="91" t="s">
        <v>53</v>
      </c>
      <c r="G373" s="16"/>
      <c r="H373" s="16"/>
      <c r="I373" s="91" t="s">
        <v>56</v>
      </c>
      <c r="J373" s="76"/>
      <c r="K373" s="91" t="str">
        <f t="shared" si="1256"/>
        <v/>
      </c>
      <c r="L373" s="76"/>
      <c r="M373" s="91" t="str">
        <f t="shared" si="1235"/>
        <v/>
      </c>
      <c r="N373" s="76"/>
      <c r="O373" s="76"/>
      <c r="P373" s="204"/>
      <c r="Q373" s="204"/>
      <c r="R373" s="257"/>
      <c r="S373" s="255"/>
      <c r="T373" s="255"/>
      <c r="X373" s="104"/>
      <c r="Y373" s="91">
        <f>IF(B373="",0,IF(VLOOKUP(B373,'登録データ（女）'!$A$3:$AB$2000,28,FALSE)=1,0,1))</f>
        <v>0</v>
      </c>
      <c r="Z373" s="91"/>
      <c r="AA373" s="91"/>
      <c r="AB373" s="91"/>
      <c r="AC373" s="91"/>
      <c r="AD373" s="91"/>
      <c r="AE373" s="91"/>
      <c r="AF373" s="91"/>
      <c r="AG373" s="91">
        <f t="shared" ca="1" si="1242"/>
        <v>0</v>
      </c>
      <c r="AH373" s="91">
        <f t="shared" si="1243"/>
        <v>0</v>
      </c>
      <c r="AI373" s="91" t="str">
        <f>IF(G373="","0",VLOOKUP(G373,'登録データ（女）'!$U$4:$W$23,2,FALSE))</f>
        <v>0</v>
      </c>
      <c r="AJ373" s="91" t="str">
        <f t="shared" si="1232"/>
        <v>00</v>
      </c>
      <c r="AK373" s="91" t="str">
        <f t="shared" si="1244"/>
        <v>0</v>
      </c>
      <c r="AL373" s="91" t="str">
        <f t="shared" si="1233"/>
        <v>000000</v>
      </c>
      <c r="AM373" s="91" t="str">
        <f t="shared" ca="1" si="1245"/>
        <v/>
      </c>
      <c r="AN373" s="91">
        <f t="shared" si="1246"/>
        <v>0</v>
      </c>
      <c r="AO373" s="91" t="str">
        <f>IF(G373="","0",VALUE(VLOOKUP(G373,'登録データ（男）'!$U$4:$W$22,3,FALSE)))</f>
        <v>0</v>
      </c>
      <c r="AP373" s="91">
        <f t="shared" si="1234"/>
        <v>0</v>
      </c>
      <c r="AQ373" s="91">
        <f t="shared" si="1247"/>
        <v>0</v>
      </c>
      <c r="AR373" s="91" t="str">
        <f ca="1">IF(OFFSET(B373,-MOD(ROW(B373),3),0)&lt;&gt;"",IF(RIGHT(G373,1)=")",VALUE(VLOOKUP(OFFSET(B373,-MOD(ROW(B373),3),0),'登録データ（女）'!B268,8,FALSE)),"0"),"0")</f>
        <v>0</v>
      </c>
      <c r="AS373" s="91">
        <f t="shared" ca="1" si="1248"/>
        <v>0</v>
      </c>
      <c r="AT373" s="91"/>
      <c r="AU373" s="91"/>
      <c r="AV373" s="91"/>
      <c r="AW373" s="91"/>
      <c r="AX373" s="91"/>
      <c r="AY373" s="91"/>
      <c r="AZ373" s="91"/>
      <c r="BA373" s="91"/>
      <c r="BB373" s="91" t="str">
        <f t="shared" si="1254"/>
        <v/>
      </c>
      <c r="BG373" s="91">
        <f t="shared" si="1255"/>
        <v>0</v>
      </c>
    </row>
    <row r="374" spans="1:59" ht="18.75" customHeight="1" thickBot="1">
      <c r="A374" s="389"/>
      <c r="B374" s="383"/>
      <c r="C374" s="386"/>
      <c r="D374" s="386"/>
      <c r="E374" s="117" t="s">
        <v>259</v>
      </c>
      <c r="F374" s="92" t="s">
        <v>54</v>
      </c>
      <c r="G374" s="79"/>
      <c r="H374" s="79"/>
      <c r="I374" s="92" t="s">
        <v>36</v>
      </c>
      <c r="J374" s="18"/>
      <c r="K374" s="93" t="str">
        <f t="shared" si="1256"/>
        <v/>
      </c>
      <c r="L374" s="18"/>
      <c r="M374" s="93" t="str">
        <f t="shared" si="1235"/>
        <v/>
      </c>
      <c r="N374" s="18"/>
      <c r="O374" s="18"/>
      <c r="P374" s="258"/>
      <c r="Q374" s="258"/>
      <c r="R374" s="259"/>
      <c r="S374" s="256"/>
      <c r="T374" s="256"/>
      <c r="X374" s="104"/>
      <c r="Y374" s="91">
        <f>IF(B374="",0,IF(VLOOKUP(B374,'登録データ（女）'!$A$3:$AB$2000,28,FALSE)=1,0,1))</f>
        <v>0</v>
      </c>
      <c r="Z374" s="91"/>
      <c r="AA374" s="91"/>
      <c r="AB374" s="91"/>
      <c r="AC374" s="91"/>
      <c r="AD374" s="91"/>
      <c r="AE374" s="91"/>
      <c r="AF374" s="91"/>
      <c r="AG374" s="91">
        <f t="shared" ca="1" si="1242"/>
        <v>0</v>
      </c>
      <c r="AH374" s="91">
        <f t="shared" si="1243"/>
        <v>0</v>
      </c>
      <c r="AI374" s="91" t="str">
        <f>IF(G374="","0",VLOOKUP(G374,'登録データ（女）'!$U$4:$W$23,2,FALSE))</f>
        <v>0</v>
      </c>
      <c r="AJ374" s="91" t="str">
        <f t="shared" si="1232"/>
        <v>00</v>
      </c>
      <c r="AK374" s="91" t="str">
        <f t="shared" si="1244"/>
        <v>0</v>
      </c>
      <c r="AL374" s="91" t="str">
        <f t="shared" si="1233"/>
        <v>000000</v>
      </c>
      <c r="AM374" s="91" t="str">
        <f t="shared" ca="1" si="1245"/>
        <v/>
      </c>
      <c r="AN374" s="91">
        <f t="shared" si="1246"/>
        <v>0</v>
      </c>
      <c r="AO374" s="91" t="str">
        <f>IF(G374="","0",VALUE(VLOOKUP(G374,'登録データ（男）'!$U$4:$W$22,3,FALSE)))</f>
        <v>0</v>
      </c>
      <c r="AP374" s="91">
        <f t="shared" si="1234"/>
        <v>0</v>
      </c>
      <c r="AQ374" s="91">
        <f t="shared" si="1247"/>
        <v>0</v>
      </c>
      <c r="AR374" s="91" t="str">
        <f ca="1">IF(OFFSET(B374,-MOD(ROW(B374),3),0)&lt;&gt;"",IF(RIGHT(G374,1)=")",VALUE(VLOOKUP(OFFSET(B374,-MOD(ROW(B374),3),0),'登録データ（女）'!B269,8,FALSE)),"0"),"0")</f>
        <v>0</v>
      </c>
      <c r="AS374" s="91">
        <f t="shared" ca="1" si="1248"/>
        <v>0</v>
      </c>
      <c r="AT374" s="91"/>
      <c r="AU374" s="91"/>
      <c r="AV374" s="91"/>
      <c r="AW374" s="91"/>
      <c r="AX374" s="91"/>
      <c r="AY374" s="91"/>
      <c r="AZ374" s="91"/>
      <c r="BA374" s="91"/>
      <c r="BB374" s="91" t="str">
        <f t="shared" si="1254"/>
        <v/>
      </c>
      <c r="BG374" s="91">
        <f t="shared" si="1255"/>
        <v>0</v>
      </c>
    </row>
    <row r="375" spans="1:59" ht="18.75" customHeight="1" thickTop="1">
      <c r="A375" s="387">
        <v>120</v>
      </c>
      <c r="B375" s="381"/>
      <c r="C375" s="384" t="str">
        <f>IF(B375="","",VLOOKUP(B375,'登録データ（女）'!$A$3:$AB$2000,2,FALSE))</f>
        <v/>
      </c>
      <c r="D375" s="384" t="str">
        <f>IF(B375="","",VLOOKUP(B375,'登録データ（女）'!$A$3:$AB$2000,3,FALSE))</f>
        <v/>
      </c>
      <c r="E375" s="90" t="str">
        <f>IF(B375="","",VLOOKUP(B375,'登録データ（女）'!$A$3:$AB$2000,7,FALSE))</f>
        <v/>
      </c>
      <c r="F375" s="90" t="s">
        <v>52</v>
      </c>
      <c r="G375" s="82"/>
      <c r="H375" s="82"/>
      <c r="I375" s="90" t="s">
        <v>55</v>
      </c>
      <c r="J375" s="17"/>
      <c r="K375" s="111" t="str">
        <f t="shared" si="1256"/>
        <v/>
      </c>
      <c r="L375" s="17"/>
      <c r="M375" s="111" t="str">
        <f t="shared" si="1235"/>
        <v/>
      </c>
      <c r="N375" s="17"/>
      <c r="O375" s="17"/>
      <c r="P375" s="262"/>
      <c r="Q375" s="262"/>
      <c r="R375" s="241"/>
      <c r="S375" s="254"/>
      <c r="T375" s="254"/>
      <c r="X375" s="104"/>
      <c r="Y375" s="91">
        <f>IF(B375="",0,IF(VLOOKUP(B375,'登録データ（女）'!$A$3:$AB$2000,28,FALSE)=1,0,1))</f>
        <v>0</v>
      </c>
      <c r="Z375" s="91">
        <f t="shared" ref="Z375" si="1378">IF(B375="",1,0)</f>
        <v>1</v>
      </c>
      <c r="AA375" s="91">
        <f t="shared" ref="AA375" si="1379">IF(C375="",1,0)</f>
        <v>1</v>
      </c>
      <c r="AB375" s="91">
        <f t="shared" ref="AB375" si="1380">IF(D375="",1,0)</f>
        <v>1</v>
      </c>
      <c r="AC375" s="91">
        <f t="shared" ref="AC375" si="1381">IF(E375="",1,0)</f>
        <v>1</v>
      </c>
      <c r="AD375" s="91">
        <f t="shared" ref="AD375" si="1382">IF(E376="",1,0)</f>
        <v>1</v>
      </c>
      <c r="AE375" s="91">
        <f>SUM(Z375:AD375)</f>
        <v>5</v>
      </c>
      <c r="AF375" s="115" t="str">
        <f t="shared" ref="AF375" si="1383">IF($B375="","",IF($B375&gt;1500,0,1))</f>
        <v/>
      </c>
      <c r="AG375" s="91">
        <f t="shared" ca="1" si="1242"/>
        <v>0</v>
      </c>
      <c r="AH375" s="91">
        <f t="shared" si="1243"/>
        <v>0</v>
      </c>
      <c r="AI375" s="91" t="str">
        <f>IF(G375="","0",VLOOKUP(G375,'登録データ（女）'!$U$4:$W$23,2,FALSE))</f>
        <v>0</v>
      </c>
      <c r="AJ375" s="91" t="str">
        <f t="shared" si="1232"/>
        <v>00</v>
      </c>
      <c r="AK375" s="91" t="str">
        <f t="shared" si="1244"/>
        <v>0</v>
      </c>
      <c r="AL375" s="91" t="str">
        <f t="shared" si="1233"/>
        <v>000000</v>
      </c>
      <c r="AM375" s="91" t="str">
        <f t="shared" ca="1" si="1245"/>
        <v/>
      </c>
      <c r="AN375" s="91">
        <f t="shared" si="1246"/>
        <v>0</v>
      </c>
      <c r="AO375" s="91" t="str">
        <f>IF(G375="","0",VALUE(VLOOKUP(G375,'登録データ（男）'!$U$4:$W$22,3,FALSE)))</f>
        <v>0</v>
      </c>
      <c r="AP375" s="91">
        <f t="shared" si="1234"/>
        <v>0</v>
      </c>
      <c r="AQ375" s="91">
        <f t="shared" si="1247"/>
        <v>0</v>
      </c>
      <c r="AR375" s="91" t="str">
        <f ca="1">IF(OFFSET(B375,-MOD(ROW(B375),3),0)&lt;&gt;"",IF(RIGHT(G375,1)=")",VALUE(VLOOKUP(OFFSET(B375,-MOD(ROW(B375),3),0),'登録データ（女）'!B270,8,FALSE)),"0"),"0")</f>
        <v>0</v>
      </c>
      <c r="AS375" s="91">
        <f t="shared" ca="1" si="1248"/>
        <v>0</v>
      </c>
      <c r="AT375" s="91" t="str">
        <f t="shared" ref="AT375" si="1384">IF(AU375="","",RANK(AU375,$AU$18:$AU$467,1))</f>
        <v/>
      </c>
      <c r="AU375" s="91" t="str">
        <f t="shared" ref="AU375" si="1385">IF(S375="","",B375)</f>
        <v/>
      </c>
      <c r="AV375" s="91" t="str">
        <f t="shared" ref="AV375" si="1386">IF(AW375="","",RANK(AW375,$AW$18:$AW$467,1))</f>
        <v/>
      </c>
      <c r="AW375" s="91" t="str">
        <f t="shared" ref="AW375" si="1387">IF(T375="","",B375)</f>
        <v/>
      </c>
      <c r="AX375" s="91" t="str">
        <f t="shared" ref="AX375" si="1388">IF(AY375="","",RANK(AY375,$AY$18:$AY$467,1))</f>
        <v/>
      </c>
      <c r="AY375" s="91" t="str">
        <f>IF(OR(G375="七種競技",G376="七種競技",G377="七種競技"),B375,"")</f>
        <v/>
      </c>
      <c r="AZ375" s="91"/>
      <c r="BA375" s="91">
        <f>B375</f>
        <v>0</v>
      </c>
      <c r="BB375" s="91" t="str">
        <f t="shared" si="1254"/>
        <v/>
      </c>
      <c r="BG375" s="91">
        <f t="shared" si="1255"/>
        <v>0</v>
      </c>
    </row>
    <row r="376" spans="1:59" ht="18.75" customHeight="1">
      <c r="A376" s="388"/>
      <c r="B376" s="382"/>
      <c r="C376" s="385"/>
      <c r="D376" s="385"/>
      <c r="E376" s="91" t="str">
        <f>IF(B375="","",VLOOKUP(B375,'登録データ（女）'!$A$3:$AB$2000,4,FALSE))</f>
        <v/>
      </c>
      <c r="F376" s="91" t="s">
        <v>53</v>
      </c>
      <c r="G376" s="16"/>
      <c r="H376" s="16"/>
      <c r="I376" s="91" t="s">
        <v>56</v>
      </c>
      <c r="J376" s="76"/>
      <c r="K376" s="91" t="str">
        <f t="shared" si="1256"/>
        <v/>
      </c>
      <c r="L376" s="76"/>
      <c r="M376" s="91" t="str">
        <f t="shared" si="1235"/>
        <v/>
      </c>
      <c r="N376" s="76"/>
      <c r="O376" s="76"/>
      <c r="P376" s="204"/>
      <c r="Q376" s="204"/>
      <c r="R376" s="257"/>
      <c r="S376" s="255"/>
      <c r="T376" s="255"/>
      <c r="X376" s="104"/>
      <c r="Y376" s="91">
        <f>IF(B376="",0,IF(VLOOKUP(B376,'登録データ（女）'!$A$3:$AB$2000,28,FALSE)=1,0,1))</f>
        <v>0</v>
      </c>
      <c r="Z376" s="91"/>
      <c r="AA376" s="91"/>
      <c r="AB376" s="91"/>
      <c r="AC376" s="91"/>
      <c r="AD376" s="91"/>
      <c r="AE376" s="91"/>
      <c r="AF376" s="91"/>
      <c r="AG376" s="91">
        <f t="shared" ca="1" si="1242"/>
        <v>0</v>
      </c>
      <c r="AH376" s="91">
        <f t="shared" si="1243"/>
        <v>0</v>
      </c>
      <c r="AI376" s="91" t="str">
        <f>IF(G376="","0",VLOOKUP(G376,'登録データ（女）'!$U$4:$W$23,2,FALSE))</f>
        <v>0</v>
      </c>
      <c r="AJ376" s="91" t="str">
        <f t="shared" si="1232"/>
        <v>00</v>
      </c>
      <c r="AK376" s="91" t="str">
        <f t="shared" si="1244"/>
        <v>0</v>
      </c>
      <c r="AL376" s="91" t="str">
        <f t="shared" si="1233"/>
        <v>000000</v>
      </c>
      <c r="AM376" s="91" t="str">
        <f t="shared" ca="1" si="1245"/>
        <v/>
      </c>
      <c r="AN376" s="91">
        <f t="shared" si="1246"/>
        <v>0</v>
      </c>
      <c r="AO376" s="91" t="str">
        <f>IF(G376="","0",VALUE(VLOOKUP(G376,'登録データ（男）'!$U$4:$W$22,3,FALSE)))</f>
        <v>0</v>
      </c>
      <c r="AP376" s="91">
        <f t="shared" si="1234"/>
        <v>0</v>
      </c>
      <c r="AQ376" s="91">
        <f t="shared" si="1247"/>
        <v>0</v>
      </c>
      <c r="AR376" s="91" t="str">
        <f ca="1">IF(OFFSET(B376,-MOD(ROW(B376),3),0)&lt;&gt;"",IF(RIGHT(G376,1)=")",VALUE(VLOOKUP(OFFSET(B376,-MOD(ROW(B376),3),0),'登録データ（女）'!B271,8,FALSE)),"0"),"0")</f>
        <v>0</v>
      </c>
      <c r="AS376" s="91">
        <f t="shared" ca="1" si="1248"/>
        <v>0</v>
      </c>
      <c r="AT376" s="91"/>
      <c r="AU376" s="91"/>
      <c r="AV376" s="91"/>
      <c r="AW376" s="91"/>
      <c r="AX376" s="91"/>
      <c r="AY376" s="91"/>
      <c r="AZ376" s="91"/>
      <c r="BA376" s="91"/>
      <c r="BB376" s="91" t="str">
        <f t="shared" si="1254"/>
        <v/>
      </c>
      <c r="BG376" s="91">
        <f t="shared" si="1255"/>
        <v>0</v>
      </c>
    </row>
    <row r="377" spans="1:59" ht="18.75" customHeight="1" thickBot="1">
      <c r="A377" s="389"/>
      <c r="B377" s="383"/>
      <c r="C377" s="386"/>
      <c r="D377" s="386"/>
      <c r="E377" s="117" t="s">
        <v>259</v>
      </c>
      <c r="F377" s="92" t="s">
        <v>54</v>
      </c>
      <c r="G377" s="79"/>
      <c r="H377" s="79"/>
      <c r="I377" s="92" t="s">
        <v>36</v>
      </c>
      <c r="J377" s="18"/>
      <c r="K377" s="93" t="str">
        <f t="shared" si="1256"/>
        <v/>
      </c>
      <c r="L377" s="18"/>
      <c r="M377" s="93" t="str">
        <f t="shared" si="1235"/>
        <v/>
      </c>
      <c r="N377" s="18"/>
      <c r="O377" s="18"/>
      <c r="P377" s="258"/>
      <c r="Q377" s="258"/>
      <c r="R377" s="259"/>
      <c r="S377" s="256"/>
      <c r="T377" s="256"/>
      <c r="X377" s="104"/>
      <c r="Y377" s="91">
        <f>IF(B377="",0,IF(VLOOKUP(B377,'登録データ（女）'!$A$3:$AB$2000,28,FALSE)=1,0,1))</f>
        <v>0</v>
      </c>
      <c r="Z377" s="91"/>
      <c r="AA377" s="91"/>
      <c r="AB377" s="91"/>
      <c r="AC377" s="91"/>
      <c r="AD377" s="91"/>
      <c r="AE377" s="91"/>
      <c r="AF377" s="91"/>
      <c r="AG377" s="91">
        <f t="shared" ca="1" si="1242"/>
        <v>0</v>
      </c>
      <c r="AH377" s="91">
        <f t="shared" si="1243"/>
        <v>0</v>
      </c>
      <c r="AI377" s="91" t="str">
        <f>IF(G377="","0",VLOOKUP(G377,'登録データ（女）'!$U$4:$W$23,2,FALSE))</f>
        <v>0</v>
      </c>
      <c r="AJ377" s="91" t="str">
        <f t="shared" si="1232"/>
        <v>00</v>
      </c>
      <c r="AK377" s="91" t="str">
        <f t="shared" si="1244"/>
        <v>0</v>
      </c>
      <c r="AL377" s="91" t="str">
        <f t="shared" si="1233"/>
        <v>000000</v>
      </c>
      <c r="AM377" s="91" t="str">
        <f t="shared" ca="1" si="1245"/>
        <v/>
      </c>
      <c r="AN377" s="91">
        <f t="shared" si="1246"/>
        <v>0</v>
      </c>
      <c r="AO377" s="91" t="str">
        <f>IF(G377="","0",VALUE(VLOOKUP(G377,'登録データ（男）'!$U$4:$W$22,3,FALSE)))</f>
        <v>0</v>
      </c>
      <c r="AP377" s="91">
        <f t="shared" si="1234"/>
        <v>0</v>
      </c>
      <c r="AQ377" s="91">
        <f t="shared" si="1247"/>
        <v>0</v>
      </c>
      <c r="AR377" s="91" t="str">
        <f ca="1">IF(OFFSET(B377,-MOD(ROW(B377),3),0)&lt;&gt;"",IF(RIGHT(G377,1)=")",VALUE(VLOOKUP(OFFSET(B377,-MOD(ROW(B377),3),0),'登録データ（女）'!B272,8,FALSE)),"0"),"0")</f>
        <v>0</v>
      </c>
      <c r="AS377" s="91">
        <f t="shared" ca="1" si="1248"/>
        <v>0</v>
      </c>
      <c r="AT377" s="91"/>
      <c r="AU377" s="91"/>
      <c r="AV377" s="91"/>
      <c r="AW377" s="91"/>
      <c r="AX377" s="91"/>
      <c r="AY377" s="91"/>
      <c r="AZ377" s="91"/>
      <c r="BA377" s="91"/>
      <c r="BB377" s="91" t="str">
        <f t="shared" si="1254"/>
        <v/>
      </c>
      <c r="BG377" s="91">
        <f t="shared" si="1255"/>
        <v>0</v>
      </c>
    </row>
    <row r="378" spans="1:59" ht="18.75" customHeight="1" thickTop="1">
      <c r="A378" s="387">
        <v>121</v>
      </c>
      <c r="B378" s="381"/>
      <c r="C378" s="384" t="str">
        <f>IF(B378="","",VLOOKUP(B378,'登録データ（女）'!$A$3:$AB$2000,2,FALSE))</f>
        <v/>
      </c>
      <c r="D378" s="384" t="str">
        <f>IF(B378="","",VLOOKUP(B378,'登録データ（女）'!$A$3:$AB$2000,3,FALSE))</f>
        <v/>
      </c>
      <c r="E378" s="90" t="str">
        <f>IF(B378="","",VLOOKUP(B378,'登録データ（女）'!$A$3:$AB$2000,7,FALSE))</f>
        <v/>
      </c>
      <c r="F378" s="90" t="s">
        <v>52</v>
      </c>
      <c r="G378" s="82"/>
      <c r="H378" s="82"/>
      <c r="I378" s="90" t="s">
        <v>55</v>
      </c>
      <c r="J378" s="17"/>
      <c r="K378" s="111" t="str">
        <f t="shared" si="1256"/>
        <v/>
      </c>
      <c r="L378" s="17"/>
      <c r="M378" s="111" t="str">
        <f t="shared" si="1235"/>
        <v/>
      </c>
      <c r="N378" s="17"/>
      <c r="O378" s="17"/>
      <c r="P378" s="262"/>
      <c r="Q378" s="262"/>
      <c r="R378" s="241"/>
      <c r="S378" s="254"/>
      <c r="T378" s="254"/>
      <c r="X378" s="104"/>
      <c r="Y378" s="91">
        <f>IF(B378="",0,IF(VLOOKUP(B378,'登録データ（女）'!$A$3:$AB$2000,28,FALSE)=1,0,1))</f>
        <v>0</v>
      </c>
      <c r="Z378" s="91">
        <f t="shared" ref="Z378" si="1389">IF(B378="",1,0)</f>
        <v>1</v>
      </c>
      <c r="AA378" s="91">
        <f t="shared" ref="AA378" si="1390">IF(C378="",1,0)</f>
        <v>1</v>
      </c>
      <c r="AB378" s="91">
        <f t="shared" ref="AB378" si="1391">IF(D378="",1,0)</f>
        <v>1</v>
      </c>
      <c r="AC378" s="91">
        <f t="shared" ref="AC378" si="1392">IF(E378="",1,0)</f>
        <v>1</v>
      </c>
      <c r="AD378" s="91">
        <f t="shared" ref="AD378" si="1393">IF(E379="",1,0)</f>
        <v>1</v>
      </c>
      <c r="AE378" s="91">
        <f>SUM(Z378:AD378)</f>
        <v>5</v>
      </c>
      <c r="AF378" s="115" t="str">
        <f t="shared" ref="AF378" si="1394">IF($B378="","",IF($B378&gt;1500,0,1))</f>
        <v/>
      </c>
      <c r="AG378" s="91">
        <f t="shared" ca="1" si="1242"/>
        <v>0</v>
      </c>
      <c r="AH378" s="91">
        <f t="shared" si="1243"/>
        <v>0</v>
      </c>
      <c r="AI378" s="91" t="str">
        <f>IF(G378="","0",VLOOKUP(G378,'登録データ（女）'!$U$4:$W$23,2,FALSE))</f>
        <v>0</v>
      </c>
      <c r="AJ378" s="91" t="str">
        <f t="shared" si="1232"/>
        <v>00</v>
      </c>
      <c r="AK378" s="91" t="str">
        <f t="shared" si="1244"/>
        <v>0</v>
      </c>
      <c r="AL378" s="91" t="str">
        <f t="shared" si="1233"/>
        <v>000000</v>
      </c>
      <c r="AM378" s="91" t="str">
        <f t="shared" ca="1" si="1245"/>
        <v/>
      </c>
      <c r="AN378" s="91">
        <f t="shared" si="1246"/>
        <v>0</v>
      </c>
      <c r="AO378" s="91" t="str">
        <f>IF(G378="","0",VALUE(VLOOKUP(G378,'登録データ（男）'!$U$4:$W$22,3,FALSE)))</f>
        <v>0</v>
      </c>
      <c r="AP378" s="91">
        <f t="shared" si="1234"/>
        <v>0</v>
      </c>
      <c r="AQ378" s="91">
        <f t="shared" si="1247"/>
        <v>0</v>
      </c>
      <c r="AR378" s="91" t="str">
        <f ca="1">IF(OFFSET(B378,-MOD(ROW(B378),3),0)&lt;&gt;"",IF(RIGHT(G378,1)=")",VALUE(VLOOKUP(OFFSET(B378,-MOD(ROW(B378),3),0),'登録データ（女）'!B273,8,FALSE)),"0"),"0")</f>
        <v>0</v>
      </c>
      <c r="AS378" s="91">
        <f t="shared" ca="1" si="1248"/>
        <v>0</v>
      </c>
      <c r="AT378" s="91" t="str">
        <f t="shared" ref="AT378" si="1395">IF(AU378="","",RANK(AU378,$AU$18:$AU$467,1))</f>
        <v/>
      </c>
      <c r="AU378" s="91" t="str">
        <f t="shared" ref="AU378" si="1396">IF(S378="","",B378)</f>
        <v/>
      </c>
      <c r="AV378" s="91" t="str">
        <f t="shared" ref="AV378" si="1397">IF(AW378="","",RANK(AW378,$AW$18:$AW$467,1))</f>
        <v/>
      </c>
      <c r="AW378" s="91" t="str">
        <f t="shared" ref="AW378" si="1398">IF(T378="","",B378)</f>
        <v/>
      </c>
      <c r="AX378" s="91" t="str">
        <f t="shared" ref="AX378" si="1399">IF(AY378="","",RANK(AY378,$AY$18:$AY$467,1))</f>
        <v/>
      </c>
      <c r="AY378" s="91" t="str">
        <f>IF(OR(G378="七種競技",G379="七種競技",G380="七種競技"),B378,"")</f>
        <v/>
      </c>
      <c r="AZ378" s="91"/>
      <c r="BA378" s="91">
        <f>B378</f>
        <v>0</v>
      </c>
      <c r="BB378" s="91" t="str">
        <f t="shared" si="1254"/>
        <v/>
      </c>
      <c r="BG378" s="91">
        <f t="shared" si="1255"/>
        <v>0</v>
      </c>
    </row>
    <row r="379" spans="1:59" ht="18.75" customHeight="1">
      <c r="A379" s="388"/>
      <c r="B379" s="382"/>
      <c r="C379" s="385"/>
      <c r="D379" s="385"/>
      <c r="E379" s="91" t="str">
        <f>IF(B378="","",VLOOKUP(B378,'登録データ（女）'!$A$3:$AB$2000,4,FALSE))</f>
        <v/>
      </c>
      <c r="F379" s="91" t="s">
        <v>53</v>
      </c>
      <c r="G379" s="16"/>
      <c r="H379" s="16"/>
      <c r="I379" s="91" t="s">
        <v>56</v>
      </c>
      <c r="J379" s="76"/>
      <c r="K379" s="91" t="str">
        <f t="shared" si="1256"/>
        <v/>
      </c>
      <c r="L379" s="76"/>
      <c r="M379" s="91" t="str">
        <f t="shared" si="1235"/>
        <v/>
      </c>
      <c r="N379" s="76"/>
      <c r="O379" s="76"/>
      <c r="P379" s="204"/>
      <c r="Q379" s="204"/>
      <c r="R379" s="257"/>
      <c r="S379" s="255"/>
      <c r="T379" s="255"/>
      <c r="X379" s="104"/>
      <c r="Y379" s="91">
        <f>IF(B379="",0,IF(VLOOKUP(B379,'登録データ（女）'!$A$3:$AB$2000,28,FALSE)=1,0,1))</f>
        <v>0</v>
      </c>
      <c r="Z379" s="91"/>
      <c r="AA379" s="91"/>
      <c r="AB379" s="91"/>
      <c r="AC379" s="91"/>
      <c r="AD379" s="91"/>
      <c r="AE379" s="91"/>
      <c r="AF379" s="91"/>
      <c r="AG379" s="91">
        <f t="shared" ca="1" si="1242"/>
        <v>0</v>
      </c>
      <c r="AH379" s="91">
        <f t="shared" si="1243"/>
        <v>0</v>
      </c>
      <c r="AI379" s="91" t="str">
        <f>IF(G379="","0",VLOOKUP(G379,'登録データ（女）'!$U$4:$W$23,2,FALSE))</f>
        <v>0</v>
      </c>
      <c r="AJ379" s="91" t="str">
        <f t="shared" si="1232"/>
        <v>00</v>
      </c>
      <c r="AK379" s="91" t="str">
        <f t="shared" si="1244"/>
        <v>0</v>
      </c>
      <c r="AL379" s="91" t="str">
        <f t="shared" si="1233"/>
        <v>000000</v>
      </c>
      <c r="AM379" s="91" t="str">
        <f t="shared" ca="1" si="1245"/>
        <v/>
      </c>
      <c r="AN379" s="91">
        <f t="shared" si="1246"/>
        <v>0</v>
      </c>
      <c r="AO379" s="91" t="str">
        <f>IF(G379="","0",VALUE(VLOOKUP(G379,'登録データ（男）'!$U$4:$W$22,3,FALSE)))</f>
        <v>0</v>
      </c>
      <c r="AP379" s="91">
        <f t="shared" si="1234"/>
        <v>0</v>
      </c>
      <c r="AQ379" s="91">
        <f t="shared" si="1247"/>
        <v>0</v>
      </c>
      <c r="AR379" s="91" t="str">
        <f ca="1">IF(OFFSET(B379,-MOD(ROW(B379),3),0)&lt;&gt;"",IF(RIGHT(G379,1)=")",VALUE(VLOOKUP(OFFSET(B379,-MOD(ROW(B379),3),0),'登録データ（女）'!B274,8,FALSE)),"0"),"0")</f>
        <v>0</v>
      </c>
      <c r="AS379" s="91">
        <f t="shared" ca="1" si="1248"/>
        <v>0</v>
      </c>
      <c r="AT379" s="91"/>
      <c r="AU379" s="91"/>
      <c r="AV379" s="91"/>
      <c r="AW379" s="91"/>
      <c r="AX379" s="91"/>
      <c r="AY379" s="91"/>
      <c r="AZ379" s="91"/>
      <c r="BA379" s="91"/>
      <c r="BB379" s="91" t="str">
        <f t="shared" si="1254"/>
        <v/>
      </c>
      <c r="BG379" s="91">
        <f t="shared" si="1255"/>
        <v>0</v>
      </c>
    </row>
    <row r="380" spans="1:59" ht="18.75" customHeight="1" thickBot="1">
      <c r="A380" s="389"/>
      <c r="B380" s="383"/>
      <c r="C380" s="386"/>
      <c r="D380" s="386"/>
      <c r="E380" s="117" t="s">
        <v>259</v>
      </c>
      <c r="F380" s="92" t="s">
        <v>54</v>
      </c>
      <c r="G380" s="79"/>
      <c r="H380" s="79"/>
      <c r="I380" s="92" t="s">
        <v>36</v>
      </c>
      <c r="J380" s="18"/>
      <c r="K380" s="93" t="str">
        <f t="shared" si="1256"/>
        <v/>
      </c>
      <c r="L380" s="18"/>
      <c r="M380" s="93" t="str">
        <f t="shared" si="1235"/>
        <v/>
      </c>
      <c r="N380" s="18"/>
      <c r="O380" s="18"/>
      <c r="P380" s="258"/>
      <c r="Q380" s="258"/>
      <c r="R380" s="259"/>
      <c r="S380" s="256"/>
      <c r="T380" s="256"/>
      <c r="X380" s="104"/>
      <c r="Y380" s="91">
        <f>IF(B380="",0,IF(VLOOKUP(B380,'登録データ（女）'!$A$3:$AB$2000,28,FALSE)=1,0,1))</f>
        <v>0</v>
      </c>
      <c r="Z380" s="91"/>
      <c r="AA380" s="91"/>
      <c r="AB380" s="91"/>
      <c r="AC380" s="91"/>
      <c r="AD380" s="91"/>
      <c r="AE380" s="91"/>
      <c r="AF380" s="91"/>
      <c r="AG380" s="91">
        <f t="shared" ca="1" si="1242"/>
        <v>0</v>
      </c>
      <c r="AH380" s="91">
        <f t="shared" si="1243"/>
        <v>0</v>
      </c>
      <c r="AI380" s="91" t="str">
        <f>IF(G380="","0",VLOOKUP(G380,'登録データ（女）'!$U$4:$W$23,2,FALSE))</f>
        <v>0</v>
      </c>
      <c r="AJ380" s="91" t="str">
        <f t="shared" si="1232"/>
        <v>00</v>
      </c>
      <c r="AK380" s="91" t="str">
        <f t="shared" si="1244"/>
        <v>0</v>
      </c>
      <c r="AL380" s="91" t="str">
        <f t="shared" si="1233"/>
        <v>000000</v>
      </c>
      <c r="AM380" s="91" t="str">
        <f t="shared" ca="1" si="1245"/>
        <v/>
      </c>
      <c r="AN380" s="91">
        <f t="shared" si="1246"/>
        <v>0</v>
      </c>
      <c r="AO380" s="91" t="str">
        <f>IF(G380="","0",VALUE(VLOOKUP(G380,'登録データ（男）'!$U$4:$W$22,3,FALSE)))</f>
        <v>0</v>
      </c>
      <c r="AP380" s="91">
        <f t="shared" si="1234"/>
        <v>0</v>
      </c>
      <c r="AQ380" s="91">
        <f t="shared" si="1247"/>
        <v>0</v>
      </c>
      <c r="AR380" s="91" t="str">
        <f ca="1">IF(OFFSET(B380,-MOD(ROW(B380),3),0)&lt;&gt;"",IF(RIGHT(G380,1)=")",VALUE(VLOOKUP(OFFSET(B380,-MOD(ROW(B380),3),0),'登録データ（女）'!B275,8,FALSE)),"0"),"0")</f>
        <v>0</v>
      </c>
      <c r="AS380" s="91">
        <f t="shared" ca="1" si="1248"/>
        <v>0</v>
      </c>
      <c r="AT380" s="91"/>
      <c r="AU380" s="91"/>
      <c r="AV380" s="91"/>
      <c r="AW380" s="91"/>
      <c r="AX380" s="91"/>
      <c r="AY380" s="91"/>
      <c r="AZ380" s="91"/>
      <c r="BA380" s="91"/>
      <c r="BB380" s="91" t="str">
        <f t="shared" si="1254"/>
        <v/>
      </c>
      <c r="BG380" s="91">
        <f t="shared" si="1255"/>
        <v>0</v>
      </c>
    </row>
    <row r="381" spans="1:59" ht="18.75" customHeight="1" thickTop="1">
      <c r="A381" s="387">
        <v>122</v>
      </c>
      <c r="B381" s="381"/>
      <c r="C381" s="384" t="str">
        <f>IF(B381="","",VLOOKUP(B381,'登録データ（女）'!$A$3:$AB$2000,2,FALSE))</f>
        <v/>
      </c>
      <c r="D381" s="384" t="str">
        <f>IF(B381="","",VLOOKUP(B381,'登録データ（女）'!$A$3:$AB$2000,3,FALSE))</f>
        <v/>
      </c>
      <c r="E381" s="90" t="str">
        <f>IF(B381="","",VLOOKUP(B381,'登録データ（女）'!$A$3:$AB$2000,7,FALSE))</f>
        <v/>
      </c>
      <c r="F381" s="90" t="s">
        <v>52</v>
      </c>
      <c r="G381" s="82"/>
      <c r="H381" s="82"/>
      <c r="I381" s="90" t="s">
        <v>55</v>
      </c>
      <c r="J381" s="17"/>
      <c r="K381" s="111" t="str">
        <f t="shared" si="1256"/>
        <v/>
      </c>
      <c r="L381" s="17"/>
      <c r="M381" s="111" t="str">
        <f t="shared" si="1235"/>
        <v/>
      </c>
      <c r="N381" s="17"/>
      <c r="O381" s="17"/>
      <c r="P381" s="262"/>
      <c r="Q381" s="262"/>
      <c r="R381" s="241"/>
      <c r="S381" s="254"/>
      <c r="T381" s="254"/>
      <c r="X381" s="104"/>
      <c r="Y381" s="91">
        <f>IF(B381="",0,IF(VLOOKUP(B381,'登録データ（女）'!$A$3:$AB$2000,28,FALSE)=1,0,1))</f>
        <v>0</v>
      </c>
      <c r="Z381" s="91">
        <f t="shared" ref="Z381" si="1400">IF(B381="",1,0)</f>
        <v>1</v>
      </c>
      <c r="AA381" s="91">
        <f t="shared" ref="AA381" si="1401">IF(C381="",1,0)</f>
        <v>1</v>
      </c>
      <c r="AB381" s="91">
        <f t="shared" ref="AB381" si="1402">IF(D381="",1,0)</f>
        <v>1</v>
      </c>
      <c r="AC381" s="91">
        <f t="shared" ref="AC381" si="1403">IF(E381="",1,0)</f>
        <v>1</v>
      </c>
      <c r="AD381" s="91">
        <f t="shared" ref="AD381" si="1404">IF(E382="",1,0)</f>
        <v>1</v>
      </c>
      <c r="AE381" s="91">
        <f>SUM(Z381:AD381)</f>
        <v>5</v>
      </c>
      <c r="AF381" s="115" t="str">
        <f t="shared" ref="AF381" si="1405">IF($B381="","",IF($B381&gt;1500,0,1))</f>
        <v/>
      </c>
      <c r="AG381" s="91">
        <f t="shared" ca="1" si="1242"/>
        <v>0</v>
      </c>
      <c r="AH381" s="91">
        <f t="shared" si="1243"/>
        <v>0</v>
      </c>
      <c r="AI381" s="91" t="str">
        <f>IF(G381="","0",VLOOKUP(G381,'登録データ（女）'!$U$4:$W$23,2,FALSE))</f>
        <v>0</v>
      </c>
      <c r="AJ381" s="91" t="str">
        <f t="shared" si="1232"/>
        <v>00</v>
      </c>
      <c r="AK381" s="91" t="str">
        <f t="shared" si="1244"/>
        <v>0</v>
      </c>
      <c r="AL381" s="91" t="str">
        <f t="shared" si="1233"/>
        <v>000000</v>
      </c>
      <c r="AM381" s="91" t="str">
        <f t="shared" ca="1" si="1245"/>
        <v/>
      </c>
      <c r="AN381" s="91">
        <f t="shared" si="1246"/>
        <v>0</v>
      </c>
      <c r="AO381" s="91" t="str">
        <f>IF(G381="","0",VALUE(VLOOKUP(G381,'登録データ（男）'!$U$4:$W$22,3,FALSE)))</f>
        <v>0</v>
      </c>
      <c r="AP381" s="91">
        <f t="shared" si="1234"/>
        <v>0</v>
      </c>
      <c r="AQ381" s="91">
        <f t="shared" si="1247"/>
        <v>0</v>
      </c>
      <c r="AR381" s="91" t="str">
        <f ca="1">IF(OFFSET(B381,-MOD(ROW(B381),3),0)&lt;&gt;"",IF(RIGHT(G381,1)=")",VALUE(VLOOKUP(OFFSET(B381,-MOD(ROW(B381),3),0),'登録データ（女）'!B276,8,FALSE)),"0"),"0")</f>
        <v>0</v>
      </c>
      <c r="AS381" s="91">
        <f t="shared" ca="1" si="1248"/>
        <v>0</v>
      </c>
      <c r="AT381" s="91" t="str">
        <f t="shared" ref="AT381" si="1406">IF(AU381="","",RANK(AU381,$AU$18:$AU$467,1))</f>
        <v/>
      </c>
      <c r="AU381" s="91" t="str">
        <f t="shared" ref="AU381" si="1407">IF(S381="","",B381)</f>
        <v/>
      </c>
      <c r="AV381" s="91" t="str">
        <f t="shared" ref="AV381" si="1408">IF(AW381="","",RANK(AW381,$AW$18:$AW$467,1))</f>
        <v/>
      </c>
      <c r="AW381" s="91" t="str">
        <f t="shared" ref="AW381" si="1409">IF(T381="","",B381)</f>
        <v/>
      </c>
      <c r="AX381" s="91" t="str">
        <f t="shared" ref="AX381" si="1410">IF(AY381="","",RANK(AY381,$AY$18:$AY$467,1))</f>
        <v/>
      </c>
      <c r="AY381" s="91" t="str">
        <f>IF(OR(G381="七種競技",G382="七種競技",G383="七種競技"),B381,"")</f>
        <v/>
      </c>
      <c r="AZ381" s="91"/>
      <c r="BA381" s="91">
        <f>B381</f>
        <v>0</v>
      </c>
      <c r="BB381" s="91" t="str">
        <f t="shared" si="1254"/>
        <v/>
      </c>
      <c r="BG381" s="91">
        <f t="shared" si="1255"/>
        <v>0</v>
      </c>
    </row>
    <row r="382" spans="1:59" ht="18.75" customHeight="1">
      <c r="A382" s="388"/>
      <c r="B382" s="382"/>
      <c r="C382" s="385"/>
      <c r="D382" s="385"/>
      <c r="E382" s="91" t="str">
        <f>IF(B381="","",VLOOKUP(B381,'登録データ（女）'!$A$3:$AB$2000,4,FALSE))</f>
        <v/>
      </c>
      <c r="F382" s="91" t="s">
        <v>53</v>
      </c>
      <c r="G382" s="16"/>
      <c r="H382" s="16"/>
      <c r="I382" s="91" t="s">
        <v>56</v>
      </c>
      <c r="J382" s="76"/>
      <c r="K382" s="91" t="str">
        <f t="shared" si="1256"/>
        <v/>
      </c>
      <c r="L382" s="76"/>
      <c r="M382" s="91" t="str">
        <f t="shared" si="1235"/>
        <v/>
      </c>
      <c r="N382" s="76"/>
      <c r="O382" s="76"/>
      <c r="P382" s="204"/>
      <c r="Q382" s="204"/>
      <c r="R382" s="257"/>
      <c r="S382" s="255"/>
      <c r="T382" s="255"/>
      <c r="X382" s="104"/>
      <c r="Y382" s="91">
        <f>IF(B382="",0,IF(VLOOKUP(B382,'登録データ（女）'!$A$3:$AB$2000,28,FALSE)=1,0,1))</f>
        <v>0</v>
      </c>
      <c r="Z382" s="91"/>
      <c r="AA382" s="91"/>
      <c r="AB382" s="91"/>
      <c r="AC382" s="91"/>
      <c r="AD382" s="91"/>
      <c r="AE382" s="91"/>
      <c r="AF382" s="91"/>
      <c r="AG382" s="91">
        <f t="shared" ca="1" si="1242"/>
        <v>0</v>
      </c>
      <c r="AH382" s="91">
        <f t="shared" si="1243"/>
        <v>0</v>
      </c>
      <c r="AI382" s="91" t="str">
        <f>IF(G382="","0",VLOOKUP(G382,'登録データ（女）'!$U$4:$W$23,2,FALSE))</f>
        <v>0</v>
      </c>
      <c r="AJ382" s="91" t="str">
        <f t="shared" si="1232"/>
        <v>00</v>
      </c>
      <c r="AK382" s="91" t="str">
        <f t="shared" si="1244"/>
        <v>0</v>
      </c>
      <c r="AL382" s="91" t="str">
        <f t="shared" si="1233"/>
        <v>000000</v>
      </c>
      <c r="AM382" s="91" t="str">
        <f t="shared" ca="1" si="1245"/>
        <v/>
      </c>
      <c r="AN382" s="91">
        <f t="shared" si="1246"/>
        <v>0</v>
      </c>
      <c r="AO382" s="91" t="str">
        <f>IF(G382="","0",VALUE(VLOOKUP(G382,'登録データ（男）'!$U$4:$W$22,3,FALSE)))</f>
        <v>0</v>
      </c>
      <c r="AP382" s="91">
        <f t="shared" si="1234"/>
        <v>0</v>
      </c>
      <c r="AQ382" s="91">
        <f t="shared" si="1247"/>
        <v>0</v>
      </c>
      <c r="AR382" s="91" t="str">
        <f ca="1">IF(OFFSET(B382,-MOD(ROW(B382),3),0)&lt;&gt;"",IF(RIGHT(G382,1)=")",VALUE(VLOOKUP(OFFSET(B382,-MOD(ROW(B382),3),0),'登録データ（女）'!B277,8,FALSE)),"0"),"0")</f>
        <v>0</v>
      </c>
      <c r="AS382" s="91">
        <f t="shared" ca="1" si="1248"/>
        <v>0</v>
      </c>
      <c r="AT382" s="91"/>
      <c r="AU382" s="91"/>
      <c r="AV382" s="91"/>
      <c r="AW382" s="91"/>
      <c r="AX382" s="91"/>
      <c r="AY382" s="91"/>
      <c r="AZ382" s="91"/>
      <c r="BA382" s="91"/>
      <c r="BB382" s="91" t="str">
        <f t="shared" si="1254"/>
        <v/>
      </c>
      <c r="BG382" s="91">
        <f t="shared" si="1255"/>
        <v>0</v>
      </c>
    </row>
    <row r="383" spans="1:59" ht="18.75" customHeight="1" thickBot="1">
      <c r="A383" s="389"/>
      <c r="B383" s="383"/>
      <c r="C383" s="386"/>
      <c r="D383" s="386"/>
      <c r="E383" s="117" t="s">
        <v>259</v>
      </c>
      <c r="F383" s="92" t="s">
        <v>54</v>
      </c>
      <c r="G383" s="79"/>
      <c r="H383" s="79"/>
      <c r="I383" s="92" t="s">
        <v>36</v>
      </c>
      <c r="J383" s="18"/>
      <c r="K383" s="93" t="str">
        <f t="shared" si="1256"/>
        <v/>
      </c>
      <c r="L383" s="18"/>
      <c r="M383" s="93" t="str">
        <f t="shared" si="1235"/>
        <v/>
      </c>
      <c r="N383" s="18"/>
      <c r="O383" s="18"/>
      <c r="P383" s="258"/>
      <c r="Q383" s="258"/>
      <c r="R383" s="259"/>
      <c r="S383" s="256"/>
      <c r="T383" s="256"/>
      <c r="X383" s="104"/>
      <c r="Y383" s="91">
        <f>IF(B383="",0,IF(VLOOKUP(B383,'登録データ（女）'!$A$3:$AB$2000,28,FALSE)=1,0,1))</f>
        <v>0</v>
      </c>
      <c r="Z383" s="91"/>
      <c r="AA383" s="91"/>
      <c r="AB383" s="91"/>
      <c r="AC383" s="91"/>
      <c r="AD383" s="91"/>
      <c r="AE383" s="91"/>
      <c r="AF383" s="91"/>
      <c r="AG383" s="91">
        <f t="shared" ca="1" si="1242"/>
        <v>0</v>
      </c>
      <c r="AH383" s="91">
        <f t="shared" si="1243"/>
        <v>0</v>
      </c>
      <c r="AI383" s="91" t="str">
        <f>IF(G383="","0",VLOOKUP(G383,'登録データ（女）'!$U$4:$W$23,2,FALSE))</f>
        <v>0</v>
      </c>
      <c r="AJ383" s="91" t="str">
        <f t="shared" si="1232"/>
        <v>00</v>
      </c>
      <c r="AK383" s="91" t="str">
        <f t="shared" si="1244"/>
        <v>0</v>
      </c>
      <c r="AL383" s="91" t="str">
        <f t="shared" si="1233"/>
        <v>000000</v>
      </c>
      <c r="AM383" s="91" t="str">
        <f t="shared" ca="1" si="1245"/>
        <v/>
      </c>
      <c r="AN383" s="91">
        <f t="shared" si="1246"/>
        <v>0</v>
      </c>
      <c r="AO383" s="91" t="str">
        <f>IF(G383="","0",VALUE(VLOOKUP(G383,'登録データ（男）'!$U$4:$W$22,3,FALSE)))</f>
        <v>0</v>
      </c>
      <c r="AP383" s="91">
        <f t="shared" si="1234"/>
        <v>0</v>
      </c>
      <c r="AQ383" s="91">
        <f t="shared" si="1247"/>
        <v>0</v>
      </c>
      <c r="AR383" s="91" t="str">
        <f ca="1">IF(OFFSET(B383,-MOD(ROW(B383),3),0)&lt;&gt;"",IF(RIGHT(G383,1)=")",VALUE(VLOOKUP(OFFSET(B383,-MOD(ROW(B383),3),0),'登録データ（女）'!B278,8,FALSE)),"0"),"0")</f>
        <v>0</v>
      </c>
      <c r="AS383" s="91">
        <f t="shared" ca="1" si="1248"/>
        <v>0</v>
      </c>
      <c r="AT383" s="91"/>
      <c r="AU383" s="91"/>
      <c r="AV383" s="91"/>
      <c r="AW383" s="91"/>
      <c r="AX383" s="91"/>
      <c r="AY383" s="91"/>
      <c r="AZ383" s="91"/>
      <c r="BA383" s="91"/>
      <c r="BB383" s="91" t="str">
        <f t="shared" si="1254"/>
        <v/>
      </c>
      <c r="BG383" s="91">
        <f t="shared" si="1255"/>
        <v>0</v>
      </c>
    </row>
    <row r="384" spans="1:59" ht="18.75" customHeight="1" thickTop="1">
      <c r="A384" s="387">
        <v>123</v>
      </c>
      <c r="B384" s="381"/>
      <c r="C384" s="384" t="str">
        <f>IF(B384="","",VLOOKUP(B384,'登録データ（女）'!$A$3:$AB$2000,2,FALSE))</f>
        <v/>
      </c>
      <c r="D384" s="384" t="str">
        <f>IF(B384="","",VLOOKUP(B384,'登録データ（女）'!$A$3:$AB$2000,3,FALSE))</f>
        <v/>
      </c>
      <c r="E384" s="90" t="str">
        <f>IF(B384="","",VLOOKUP(B384,'登録データ（女）'!$A$3:$AB$2000,7,FALSE))</f>
        <v/>
      </c>
      <c r="F384" s="90" t="s">
        <v>52</v>
      </c>
      <c r="G384" s="82"/>
      <c r="H384" s="82"/>
      <c r="I384" s="90" t="s">
        <v>55</v>
      </c>
      <c r="J384" s="17"/>
      <c r="K384" s="111" t="str">
        <f t="shared" si="1256"/>
        <v/>
      </c>
      <c r="L384" s="17"/>
      <c r="M384" s="111" t="str">
        <f t="shared" si="1235"/>
        <v/>
      </c>
      <c r="N384" s="17"/>
      <c r="O384" s="17"/>
      <c r="P384" s="262"/>
      <c r="Q384" s="262"/>
      <c r="R384" s="241"/>
      <c r="S384" s="254"/>
      <c r="T384" s="254"/>
      <c r="X384" s="104"/>
      <c r="Y384" s="91">
        <f>IF(B384="",0,IF(VLOOKUP(B384,'登録データ（女）'!$A$3:$AB$2000,28,FALSE)=1,0,1))</f>
        <v>0</v>
      </c>
      <c r="Z384" s="91">
        <f t="shared" ref="Z384" si="1411">IF(B384="",1,0)</f>
        <v>1</v>
      </c>
      <c r="AA384" s="91">
        <f t="shared" ref="AA384" si="1412">IF(C384="",1,0)</f>
        <v>1</v>
      </c>
      <c r="AB384" s="91">
        <f t="shared" ref="AB384" si="1413">IF(D384="",1,0)</f>
        <v>1</v>
      </c>
      <c r="AC384" s="91">
        <f t="shared" ref="AC384" si="1414">IF(E384="",1,0)</f>
        <v>1</v>
      </c>
      <c r="AD384" s="91">
        <f t="shared" ref="AD384" si="1415">IF(E385="",1,0)</f>
        <v>1</v>
      </c>
      <c r="AE384" s="91">
        <f>SUM(Z384:AD384)</f>
        <v>5</v>
      </c>
      <c r="AF384" s="115" t="str">
        <f t="shared" ref="AF384" si="1416">IF($B384="","",IF($B384&gt;1500,0,1))</f>
        <v/>
      </c>
      <c r="AG384" s="91">
        <f t="shared" ca="1" si="1242"/>
        <v>0</v>
      </c>
      <c r="AH384" s="91">
        <f t="shared" si="1243"/>
        <v>0</v>
      </c>
      <c r="AI384" s="91" t="str">
        <f>IF(G384="","0",VLOOKUP(G384,'登録データ（女）'!$U$4:$W$23,2,FALSE))</f>
        <v>0</v>
      </c>
      <c r="AJ384" s="91" t="str">
        <f t="shared" si="1232"/>
        <v>00</v>
      </c>
      <c r="AK384" s="91" t="str">
        <f t="shared" si="1244"/>
        <v>0</v>
      </c>
      <c r="AL384" s="91" t="str">
        <f t="shared" si="1233"/>
        <v>000000</v>
      </c>
      <c r="AM384" s="91" t="str">
        <f t="shared" ca="1" si="1245"/>
        <v/>
      </c>
      <c r="AN384" s="91">
        <f t="shared" si="1246"/>
        <v>0</v>
      </c>
      <c r="AO384" s="91" t="str">
        <f>IF(G384="","0",VALUE(VLOOKUP(G384,'登録データ（男）'!$U$4:$W$22,3,FALSE)))</f>
        <v>0</v>
      </c>
      <c r="AP384" s="91">
        <f t="shared" si="1234"/>
        <v>0</v>
      </c>
      <c r="AQ384" s="91">
        <f t="shared" si="1247"/>
        <v>0</v>
      </c>
      <c r="AR384" s="91" t="str">
        <f ca="1">IF(OFFSET(B384,-MOD(ROW(B384),3),0)&lt;&gt;"",IF(RIGHT(G384,1)=")",VALUE(VLOOKUP(OFFSET(B384,-MOD(ROW(B384),3),0),'登録データ（女）'!B279,8,FALSE)),"0"),"0")</f>
        <v>0</v>
      </c>
      <c r="AS384" s="91">
        <f t="shared" ca="1" si="1248"/>
        <v>0</v>
      </c>
      <c r="AT384" s="91" t="str">
        <f t="shared" ref="AT384" si="1417">IF(AU384="","",RANK(AU384,$AU$18:$AU$467,1))</f>
        <v/>
      </c>
      <c r="AU384" s="91" t="str">
        <f t="shared" ref="AU384" si="1418">IF(S384="","",B384)</f>
        <v/>
      </c>
      <c r="AV384" s="91" t="str">
        <f t="shared" ref="AV384" si="1419">IF(AW384="","",RANK(AW384,$AW$18:$AW$467,1))</f>
        <v/>
      </c>
      <c r="AW384" s="91" t="str">
        <f t="shared" ref="AW384" si="1420">IF(T384="","",B384)</f>
        <v/>
      </c>
      <c r="AX384" s="91" t="str">
        <f t="shared" ref="AX384" si="1421">IF(AY384="","",RANK(AY384,$AY$18:$AY$467,1))</f>
        <v/>
      </c>
      <c r="AY384" s="91" t="str">
        <f>IF(OR(G384="七種競技",G385="七種競技",G386="七種競技"),B384,"")</f>
        <v/>
      </c>
      <c r="AZ384" s="91"/>
      <c r="BA384" s="91">
        <f>B384</f>
        <v>0</v>
      </c>
      <c r="BB384" s="91" t="str">
        <f t="shared" si="1254"/>
        <v/>
      </c>
      <c r="BG384" s="91">
        <f t="shared" si="1255"/>
        <v>0</v>
      </c>
    </row>
    <row r="385" spans="1:59" ht="18.75" customHeight="1">
      <c r="A385" s="388"/>
      <c r="B385" s="382"/>
      <c r="C385" s="385"/>
      <c r="D385" s="385"/>
      <c r="E385" s="91" t="str">
        <f>IF(B384="","",VLOOKUP(B384,'登録データ（女）'!$A$3:$AB$2000,4,FALSE))</f>
        <v/>
      </c>
      <c r="F385" s="91" t="s">
        <v>53</v>
      </c>
      <c r="G385" s="16"/>
      <c r="H385" s="16"/>
      <c r="I385" s="91" t="s">
        <v>56</v>
      </c>
      <c r="J385" s="76"/>
      <c r="K385" s="91" t="str">
        <f t="shared" si="1256"/>
        <v/>
      </c>
      <c r="L385" s="76"/>
      <c r="M385" s="91" t="str">
        <f t="shared" si="1235"/>
        <v/>
      </c>
      <c r="N385" s="76"/>
      <c r="O385" s="76"/>
      <c r="P385" s="204"/>
      <c r="Q385" s="204"/>
      <c r="R385" s="257"/>
      <c r="S385" s="255"/>
      <c r="T385" s="255"/>
      <c r="X385" s="104"/>
      <c r="Y385" s="91">
        <f>IF(B385="",0,IF(VLOOKUP(B385,'登録データ（女）'!$A$3:$AB$2000,28,FALSE)=1,0,1))</f>
        <v>0</v>
      </c>
      <c r="Z385" s="91"/>
      <c r="AA385" s="91"/>
      <c r="AB385" s="91"/>
      <c r="AC385" s="91"/>
      <c r="AD385" s="91"/>
      <c r="AE385" s="91"/>
      <c r="AF385" s="91"/>
      <c r="AG385" s="91">
        <f t="shared" ca="1" si="1242"/>
        <v>0</v>
      </c>
      <c r="AH385" s="91">
        <f t="shared" si="1243"/>
        <v>0</v>
      </c>
      <c r="AI385" s="91" t="str">
        <f>IF(G385="","0",VLOOKUP(G385,'登録データ（女）'!$U$4:$W$23,2,FALSE))</f>
        <v>0</v>
      </c>
      <c r="AJ385" s="91" t="str">
        <f t="shared" si="1232"/>
        <v>00</v>
      </c>
      <c r="AK385" s="91" t="str">
        <f t="shared" si="1244"/>
        <v>0</v>
      </c>
      <c r="AL385" s="91" t="str">
        <f t="shared" si="1233"/>
        <v>000000</v>
      </c>
      <c r="AM385" s="91" t="str">
        <f t="shared" ca="1" si="1245"/>
        <v/>
      </c>
      <c r="AN385" s="91">
        <f t="shared" si="1246"/>
        <v>0</v>
      </c>
      <c r="AO385" s="91" t="str">
        <f>IF(G385="","0",VALUE(VLOOKUP(G385,'登録データ（男）'!$U$4:$W$22,3,FALSE)))</f>
        <v>0</v>
      </c>
      <c r="AP385" s="91">
        <f t="shared" si="1234"/>
        <v>0</v>
      </c>
      <c r="AQ385" s="91">
        <f t="shared" si="1247"/>
        <v>0</v>
      </c>
      <c r="AR385" s="91" t="str">
        <f ca="1">IF(OFFSET(B385,-MOD(ROW(B385),3),0)&lt;&gt;"",IF(RIGHT(G385,1)=")",VALUE(VLOOKUP(OFFSET(B385,-MOD(ROW(B385),3),0),'登録データ（女）'!B280,8,FALSE)),"0"),"0")</f>
        <v>0</v>
      </c>
      <c r="AS385" s="91">
        <f t="shared" ca="1" si="1248"/>
        <v>0</v>
      </c>
      <c r="AT385" s="91"/>
      <c r="AU385" s="91"/>
      <c r="AV385" s="91"/>
      <c r="AW385" s="91"/>
      <c r="AX385" s="91"/>
      <c r="AY385" s="91"/>
      <c r="AZ385" s="91"/>
      <c r="BA385" s="91"/>
      <c r="BB385" s="91" t="str">
        <f t="shared" si="1254"/>
        <v/>
      </c>
      <c r="BG385" s="91">
        <f t="shared" si="1255"/>
        <v>0</v>
      </c>
    </row>
    <row r="386" spans="1:59" ht="18.75" customHeight="1" thickBot="1">
      <c r="A386" s="389"/>
      <c r="B386" s="383"/>
      <c r="C386" s="386"/>
      <c r="D386" s="386"/>
      <c r="E386" s="117" t="s">
        <v>259</v>
      </c>
      <c r="F386" s="92" t="s">
        <v>54</v>
      </c>
      <c r="G386" s="79"/>
      <c r="H386" s="79"/>
      <c r="I386" s="92" t="s">
        <v>36</v>
      </c>
      <c r="J386" s="18"/>
      <c r="K386" s="93" t="str">
        <f t="shared" si="1256"/>
        <v/>
      </c>
      <c r="L386" s="18"/>
      <c r="M386" s="93" t="str">
        <f t="shared" si="1235"/>
        <v/>
      </c>
      <c r="N386" s="18"/>
      <c r="O386" s="18"/>
      <c r="P386" s="258"/>
      <c r="Q386" s="258"/>
      <c r="R386" s="259"/>
      <c r="S386" s="256"/>
      <c r="T386" s="256"/>
      <c r="X386" s="104"/>
      <c r="Y386" s="91">
        <f>IF(B386="",0,IF(VLOOKUP(B386,'登録データ（女）'!$A$3:$AB$2000,28,FALSE)=1,0,1))</f>
        <v>0</v>
      </c>
      <c r="Z386" s="91"/>
      <c r="AA386" s="91"/>
      <c r="AB386" s="91"/>
      <c r="AC386" s="91"/>
      <c r="AD386" s="91"/>
      <c r="AE386" s="91"/>
      <c r="AF386" s="91"/>
      <c r="AG386" s="91">
        <f t="shared" ca="1" si="1242"/>
        <v>0</v>
      </c>
      <c r="AH386" s="91">
        <f t="shared" si="1243"/>
        <v>0</v>
      </c>
      <c r="AI386" s="91" t="str">
        <f>IF(G386="","0",VLOOKUP(G386,'登録データ（女）'!$U$4:$W$23,2,FALSE))</f>
        <v>0</v>
      </c>
      <c r="AJ386" s="91" t="str">
        <f t="shared" si="1232"/>
        <v>00</v>
      </c>
      <c r="AK386" s="91" t="str">
        <f t="shared" si="1244"/>
        <v>0</v>
      </c>
      <c r="AL386" s="91" t="str">
        <f t="shared" si="1233"/>
        <v>000000</v>
      </c>
      <c r="AM386" s="91" t="str">
        <f t="shared" ca="1" si="1245"/>
        <v/>
      </c>
      <c r="AN386" s="91">
        <f t="shared" si="1246"/>
        <v>0</v>
      </c>
      <c r="AO386" s="91" t="str">
        <f>IF(G386="","0",VALUE(VLOOKUP(G386,'登録データ（男）'!$U$4:$W$22,3,FALSE)))</f>
        <v>0</v>
      </c>
      <c r="AP386" s="91">
        <f t="shared" si="1234"/>
        <v>0</v>
      </c>
      <c r="AQ386" s="91">
        <f t="shared" si="1247"/>
        <v>0</v>
      </c>
      <c r="AR386" s="91" t="str">
        <f ca="1">IF(OFFSET(B386,-MOD(ROW(B386),3),0)&lt;&gt;"",IF(RIGHT(G386,1)=")",VALUE(VLOOKUP(OFFSET(B386,-MOD(ROW(B386),3),0),'登録データ（女）'!B281,8,FALSE)),"0"),"0")</f>
        <v>0</v>
      </c>
      <c r="AS386" s="91">
        <f t="shared" ca="1" si="1248"/>
        <v>0</v>
      </c>
      <c r="AT386" s="91"/>
      <c r="AU386" s="91"/>
      <c r="AV386" s="91"/>
      <c r="AW386" s="91"/>
      <c r="AX386" s="91"/>
      <c r="AY386" s="91"/>
      <c r="AZ386" s="91"/>
      <c r="BA386" s="91"/>
      <c r="BB386" s="91" t="str">
        <f t="shared" si="1254"/>
        <v/>
      </c>
      <c r="BG386" s="91">
        <f t="shared" si="1255"/>
        <v>0</v>
      </c>
    </row>
    <row r="387" spans="1:59" ht="18.75" customHeight="1" thickTop="1">
      <c r="A387" s="387">
        <v>124</v>
      </c>
      <c r="B387" s="381"/>
      <c r="C387" s="384" t="str">
        <f>IF(B387="","",VLOOKUP(B387,'登録データ（女）'!$A$3:$AB$2000,2,FALSE))</f>
        <v/>
      </c>
      <c r="D387" s="384" t="str">
        <f>IF(B387="","",VLOOKUP(B387,'登録データ（女）'!$A$3:$AB$2000,3,FALSE))</f>
        <v/>
      </c>
      <c r="E387" s="90" t="str">
        <f>IF(B387="","",VLOOKUP(B387,'登録データ（女）'!$A$3:$AB$2000,7,FALSE))</f>
        <v/>
      </c>
      <c r="F387" s="90" t="s">
        <v>52</v>
      </c>
      <c r="G387" s="82"/>
      <c r="H387" s="82"/>
      <c r="I387" s="90" t="s">
        <v>55</v>
      </c>
      <c r="J387" s="17"/>
      <c r="K387" s="111" t="str">
        <f t="shared" si="1256"/>
        <v/>
      </c>
      <c r="L387" s="17"/>
      <c r="M387" s="111" t="str">
        <f t="shared" si="1235"/>
        <v/>
      </c>
      <c r="N387" s="17"/>
      <c r="O387" s="17"/>
      <c r="P387" s="262"/>
      <c r="Q387" s="262"/>
      <c r="R387" s="241"/>
      <c r="S387" s="254"/>
      <c r="T387" s="254"/>
      <c r="X387" s="104"/>
      <c r="Y387" s="91">
        <f>IF(B387="",0,IF(VLOOKUP(B387,'登録データ（女）'!$A$3:$AB$2000,28,FALSE)=1,0,1))</f>
        <v>0</v>
      </c>
      <c r="Z387" s="91">
        <f t="shared" ref="Z387" si="1422">IF(B387="",1,0)</f>
        <v>1</v>
      </c>
      <c r="AA387" s="91">
        <f t="shared" ref="AA387" si="1423">IF(C387="",1,0)</f>
        <v>1</v>
      </c>
      <c r="AB387" s="91">
        <f t="shared" ref="AB387" si="1424">IF(D387="",1,0)</f>
        <v>1</v>
      </c>
      <c r="AC387" s="91">
        <f t="shared" ref="AC387" si="1425">IF(E387="",1,0)</f>
        <v>1</v>
      </c>
      <c r="AD387" s="91">
        <f t="shared" ref="AD387" si="1426">IF(E388="",1,0)</f>
        <v>1</v>
      </c>
      <c r="AE387" s="91">
        <f>SUM(Z387:AD387)</f>
        <v>5</v>
      </c>
      <c r="AF387" s="115" t="str">
        <f t="shared" ref="AF387" si="1427">IF($B387="","",IF($B387&gt;1500,0,1))</f>
        <v/>
      </c>
      <c r="AG387" s="91">
        <f t="shared" ca="1" si="1242"/>
        <v>0</v>
      </c>
      <c r="AH387" s="91">
        <f t="shared" si="1243"/>
        <v>0</v>
      </c>
      <c r="AI387" s="91" t="str">
        <f>IF(G387="","0",VLOOKUP(G387,'登録データ（女）'!$U$4:$W$23,2,FALSE))</f>
        <v>0</v>
      </c>
      <c r="AJ387" s="91" t="str">
        <f t="shared" si="1232"/>
        <v>00</v>
      </c>
      <c r="AK387" s="91" t="str">
        <f t="shared" si="1244"/>
        <v>0</v>
      </c>
      <c r="AL387" s="91" t="str">
        <f t="shared" si="1233"/>
        <v>000000</v>
      </c>
      <c r="AM387" s="91" t="str">
        <f t="shared" ca="1" si="1245"/>
        <v/>
      </c>
      <c r="AN387" s="91">
        <f t="shared" si="1246"/>
        <v>0</v>
      </c>
      <c r="AO387" s="91" t="str">
        <f>IF(G387="","0",VALUE(VLOOKUP(G387,'登録データ（男）'!$U$4:$W$22,3,FALSE)))</f>
        <v>0</v>
      </c>
      <c r="AP387" s="91">
        <f t="shared" si="1234"/>
        <v>0</v>
      </c>
      <c r="AQ387" s="91">
        <f t="shared" si="1247"/>
        <v>0</v>
      </c>
      <c r="AR387" s="91" t="str">
        <f ca="1">IF(OFFSET(B387,-MOD(ROW(B387),3),0)&lt;&gt;"",IF(RIGHT(G387,1)=")",VALUE(VLOOKUP(OFFSET(B387,-MOD(ROW(B387),3),0),'登録データ（女）'!B282,8,FALSE)),"0"),"0")</f>
        <v>0</v>
      </c>
      <c r="AS387" s="91">
        <f t="shared" ca="1" si="1248"/>
        <v>0</v>
      </c>
      <c r="AT387" s="91" t="str">
        <f t="shared" ref="AT387" si="1428">IF(AU387="","",RANK(AU387,$AU$18:$AU$467,1))</f>
        <v/>
      </c>
      <c r="AU387" s="91" t="str">
        <f t="shared" ref="AU387" si="1429">IF(S387="","",B387)</f>
        <v/>
      </c>
      <c r="AV387" s="91" t="str">
        <f t="shared" ref="AV387" si="1430">IF(AW387="","",RANK(AW387,$AW$18:$AW$467,1))</f>
        <v/>
      </c>
      <c r="AW387" s="91" t="str">
        <f t="shared" ref="AW387" si="1431">IF(T387="","",B387)</f>
        <v/>
      </c>
      <c r="AX387" s="91" t="str">
        <f t="shared" ref="AX387" si="1432">IF(AY387="","",RANK(AY387,$AY$18:$AY$467,1))</f>
        <v/>
      </c>
      <c r="AY387" s="91" t="str">
        <f>IF(OR(G387="七種競技",G388="七種競技",G389="七種競技"),B387,"")</f>
        <v/>
      </c>
      <c r="AZ387" s="91"/>
      <c r="BA387" s="91">
        <f>B387</f>
        <v>0</v>
      </c>
      <c r="BB387" s="91" t="str">
        <f t="shared" si="1254"/>
        <v/>
      </c>
      <c r="BG387" s="91">
        <f t="shared" si="1255"/>
        <v>0</v>
      </c>
    </row>
    <row r="388" spans="1:59" ht="18.75" customHeight="1">
      <c r="A388" s="388"/>
      <c r="B388" s="382"/>
      <c r="C388" s="385"/>
      <c r="D388" s="385"/>
      <c r="E388" s="91" t="str">
        <f>IF(B387="","",VLOOKUP(B387,'登録データ（女）'!$A$3:$AB$2000,4,FALSE))</f>
        <v/>
      </c>
      <c r="F388" s="91" t="s">
        <v>53</v>
      </c>
      <c r="G388" s="16"/>
      <c r="H388" s="16"/>
      <c r="I388" s="91" t="s">
        <v>56</v>
      </c>
      <c r="J388" s="76"/>
      <c r="K388" s="91" t="str">
        <f t="shared" si="1256"/>
        <v/>
      </c>
      <c r="L388" s="76"/>
      <c r="M388" s="91" t="str">
        <f t="shared" si="1235"/>
        <v/>
      </c>
      <c r="N388" s="76"/>
      <c r="O388" s="76"/>
      <c r="P388" s="204"/>
      <c r="Q388" s="204"/>
      <c r="R388" s="257"/>
      <c r="S388" s="255"/>
      <c r="T388" s="255"/>
      <c r="X388" s="104"/>
      <c r="Y388" s="91">
        <f>IF(B388="",0,IF(VLOOKUP(B388,'登録データ（女）'!$A$3:$AB$2000,28,FALSE)=1,0,1))</f>
        <v>0</v>
      </c>
      <c r="Z388" s="91"/>
      <c r="AA388" s="91"/>
      <c r="AB388" s="91"/>
      <c r="AC388" s="91"/>
      <c r="AD388" s="91"/>
      <c r="AE388" s="91"/>
      <c r="AF388" s="91"/>
      <c r="AG388" s="91">
        <f t="shared" ca="1" si="1242"/>
        <v>0</v>
      </c>
      <c r="AH388" s="91">
        <f t="shared" si="1243"/>
        <v>0</v>
      </c>
      <c r="AI388" s="91" t="str">
        <f>IF(G388="","0",VLOOKUP(G388,'登録データ（女）'!$U$4:$W$23,2,FALSE))</f>
        <v>0</v>
      </c>
      <c r="AJ388" s="91" t="str">
        <f t="shared" si="1232"/>
        <v>00</v>
      </c>
      <c r="AK388" s="91" t="str">
        <f t="shared" si="1244"/>
        <v>0</v>
      </c>
      <c r="AL388" s="91" t="str">
        <f t="shared" si="1233"/>
        <v>000000</v>
      </c>
      <c r="AM388" s="91" t="str">
        <f t="shared" ca="1" si="1245"/>
        <v/>
      </c>
      <c r="AN388" s="91">
        <f t="shared" si="1246"/>
        <v>0</v>
      </c>
      <c r="AO388" s="91" t="str">
        <f>IF(G388="","0",VALUE(VLOOKUP(G388,'登録データ（男）'!$U$4:$W$22,3,FALSE)))</f>
        <v>0</v>
      </c>
      <c r="AP388" s="91">
        <f t="shared" si="1234"/>
        <v>0</v>
      </c>
      <c r="AQ388" s="91">
        <f t="shared" si="1247"/>
        <v>0</v>
      </c>
      <c r="AR388" s="91" t="str">
        <f ca="1">IF(OFFSET(B388,-MOD(ROW(B388),3),0)&lt;&gt;"",IF(RIGHT(G388,1)=")",VALUE(VLOOKUP(OFFSET(B388,-MOD(ROW(B388),3),0),'登録データ（女）'!B283,8,FALSE)),"0"),"0")</f>
        <v>0</v>
      </c>
      <c r="AS388" s="91">
        <f t="shared" ca="1" si="1248"/>
        <v>0</v>
      </c>
      <c r="AT388" s="91"/>
      <c r="AU388" s="91"/>
      <c r="AV388" s="91"/>
      <c r="AW388" s="91"/>
      <c r="AX388" s="91"/>
      <c r="AY388" s="91"/>
      <c r="AZ388" s="91"/>
      <c r="BA388" s="91"/>
      <c r="BB388" s="91" t="str">
        <f t="shared" si="1254"/>
        <v/>
      </c>
      <c r="BG388" s="91">
        <f t="shared" si="1255"/>
        <v>0</v>
      </c>
    </row>
    <row r="389" spans="1:59" ht="18.75" customHeight="1" thickBot="1">
      <c r="A389" s="389"/>
      <c r="B389" s="383"/>
      <c r="C389" s="386"/>
      <c r="D389" s="386"/>
      <c r="E389" s="117" t="s">
        <v>259</v>
      </c>
      <c r="F389" s="92" t="s">
        <v>54</v>
      </c>
      <c r="G389" s="79"/>
      <c r="H389" s="79"/>
      <c r="I389" s="92" t="s">
        <v>36</v>
      </c>
      <c r="J389" s="18"/>
      <c r="K389" s="93" t="str">
        <f t="shared" si="1256"/>
        <v/>
      </c>
      <c r="L389" s="18"/>
      <c r="M389" s="93" t="str">
        <f t="shared" si="1235"/>
        <v/>
      </c>
      <c r="N389" s="18"/>
      <c r="O389" s="18"/>
      <c r="P389" s="258"/>
      <c r="Q389" s="258"/>
      <c r="R389" s="259"/>
      <c r="S389" s="256"/>
      <c r="T389" s="256"/>
      <c r="X389" s="104"/>
      <c r="Y389" s="91">
        <f>IF(B389="",0,IF(VLOOKUP(B389,'登録データ（女）'!$A$3:$AB$2000,28,FALSE)=1,0,1))</f>
        <v>0</v>
      </c>
      <c r="Z389" s="91"/>
      <c r="AA389" s="91"/>
      <c r="AB389" s="91"/>
      <c r="AC389" s="91"/>
      <c r="AD389" s="91"/>
      <c r="AE389" s="91"/>
      <c r="AF389" s="91"/>
      <c r="AG389" s="91">
        <f t="shared" ca="1" si="1242"/>
        <v>0</v>
      </c>
      <c r="AH389" s="91">
        <f t="shared" si="1243"/>
        <v>0</v>
      </c>
      <c r="AI389" s="91" t="str">
        <f>IF(G389="","0",VLOOKUP(G389,'登録データ（女）'!$U$4:$W$23,2,FALSE))</f>
        <v>0</v>
      </c>
      <c r="AJ389" s="91" t="str">
        <f t="shared" si="1232"/>
        <v>00</v>
      </c>
      <c r="AK389" s="91" t="str">
        <f t="shared" si="1244"/>
        <v>0</v>
      </c>
      <c r="AL389" s="91" t="str">
        <f t="shared" si="1233"/>
        <v>000000</v>
      </c>
      <c r="AM389" s="91" t="str">
        <f t="shared" ca="1" si="1245"/>
        <v/>
      </c>
      <c r="AN389" s="91">
        <f t="shared" si="1246"/>
        <v>0</v>
      </c>
      <c r="AO389" s="91" t="str">
        <f>IF(G389="","0",VALUE(VLOOKUP(G389,'登録データ（男）'!$U$4:$W$22,3,FALSE)))</f>
        <v>0</v>
      </c>
      <c r="AP389" s="91">
        <f t="shared" si="1234"/>
        <v>0</v>
      </c>
      <c r="AQ389" s="91">
        <f t="shared" si="1247"/>
        <v>0</v>
      </c>
      <c r="AR389" s="91" t="str">
        <f ca="1">IF(OFFSET(B389,-MOD(ROW(B389),3),0)&lt;&gt;"",IF(RIGHT(G389,1)=")",VALUE(VLOOKUP(OFFSET(B389,-MOD(ROW(B389),3),0),'登録データ（女）'!B284,8,FALSE)),"0"),"0")</f>
        <v>0</v>
      </c>
      <c r="AS389" s="91">
        <f t="shared" ca="1" si="1248"/>
        <v>0</v>
      </c>
      <c r="AT389" s="91"/>
      <c r="AU389" s="91"/>
      <c r="AV389" s="91"/>
      <c r="AW389" s="91"/>
      <c r="AX389" s="91"/>
      <c r="AY389" s="91"/>
      <c r="AZ389" s="91"/>
      <c r="BA389" s="91"/>
      <c r="BB389" s="91" t="str">
        <f t="shared" si="1254"/>
        <v/>
      </c>
      <c r="BG389" s="91">
        <f t="shared" si="1255"/>
        <v>0</v>
      </c>
    </row>
    <row r="390" spans="1:59" ht="18.75" customHeight="1" thickTop="1">
      <c r="A390" s="387">
        <v>125</v>
      </c>
      <c r="B390" s="381"/>
      <c r="C390" s="384" t="str">
        <f>IF(B390="","",VLOOKUP(B390,'登録データ（女）'!$A$3:$AB$2000,2,FALSE))</f>
        <v/>
      </c>
      <c r="D390" s="384" t="str">
        <f>IF(B390="","",VLOOKUP(B390,'登録データ（女）'!$A$3:$AB$2000,3,FALSE))</f>
        <v/>
      </c>
      <c r="E390" s="90" t="str">
        <f>IF(B390="","",VLOOKUP(B390,'登録データ（女）'!$A$3:$AB$2000,7,FALSE))</f>
        <v/>
      </c>
      <c r="F390" s="90" t="s">
        <v>52</v>
      </c>
      <c r="G390" s="82"/>
      <c r="H390" s="82"/>
      <c r="I390" s="90" t="s">
        <v>55</v>
      </c>
      <c r="J390" s="17"/>
      <c r="K390" s="111" t="str">
        <f t="shared" si="1256"/>
        <v/>
      </c>
      <c r="L390" s="17"/>
      <c r="M390" s="111" t="str">
        <f t="shared" si="1235"/>
        <v/>
      </c>
      <c r="N390" s="17"/>
      <c r="O390" s="17"/>
      <c r="P390" s="262"/>
      <c r="Q390" s="262"/>
      <c r="R390" s="241"/>
      <c r="S390" s="254"/>
      <c r="T390" s="254"/>
      <c r="X390" s="104"/>
      <c r="Y390" s="91">
        <f>IF(B390="",0,IF(VLOOKUP(B390,'登録データ（女）'!$A$3:$AB$2000,28,FALSE)=1,0,1))</f>
        <v>0</v>
      </c>
      <c r="Z390" s="91">
        <f t="shared" ref="Z390" si="1433">IF(B390="",1,0)</f>
        <v>1</v>
      </c>
      <c r="AA390" s="91">
        <f t="shared" ref="AA390" si="1434">IF(C390="",1,0)</f>
        <v>1</v>
      </c>
      <c r="AB390" s="91">
        <f t="shared" ref="AB390" si="1435">IF(D390="",1,0)</f>
        <v>1</v>
      </c>
      <c r="AC390" s="91">
        <f t="shared" ref="AC390" si="1436">IF(E390="",1,0)</f>
        <v>1</v>
      </c>
      <c r="AD390" s="91">
        <f t="shared" ref="AD390" si="1437">IF(E391="",1,0)</f>
        <v>1</v>
      </c>
      <c r="AE390" s="91">
        <f>SUM(Z390:AD390)</f>
        <v>5</v>
      </c>
      <c r="AF390" s="115" t="str">
        <f t="shared" ref="AF390" si="1438">IF($B390="","",IF($B390&gt;1500,0,1))</f>
        <v/>
      </c>
      <c r="AG390" s="91">
        <f t="shared" ca="1" si="1242"/>
        <v>0</v>
      </c>
      <c r="AH390" s="91">
        <f t="shared" si="1243"/>
        <v>0</v>
      </c>
      <c r="AI390" s="91" t="str">
        <f>IF(G390="","0",VLOOKUP(G390,'登録データ（女）'!$U$4:$W$23,2,FALSE))</f>
        <v>0</v>
      </c>
      <c r="AJ390" s="91" t="str">
        <f t="shared" si="1232"/>
        <v>00</v>
      </c>
      <c r="AK390" s="91" t="str">
        <f t="shared" si="1244"/>
        <v>0</v>
      </c>
      <c r="AL390" s="91" t="str">
        <f t="shared" si="1233"/>
        <v>000000</v>
      </c>
      <c r="AM390" s="91" t="str">
        <f t="shared" ca="1" si="1245"/>
        <v/>
      </c>
      <c r="AN390" s="91">
        <f t="shared" si="1246"/>
        <v>0</v>
      </c>
      <c r="AO390" s="91" t="str">
        <f>IF(G390="","0",VALUE(VLOOKUP(G390,'登録データ（男）'!$U$4:$W$22,3,FALSE)))</f>
        <v>0</v>
      </c>
      <c r="AP390" s="91">
        <f t="shared" si="1234"/>
        <v>0</v>
      </c>
      <c r="AQ390" s="91">
        <f t="shared" si="1247"/>
        <v>0</v>
      </c>
      <c r="AR390" s="91" t="str">
        <f ca="1">IF(OFFSET(B390,-MOD(ROW(B390),3),0)&lt;&gt;"",IF(RIGHT(G390,1)=")",VALUE(VLOOKUP(OFFSET(B390,-MOD(ROW(B390),3),0),'登録データ（女）'!B285,8,FALSE)),"0"),"0")</f>
        <v>0</v>
      </c>
      <c r="AS390" s="91">
        <f t="shared" ca="1" si="1248"/>
        <v>0</v>
      </c>
      <c r="AT390" s="91" t="str">
        <f t="shared" ref="AT390" si="1439">IF(AU390="","",RANK(AU390,$AU$18:$AU$467,1))</f>
        <v/>
      </c>
      <c r="AU390" s="91" t="str">
        <f t="shared" ref="AU390" si="1440">IF(S390="","",B390)</f>
        <v/>
      </c>
      <c r="AV390" s="91" t="str">
        <f t="shared" ref="AV390" si="1441">IF(AW390="","",RANK(AW390,$AW$18:$AW$467,1))</f>
        <v/>
      </c>
      <c r="AW390" s="91" t="str">
        <f t="shared" ref="AW390" si="1442">IF(T390="","",B390)</f>
        <v/>
      </c>
      <c r="AX390" s="91" t="str">
        <f t="shared" ref="AX390" si="1443">IF(AY390="","",RANK(AY390,$AY$18:$AY$467,1))</f>
        <v/>
      </c>
      <c r="AY390" s="91" t="str">
        <f>IF(OR(G390="七種競技",G391="七種競技",G392="七種競技"),B390,"")</f>
        <v/>
      </c>
      <c r="AZ390" s="91"/>
      <c r="BA390" s="91">
        <f>B390</f>
        <v>0</v>
      </c>
      <c r="BB390" s="91" t="str">
        <f t="shared" si="1254"/>
        <v/>
      </c>
      <c r="BG390" s="91">
        <f t="shared" si="1255"/>
        <v>0</v>
      </c>
    </row>
    <row r="391" spans="1:59" ht="18.75" customHeight="1">
      <c r="A391" s="388"/>
      <c r="B391" s="382"/>
      <c r="C391" s="385"/>
      <c r="D391" s="385"/>
      <c r="E391" s="91" t="str">
        <f>IF(B390="","",VLOOKUP(B390,'登録データ（女）'!$A$3:$AB$2000,4,FALSE))</f>
        <v/>
      </c>
      <c r="F391" s="91" t="s">
        <v>53</v>
      </c>
      <c r="G391" s="16"/>
      <c r="H391" s="16"/>
      <c r="I391" s="91" t="s">
        <v>56</v>
      </c>
      <c r="J391" s="76"/>
      <c r="K391" s="91" t="str">
        <f t="shared" si="1256"/>
        <v/>
      </c>
      <c r="L391" s="76"/>
      <c r="M391" s="91" t="str">
        <f t="shared" si="1235"/>
        <v/>
      </c>
      <c r="N391" s="76"/>
      <c r="O391" s="76"/>
      <c r="P391" s="204"/>
      <c r="Q391" s="204"/>
      <c r="R391" s="257"/>
      <c r="S391" s="255"/>
      <c r="T391" s="255"/>
      <c r="X391" s="104"/>
      <c r="Y391" s="91">
        <f>IF(B391="",0,IF(VLOOKUP(B391,'登録データ（女）'!$A$3:$AB$2000,28,FALSE)=1,0,1))</f>
        <v>0</v>
      </c>
      <c r="Z391" s="91"/>
      <c r="AA391" s="91"/>
      <c r="AB391" s="91"/>
      <c r="AC391" s="91"/>
      <c r="AD391" s="91"/>
      <c r="AE391" s="91"/>
      <c r="AF391" s="91"/>
      <c r="AG391" s="91">
        <f t="shared" ca="1" si="1242"/>
        <v>0</v>
      </c>
      <c r="AH391" s="91">
        <f t="shared" si="1243"/>
        <v>0</v>
      </c>
      <c r="AI391" s="91" t="str">
        <f>IF(G391="","0",VLOOKUP(G391,'登録データ（女）'!$U$4:$W$23,2,FALSE))</f>
        <v>0</v>
      </c>
      <c r="AJ391" s="91" t="str">
        <f t="shared" si="1232"/>
        <v>00</v>
      </c>
      <c r="AK391" s="91" t="str">
        <f t="shared" si="1244"/>
        <v>0</v>
      </c>
      <c r="AL391" s="91" t="str">
        <f t="shared" si="1233"/>
        <v>000000</v>
      </c>
      <c r="AM391" s="91" t="str">
        <f t="shared" ca="1" si="1245"/>
        <v/>
      </c>
      <c r="AN391" s="91">
        <f t="shared" si="1246"/>
        <v>0</v>
      </c>
      <c r="AO391" s="91" t="str">
        <f>IF(G391="","0",VALUE(VLOOKUP(G391,'登録データ（男）'!$U$4:$W$22,3,FALSE)))</f>
        <v>0</v>
      </c>
      <c r="AP391" s="91">
        <f t="shared" si="1234"/>
        <v>0</v>
      </c>
      <c r="AQ391" s="91">
        <f t="shared" si="1247"/>
        <v>0</v>
      </c>
      <c r="AR391" s="91" t="str">
        <f ca="1">IF(OFFSET(B391,-MOD(ROW(B391),3),0)&lt;&gt;"",IF(RIGHT(G391,1)=")",VALUE(VLOOKUP(OFFSET(B391,-MOD(ROW(B391),3),0),'登録データ（女）'!B286,8,FALSE)),"0"),"0")</f>
        <v>0</v>
      </c>
      <c r="AS391" s="91">
        <f t="shared" ca="1" si="1248"/>
        <v>0</v>
      </c>
      <c r="AT391" s="91"/>
      <c r="AU391" s="91"/>
      <c r="AV391" s="91"/>
      <c r="AW391" s="91"/>
      <c r="AX391" s="91"/>
      <c r="AY391" s="91"/>
      <c r="AZ391" s="91"/>
      <c r="BA391" s="91"/>
      <c r="BB391" s="91" t="str">
        <f t="shared" si="1254"/>
        <v/>
      </c>
      <c r="BG391" s="91">
        <f t="shared" si="1255"/>
        <v>0</v>
      </c>
    </row>
    <row r="392" spans="1:59" ht="18.75" customHeight="1" thickBot="1">
      <c r="A392" s="389"/>
      <c r="B392" s="383"/>
      <c r="C392" s="386"/>
      <c r="D392" s="386"/>
      <c r="E392" s="117" t="s">
        <v>259</v>
      </c>
      <c r="F392" s="92" t="s">
        <v>54</v>
      </c>
      <c r="G392" s="79"/>
      <c r="H392" s="79"/>
      <c r="I392" s="92" t="s">
        <v>36</v>
      </c>
      <c r="J392" s="18"/>
      <c r="K392" s="93" t="str">
        <f t="shared" si="1256"/>
        <v/>
      </c>
      <c r="L392" s="18"/>
      <c r="M392" s="93" t="str">
        <f t="shared" si="1235"/>
        <v/>
      </c>
      <c r="N392" s="18"/>
      <c r="O392" s="18"/>
      <c r="P392" s="258"/>
      <c r="Q392" s="258"/>
      <c r="R392" s="259"/>
      <c r="S392" s="256"/>
      <c r="T392" s="256"/>
      <c r="X392" s="104"/>
      <c r="Y392" s="91">
        <f>IF(B392="",0,IF(VLOOKUP(B392,'登録データ（女）'!$A$3:$AB$2000,28,FALSE)=1,0,1))</f>
        <v>0</v>
      </c>
      <c r="Z392" s="91"/>
      <c r="AA392" s="91"/>
      <c r="AB392" s="91"/>
      <c r="AC392" s="91"/>
      <c r="AD392" s="91"/>
      <c r="AE392" s="91"/>
      <c r="AF392" s="91"/>
      <c r="AG392" s="91">
        <f t="shared" ca="1" si="1242"/>
        <v>0</v>
      </c>
      <c r="AH392" s="91">
        <f t="shared" si="1243"/>
        <v>0</v>
      </c>
      <c r="AI392" s="91" t="str">
        <f>IF(G392="","0",VLOOKUP(G392,'登録データ（女）'!$U$4:$W$23,2,FALSE))</f>
        <v>0</v>
      </c>
      <c r="AJ392" s="91" t="str">
        <f t="shared" si="1232"/>
        <v>00</v>
      </c>
      <c r="AK392" s="91" t="str">
        <f t="shared" si="1244"/>
        <v>0</v>
      </c>
      <c r="AL392" s="91" t="str">
        <f t="shared" si="1233"/>
        <v>000000</v>
      </c>
      <c r="AM392" s="91" t="str">
        <f t="shared" ca="1" si="1245"/>
        <v/>
      </c>
      <c r="AN392" s="91">
        <f t="shared" si="1246"/>
        <v>0</v>
      </c>
      <c r="AO392" s="91" t="str">
        <f>IF(G392="","0",VALUE(VLOOKUP(G392,'登録データ（男）'!$U$4:$W$22,3,FALSE)))</f>
        <v>0</v>
      </c>
      <c r="AP392" s="91">
        <f t="shared" si="1234"/>
        <v>0</v>
      </c>
      <c r="AQ392" s="91">
        <f t="shared" si="1247"/>
        <v>0</v>
      </c>
      <c r="AR392" s="91" t="str">
        <f ca="1">IF(OFFSET(B392,-MOD(ROW(B392),3),0)&lt;&gt;"",IF(RIGHT(G392,1)=")",VALUE(VLOOKUP(OFFSET(B392,-MOD(ROW(B392),3),0),'登録データ（女）'!B287,8,FALSE)),"0"),"0")</f>
        <v>0</v>
      </c>
      <c r="AS392" s="91">
        <f t="shared" ca="1" si="1248"/>
        <v>0</v>
      </c>
      <c r="AT392" s="91"/>
      <c r="AU392" s="91"/>
      <c r="AV392" s="91"/>
      <c r="AW392" s="91"/>
      <c r="AX392" s="91"/>
      <c r="AY392" s="91"/>
      <c r="AZ392" s="91"/>
      <c r="BA392" s="91"/>
      <c r="BB392" s="91" t="str">
        <f t="shared" si="1254"/>
        <v/>
      </c>
      <c r="BG392" s="91">
        <f t="shared" si="1255"/>
        <v>0</v>
      </c>
    </row>
    <row r="393" spans="1:59" ht="18.75" customHeight="1" thickTop="1">
      <c r="A393" s="387">
        <v>126</v>
      </c>
      <c r="B393" s="381"/>
      <c r="C393" s="384" t="str">
        <f>IF(B393="","",VLOOKUP(B393,'登録データ（女）'!$A$3:$AB$2000,2,FALSE))</f>
        <v/>
      </c>
      <c r="D393" s="384" t="str">
        <f>IF(B393="","",VLOOKUP(B393,'登録データ（女）'!$A$3:$AB$2000,3,FALSE))</f>
        <v/>
      </c>
      <c r="E393" s="90" t="str">
        <f>IF(B393="","",VLOOKUP(B393,'登録データ（女）'!$A$3:$AB$2000,7,FALSE))</f>
        <v/>
      </c>
      <c r="F393" s="90" t="s">
        <v>52</v>
      </c>
      <c r="G393" s="82"/>
      <c r="H393" s="82"/>
      <c r="I393" s="90" t="s">
        <v>55</v>
      </c>
      <c r="J393" s="17"/>
      <c r="K393" s="111" t="str">
        <f t="shared" si="1256"/>
        <v/>
      </c>
      <c r="L393" s="17"/>
      <c r="M393" s="111" t="str">
        <f t="shared" si="1235"/>
        <v/>
      </c>
      <c r="N393" s="17"/>
      <c r="O393" s="17"/>
      <c r="P393" s="262"/>
      <c r="Q393" s="262"/>
      <c r="R393" s="241"/>
      <c r="S393" s="254"/>
      <c r="T393" s="254"/>
      <c r="X393" s="104"/>
      <c r="Y393" s="91">
        <f>IF(B393="",0,IF(VLOOKUP(B393,'登録データ（女）'!$A$3:$AB$2000,28,FALSE)=1,0,1))</f>
        <v>0</v>
      </c>
      <c r="Z393" s="91">
        <f t="shared" ref="Z393" si="1444">IF(B393="",1,0)</f>
        <v>1</v>
      </c>
      <c r="AA393" s="91">
        <f t="shared" ref="AA393" si="1445">IF(C393="",1,0)</f>
        <v>1</v>
      </c>
      <c r="AB393" s="91">
        <f t="shared" ref="AB393" si="1446">IF(D393="",1,0)</f>
        <v>1</v>
      </c>
      <c r="AC393" s="91">
        <f t="shared" ref="AC393" si="1447">IF(E393="",1,0)</f>
        <v>1</v>
      </c>
      <c r="AD393" s="91">
        <f t="shared" ref="AD393" si="1448">IF(E394="",1,0)</f>
        <v>1</v>
      </c>
      <c r="AE393" s="91">
        <f>SUM(Z393:AD393)</f>
        <v>5</v>
      </c>
      <c r="AF393" s="115" t="str">
        <f t="shared" ref="AF393" si="1449">IF($B393="","",IF($B393&gt;1500,0,1))</f>
        <v/>
      </c>
      <c r="AG393" s="91">
        <f t="shared" ca="1" si="1242"/>
        <v>0</v>
      </c>
      <c r="AH393" s="91">
        <f t="shared" si="1243"/>
        <v>0</v>
      </c>
      <c r="AI393" s="91" t="str">
        <f>IF(G393="","0",VLOOKUP(G393,'登録データ（女）'!$U$4:$W$23,2,FALSE))</f>
        <v>0</v>
      </c>
      <c r="AJ393" s="91" t="str">
        <f t="shared" si="1232"/>
        <v>00</v>
      </c>
      <c r="AK393" s="91" t="str">
        <f t="shared" si="1244"/>
        <v>0</v>
      </c>
      <c r="AL393" s="91" t="str">
        <f t="shared" si="1233"/>
        <v>000000</v>
      </c>
      <c r="AM393" s="91" t="str">
        <f t="shared" ca="1" si="1245"/>
        <v/>
      </c>
      <c r="AN393" s="91">
        <f t="shared" si="1246"/>
        <v>0</v>
      </c>
      <c r="AO393" s="91" t="str">
        <f>IF(G393="","0",VALUE(VLOOKUP(G393,'登録データ（男）'!$U$4:$W$22,3,FALSE)))</f>
        <v>0</v>
      </c>
      <c r="AP393" s="91">
        <f t="shared" si="1234"/>
        <v>0</v>
      </c>
      <c r="AQ393" s="91">
        <f t="shared" si="1247"/>
        <v>0</v>
      </c>
      <c r="AR393" s="91" t="str">
        <f ca="1">IF(OFFSET(B393,-MOD(ROW(B393),3),0)&lt;&gt;"",IF(RIGHT(G393,1)=")",VALUE(VLOOKUP(OFFSET(B393,-MOD(ROW(B393),3),0),'登録データ（女）'!B288,8,FALSE)),"0"),"0")</f>
        <v>0</v>
      </c>
      <c r="AS393" s="91">
        <f t="shared" ca="1" si="1248"/>
        <v>0</v>
      </c>
      <c r="AT393" s="91" t="str">
        <f t="shared" ref="AT393" si="1450">IF(AU393="","",RANK(AU393,$AU$18:$AU$467,1))</f>
        <v/>
      </c>
      <c r="AU393" s="91" t="str">
        <f t="shared" ref="AU393" si="1451">IF(S393="","",B393)</f>
        <v/>
      </c>
      <c r="AV393" s="91" t="str">
        <f t="shared" ref="AV393" si="1452">IF(AW393="","",RANK(AW393,$AW$18:$AW$467,1))</f>
        <v/>
      </c>
      <c r="AW393" s="91" t="str">
        <f t="shared" ref="AW393" si="1453">IF(T393="","",B393)</f>
        <v/>
      </c>
      <c r="AX393" s="91" t="str">
        <f t="shared" ref="AX393" si="1454">IF(AY393="","",RANK(AY393,$AY$18:$AY$467,1))</f>
        <v/>
      </c>
      <c r="AY393" s="91" t="str">
        <f>IF(OR(G393="七種競技",G394="七種競技",G395="七種競技"),B393,"")</f>
        <v/>
      </c>
      <c r="AZ393" s="91"/>
      <c r="BA393" s="91">
        <f>B393</f>
        <v>0</v>
      </c>
      <c r="BB393" s="91" t="str">
        <f t="shared" si="1254"/>
        <v/>
      </c>
      <c r="BG393" s="91">
        <f t="shared" si="1255"/>
        <v>0</v>
      </c>
    </row>
    <row r="394" spans="1:59" ht="18.75" customHeight="1">
      <c r="A394" s="388"/>
      <c r="B394" s="382"/>
      <c r="C394" s="385"/>
      <c r="D394" s="385"/>
      <c r="E394" s="91" t="str">
        <f>IF(B393="","",VLOOKUP(B393,'登録データ（女）'!$A$3:$AB$2000,4,FALSE))</f>
        <v/>
      </c>
      <c r="F394" s="91" t="s">
        <v>53</v>
      </c>
      <c r="G394" s="16"/>
      <c r="H394" s="16"/>
      <c r="I394" s="91" t="s">
        <v>56</v>
      </c>
      <c r="J394" s="76"/>
      <c r="K394" s="91" t="str">
        <f t="shared" si="1256"/>
        <v/>
      </c>
      <c r="L394" s="76"/>
      <c r="M394" s="91" t="str">
        <f t="shared" si="1235"/>
        <v/>
      </c>
      <c r="N394" s="76"/>
      <c r="O394" s="76"/>
      <c r="P394" s="204"/>
      <c r="Q394" s="204"/>
      <c r="R394" s="257"/>
      <c r="S394" s="255"/>
      <c r="T394" s="255"/>
      <c r="X394" s="104"/>
      <c r="Y394" s="91">
        <f>IF(B394="",0,IF(VLOOKUP(B394,'登録データ（女）'!$A$3:$AB$2000,28,FALSE)=1,0,1))</f>
        <v>0</v>
      </c>
      <c r="Z394" s="91"/>
      <c r="AA394" s="91"/>
      <c r="AB394" s="91"/>
      <c r="AC394" s="91"/>
      <c r="AD394" s="91"/>
      <c r="AE394" s="91"/>
      <c r="AF394" s="91"/>
      <c r="AG394" s="91">
        <f t="shared" ca="1" si="1242"/>
        <v>0</v>
      </c>
      <c r="AH394" s="91">
        <f t="shared" si="1243"/>
        <v>0</v>
      </c>
      <c r="AI394" s="91" t="str">
        <f>IF(G394="","0",VLOOKUP(G394,'登録データ（女）'!$U$4:$W$23,2,FALSE))</f>
        <v>0</v>
      </c>
      <c r="AJ394" s="91" t="str">
        <f t="shared" si="1232"/>
        <v>00</v>
      </c>
      <c r="AK394" s="91" t="str">
        <f t="shared" si="1244"/>
        <v>0</v>
      </c>
      <c r="AL394" s="91" t="str">
        <f t="shared" si="1233"/>
        <v>000000</v>
      </c>
      <c r="AM394" s="91" t="str">
        <f t="shared" ca="1" si="1245"/>
        <v/>
      </c>
      <c r="AN394" s="91">
        <f t="shared" si="1246"/>
        <v>0</v>
      </c>
      <c r="AO394" s="91" t="str">
        <f>IF(G394="","0",VALUE(VLOOKUP(G394,'登録データ（男）'!$U$4:$W$22,3,FALSE)))</f>
        <v>0</v>
      </c>
      <c r="AP394" s="91">
        <f t="shared" si="1234"/>
        <v>0</v>
      </c>
      <c r="AQ394" s="91">
        <f t="shared" si="1247"/>
        <v>0</v>
      </c>
      <c r="AR394" s="91" t="str">
        <f ca="1">IF(OFFSET(B394,-MOD(ROW(B394),3),0)&lt;&gt;"",IF(RIGHT(G394,1)=")",VALUE(VLOOKUP(OFFSET(B394,-MOD(ROW(B394),3),0),'登録データ（女）'!B289,8,FALSE)),"0"),"0")</f>
        <v>0</v>
      </c>
      <c r="AS394" s="91">
        <f t="shared" ca="1" si="1248"/>
        <v>0</v>
      </c>
      <c r="AT394" s="91"/>
      <c r="AU394" s="91"/>
      <c r="AV394" s="91"/>
      <c r="AW394" s="91"/>
      <c r="AX394" s="91"/>
      <c r="AY394" s="91"/>
      <c r="AZ394" s="91"/>
      <c r="BA394" s="91"/>
      <c r="BB394" s="91" t="str">
        <f t="shared" si="1254"/>
        <v/>
      </c>
      <c r="BG394" s="91">
        <f t="shared" si="1255"/>
        <v>0</v>
      </c>
    </row>
    <row r="395" spans="1:59" ht="18.75" customHeight="1" thickBot="1">
      <c r="A395" s="389"/>
      <c r="B395" s="383"/>
      <c r="C395" s="386"/>
      <c r="D395" s="386"/>
      <c r="E395" s="117" t="s">
        <v>259</v>
      </c>
      <c r="F395" s="92" t="s">
        <v>54</v>
      </c>
      <c r="G395" s="79"/>
      <c r="H395" s="79"/>
      <c r="I395" s="92" t="s">
        <v>36</v>
      </c>
      <c r="J395" s="18"/>
      <c r="K395" s="93" t="str">
        <f t="shared" si="1256"/>
        <v/>
      </c>
      <c r="L395" s="18"/>
      <c r="M395" s="93" t="str">
        <f t="shared" si="1235"/>
        <v/>
      </c>
      <c r="N395" s="18"/>
      <c r="O395" s="18"/>
      <c r="P395" s="258"/>
      <c r="Q395" s="258"/>
      <c r="R395" s="259"/>
      <c r="S395" s="256"/>
      <c r="T395" s="256"/>
      <c r="X395" s="104"/>
      <c r="Y395" s="91">
        <f>IF(B395="",0,IF(VLOOKUP(B395,'登録データ（女）'!$A$3:$AB$2000,28,FALSE)=1,0,1))</f>
        <v>0</v>
      </c>
      <c r="Z395" s="91"/>
      <c r="AA395" s="91"/>
      <c r="AB395" s="91"/>
      <c r="AC395" s="91"/>
      <c r="AD395" s="91"/>
      <c r="AE395" s="91"/>
      <c r="AF395" s="91"/>
      <c r="AG395" s="91">
        <f t="shared" ca="1" si="1242"/>
        <v>0</v>
      </c>
      <c r="AH395" s="91">
        <f t="shared" si="1243"/>
        <v>0</v>
      </c>
      <c r="AI395" s="91" t="str">
        <f>IF(G395="","0",VLOOKUP(G395,'登録データ（女）'!$U$4:$W$23,2,FALSE))</f>
        <v>0</v>
      </c>
      <c r="AJ395" s="91" t="str">
        <f t="shared" si="1232"/>
        <v>00</v>
      </c>
      <c r="AK395" s="91" t="str">
        <f t="shared" si="1244"/>
        <v>0</v>
      </c>
      <c r="AL395" s="91" t="str">
        <f t="shared" si="1233"/>
        <v>000000</v>
      </c>
      <c r="AM395" s="91" t="str">
        <f t="shared" ca="1" si="1245"/>
        <v/>
      </c>
      <c r="AN395" s="91">
        <f t="shared" si="1246"/>
        <v>0</v>
      </c>
      <c r="AO395" s="91" t="str">
        <f>IF(G395="","0",VALUE(VLOOKUP(G395,'登録データ（男）'!$U$4:$W$22,3,FALSE)))</f>
        <v>0</v>
      </c>
      <c r="AP395" s="91">
        <f t="shared" si="1234"/>
        <v>0</v>
      </c>
      <c r="AQ395" s="91">
        <f t="shared" si="1247"/>
        <v>0</v>
      </c>
      <c r="AR395" s="91" t="str">
        <f ca="1">IF(OFFSET(B395,-MOD(ROW(B395),3),0)&lt;&gt;"",IF(RIGHT(G395,1)=")",VALUE(VLOOKUP(OFFSET(B395,-MOD(ROW(B395),3),0),'登録データ（女）'!B290,8,FALSE)),"0"),"0")</f>
        <v>0</v>
      </c>
      <c r="AS395" s="91">
        <f t="shared" ca="1" si="1248"/>
        <v>0</v>
      </c>
      <c r="AT395" s="91"/>
      <c r="AU395" s="91"/>
      <c r="AV395" s="91"/>
      <c r="AW395" s="91"/>
      <c r="AX395" s="91"/>
      <c r="AY395" s="91"/>
      <c r="AZ395" s="91"/>
      <c r="BA395" s="91"/>
      <c r="BB395" s="91" t="str">
        <f t="shared" si="1254"/>
        <v/>
      </c>
      <c r="BG395" s="91">
        <f t="shared" si="1255"/>
        <v>0</v>
      </c>
    </row>
    <row r="396" spans="1:59" ht="18" customHeight="1" thickTop="1">
      <c r="A396" s="387">
        <v>127</v>
      </c>
      <c r="B396" s="381"/>
      <c r="C396" s="384" t="str">
        <f>IF(B396="","",VLOOKUP(B396,'登録データ（女）'!$A$3:$AB$2000,2,FALSE))</f>
        <v/>
      </c>
      <c r="D396" s="384" t="str">
        <f>IF(B396="","",VLOOKUP(B396,'登録データ（女）'!$A$3:$AB$2000,3,FALSE))</f>
        <v/>
      </c>
      <c r="E396" s="90" t="str">
        <f>IF(B396="","",VLOOKUP(B396,'登録データ（女）'!$A$3:$AB$2000,7,FALSE))</f>
        <v/>
      </c>
      <c r="F396" s="90" t="s">
        <v>52</v>
      </c>
      <c r="G396" s="82"/>
      <c r="H396" s="82"/>
      <c r="I396" s="90" t="s">
        <v>55</v>
      </c>
      <c r="J396" s="17"/>
      <c r="K396" s="111" t="str">
        <f t="shared" si="1256"/>
        <v/>
      </c>
      <c r="L396" s="17"/>
      <c r="M396" s="111" t="str">
        <f t="shared" si="1235"/>
        <v/>
      </c>
      <c r="N396" s="17"/>
      <c r="O396" s="17"/>
      <c r="P396" s="262"/>
      <c r="Q396" s="262"/>
      <c r="R396" s="241"/>
      <c r="S396" s="254"/>
      <c r="T396" s="254"/>
      <c r="X396" s="104"/>
      <c r="Y396" s="91">
        <f>IF(B396="",0,IF(VLOOKUP(B396,'登録データ（女）'!$A$3:$AB$2000,28,FALSE)=1,0,1))</f>
        <v>0</v>
      </c>
      <c r="Z396" s="91">
        <f t="shared" ref="Z396" si="1455">IF(B396="",1,0)</f>
        <v>1</v>
      </c>
      <c r="AA396" s="91">
        <f t="shared" ref="AA396" si="1456">IF(C396="",1,0)</f>
        <v>1</v>
      </c>
      <c r="AB396" s="91">
        <f t="shared" ref="AB396" si="1457">IF(D396="",1,0)</f>
        <v>1</v>
      </c>
      <c r="AC396" s="91">
        <f t="shared" ref="AC396" si="1458">IF(E396="",1,0)</f>
        <v>1</v>
      </c>
      <c r="AD396" s="91">
        <f t="shared" ref="AD396" si="1459">IF(E397="",1,0)</f>
        <v>1</v>
      </c>
      <c r="AE396" s="91">
        <f>SUM(Z396:AD396)</f>
        <v>5</v>
      </c>
      <c r="AF396" s="115" t="str">
        <f t="shared" ref="AF396" si="1460">IF($B396="","",IF($B396&gt;1500,0,1))</f>
        <v/>
      </c>
      <c r="AG396" s="91">
        <f t="shared" ca="1" si="1242"/>
        <v>0</v>
      </c>
      <c r="AH396" s="91">
        <f t="shared" si="1243"/>
        <v>0</v>
      </c>
      <c r="AI396" s="91" t="str">
        <f>IF(G396="","0",VLOOKUP(G396,'登録データ（女）'!$U$4:$W$23,2,FALSE))</f>
        <v>0</v>
      </c>
      <c r="AJ396" s="91" t="str">
        <f t="shared" si="1232"/>
        <v>00</v>
      </c>
      <c r="AK396" s="91" t="str">
        <f t="shared" si="1244"/>
        <v>0</v>
      </c>
      <c r="AL396" s="91" t="str">
        <f t="shared" si="1233"/>
        <v>000000</v>
      </c>
      <c r="AM396" s="91" t="str">
        <f t="shared" ca="1" si="1245"/>
        <v/>
      </c>
      <c r="AN396" s="91">
        <f t="shared" si="1246"/>
        <v>0</v>
      </c>
      <c r="AO396" s="91" t="str">
        <f>IF(G396="","0",VALUE(VLOOKUP(G396,'登録データ（男）'!$U$4:$W$22,3,FALSE)))</f>
        <v>0</v>
      </c>
      <c r="AP396" s="91">
        <f t="shared" si="1234"/>
        <v>0</v>
      </c>
      <c r="AQ396" s="91">
        <f t="shared" si="1247"/>
        <v>0</v>
      </c>
      <c r="AR396" s="91" t="str">
        <f ca="1">IF(OFFSET(B396,-MOD(ROW(B396),3),0)&lt;&gt;"",IF(RIGHT(G396,1)=")",VALUE(VLOOKUP(OFFSET(B396,-MOD(ROW(B396),3),0),'登録データ（女）'!B291,8,FALSE)),"0"),"0")</f>
        <v>0</v>
      </c>
      <c r="AS396" s="91">
        <f t="shared" ca="1" si="1248"/>
        <v>0</v>
      </c>
      <c r="AT396" s="91" t="str">
        <f t="shared" ref="AT396" si="1461">IF(AU396="","",RANK(AU396,$AU$18:$AU$467,1))</f>
        <v/>
      </c>
      <c r="AU396" s="91" t="str">
        <f t="shared" ref="AU396" si="1462">IF(S396="","",B396)</f>
        <v/>
      </c>
      <c r="AV396" s="91" t="str">
        <f t="shared" ref="AV396" si="1463">IF(AW396="","",RANK(AW396,$AW$18:$AW$467,1))</f>
        <v/>
      </c>
      <c r="AW396" s="91" t="str">
        <f t="shared" ref="AW396" si="1464">IF(T396="","",B396)</f>
        <v/>
      </c>
      <c r="AX396" s="91" t="str">
        <f t="shared" ref="AX396" si="1465">IF(AY396="","",RANK(AY396,$AY$18:$AY$467,1))</f>
        <v/>
      </c>
      <c r="AY396" s="91" t="str">
        <f>IF(OR(G396="七種競技",G397="七種競技",G398="七種競技"),B396,"")</f>
        <v/>
      </c>
      <c r="AZ396" s="91"/>
      <c r="BA396" s="91">
        <f>B396</f>
        <v>0</v>
      </c>
      <c r="BB396" s="91" t="str">
        <f t="shared" si="1254"/>
        <v/>
      </c>
      <c r="BG396" s="91">
        <f t="shared" si="1255"/>
        <v>0</v>
      </c>
    </row>
    <row r="397" spans="1:59" ht="18.75" customHeight="1">
      <c r="A397" s="388"/>
      <c r="B397" s="382"/>
      <c r="C397" s="385"/>
      <c r="D397" s="385"/>
      <c r="E397" s="91" t="str">
        <f>IF(B396="","",VLOOKUP(B396,'登録データ（女）'!$A$3:$AB$2000,4,FALSE))</f>
        <v/>
      </c>
      <c r="F397" s="91" t="s">
        <v>53</v>
      </c>
      <c r="G397" s="16"/>
      <c r="H397" s="16"/>
      <c r="I397" s="91" t="s">
        <v>56</v>
      </c>
      <c r="J397" s="76"/>
      <c r="K397" s="91" t="str">
        <f t="shared" si="1256"/>
        <v/>
      </c>
      <c r="L397" s="76"/>
      <c r="M397" s="91" t="str">
        <f t="shared" si="1235"/>
        <v/>
      </c>
      <c r="N397" s="76"/>
      <c r="O397" s="76"/>
      <c r="P397" s="204"/>
      <c r="Q397" s="204"/>
      <c r="R397" s="257"/>
      <c r="S397" s="255"/>
      <c r="T397" s="255"/>
      <c r="X397" s="104"/>
      <c r="Y397" s="91">
        <f>IF(B397="",0,IF(VLOOKUP(B397,'登録データ（女）'!$A$3:$AB$2000,28,FALSE)=1,0,1))</f>
        <v>0</v>
      </c>
      <c r="Z397" s="91"/>
      <c r="AA397" s="91"/>
      <c r="AB397" s="91"/>
      <c r="AC397" s="91"/>
      <c r="AD397" s="91"/>
      <c r="AE397" s="91"/>
      <c r="AF397" s="91"/>
      <c r="AG397" s="91">
        <f t="shared" ca="1" si="1242"/>
        <v>0</v>
      </c>
      <c r="AH397" s="91">
        <f t="shared" si="1243"/>
        <v>0</v>
      </c>
      <c r="AI397" s="91" t="str">
        <f>IF(G397="","0",VLOOKUP(G397,'登録データ（女）'!$U$4:$W$23,2,FALSE))</f>
        <v>0</v>
      </c>
      <c r="AJ397" s="91" t="str">
        <f t="shared" si="1232"/>
        <v>00</v>
      </c>
      <c r="AK397" s="91" t="str">
        <f t="shared" si="1244"/>
        <v>0</v>
      </c>
      <c r="AL397" s="91" t="str">
        <f t="shared" si="1233"/>
        <v>000000</v>
      </c>
      <c r="AM397" s="91" t="str">
        <f t="shared" ca="1" si="1245"/>
        <v/>
      </c>
      <c r="AN397" s="91">
        <f t="shared" si="1246"/>
        <v>0</v>
      </c>
      <c r="AO397" s="91" t="str">
        <f>IF(G397="","0",VALUE(VLOOKUP(G397,'登録データ（男）'!$U$4:$W$22,3,FALSE)))</f>
        <v>0</v>
      </c>
      <c r="AP397" s="91">
        <f t="shared" si="1234"/>
        <v>0</v>
      </c>
      <c r="AQ397" s="91">
        <f t="shared" si="1247"/>
        <v>0</v>
      </c>
      <c r="AR397" s="91" t="str">
        <f ca="1">IF(OFFSET(B397,-MOD(ROW(B397),3),0)&lt;&gt;"",IF(RIGHT(G397,1)=")",VALUE(VLOOKUP(OFFSET(B397,-MOD(ROW(B397),3),0),'登録データ（女）'!B292,8,FALSE)),"0"),"0")</f>
        <v>0</v>
      </c>
      <c r="AS397" s="91">
        <f t="shared" ca="1" si="1248"/>
        <v>0</v>
      </c>
      <c r="AT397" s="91"/>
      <c r="AU397" s="91"/>
      <c r="AV397" s="91"/>
      <c r="AW397" s="91"/>
      <c r="AX397" s="91"/>
      <c r="AY397" s="91"/>
      <c r="AZ397" s="91"/>
      <c r="BA397" s="91"/>
      <c r="BB397" s="91" t="str">
        <f t="shared" si="1254"/>
        <v/>
      </c>
      <c r="BG397" s="91">
        <f t="shared" si="1255"/>
        <v>0</v>
      </c>
    </row>
    <row r="398" spans="1:59" ht="18" customHeight="1" thickBot="1">
      <c r="A398" s="389"/>
      <c r="B398" s="383"/>
      <c r="C398" s="386"/>
      <c r="D398" s="386"/>
      <c r="E398" s="117" t="s">
        <v>259</v>
      </c>
      <c r="F398" s="92" t="s">
        <v>54</v>
      </c>
      <c r="G398" s="79"/>
      <c r="H398" s="79"/>
      <c r="I398" s="92" t="s">
        <v>36</v>
      </c>
      <c r="J398" s="18"/>
      <c r="K398" s="93" t="str">
        <f t="shared" si="1256"/>
        <v/>
      </c>
      <c r="L398" s="18"/>
      <c r="M398" s="93" t="str">
        <f t="shared" si="1235"/>
        <v/>
      </c>
      <c r="N398" s="18"/>
      <c r="O398" s="18"/>
      <c r="P398" s="258"/>
      <c r="Q398" s="258"/>
      <c r="R398" s="259"/>
      <c r="S398" s="256"/>
      <c r="T398" s="256"/>
      <c r="X398" s="104"/>
      <c r="Y398" s="91">
        <f>IF(B398="",0,IF(VLOOKUP(B398,'登録データ（女）'!$A$3:$AB$2000,28,FALSE)=1,0,1))</f>
        <v>0</v>
      </c>
      <c r="Z398" s="91"/>
      <c r="AA398" s="91"/>
      <c r="AB398" s="91"/>
      <c r="AC398" s="91"/>
      <c r="AD398" s="91"/>
      <c r="AE398" s="91"/>
      <c r="AF398" s="91"/>
      <c r="AG398" s="91">
        <f t="shared" ca="1" si="1242"/>
        <v>0</v>
      </c>
      <c r="AH398" s="91">
        <f t="shared" si="1243"/>
        <v>0</v>
      </c>
      <c r="AI398" s="91" t="str">
        <f>IF(G398="","0",VLOOKUP(G398,'登録データ（女）'!$U$4:$W$23,2,FALSE))</f>
        <v>0</v>
      </c>
      <c r="AJ398" s="91" t="str">
        <f t="shared" si="1232"/>
        <v>00</v>
      </c>
      <c r="AK398" s="91" t="str">
        <f t="shared" si="1244"/>
        <v>0</v>
      </c>
      <c r="AL398" s="91" t="str">
        <f t="shared" si="1233"/>
        <v>000000</v>
      </c>
      <c r="AM398" s="91" t="str">
        <f t="shared" ca="1" si="1245"/>
        <v/>
      </c>
      <c r="AN398" s="91">
        <f t="shared" si="1246"/>
        <v>0</v>
      </c>
      <c r="AO398" s="91" t="str">
        <f>IF(G398="","0",VALUE(VLOOKUP(G398,'登録データ（男）'!$U$4:$W$22,3,FALSE)))</f>
        <v>0</v>
      </c>
      <c r="AP398" s="91">
        <f t="shared" si="1234"/>
        <v>0</v>
      </c>
      <c r="AQ398" s="91">
        <f t="shared" si="1247"/>
        <v>0</v>
      </c>
      <c r="AR398" s="91" t="str">
        <f ca="1">IF(OFFSET(B398,-MOD(ROW(B398),3),0)&lt;&gt;"",IF(RIGHT(G398,1)=")",VALUE(VLOOKUP(OFFSET(B398,-MOD(ROW(B398),3),0),'登録データ（女）'!B293,8,FALSE)),"0"),"0")</f>
        <v>0</v>
      </c>
      <c r="AS398" s="91">
        <f t="shared" ca="1" si="1248"/>
        <v>0</v>
      </c>
      <c r="AT398" s="91"/>
      <c r="AU398" s="91"/>
      <c r="AV398" s="91"/>
      <c r="AW398" s="91"/>
      <c r="AX398" s="91"/>
      <c r="AY398" s="91"/>
      <c r="AZ398" s="91"/>
      <c r="BA398" s="91"/>
      <c r="BB398" s="91" t="str">
        <f t="shared" si="1254"/>
        <v/>
      </c>
      <c r="BG398" s="91">
        <f t="shared" si="1255"/>
        <v>0</v>
      </c>
    </row>
    <row r="399" spans="1:59" ht="18" customHeight="1" thickTop="1">
      <c r="A399" s="387">
        <v>128</v>
      </c>
      <c r="B399" s="381"/>
      <c r="C399" s="384" t="str">
        <f>IF(B399="","",VLOOKUP(B399,'登録データ（女）'!$A$3:$AB$2000,2,FALSE))</f>
        <v/>
      </c>
      <c r="D399" s="384" t="str">
        <f>IF(B399="","",VLOOKUP(B399,'登録データ（女）'!$A$3:$AB$2000,3,FALSE))</f>
        <v/>
      </c>
      <c r="E399" s="90" t="str">
        <f>IF(B399="","",VLOOKUP(B399,'登録データ（女）'!$A$3:$AB$2000,7,FALSE))</f>
        <v/>
      </c>
      <c r="F399" s="90" t="s">
        <v>52</v>
      </c>
      <c r="G399" s="82"/>
      <c r="H399" s="82"/>
      <c r="I399" s="90" t="s">
        <v>55</v>
      </c>
      <c r="J399" s="17"/>
      <c r="K399" s="111" t="str">
        <f t="shared" si="1256"/>
        <v/>
      </c>
      <c r="L399" s="17"/>
      <c r="M399" s="111" t="str">
        <f t="shared" si="1235"/>
        <v/>
      </c>
      <c r="N399" s="17"/>
      <c r="O399" s="17"/>
      <c r="P399" s="262"/>
      <c r="Q399" s="262"/>
      <c r="R399" s="241"/>
      <c r="S399" s="254"/>
      <c r="T399" s="254"/>
      <c r="X399" s="104"/>
      <c r="Y399" s="91">
        <f>IF(B399="",0,IF(VLOOKUP(B399,'登録データ（女）'!$A$3:$AB$2000,28,FALSE)=1,0,1))</f>
        <v>0</v>
      </c>
      <c r="Z399" s="91">
        <f t="shared" ref="Z399" si="1466">IF(B399="",1,0)</f>
        <v>1</v>
      </c>
      <c r="AA399" s="91">
        <f t="shared" ref="AA399" si="1467">IF(C399="",1,0)</f>
        <v>1</v>
      </c>
      <c r="AB399" s="91">
        <f t="shared" ref="AB399" si="1468">IF(D399="",1,0)</f>
        <v>1</v>
      </c>
      <c r="AC399" s="91">
        <f t="shared" ref="AC399" si="1469">IF(E399="",1,0)</f>
        <v>1</v>
      </c>
      <c r="AD399" s="91">
        <f t="shared" ref="AD399" si="1470">IF(E400="",1,0)</f>
        <v>1</v>
      </c>
      <c r="AE399" s="91">
        <f>SUM(Z399:AD399)</f>
        <v>5</v>
      </c>
      <c r="AF399" s="115" t="str">
        <f t="shared" ref="AF399" si="1471">IF($B399="","",IF($B399&gt;1500,0,1))</f>
        <v/>
      </c>
      <c r="AG399" s="91">
        <f t="shared" ca="1" si="1242"/>
        <v>0</v>
      </c>
      <c r="AH399" s="91">
        <f t="shared" si="1243"/>
        <v>0</v>
      </c>
      <c r="AI399" s="91" t="str">
        <f>IF(G399="","0",VLOOKUP(G399,'登録データ（女）'!$U$4:$W$23,2,FALSE))</f>
        <v>0</v>
      </c>
      <c r="AJ399" s="91" t="str">
        <f t="shared" si="1232"/>
        <v>00</v>
      </c>
      <c r="AK399" s="91" t="str">
        <f t="shared" si="1244"/>
        <v>0</v>
      </c>
      <c r="AL399" s="91" t="str">
        <f t="shared" si="1233"/>
        <v>000000</v>
      </c>
      <c r="AM399" s="91" t="str">
        <f t="shared" ca="1" si="1245"/>
        <v/>
      </c>
      <c r="AN399" s="91">
        <f t="shared" si="1246"/>
        <v>0</v>
      </c>
      <c r="AO399" s="91" t="str">
        <f>IF(G399="","0",VALUE(VLOOKUP(G399,'登録データ（男）'!$U$4:$W$22,3,FALSE)))</f>
        <v>0</v>
      </c>
      <c r="AP399" s="91">
        <f t="shared" si="1234"/>
        <v>0</v>
      </c>
      <c r="AQ399" s="91">
        <f t="shared" si="1247"/>
        <v>0</v>
      </c>
      <c r="AR399" s="91" t="str">
        <f ca="1">IF(OFFSET(B399,-MOD(ROW(B399),3),0)&lt;&gt;"",IF(RIGHT(G399,1)=")",VALUE(VLOOKUP(OFFSET(B399,-MOD(ROW(B399),3),0),'登録データ（女）'!B294,8,FALSE)),"0"),"0")</f>
        <v>0</v>
      </c>
      <c r="AS399" s="91">
        <f t="shared" ca="1" si="1248"/>
        <v>0</v>
      </c>
      <c r="AT399" s="91" t="str">
        <f t="shared" ref="AT399" si="1472">IF(AU399="","",RANK(AU399,$AU$18:$AU$467,1))</f>
        <v/>
      </c>
      <c r="AU399" s="91" t="str">
        <f t="shared" ref="AU399" si="1473">IF(S399="","",B399)</f>
        <v/>
      </c>
      <c r="AV399" s="91" t="str">
        <f t="shared" ref="AV399" si="1474">IF(AW399="","",RANK(AW399,$AW$18:$AW$467,1))</f>
        <v/>
      </c>
      <c r="AW399" s="91" t="str">
        <f t="shared" ref="AW399" si="1475">IF(T399="","",B399)</f>
        <v/>
      </c>
      <c r="AX399" s="91" t="str">
        <f t="shared" ref="AX399" si="1476">IF(AY399="","",RANK(AY399,$AY$18:$AY$467,1))</f>
        <v/>
      </c>
      <c r="AY399" s="91" t="str">
        <f>IF(OR(G399="七種競技",G400="七種競技",G401="七種競技"),B399,"")</f>
        <v/>
      </c>
      <c r="AZ399" s="91"/>
      <c r="BA399" s="91">
        <f>B399</f>
        <v>0</v>
      </c>
      <c r="BB399" s="91" t="str">
        <f t="shared" si="1254"/>
        <v/>
      </c>
      <c r="BG399" s="91">
        <f t="shared" si="1255"/>
        <v>0</v>
      </c>
    </row>
    <row r="400" spans="1:59" ht="18.75" customHeight="1">
      <c r="A400" s="388"/>
      <c r="B400" s="382"/>
      <c r="C400" s="385"/>
      <c r="D400" s="385"/>
      <c r="E400" s="91" t="str">
        <f>IF(B399="","",VLOOKUP(B399,'登録データ（女）'!$A$3:$AB$2000,4,FALSE))</f>
        <v/>
      </c>
      <c r="F400" s="91" t="s">
        <v>53</v>
      </c>
      <c r="G400" s="16"/>
      <c r="H400" s="16"/>
      <c r="I400" s="91" t="s">
        <v>56</v>
      </c>
      <c r="J400" s="76"/>
      <c r="K400" s="91" t="str">
        <f t="shared" si="1256"/>
        <v/>
      </c>
      <c r="L400" s="76"/>
      <c r="M400" s="91" t="str">
        <f t="shared" si="1235"/>
        <v/>
      </c>
      <c r="N400" s="76"/>
      <c r="O400" s="76"/>
      <c r="P400" s="204"/>
      <c r="Q400" s="204"/>
      <c r="R400" s="257"/>
      <c r="S400" s="255"/>
      <c r="T400" s="255"/>
      <c r="X400" s="104"/>
      <c r="Y400" s="91">
        <f>IF(B400="",0,IF(VLOOKUP(B400,'登録データ（女）'!$A$3:$AB$2000,28,FALSE)=1,0,1))</f>
        <v>0</v>
      </c>
      <c r="Z400" s="91"/>
      <c r="AA400" s="91"/>
      <c r="AB400" s="91"/>
      <c r="AC400" s="91"/>
      <c r="AD400" s="91"/>
      <c r="AE400" s="91"/>
      <c r="AF400" s="91"/>
      <c r="AG400" s="91">
        <f t="shared" ca="1" si="1242"/>
        <v>0</v>
      </c>
      <c r="AH400" s="91">
        <f t="shared" si="1243"/>
        <v>0</v>
      </c>
      <c r="AI400" s="91" t="str">
        <f>IF(G400="","0",VLOOKUP(G400,'登録データ（女）'!$U$4:$W$23,2,FALSE))</f>
        <v>0</v>
      </c>
      <c r="AJ400" s="91" t="str">
        <f t="shared" si="1232"/>
        <v>00</v>
      </c>
      <c r="AK400" s="91" t="str">
        <f t="shared" si="1244"/>
        <v>0</v>
      </c>
      <c r="AL400" s="91" t="str">
        <f t="shared" si="1233"/>
        <v>000000</v>
      </c>
      <c r="AM400" s="91" t="str">
        <f t="shared" ca="1" si="1245"/>
        <v/>
      </c>
      <c r="AN400" s="91">
        <f t="shared" si="1246"/>
        <v>0</v>
      </c>
      <c r="AO400" s="91" t="str">
        <f>IF(G400="","0",VALUE(VLOOKUP(G400,'登録データ（男）'!$U$4:$W$22,3,FALSE)))</f>
        <v>0</v>
      </c>
      <c r="AP400" s="91">
        <f t="shared" si="1234"/>
        <v>0</v>
      </c>
      <c r="AQ400" s="91">
        <f t="shared" si="1247"/>
        <v>0</v>
      </c>
      <c r="AR400" s="91" t="str">
        <f ca="1">IF(OFFSET(B400,-MOD(ROW(B400),3),0)&lt;&gt;"",IF(RIGHT(G400,1)=")",VALUE(VLOOKUP(OFFSET(B400,-MOD(ROW(B400),3),0),'登録データ（女）'!B295,8,FALSE)),"0"),"0")</f>
        <v>0</v>
      </c>
      <c r="AS400" s="91">
        <f t="shared" ca="1" si="1248"/>
        <v>0</v>
      </c>
      <c r="AT400" s="91"/>
      <c r="AU400" s="91"/>
      <c r="AV400" s="91"/>
      <c r="AW400" s="91"/>
      <c r="AX400" s="91"/>
      <c r="AY400" s="91"/>
      <c r="AZ400" s="91"/>
      <c r="BA400" s="91"/>
      <c r="BB400" s="91" t="str">
        <f t="shared" si="1254"/>
        <v/>
      </c>
      <c r="BG400" s="91">
        <f t="shared" si="1255"/>
        <v>0</v>
      </c>
    </row>
    <row r="401" spans="1:59" ht="18" customHeight="1" thickBot="1">
      <c r="A401" s="389"/>
      <c r="B401" s="383"/>
      <c r="C401" s="386"/>
      <c r="D401" s="386"/>
      <c r="E401" s="117" t="s">
        <v>259</v>
      </c>
      <c r="F401" s="92" t="s">
        <v>54</v>
      </c>
      <c r="G401" s="79"/>
      <c r="H401" s="79"/>
      <c r="I401" s="92" t="s">
        <v>36</v>
      </c>
      <c r="J401" s="18"/>
      <c r="K401" s="93" t="str">
        <f t="shared" si="1256"/>
        <v/>
      </c>
      <c r="L401" s="18"/>
      <c r="M401" s="93" t="str">
        <f t="shared" si="1235"/>
        <v/>
      </c>
      <c r="N401" s="18"/>
      <c r="O401" s="18"/>
      <c r="P401" s="258"/>
      <c r="Q401" s="258"/>
      <c r="R401" s="259"/>
      <c r="S401" s="256"/>
      <c r="T401" s="256"/>
      <c r="X401" s="104"/>
      <c r="Y401" s="91">
        <f>IF(B401="",0,IF(VLOOKUP(B401,'登録データ（女）'!$A$3:$AB$2000,28,FALSE)=1,0,1))</f>
        <v>0</v>
      </c>
      <c r="Z401" s="91"/>
      <c r="AA401" s="91"/>
      <c r="AB401" s="91"/>
      <c r="AC401" s="91"/>
      <c r="AD401" s="91"/>
      <c r="AE401" s="91"/>
      <c r="AF401" s="91"/>
      <c r="AG401" s="91">
        <f t="shared" ca="1" si="1242"/>
        <v>0</v>
      </c>
      <c r="AH401" s="91">
        <f t="shared" si="1243"/>
        <v>0</v>
      </c>
      <c r="AI401" s="91" t="str">
        <f>IF(G401="","0",VLOOKUP(G401,'登録データ（女）'!$U$4:$W$23,2,FALSE))</f>
        <v>0</v>
      </c>
      <c r="AJ401" s="91" t="str">
        <f t="shared" si="1232"/>
        <v>00</v>
      </c>
      <c r="AK401" s="91" t="str">
        <f t="shared" si="1244"/>
        <v>0</v>
      </c>
      <c r="AL401" s="91" t="str">
        <f t="shared" si="1233"/>
        <v>000000</v>
      </c>
      <c r="AM401" s="91" t="str">
        <f t="shared" ca="1" si="1245"/>
        <v/>
      </c>
      <c r="AN401" s="91">
        <f t="shared" si="1246"/>
        <v>0</v>
      </c>
      <c r="AO401" s="91" t="str">
        <f>IF(G401="","0",VALUE(VLOOKUP(G401,'登録データ（男）'!$U$4:$W$22,3,FALSE)))</f>
        <v>0</v>
      </c>
      <c r="AP401" s="91">
        <f t="shared" si="1234"/>
        <v>0</v>
      </c>
      <c r="AQ401" s="91">
        <f t="shared" si="1247"/>
        <v>0</v>
      </c>
      <c r="AR401" s="91" t="str">
        <f ca="1">IF(OFFSET(B401,-MOD(ROW(B401),3),0)&lt;&gt;"",IF(RIGHT(G401,1)=")",VALUE(VLOOKUP(OFFSET(B401,-MOD(ROW(B401),3),0),'登録データ（女）'!B296,8,FALSE)),"0"),"0")</f>
        <v>0</v>
      </c>
      <c r="AS401" s="91">
        <f t="shared" ca="1" si="1248"/>
        <v>0</v>
      </c>
      <c r="AT401" s="91"/>
      <c r="AU401" s="91"/>
      <c r="AV401" s="91"/>
      <c r="AW401" s="91"/>
      <c r="AX401" s="91"/>
      <c r="AY401" s="91"/>
      <c r="AZ401" s="91"/>
      <c r="BA401" s="91"/>
      <c r="BB401" s="91" t="str">
        <f t="shared" si="1254"/>
        <v/>
      </c>
      <c r="BG401" s="91">
        <f t="shared" si="1255"/>
        <v>0</v>
      </c>
    </row>
    <row r="402" spans="1:59" ht="18" customHeight="1" thickTop="1">
      <c r="A402" s="387">
        <v>129</v>
      </c>
      <c r="B402" s="381"/>
      <c r="C402" s="384" t="str">
        <f>IF(B402="","",VLOOKUP(B402,'登録データ（女）'!$A$3:$AB$2000,2,FALSE))</f>
        <v/>
      </c>
      <c r="D402" s="384" t="str">
        <f>IF(B402="","",VLOOKUP(B402,'登録データ（女）'!$A$3:$AB$2000,3,FALSE))</f>
        <v/>
      </c>
      <c r="E402" s="90" t="str">
        <f>IF(B402="","",VLOOKUP(B402,'登録データ（女）'!$A$3:$AB$2000,7,FALSE))</f>
        <v/>
      </c>
      <c r="F402" s="90" t="s">
        <v>52</v>
      </c>
      <c r="G402" s="82"/>
      <c r="H402" s="82"/>
      <c r="I402" s="90" t="s">
        <v>55</v>
      </c>
      <c r="J402" s="17"/>
      <c r="K402" s="111" t="str">
        <f t="shared" si="1256"/>
        <v/>
      </c>
      <c r="L402" s="17"/>
      <c r="M402" s="111" t="str">
        <f t="shared" si="1235"/>
        <v/>
      </c>
      <c r="N402" s="17"/>
      <c r="O402" s="17"/>
      <c r="P402" s="262"/>
      <c r="Q402" s="262"/>
      <c r="R402" s="241"/>
      <c r="S402" s="254"/>
      <c r="T402" s="254"/>
      <c r="X402" s="104"/>
      <c r="Y402" s="91">
        <f>IF(B402="",0,IF(VLOOKUP(B402,'登録データ（女）'!$A$3:$AB$2000,28,FALSE)=1,0,1))</f>
        <v>0</v>
      </c>
      <c r="Z402" s="91">
        <f t="shared" ref="Z402" si="1477">IF(B402="",1,0)</f>
        <v>1</v>
      </c>
      <c r="AA402" s="91">
        <f t="shared" ref="AA402" si="1478">IF(C402="",1,0)</f>
        <v>1</v>
      </c>
      <c r="AB402" s="91">
        <f t="shared" ref="AB402" si="1479">IF(D402="",1,0)</f>
        <v>1</v>
      </c>
      <c r="AC402" s="91">
        <f t="shared" ref="AC402" si="1480">IF(E402="",1,0)</f>
        <v>1</v>
      </c>
      <c r="AD402" s="91">
        <f t="shared" ref="AD402" si="1481">IF(E403="",1,0)</f>
        <v>1</v>
      </c>
      <c r="AE402" s="91">
        <f>SUM(Z402:AD402)</f>
        <v>5</v>
      </c>
      <c r="AF402" s="115" t="str">
        <f t="shared" ref="AF402" si="1482">IF($B402="","",IF($B402&gt;1500,0,1))</f>
        <v/>
      </c>
      <c r="AG402" s="91">
        <f t="shared" ca="1" si="1242"/>
        <v>0</v>
      </c>
      <c r="AH402" s="91">
        <f t="shared" si="1243"/>
        <v>0</v>
      </c>
      <c r="AI402" s="91" t="str">
        <f>IF(G402="","0",VLOOKUP(G402,'登録データ（女）'!$U$4:$W$23,2,FALSE))</f>
        <v>0</v>
      </c>
      <c r="AJ402" s="91" t="str">
        <f t="shared" ref="AJ402:AJ467" si="1483">IF(N402="","00",IF(LEN(N402)=1,N402*10,N402))</f>
        <v>00</v>
      </c>
      <c r="AK402" s="91" t="str">
        <f t="shared" si="1244"/>
        <v>0</v>
      </c>
      <c r="AL402" s="91" t="str">
        <f t="shared" ref="AL402:AL465" si="1484">IF(AK402=2,IF(L402="","0000",CONCATENATE(RIGHT(L402+100,2),RIGHT(AJ402+100,2))),IF(L402="","000000",CONCATENATE(RIGHT(J402+100,2),RIGHT(L402+100,2),RIGHT(AJ402+100,2))))</f>
        <v>000000</v>
      </c>
      <c r="AM402" s="91" t="str">
        <f t="shared" ca="1" si="1245"/>
        <v/>
      </c>
      <c r="AN402" s="91">
        <f t="shared" si="1246"/>
        <v>0</v>
      </c>
      <c r="AO402" s="91" t="str">
        <f>IF(G402="","0",VALUE(VLOOKUP(G402,'登録データ（男）'!$U$4:$W$22,3,FALSE)))</f>
        <v>0</v>
      </c>
      <c r="AP402" s="91">
        <f t="shared" ref="AP402:AP467" si="1485">IF(G402="",0,IF(G402="七種競技",0,IF(L402&lt;&gt;"",0,1)))</f>
        <v>0</v>
      </c>
      <c r="AQ402" s="91">
        <f t="shared" si="1247"/>
        <v>0</v>
      </c>
      <c r="AR402" s="91" t="str">
        <f ca="1">IF(OFFSET(B402,-MOD(ROW(B402),3),0)&lt;&gt;"",IF(RIGHT(G402,1)=")",VALUE(VLOOKUP(OFFSET(B402,-MOD(ROW(B402),3),0),'登録データ（女）'!B297,8,FALSE)),"0"),"0")</f>
        <v>0</v>
      </c>
      <c r="AS402" s="91">
        <f t="shared" ca="1" si="1248"/>
        <v>0</v>
      </c>
      <c r="AT402" s="91" t="str">
        <f t="shared" ref="AT402" si="1486">IF(AU402="","",RANK(AU402,$AU$18:$AU$467,1))</f>
        <v/>
      </c>
      <c r="AU402" s="91" t="str">
        <f t="shared" ref="AU402" si="1487">IF(S402="","",B402)</f>
        <v/>
      </c>
      <c r="AV402" s="91" t="str">
        <f t="shared" ref="AV402" si="1488">IF(AW402="","",RANK(AW402,$AW$18:$AW$467,1))</f>
        <v/>
      </c>
      <c r="AW402" s="91" t="str">
        <f t="shared" ref="AW402" si="1489">IF(T402="","",B402)</f>
        <v/>
      </c>
      <c r="AX402" s="91" t="str">
        <f t="shared" ref="AX402" si="1490">IF(AY402="","",RANK(AY402,$AY$18:$AY$467,1))</f>
        <v/>
      </c>
      <c r="AY402" s="91" t="str">
        <f>IF(OR(G402="七種競技",G403="七種競技",G404="七種競技"),B402,"")</f>
        <v/>
      </c>
      <c r="AZ402" s="91"/>
      <c r="BA402" s="91">
        <f>B402</f>
        <v>0</v>
      </c>
      <c r="BB402" s="91" t="str">
        <f t="shared" si="1254"/>
        <v/>
      </c>
      <c r="BG402" s="91">
        <f t="shared" si="1255"/>
        <v>0</v>
      </c>
    </row>
    <row r="403" spans="1:59" ht="18.75" customHeight="1">
      <c r="A403" s="388"/>
      <c r="B403" s="382"/>
      <c r="C403" s="385"/>
      <c r="D403" s="385"/>
      <c r="E403" s="91" t="str">
        <f>IF(B402="","",VLOOKUP(B402,'登録データ（女）'!$A$3:$AB$2000,4,FALSE))</f>
        <v/>
      </c>
      <c r="F403" s="91" t="s">
        <v>53</v>
      </c>
      <c r="G403" s="16"/>
      <c r="H403" s="16"/>
      <c r="I403" s="91" t="s">
        <v>56</v>
      </c>
      <c r="J403" s="76"/>
      <c r="K403" s="91" t="str">
        <f t="shared" si="1256"/>
        <v/>
      </c>
      <c r="L403" s="76"/>
      <c r="M403" s="91" t="str">
        <f t="shared" ref="M403:M466" si="1491">IF(OR(G403="",G403="七種競技"),"",IF(AK403=2,"m","秒"))</f>
        <v/>
      </c>
      <c r="N403" s="76"/>
      <c r="O403" s="76"/>
      <c r="P403" s="204"/>
      <c r="Q403" s="204"/>
      <c r="R403" s="257"/>
      <c r="S403" s="255"/>
      <c r="T403" s="255"/>
      <c r="X403" s="104"/>
      <c r="Y403" s="91">
        <f>IF(B403="",0,IF(VLOOKUP(B403,'登録データ（女）'!$A$3:$AB$2000,28,FALSE)=1,0,1))</f>
        <v>0</v>
      </c>
      <c r="Z403" s="91"/>
      <c r="AA403" s="91"/>
      <c r="AB403" s="91"/>
      <c r="AC403" s="91"/>
      <c r="AD403" s="91"/>
      <c r="AE403" s="91"/>
      <c r="AF403" s="91"/>
      <c r="AG403" s="91">
        <f t="shared" ref="AG403:AG466" ca="1" si="1492">COUNTIF(OFFSET(G403,-MOD(ROW(G403),3),0,3,1),G403)</f>
        <v>0</v>
      </c>
      <c r="AH403" s="91">
        <f t="shared" ref="AH403:AH466" si="1493">IF(OR(RIGHT(G403,1)="m",RIGHT(G403,1)="H",RIGHT(G403,1)="C"),IF(VALUE(L403)&gt;59,1,0),0)</f>
        <v>0</v>
      </c>
      <c r="AI403" s="91" t="str">
        <f>IF(G403="","0",VLOOKUP(G403,'登録データ（女）'!$U$4:$W$23,2,FALSE))</f>
        <v>0</v>
      </c>
      <c r="AJ403" s="91" t="str">
        <f t="shared" si="1483"/>
        <v>00</v>
      </c>
      <c r="AK403" s="91" t="str">
        <f t="shared" ref="AK403:AK466" si="1494">IF(G403="","0",IF(OR(RIGHT(G403,1)="m",RIGHT(G403,1)="H",RIGHT(G403,1)="W",RIGHT(G403,1)="C"),1,2))</f>
        <v>0</v>
      </c>
      <c r="AL403" s="91" t="str">
        <f t="shared" si="1484"/>
        <v>000000</v>
      </c>
      <c r="AM403" s="91" t="str">
        <f t="shared" ref="AM403:AM466" ca="1" si="1495">IF(G403="","",IF(OFFSET(B403,-MOD(ROW(B403),3),0)="","0",CONCATENATE(AI403," ",IF(AK403=1,RIGHT(AL403+10000000,7),RIGHT(AL403+100000,5)))))</f>
        <v/>
      </c>
      <c r="AN403" s="91">
        <f t="shared" ref="AN403:AN466" si="1496">VALUE(AL403)</f>
        <v>0</v>
      </c>
      <c r="AO403" s="91" t="str">
        <f>IF(G403="","0",VALUE(VLOOKUP(G403,'登録データ（男）'!$U$4:$W$22,3,FALSE)))</f>
        <v>0</v>
      </c>
      <c r="AP403" s="91">
        <f t="shared" si="1485"/>
        <v>0</v>
      </c>
      <c r="AQ403" s="91">
        <f t="shared" ref="AQ403:AQ466" si="1497">IF(AN403&gt;AO403,1,0)</f>
        <v>0</v>
      </c>
      <c r="AR403" s="91" t="str">
        <f ca="1">IF(OFFSET(B403,-MOD(ROW(B403),3),0)&lt;&gt;"",IF(RIGHT(G403,1)=")",VALUE(VLOOKUP(OFFSET(B403,-MOD(ROW(B403),3),0),'登録データ（女）'!B298,8,FALSE)),"0"),"0")</f>
        <v>0</v>
      </c>
      <c r="AS403" s="91">
        <f t="shared" ref="AS403:AS466" ca="1" si="1498">IF(AR403=0,0,IF(RIGHT(G403,1)&lt;&gt;")",0,IF(VALUE(LEFT(AR403,2))&gt;96,0,1)))</f>
        <v>0</v>
      </c>
      <c r="AT403" s="91"/>
      <c r="AU403" s="91"/>
      <c r="AV403" s="91"/>
      <c r="AW403" s="91"/>
      <c r="AX403" s="91"/>
      <c r="AY403" s="91"/>
      <c r="AZ403" s="91"/>
      <c r="BA403" s="91"/>
      <c r="BB403" s="91" t="str">
        <f t="shared" ref="BB403:BB466" si="1499">CONCATENATE(G403,H403)</f>
        <v/>
      </c>
      <c r="BG403" s="91">
        <f t="shared" ref="BG403:BG466" si="1500">IF(H403="",0,1)</f>
        <v>0</v>
      </c>
    </row>
    <row r="404" spans="1:59" ht="18" customHeight="1" thickBot="1">
      <c r="A404" s="389"/>
      <c r="B404" s="383"/>
      <c r="C404" s="386"/>
      <c r="D404" s="386"/>
      <c r="E404" s="117" t="s">
        <v>259</v>
      </c>
      <c r="F404" s="92" t="s">
        <v>54</v>
      </c>
      <c r="G404" s="79"/>
      <c r="H404" s="79"/>
      <c r="I404" s="92" t="s">
        <v>36</v>
      </c>
      <c r="J404" s="18"/>
      <c r="K404" s="93" t="str">
        <f t="shared" si="1256"/>
        <v/>
      </c>
      <c r="L404" s="18"/>
      <c r="M404" s="93" t="str">
        <f t="shared" si="1491"/>
        <v/>
      </c>
      <c r="N404" s="18"/>
      <c r="O404" s="18"/>
      <c r="P404" s="258"/>
      <c r="Q404" s="258"/>
      <c r="R404" s="259"/>
      <c r="S404" s="256"/>
      <c r="T404" s="256"/>
      <c r="X404" s="104"/>
      <c r="Y404" s="91">
        <f>IF(B404="",0,IF(VLOOKUP(B404,'登録データ（女）'!$A$3:$AB$2000,28,FALSE)=1,0,1))</f>
        <v>0</v>
      </c>
      <c r="Z404" s="91"/>
      <c r="AA404" s="91"/>
      <c r="AB404" s="91"/>
      <c r="AC404" s="91"/>
      <c r="AD404" s="91"/>
      <c r="AE404" s="91"/>
      <c r="AF404" s="91"/>
      <c r="AG404" s="91">
        <f t="shared" ca="1" si="1492"/>
        <v>0</v>
      </c>
      <c r="AH404" s="91">
        <f t="shared" si="1493"/>
        <v>0</v>
      </c>
      <c r="AI404" s="91" t="str">
        <f>IF(G404="","0",VLOOKUP(G404,'登録データ（女）'!$U$4:$W$23,2,FALSE))</f>
        <v>0</v>
      </c>
      <c r="AJ404" s="91" t="str">
        <f t="shared" si="1483"/>
        <v>00</v>
      </c>
      <c r="AK404" s="91" t="str">
        <f t="shared" si="1494"/>
        <v>0</v>
      </c>
      <c r="AL404" s="91" t="str">
        <f t="shared" si="1484"/>
        <v>000000</v>
      </c>
      <c r="AM404" s="91" t="str">
        <f t="shared" ca="1" si="1495"/>
        <v/>
      </c>
      <c r="AN404" s="91">
        <f t="shared" si="1496"/>
        <v>0</v>
      </c>
      <c r="AO404" s="91" t="str">
        <f>IF(G404="","0",VALUE(VLOOKUP(G404,'登録データ（男）'!$U$4:$W$22,3,FALSE)))</f>
        <v>0</v>
      </c>
      <c r="AP404" s="91">
        <f t="shared" si="1485"/>
        <v>0</v>
      </c>
      <c r="AQ404" s="91">
        <f t="shared" si="1497"/>
        <v>0</v>
      </c>
      <c r="AR404" s="91" t="str">
        <f ca="1">IF(OFFSET(B404,-MOD(ROW(B404),3),0)&lt;&gt;"",IF(RIGHT(G404,1)=")",VALUE(VLOOKUP(OFFSET(B404,-MOD(ROW(B404),3),0),'登録データ（女）'!B299,8,FALSE)),"0"),"0")</f>
        <v>0</v>
      </c>
      <c r="AS404" s="91">
        <f t="shared" ca="1" si="1498"/>
        <v>0</v>
      </c>
      <c r="AT404" s="91"/>
      <c r="AU404" s="91"/>
      <c r="AV404" s="91"/>
      <c r="AW404" s="91"/>
      <c r="AX404" s="91"/>
      <c r="AY404" s="91"/>
      <c r="AZ404" s="91"/>
      <c r="BA404" s="91"/>
      <c r="BB404" s="91" t="str">
        <f t="shared" si="1499"/>
        <v/>
      </c>
      <c r="BG404" s="91">
        <f t="shared" si="1500"/>
        <v>0</v>
      </c>
    </row>
    <row r="405" spans="1:59" ht="18" customHeight="1" thickTop="1">
      <c r="A405" s="387">
        <v>130</v>
      </c>
      <c r="B405" s="381"/>
      <c r="C405" s="384" t="str">
        <f>IF(B405="","",VLOOKUP(B405,'登録データ（女）'!$A$3:$AB$2000,2,FALSE))</f>
        <v/>
      </c>
      <c r="D405" s="384" t="str">
        <f>IF(B405="","",VLOOKUP(B405,'登録データ（女）'!$A$3:$AB$2000,3,FALSE))</f>
        <v/>
      </c>
      <c r="E405" s="90" t="str">
        <f>IF(B405="","",VLOOKUP(B405,'登録データ（女）'!$A$3:$AB$2000,7,FALSE))</f>
        <v/>
      </c>
      <c r="F405" s="90" t="s">
        <v>52</v>
      </c>
      <c r="G405" s="82"/>
      <c r="H405" s="82"/>
      <c r="I405" s="90" t="s">
        <v>55</v>
      </c>
      <c r="J405" s="17"/>
      <c r="K405" s="111" t="str">
        <f t="shared" ref="K405:K467" si="1501">IF(G405="","",IF(AK405=2,"","分"))</f>
        <v/>
      </c>
      <c r="L405" s="17"/>
      <c r="M405" s="111" t="str">
        <f t="shared" si="1491"/>
        <v/>
      </c>
      <c r="N405" s="17"/>
      <c r="O405" s="17"/>
      <c r="P405" s="262"/>
      <c r="Q405" s="262"/>
      <c r="R405" s="241"/>
      <c r="S405" s="254"/>
      <c r="T405" s="254"/>
      <c r="X405" s="104"/>
      <c r="Y405" s="91">
        <f>IF(B405="",0,IF(VLOOKUP(B405,'登録データ（女）'!$A$3:$AB$2000,28,FALSE)=1,0,1))</f>
        <v>0</v>
      </c>
      <c r="Z405" s="91">
        <f t="shared" ref="Z405" si="1502">IF(B405="",1,0)</f>
        <v>1</v>
      </c>
      <c r="AA405" s="91">
        <f t="shared" ref="AA405" si="1503">IF(C405="",1,0)</f>
        <v>1</v>
      </c>
      <c r="AB405" s="91">
        <f t="shared" ref="AB405" si="1504">IF(D405="",1,0)</f>
        <v>1</v>
      </c>
      <c r="AC405" s="91">
        <f t="shared" ref="AC405" si="1505">IF(E405="",1,0)</f>
        <v>1</v>
      </c>
      <c r="AD405" s="91">
        <f t="shared" ref="AD405" si="1506">IF(E406="",1,0)</f>
        <v>1</v>
      </c>
      <c r="AE405" s="91">
        <f>SUM(Z405:AD405)</f>
        <v>5</v>
      </c>
      <c r="AF405" s="115" t="str">
        <f t="shared" ref="AF405" si="1507">IF($B405="","",IF($B405&gt;1500,0,1))</f>
        <v/>
      </c>
      <c r="AG405" s="91">
        <f t="shared" ca="1" si="1492"/>
        <v>0</v>
      </c>
      <c r="AH405" s="91">
        <f t="shared" si="1493"/>
        <v>0</v>
      </c>
      <c r="AI405" s="91" t="str">
        <f>IF(G405="","0",VLOOKUP(G405,'登録データ（女）'!$U$4:$W$23,2,FALSE))</f>
        <v>0</v>
      </c>
      <c r="AJ405" s="91" t="str">
        <f t="shared" si="1483"/>
        <v>00</v>
      </c>
      <c r="AK405" s="91" t="str">
        <f t="shared" si="1494"/>
        <v>0</v>
      </c>
      <c r="AL405" s="91" t="str">
        <f t="shared" si="1484"/>
        <v>000000</v>
      </c>
      <c r="AM405" s="91" t="str">
        <f t="shared" ca="1" si="1495"/>
        <v/>
      </c>
      <c r="AN405" s="91">
        <f t="shared" si="1496"/>
        <v>0</v>
      </c>
      <c r="AO405" s="91" t="str">
        <f>IF(G405="","0",VALUE(VLOOKUP(G405,'登録データ（男）'!$U$4:$W$22,3,FALSE)))</f>
        <v>0</v>
      </c>
      <c r="AP405" s="91">
        <f t="shared" si="1485"/>
        <v>0</v>
      </c>
      <c r="AQ405" s="91">
        <f t="shared" si="1497"/>
        <v>0</v>
      </c>
      <c r="AR405" s="91" t="str">
        <f ca="1">IF(OFFSET(B405,-MOD(ROW(B405),3),0)&lt;&gt;"",IF(RIGHT(G405,1)=")",VALUE(VLOOKUP(OFFSET(B405,-MOD(ROW(B405),3),0),'登録データ（女）'!B300,8,FALSE)),"0"),"0")</f>
        <v>0</v>
      </c>
      <c r="AS405" s="91">
        <f t="shared" ca="1" si="1498"/>
        <v>0</v>
      </c>
      <c r="AT405" s="91" t="str">
        <f t="shared" ref="AT405" si="1508">IF(AU405="","",RANK(AU405,$AU$18:$AU$467,1))</f>
        <v/>
      </c>
      <c r="AU405" s="91" t="str">
        <f t="shared" ref="AU405" si="1509">IF(S405="","",B405)</f>
        <v/>
      </c>
      <c r="AV405" s="91" t="str">
        <f t="shared" ref="AV405" si="1510">IF(AW405="","",RANK(AW405,$AW$18:$AW$467,1))</f>
        <v/>
      </c>
      <c r="AW405" s="91" t="str">
        <f t="shared" ref="AW405" si="1511">IF(T405="","",B405)</f>
        <v/>
      </c>
      <c r="AX405" s="91" t="str">
        <f t="shared" ref="AX405" si="1512">IF(AY405="","",RANK(AY405,$AY$18:$AY$467,1))</f>
        <v/>
      </c>
      <c r="AY405" s="91" t="str">
        <f>IF(OR(G405="七種競技",G406="七種競技",G407="七種競技"),B405,"")</f>
        <v/>
      </c>
      <c r="AZ405" s="91"/>
      <c r="BA405" s="91">
        <f>B405</f>
        <v>0</v>
      </c>
      <c r="BB405" s="91" t="str">
        <f t="shared" si="1499"/>
        <v/>
      </c>
      <c r="BG405" s="91">
        <f t="shared" si="1500"/>
        <v>0</v>
      </c>
    </row>
    <row r="406" spans="1:59" ht="18" customHeight="1">
      <c r="A406" s="388"/>
      <c r="B406" s="382"/>
      <c r="C406" s="385"/>
      <c r="D406" s="385"/>
      <c r="E406" s="91" t="str">
        <f>IF(B405="","",VLOOKUP(B405,'登録データ（女）'!$A$3:$AB$2000,4,FALSE))</f>
        <v/>
      </c>
      <c r="F406" s="91" t="s">
        <v>53</v>
      </c>
      <c r="G406" s="16"/>
      <c r="H406" s="16"/>
      <c r="I406" s="91" t="s">
        <v>56</v>
      </c>
      <c r="J406" s="76"/>
      <c r="K406" s="91" t="str">
        <f t="shared" si="1501"/>
        <v/>
      </c>
      <c r="L406" s="76"/>
      <c r="M406" s="91" t="str">
        <f t="shared" si="1491"/>
        <v/>
      </c>
      <c r="N406" s="76"/>
      <c r="O406" s="76"/>
      <c r="P406" s="204"/>
      <c r="Q406" s="204"/>
      <c r="R406" s="257"/>
      <c r="S406" s="255"/>
      <c r="T406" s="255"/>
      <c r="X406" s="104"/>
      <c r="Y406" s="91">
        <f>IF(B406="",0,IF(VLOOKUP(B406,'登録データ（女）'!$A$3:$AB$2000,28,FALSE)=1,0,1))</f>
        <v>0</v>
      </c>
      <c r="Z406" s="91"/>
      <c r="AA406" s="91"/>
      <c r="AB406" s="91"/>
      <c r="AC406" s="91"/>
      <c r="AD406" s="91"/>
      <c r="AE406" s="91"/>
      <c r="AF406" s="91"/>
      <c r="AG406" s="91">
        <f t="shared" ca="1" si="1492"/>
        <v>0</v>
      </c>
      <c r="AH406" s="91">
        <f t="shared" si="1493"/>
        <v>0</v>
      </c>
      <c r="AI406" s="91" t="str">
        <f>IF(G406="","0",VLOOKUP(G406,'登録データ（女）'!$U$4:$W$23,2,FALSE))</f>
        <v>0</v>
      </c>
      <c r="AJ406" s="91" t="str">
        <f t="shared" si="1483"/>
        <v>00</v>
      </c>
      <c r="AK406" s="91" t="str">
        <f t="shared" si="1494"/>
        <v>0</v>
      </c>
      <c r="AL406" s="91" t="str">
        <f t="shared" si="1484"/>
        <v>000000</v>
      </c>
      <c r="AM406" s="91" t="str">
        <f t="shared" ca="1" si="1495"/>
        <v/>
      </c>
      <c r="AN406" s="91">
        <f t="shared" si="1496"/>
        <v>0</v>
      </c>
      <c r="AO406" s="91" t="str">
        <f>IF(G406="","0",VALUE(VLOOKUP(G406,'登録データ（男）'!$U$4:$W$22,3,FALSE)))</f>
        <v>0</v>
      </c>
      <c r="AP406" s="91">
        <f t="shared" si="1485"/>
        <v>0</v>
      </c>
      <c r="AQ406" s="91">
        <f t="shared" si="1497"/>
        <v>0</v>
      </c>
      <c r="AR406" s="91" t="str">
        <f ca="1">IF(OFFSET(B406,-MOD(ROW(B406),3),0)&lt;&gt;"",IF(RIGHT(G406,1)=")",VALUE(VLOOKUP(OFFSET(B406,-MOD(ROW(B406),3),0),'登録データ（女）'!B301,8,FALSE)),"0"),"0")</f>
        <v>0</v>
      </c>
      <c r="AS406" s="91">
        <f t="shared" ca="1" si="1498"/>
        <v>0</v>
      </c>
      <c r="AT406" s="91"/>
      <c r="AU406" s="91"/>
      <c r="AV406" s="91"/>
      <c r="AW406" s="91"/>
      <c r="AX406" s="91"/>
      <c r="AY406" s="91"/>
      <c r="AZ406" s="91"/>
      <c r="BA406" s="91"/>
      <c r="BB406" s="91" t="str">
        <f t="shared" si="1499"/>
        <v/>
      </c>
      <c r="BG406" s="91">
        <f t="shared" si="1500"/>
        <v>0</v>
      </c>
    </row>
    <row r="407" spans="1:59" ht="18.75" customHeight="1" thickBot="1">
      <c r="A407" s="389"/>
      <c r="B407" s="383"/>
      <c r="C407" s="386"/>
      <c r="D407" s="386"/>
      <c r="E407" s="117" t="s">
        <v>259</v>
      </c>
      <c r="F407" s="92" t="s">
        <v>54</v>
      </c>
      <c r="G407" s="79"/>
      <c r="H407" s="79"/>
      <c r="I407" s="92" t="s">
        <v>36</v>
      </c>
      <c r="J407" s="18"/>
      <c r="K407" s="93" t="str">
        <f t="shared" si="1501"/>
        <v/>
      </c>
      <c r="L407" s="18"/>
      <c r="M407" s="93" t="str">
        <f t="shared" si="1491"/>
        <v/>
      </c>
      <c r="N407" s="18"/>
      <c r="O407" s="18"/>
      <c r="P407" s="258"/>
      <c r="Q407" s="258"/>
      <c r="R407" s="259"/>
      <c r="S407" s="256"/>
      <c r="T407" s="256"/>
      <c r="X407" s="104"/>
      <c r="Y407" s="91">
        <f>IF(B407="",0,IF(VLOOKUP(B407,'登録データ（女）'!$A$3:$AB$2000,28,FALSE)=1,0,1))</f>
        <v>0</v>
      </c>
      <c r="Z407" s="91"/>
      <c r="AA407" s="91"/>
      <c r="AB407" s="91"/>
      <c r="AC407" s="91"/>
      <c r="AD407" s="91"/>
      <c r="AE407" s="91"/>
      <c r="AF407" s="91"/>
      <c r="AG407" s="91">
        <f t="shared" ca="1" si="1492"/>
        <v>0</v>
      </c>
      <c r="AH407" s="91">
        <f t="shared" si="1493"/>
        <v>0</v>
      </c>
      <c r="AI407" s="91" t="str">
        <f>IF(G407="","0",VLOOKUP(G407,'登録データ（女）'!$U$4:$W$23,2,FALSE))</f>
        <v>0</v>
      </c>
      <c r="AJ407" s="91" t="str">
        <f t="shared" si="1483"/>
        <v>00</v>
      </c>
      <c r="AK407" s="91" t="str">
        <f t="shared" si="1494"/>
        <v>0</v>
      </c>
      <c r="AL407" s="91" t="str">
        <f t="shared" si="1484"/>
        <v>000000</v>
      </c>
      <c r="AM407" s="91" t="str">
        <f t="shared" ca="1" si="1495"/>
        <v/>
      </c>
      <c r="AN407" s="91">
        <f t="shared" si="1496"/>
        <v>0</v>
      </c>
      <c r="AO407" s="91" t="str">
        <f>IF(G407="","0",VALUE(VLOOKUP(G407,'登録データ（男）'!$U$4:$W$22,3,FALSE)))</f>
        <v>0</v>
      </c>
      <c r="AP407" s="91">
        <f t="shared" si="1485"/>
        <v>0</v>
      </c>
      <c r="AQ407" s="91">
        <f t="shared" si="1497"/>
        <v>0</v>
      </c>
      <c r="AR407" s="91" t="str">
        <f ca="1">IF(OFFSET(B407,-MOD(ROW(B407),3),0)&lt;&gt;"",IF(RIGHT(G407,1)=")",VALUE(VLOOKUP(OFFSET(B407,-MOD(ROW(B407),3),0),'登録データ（女）'!B302,8,FALSE)),"0"),"0")</f>
        <v>0</v>
      </c>
      <c r="AS407" s="91">
        <f t="shared" ca="1" si="1498"/>
        <v>0</v>
      </c>
      <c r="AT407" s="91"/>
      <c r="AU407" s="91"/>
      <c r="AV407" s="91"/>
      <c r="AW407" s="91"/>
      <c r="AX407" s="91"/>
      <c r="AY407" s="91"/>
      <c r="AZ407" s="91"/>
      <c r="BA407" s="91"/>
      <c r="BB407" s="91" t="str">
        <f t="shared" si="1499"/>
        <v/>
      </c>
      <c r="BG407" s="91">
        <f t="shared" si="1500"/>
        <v>0</v>
      </c>
    </row>
    <row r="408" spans="1:59" ht="18" customHeight="1" thickTop="1">
      <c r="A408" s="387">
        <v>131</v>
      </c>
      <c r="B408" s="381"/>
      <c r="C408" s="384" t="str">
        <f>IF(B408="","",VLOOKUP(B408,'登録データ（女）'!$A$3:$AB$2000,2,FALSE))</f>
        <v/>
      </c>
      <c r="D408" s="384" t="str">
        <f>IF(B408="","",VLOOKUP(B408,'登録データ（女）'!$A$3:$AB$2000,3,FALSE))</f>
        <v/>
      </c>
      <c r="E408" s="90" t="str">
        <f>IF(B408="","",VLOOKUP(B408,'登録データ（女）'!$A$3:$AB$2000,7,FALSE))</f>
        <v/>
      </c>
      <c r="F408" s="90" t="s">
        <v>52</v>
      </c>
      <c r="G408" s="82"/>
      <c r="H408" s="82"/>
      <c r="I408" s="90" t="s">
        <v>55</v>
      </c>
      <c r="J408" s="17"/>
      <c r="K408" s="111" t="str">
        <f t="shared" si="1501"/>
        <v/>
      </c>
      <c r="L408" s="17"/>
      <c r="M408" s="111" t="str">
        <f t="shared" si="1491"/>
        <v/>
      </c>
      <c r="N408" s="17"/>
      <c r="O408" s="17"/>
      <c r="P408" s="262"/>
      <c r="Q408" s="262"/>
      <c r="R408" s="241"/>
      <c r="S408" s="254"/>
      <c r="T408" s="254"/>
      <c r="X408" s="104"/>
      <c r="Y408" s="91">
        <f>IF(B408="",0,IF(VLOOKUP(B408,'登録データ（女）'!$A$3:$AB$2000,28,FALSE)=1,0,1))</f>
        <v>0</v>
      </c>
      <c r="Z408" s="91">
        <f t="shared" ref="Z408" si="1513">IF(B408="",1,0)</f>
        <v>1</v>
      </c>
      <c r="AA408" s="91">
        <f t="shared" ref="AA408" si="1514">IF(C408="",1,0)</f>
        <v>1</v>
      </c>
      <c r="AB408" s="91">
        <f t="shared" ref="AB408" si="1515">IF(D408="",1,0)</f>
        <v>1</v>
      </c>
      <c r="AC408" s="91">
        <f t="shared" ref="AC408" si="1516">IF(E408="",1,0)</f>
        <v>1</v>
      </c>
      <c r="AD408" s="91">
        <f t="shared" ref="AD408" si="1517">IF(E409="",1,0)</f>
        <v>1</v>
      </c>
      <c r="AE408" s="91">
        <f>SUM(Z408:AD408)</f>
        <v>5</v>
      </c>
      <c r="AF408" s="115" t="str">
        <f t="shared" ref="AF408" si="1518">IF($B408="","",IF($B408&gt;1500,0,1))</f>
        <v/>
      </c>
      <c r="AG408" s="91">
        <f t="shared" ca="1" si="1492"/>
        <v>0</v>
      </c>
      <c r="AH408" s="91">
        <f t="shared" si="1493"/>
        <v>0</v>
      </c>
      <c r="AI408" s="91" t="str">
        <f>IF(G408="","0",VLOOKUP(G408,'登録データ（女）'!$U$4:$W$23,2,FALSE))</f>
        <v>0</v>
      </c>
      <c r="AJ408" s="91" t="str">
        <f t="shared" si="1483"/>
        <v>00</v>
      </c>
      <c r="AK408" s="91" t="str">
        <f t="shared" si="1494"/>
        <v>0</v>
      </c>
      <c r="AL408" s="91" t="str">
        <f t="shared" si="1484"/>
        <v>000000</v>
      </c>
      <c r="AM408" s="91" t="str">
        <f t="shared" ca="1" si="1495"/>
        <v/>
      </c>
      <c r="AN408" s="91">
        <f t="shared" si="1496"/>
        <v>0</v>
      </c>
      <c r="AO408" s="91" t="str">
        <f>IF(G408="","0",VALUE(VLOOKUP(G408,'登録データ（男）'!$U$4:$W$22,3,FALSE)))</f>
        <v>0</v>
      </c>
      <c r="AP408" s="91">
        <f t="shared" si="1485"/>
        <v>0</v>
      </c>
      <c r="AQ408" s="91">
        <f t="shared" si="1497"/>
        <v>0</v>
      </c>
      <c r="AR408" s="91" t="str">
        <f ca="1">IF(OFFSET(B408,-MOD(ROW(B408),3),0)&lt;&gt;"",IF(RIGHT(G408,1)=")",VALUE(VLOOKUP(OFFSET(B408,-MOD(ROW(B408),3),0),'登録データ（女）'!B303,8,FALSE)),"0"),"0")</f>
        <v>0</v>
      </c>
      <c r="AS408" s="91">
        <f t="shared" ca="1" si="1498"/>
        <v>0</v>
      </c>
      <c r="AT408" s="91" t="str">
        <f t="shared" ref="AT408" si="1519">IF(AU408="","",RANK(AU408,$AU$18:$AU$467,1))</f>
        <v/>
      </c>
      <c r="AU408" s="91" t="str">
        <f t="shared" ref="AU408" si="1520">IF(S408="","",B408)</f>
        <v/>
      </c>
      <c r="AV408" s="91" t="str">
        <f t="shared" ref="AV408" si="1521">IF(AW408="","",RANK(AW408,$AW$18:$AW$467,1))</f>
        <v/>
      </c>
      <c r="AW408" s="91" t="str">
        <f t="shared" ref="AW408" si="1522">IF(T408="","",B408)</f>
        <v/>
      </c>
      <c r="AX408" s="91" t="str">
        <f t="shared" ref="AX408" si="1523">IF(AY408="","",RANK(AY408,$AY$18:$AY$467,1))</f>
        <v/>
      </c>
      <c r="AY408" s="91" t="str">
        <f>IF(OR(G408="七種競技",G409="七種競技",G410="七種競技"),B408,"")</f>
        <v/>
      </c>
      <c r="AZ408" s="91"/>
      <c r="BA408" s="91">
        <f>B408</f>
        <v>0</v>
      </c>
      <c r="BB408" s="91" t="str">
        <f t="shared" si="1499"/>
        <v/>
      </c>
      <c r="BG408" s="91">
        <f t="shared" si="1500"/>
        <v>0</v>
      </c>
    </row>
    <row r="409" spans="1:59" ht="18.75" customHeight="1">
      <c r="A409" s="388"/>
      <c r="B409" s="382"/>
      <c r="C409" s="385"/>
      <c r="D409" s="385"/>
      <c r="E409" s="91" t="str">
        <f>IF(B408="","",VLOOKUP(B408,'登録データ（女）'!$A$3:$AB$2000,4,FALSE))</f>
        <v/>
      </c>
      <c r="F409" s="91" t="s">
        <v>53</v>
      </c>
      <c r="G409" s="16"/>
      <c r="H409" s="16"/>
      <c r="I409" s="91" t="s">
        <v>56</v>
      </c>
      <c r="J409" s="76"/>
      <c r="K409" s="91" t="str">
        <f t="shared" si="1501"/>
        <v/>
      </c>
      <c r="L409" s="76"/>
      <c r="M409" s="91" t="str">
        <f t="shared" si="1491"/>
        <v/>
      </c>
      <c r="N409" s="76"/>
      <c r="O409" s="76"/>
      <c r="P409" s="204"/>
      <c r="Q409" s="204"/>
      <c r="R409" s="257"/>
      <c r="S409" s="255"/>
      <c r="T409" s="255"/>
      <c r="X409" s="104"/>
      <c r="Y409" s="91">
        <f>IF(B409="",0,IF(VLOOKUP(B409,'登録データ（女）'!$A$3:$AB$2000,28,FALSE)=1,0,1))</f>
        <v>0</v>
      </c>
      <c r="Z409" s="91"/>
      <c r="AA409" s="91"/>
      <c r="AB409" s="91"/>
      <c r="AC409" s="91"/>
      <c r="AD409" s="91"/>
      <c r="AE409" s="91"/>
      <c r="AF409" s="91"/>
      <c r="AG409" s="91">
        <f t="shared" ca="1" si="1492"/>
        <v>0</v>
      </c>
      <c r="AH409" s="91">
        <f t="shared" si="1493"/>
        <v>0</v>
      </c>
      <c r="AI409" s="91" t="str">
        <f>IF(G409="","0",VLOOKUP(G409,'登録データ（女）'!$U$4:$W$23,2,FALSE))</f>
        <v>0</v>
      </c>
      <c r="AJ409" s="91" t="str">
        <f t="shared" si="1483"/>
        <v>00</v>
      </c>
      <c r="AK409" s="91" t="str">
        <f t="shared" si="1494"/>
        <v>0</v>
      </c>
      <c r="AL409" s="91" t="str">
        <f t="shared" si="1484"/>
        <v>000000</v>
      </c>
      <c r="AM409" s="91" t="str">
        <f t="shared" ca="1" si="1495"/>
        <v/>
      </c>
      <c r="AN409" s="91">
        <f t="shared" si="1496"/>
        <v>0</v>
      </c>
      <c r="AO409" s="91" t="str">
        <f>IF(G409="","0",VALUE(VLOOKUP(G409,'登録データ（男）'!$U$4:$W$22,3,FALSE)))</f>
        <v>0</v>
      </c>
      <c r="AP409" s="91">
        <f t="shared" si="1485"/>
        <v>0</v>
      </c>
      <c r="AQ409" s="91">
        <f t="shared" si="1497"/>
        <v>0</v>
      </c>
      <c r="AR409" s="91" t="str">
        <f ca="1">IF(OFFSET(B409,-MOD(ROW(B409),3),0)&lt;&gt;"",IF(RIGHT(G409,1)=")",VALUE(VLOOKUP(OFFSET(B409,-MOD(ROW(B409),3),0),'登録データ（女）'!B304,8,FALSE)),"0"),"0")</f>
        <v>0</v>
      </c>
      <c r="AS409" s="91">
        <f t="shared" ca="1" si="1498"/>
        <v>0</v>
      </c>
      <c r="AT409" s="91"/>
      <c r="AU409" s="91"/>
      <c r="AV409" s="91"/>
      <c r="AW409" s="91"/>
      <c r="AX409" s="91"/>
      <c r="AY409" s="91"/>
      <c r="AZ409" s="91"/>
      <c r="BA409" s="91"/>
      <c r="BB409" s="91" t="str">
        <f t="shared" si="1499"/>
        <v/>
      </c>
      <c r="BG409" s="91">
        <f t="shared" si="1500"/>
        <v>0</v>
      </c>
    </row>
    <row r="410" spans="1:59" ht="18" customHeight="1" thickBot="1">
      <c r="A410" s="389"/>
      <c r="B410" s="383"/>
      <c r="C410" s="386"/>
      <c r="D410" s="386"/>
      <c r="E410" s="117" t="s">
        <v>259</v>
      </c>
      <c r="F410" s="92" t="s">
        <v>54</v>
      </c>
      <c r="G410" s="79"/>
      <c r="H410" s="79"/>
      <c r="I410" s="92" t="s">
        <v>36</v>
      </c>
      <c r="J410" s="18"/>
      <c r="K410" s="93" t="str">
        <f t="shared" si="1501"/>
        <v/>
      </c>
      <c r="L410" s="18"/>
      <c r="M410" s="93" t="str">
        <f t="shared" si="1491"/>
        <v/>
      </c>
      <c r="N410" s="18"/>
      <c r="O410" s="18"/>
      <c r="P410" s="258"/>
      <c r="Q410" s="258"/>
      <c r="R410" s="259"/>
      <c r="S410" s="256"/>
      <c r="T410" s="256"/>
      <c r="X410" s="104"/>
      <c r="Y410" s="91">
        <f>IF(B410="",0,IF(VLOOKUP(B410,'登録データ（女）'!$A$3:$AB$2000,28,FALSE)=1,0,1))</f>
        <v>0</v>
      </c>
      <c r="Z410" s="91"/>
      <c r="AA410" s="91"/>
      <c r="AB410" s="91"/>
      <c r="AC410" s="91"/>
      <c r="AD410" s="91"/>
      <c r="AE410" s="91"/>
      <c r="AF410" s="91"/>
      <c r="AG410" s="91">
        <f t="shared" ca="1" si="1492"/>
        <v>0</v>
      </c>
      <c r="AH410" s="91">
        <f t="shared" si="1493"/>
        <v>0</v>
      </c>
      <c r="AI410" s="91" t="str">
        <f>IF(G410="","0",VLOOKUP(G410,'登録データ（女）'!$U$4:$W$23,2,FALSE))</f>
        <v>0</v>
      </c>
      <c r="AJ410" s="91" t="str">
        <f t="shared" si="1483"/>
        <v>00</v>
      </c>
      <c r="AK410" s="91" t="str">
        <f t="shared" si="1494"/>
        <v>0</v>
      </c>
      <c r="AL410" s="91" t="str">
        <f t="shared" si="1484"/>
        <v>000000</v>
      </c>
      <c r="AM410" s="91" t="str">
        <f t="shared" ca="1" si="1495"/>
        <v/>
      </c>
      <c r="AN410" s="91">
        <f t="shared" si="1496"/>
        <v>0</v>
      </c>
      <c r="AO410" s="91" t="str">
        <f>IF(G410="","0",VALUE(VLOOKUP(G410,'登録データ（男）'!$U$4:$W$22,3,FALSE)))</f>
        <v>0</v>
      </c>
      <c r="AP410" s="91">
        <f t="shared" si="1485"/>
        <v>0</v>
      </c>
      <c r="AQ410" s="91">
        <f t="shared" si="1497"/>
        <v>0</v>
      </c>
      <c r="AR410" s="91" t="str">
        <f ca="1">IF(OFFSET(B410,-MOD(ROW(B410),3),0)&lt;&gt;"",IF(RIGHT(G410,1)=")",VALUE(VLOOKUP(OFFSET(B410,-MOD(ROW(B410),3),0),'登録データ（女）'!B305,8,FALSE)),"0"),"0")</f>
        <v>0</v>
      </c>
      <c r="AS410" s="91">
        <f t="shared" ca="1" si="1498"/>
        <v>0</v>
      </c>
      <c r="AT410" s="91"/>
      <c r="AU410" s="91"/>
      <c r="AV410" s="91"/>
      <c r="AW410" s="91"/>
      <c r="AX410" s="91"/>
      <c r="AY410" s="91"/>
      <c r="AZ410" s="91"/>
      <c r="BA410" s="91"/>
      <c r="BB410" s="91" t="str">
        <f t="shared" si="1499"/>
        <v/>
      </c>
      <c r="BG410" s="91">
        <f t="shared" si="1500"/>
        <v>0</v>
      </c>
    </row>
    <row r="411" spans="1:59" ht="18" customHeight="1" thickTop="1">
      <c r="A411" s="387">
        <v>132</v>
      </c>
      <c r="B411" s="381"/>
      <c r="C411" s="384" t="str">
        <f>IF(B411="","",VLOOKUP(B411,'登録データ（女）'!$A$3:$AB$2000,2,FALSE))</f>
        <v/>
      </c>
      <c r="D411" s="384" t="str">
        <f>IF(B411="","",VLOOKUP(B411,'登録データ（女）'!$A$3:$AB$2000,3,FALSE))</f>
        <v/>
      </c>
      <c r="E411" s="90" t="str">
        <f>IF(B411="","",VLOOKUP(B411,'登録データ（女）'!$A$3:$AB$2000,7,FALSE))</f>
        <v/>
      </c>
      <c r="F411" s="90" t="s">
        <v>52</v>
      </c>
      <c r="G411" s="82"/>
      <c r="H411" s="82"/>
      <c r="I411" s="90" t="s">
        <v>55</v>
      </c>
      <c r="J411" s="17"/>
      <c r="K411" s="111" t="str">
        <f t="shared" si="1501"/>
        <v/>
      </c>
      <c r="L411" s="17"/>
      <c r="M411" s="111" t="str">
        <f t="shared" si="1491"/>
        <v/>
      </c>
      <c r="N411" s="17"/>
      <c r="O411" s="17"/>
      <c r="P411" s="262"/>
      <c r="Q411" s="262"/>
      <c r="R411" s="241"/>
      <c r="S411" s="254"/>
      <c r="T411" s="254"/>
      <c r="X411" s="104"/>
      <c r="Y411" s="91">
        <f>IF(B411="",0,IF(VLOOKUP(B411,'登録データ（女）'!$A$3:$AB$2000,28,FALSE)=1,0,1))</f>
        <v>0</v>
      </c>
      <c r="Z411" s="91">
        <f t="shared" ref="Z411" si="1524">IF(B411="",1,0)</f>
        <v>1</v>
      </c>
      <c r="AA411" s="91">
        <f t="shared" ref="AA411" si="1525">IF(C411="",1,0)</f>
        <v>1</v>
      </c>
      <c r="AB411" s="91">
        <f t="shared" ref="AB411" si="1526">IF(D411="",1,0)</f>
        <v>1</v>
      </c>
      <c r="AC411" s="91">
        <f t="shared" ref="AC411" si="1527">IF(E411="",1,0)</f>
        <v>1</v>
      </c>
      <c r="AD411" s="91">
        <f t="shared" ref="AD411" si="1528">IF(E412="",1,0)</f>
        <v>1</v>
      </c>
      <c r="AE411" s="91">
        <f>SUM(Z411:AD411)</f>
        <v>5</v>
      </c>
      <c r="AF411" s="115" t="str">
        <f t="shared" ref="AF411" si="1529">IF($B411="","",IF($B411&gt;1500,0,1))</f>
        <v/>
      </c>
      <c r="AG411" s="91">
        <f t="shared" ca="1" si="1492"/>
        <v>0</v>
      </c>
      <c r="AH411" s="91">
        <f t="shared" si="1493"/>
        <v>0</v>
      </c>
      <c r="AI411" s="91" t="str">
        <f>IF(G411="","0",VLOOKUP(G411,'登録データ（女）'!$U$4:$W$23,2,FALSE))</f>
        <v>0</v>
      </c>
      <c r="AJ411" s="91" t="str">
        <f t="shared" si="1483"/>
        <v>00</v>
      </c>
      <c r="AK411" s="91" t="str">
        <f t="shared" si="1494"/>
        <v>0</v>
      </c>
      <c r="AL411" s="91" t="str">
        <f t="shared" si="1484"/>
        <v>000000</v>
      </c>
      <c r="AM411" s="91" t="str">
        <f t="shared" ca="1" si="1495"/>
        <v/>
      </c>
      <c r="AN411" s="91">
        <f t="shared" si="1496"/>
        <v>0</v>
      </c>
      <c r="AO411" s="91" t="str">
        <f>IF(G411="","0",VALUE(VLOOKUP(G411,'登録データ（男）'!$U$4:$W$22,3,FALSE)))</f>
        <v>0</v>
      </c>
      <c r="AP411" s="91">
        <f t="shared" si="1485"/>
        <v>0</v>
      </c>
      <c r="AQ411" s="91">
        <f t="shared" si="1497"/>
        <v>0</v>
      </c>
      <c r="AR411" s="91" t="str">
        <f ca="1">IF(OFFSET(B411,-MOD(ROW(B411),3),0)&lt;&gt;"",IF(RIGHT(G411,1)=")",VALUE(VLOOKUP(OFFSET(B411,-MOD(ROW(B411),3),0),'登録データ（女）'!B306,8,FALSE)),"0"),"0")</f>
        <v>0</v>
      </c>
      <c r="AS411" s="91">
        <f t="shared" ca="1" si="1498"/>
        <v>0</v>
      </c>
      <c r="AT411" s="91" t="str">
        <f t="shared" ref="AT411" si="1530">IF(AU411="","",RANK(AU411,$AU$18:$AU$467,1))</f>
        <v/>
      </c>
      <c r="AU411" s="91" t="str">
        <f t="shared" ref="AU411" si="1531">IF(S411="","",B411)</f>
        <v/>
      </c>
      <c r="AV411" s="91" t="str">
        <f t="shared" ref="AV411" si="1532">IF(AW411="","",RANK(AW411,$AW$18:$AW$467,1))</f>
        <v/>
      </c>
      <c r="AW411" s="91" t="str">
        <f t="shared" ref="AW411" si="1533">IF(T411="","",B411)</f>
        <v/>
      </c>
      <c r="AX411" s="91" t="str">
        <f t="shared" ref="AX411" si="1534">IF(AY411="","",RANK(AY411,$AY$18:$AY$467,1))</f>
        <v/>
      </c>
      <c r="AY411" s="91" t="str">
        <f>IF(OR(G411="七種競技",G412="七種競技",G413="七種競技"),B411,"")</f>
        <v/>
      </c>
      <c r="AZ411" s="91"/>
      <c r="BA411" s="91">
        <f>B411</f>
        <v>0</v>
      </c>
      <c r="BB411" s="91" t="str">
        <f t="shared" si="1499"/>
        <v/>
      </c>
      <c r="BG411" s="91">
        <f t="shared" si="1500"/>
        <v>0</v>
      </c>
    </row>
    <row r="412" spans="1:59" ht="18.75" customHeight="1">
      <c r="A412" s="388"/>
      <c r="B412" s="382"/>
      <c r="C412" s="385"/>
      <c r="D412" s="385"/>
      <c r="E412" s="91" t="str">
        <f>IF(B411="","",VLOOKUP(B411,'登録データ（女）'!$A$3:$AB$2000,4,FALSE))</f>
        <v/>
      </c>
      <c r="F412" s="91" t="s">
        <v>53</v>
      </c>
      <c r="G412" s="16"/>
      <c r="H412" s="16"/>
      <c r="I412" s="91" t="s">
        <v>56</v>
      </c>
      <c r="J412" s="76"/>
      <c r="K412" s="91" t="str">
        <f t="shared" si="1501"/>
        <v/>
      </c>
      <c r="L412" s="76"/>
      <c r="M412" s="91" t="str">
        <f t="shared" si="1491"/>
        <v/>
      </c>
      <c r="N412" s="76"/>
      <c r="O412" s="76"/>
      <c r="P412" s="204"/>
      <c r="Q412" s="204"/>
      <c r="R412" s="257"/>
      <c r="S412" s="255"/>
      <c r="T412" s="255"/>
      <c r="X412" s="104"/>
      <c r="Y412" s="91">
        <f>IF(B412="",0,IF(VLOOKUP(B412,'登録データ（女）'!$A$3:$AB$2000,28,FALSE)=1,0,1))</f>
        <v>0</v>
      </c>
      <c r="Z412" s="91"/>
      <c r="AA412" s="91"/>
      <c r="AB412" s="91"/>
      <c r="AC412" s="91"/>
      <c r="AD412" s="91"/>
      <c r="AE412" s="91"/>
      <c r="AF412" s="91"/>
      <c r="AG412" s="91">
        <f t="shared" ca="1" si="1492"/>
        <v>0</v>
      </c>
      <c r="AH412" s="91">
        <f t="shared" si="1493"/>
        <v>0</v>
      </c>
      <c r="AI412" s="91" t="str">
        <f>IF(G412="","0",VLOOKUP(G412,'登録データ（女）'!$U$4:$W$23,2,FALSE))</f>
        <v>0</v>
      </c>
      <c r="AJ412" s="91" t="str">
        <f t="shared" si="1483"/>
        <v>00</v>
      </c>
      <c r="AK412" s="91" t="str">
        <f t="shared" si="1494"/>
        <v>0</v>
      </c>
      <c r="AL412" s="91" t="str">
        <f t="shared" si="1484"/>
        <v>000000</v>
      </c>
      <c r="AM412" s="91" t="str">
        <f t="shared" ca="1" si="1495"/>
        <v/>
      </c>
      <c r="AN412" s="91">
        <f t="shared" si="1496"/>
        <v>0</v>
      </c>
      <c r="AO412" s="91" t="str">
        <f>IF(G412="","0",VALUE(VLOOKUP(G412,'登録データ（男）'!$U$4:$W$22,3,FALSE)))</f>
        <v>0</v>
      </c>
      <c r="AP412" s="91">
        <f t="shared" si="1485"/>
        <v>0</v>
      </c>
      <c r="AQ412" s="91">
        <f t="shared" si="1497"/>
        <v>0</v>
      </c>
      <c r="AR412" s="91" t="str">
        <f ca="1">IF(OFFSET(B412,-MOD(ROW(B412),3),0)&lt;&gt;"",IF(RIGHT(G412,1)=")",VALUE(VLOOKUP(OFFSET(B412,-MOD(ROW(B412),3),0),'登録データ（女）'!B307,8,FALSE)),"0"),"0")</f>
        <v>0</v>
      </c>
      <c r="AS412" s="91">
        <f t="shared" ca="1" si="1498"/>
        <v>0</v>
      </c>
      <c r="AT412" s="91"/>
      <c r="AU412" s="91"/>
      <c r="AV412" s="91"/>
      <c r="AW412" s="91"/>
      <c r="AX412" s="91"/>
      <c r="AY412" s="91"/>
      <c r="AZ412" s="91"/>
      <c r="BA412" s="91"/>
      <c r="BB412" s="91" t="str">
        <f t="shared" si="1499"/>
        <v/>
      </c>
      <c r="BG412" s="91">
        <f t="shared" si="1500"/>
        <v>0</v>
      </c>
    </row>
    <row r="413" spans="1:59" ht="18" customHeight="1" thickBot="1">
      <c r="A413" s="389"/>
      <c r="B413" s="383"/>
      <c r="C413" s="386"/>
      <c r="D413" s="386"/>
      <c r="E413" s="117" t="s">
        <v>259</v>
      </c>
      <c r="F413" s="92" t="s">
        <v>54</v>
      </c>
      <c r="G413" s="79"/>
      <c r="H413" s="79"/>
      <c r="I413" s="92" t="s">
        <v>36</v>
      </c>
      <c r="J413" s="18"/>
      <c r="K413" s="93" t="str">
        <f t="shared" si="1501"/>
        <v/>
      </c>
      <c r="L413" s="18"/>
      <c r="M413" s="93" t="str">
        <f t="shared" si="1491"/>
        <v/>
      </c>
      <c r="N413" s="18"/>
      <c r="O413" s="18"/>
      <c r="P413" s="258"/>
      <c r="Q413" s="258"/>
      <c r="R413" s="259"/>
      <c r="S413" s="256"/>
      <c r="T413" s="256"/>
      <c r="X413" s="104"/>
      <c r="Y413" s="91">
        <f>IF(B413="",0,IF(VLOOKUP(B413,'登録データ（女）'!$A$3:$AB$2000,28,FALSE)=1,0,1))</f>
        <v>0</v>
      </c>
      <c r="Z413" s="91"/>
      <c r="AA413" s="91"/>
      <c r="AB413" s="91"/>
      <c r="AC413" s="91"/>
      <c r="AD413" s="91"/>
      <c r="AE413" s="91"/>
      <c r="AF413" s="91"/>
      <c r="AG413" s="91">
        <f t="shared" ca="1" si="1492"/>
        <v>0</v>
      </c>
      <c r="AH413" s="91">
        <f t="shared" si="1493"/>
        <v>0</v>
      </c>
      <c r="AI413" s="91" t="str">
        <f>IF(G413="","0",VLOOKUP(G413,'登録データ（女）'!$U$4:$W$23,2,FALSE))</f>
        <v>0</v>
      </c>
      <c r="AJ413" s="91" t="str">
        <f t="shared" si="1483"/>
        <v>00</v>
      </c>
      <c r="AK413" s="91" t="str">
        <f t="shared" si="1494"/>
        <v>0</v>
      </c>
      <c r="AL413" s="91" t="str">
        <f t="shared" si="1484"/>
        <v>000000</v>
      </c>
      <c r="AM413" s="91" t="str">
        <f t="shared" ca="1" si="1495"/>
        <v/>
      </c>
      <c r="AN413" s="91">
        <f t="shared" si="1496"/>
        <v>0</v>
      </c>
      <c r="AO413" s="91" t="str">
        <f>IF(G413="","0",VALUE(VLOOKUP(G413,'登録データ（男）'!$U$4:$W$22,3,FALSE)))</f>
        <v>0</v>
      </c>
      <c r="AP413" s="91">
        <f t="shared" si="1485"/>
        <v>0</v>
      </c>
      <c r="AQ413" s="91">
        <f t="shared" si="1497"/>
        <v>0</v>
      </c>
      <c r="AR413" s="91" t="str">
        <f ca="1">IF(OFFSET(B413,-MOD(ROW(B413),3),0)&lt;&gt;"",IF(RIGHT(G413,1)=")",VALUE(VLOOKUP(OFFSET(B413,-MOD(ROW(B413),3),0),'登録データ（女）'!B308,8,FALSE)),"0"),"0")</f>
        <v>0</v>
      </c>
      <c r="AS413" s="91">
        <f t="shared" ca="1" si="1498"/>
        <v>0</v>
      </c>
      <c r="AT413" s="91"/>
      <c r="AU413" s="91"/>
      <c r="AV413" s="91"/>
      <c r="AW413" s="91"/>
      <c r="AX413" s="91"/>
      <c r="AY413" s="91"/>
      <c r="AZ413" s="91"/>
      <c r="BA413" s="91"/>
      <c r="BB413" s="91" t="str">
        <f t="shared" si="1499"/>
        <v/>
      </c>
      <c r="BG413" s="91">
        <f t="shared" si="1500"/>
        <v>0</v>
      </c>
    </row>
    <row r="414" spans="1:59" ht="18" customHeight="1" thickTop="1">
      <c r="A414" s="387">
        <v>133</v>
      </c>
      <c r="B414" s="381"/>
      <c r="C414" s="384" t="str">
        <f>IF(B414="","",VLOOKUP(B414,'登録データ（女）'!$A$3:$AB$2000,2,FALSE))</f>
        <v/>
      </c>
      <c r="D414" s="384" t="str">
        <f>IF(B414="","",VLOOKUP(B414,'登録データ（女）'!$A$3:$AB$2000,3,FALSE))</f>
        <v/>
      </c>
      <c r="E414" s="90" t="str">
        <f>IF(B414="","",VLOOKUP(B414,'登録データ（女）'!$A$3:$AB$2000,7,FALSE))</f>
        <v/>
      </c>
      <c r="F414" s="90" t="s">
        <v>52</v>
      </c>
      <c r="G414" s="82"/>
      <c r="H414" s="82"/>
      <c r="I414" s="90" t="s">
        <v>55</v>
      </c>
      <c r="J414" s="17"/>
      <c r="K414" s="111" t="str">
        <f t="shared" si="1501"/>
        <v/>
      </c>
      <c r="L414" s="17"/>
      <c r="M414" s="111" t="str">
        <f t="shared" si="1491"/>
        <v/>
      </c>
      <c r="N414" s="17"/>
      <c r="O414" s="17"/>
      <c r="P414" s="262"/>
      <c r="Q414" s="262"/>
      <c r="R414" s="241"/>
      <c r="S414" s="254"/>
      <c r="T414" s="254"/>
      <c r="X414" s="104"/>
      <c r="Y414" s="91">
        <f>IF(B414="",0,IF(VLOOKUP(B414,'登録データ（女）'!$A$3:$AB$2000,28,FALSE)=1,0,1))</f>
        <v>0</v>
      </c>
      <c r="Z414" s="91">
        <f t="shared" ref="Z414" si="1535">IF(B414="",1,0)</f>
        <v>1</v>
      </c>
      <c r="AA414" s="91">
        <f t="shared" ref="AA414" si="1536">IF(C414="",1,0)</f>
        <v>1</v>
      </c>
      <c r="AB414" s="91">
        <f t="shared" ref="AB414" si="1537">IF(D414="",1,0)</f>
        <v>1</v>
      </c>
      <c r="AC414" s="91">
        <f t="shared" ref="AC414" si="1538">IF(E414="",1,0)</f>
        <v>1</v>
      </c>
      <c r="AD414" s="91">
        <f t="shared" ref="AD414" si="1539">IF(E415="",1,0)</f>
        <v>1</v>
      </c>
      <c r="AE414" s="91">
        <f>SUM(Z414:AD414)</f>
        <v>5</v>
      </c>
      <c r="AF414" s="115" t="str">
        <f t="shared" ref="AF414" si="1540">IF($B414="","",IF($B414&gt;1500,0,1))</f>
        <v/>
      </c>
      <c r="AG414" s="91">
        <f t="shared" ca="1" si="1492"/>
        <v>0</v>
      </c>
      <c r="AH414" s="91">
        <f t="shared" si="1493"/>
        <v>0</v>
      </c>
      <c r="AI414" s="91" t="str">
        <f>IF(G414="","0",VLOOKUP(G414,'登録データ（女）'!$U$4:$W$23,2,FALSE))</f>
        <v>0</v>
      </c>
      <c r="AJ414" s="91" t="str">
        <f t="shared" si="1483"/>
        <v>00</v>
      </c>
      <c r="AK414" s="91" t="str">
        <f t="shared" si="1494"/>
        <v>0</v>
      </c>
      <c r="AL414" s="91" t="str">
        <f t="shared" si="1484"/>
        <v>000000</v>
      </c>
      <c r="AM414" s="91" t="str">
        <f t="shared" ca="1" si="1495"/>
        <v/>
      </c>
      <c r="AN414" s="91">
        <f t="shared" si="1496"/>
        <v>0</v>
      </c>
      <c r="AO414" s="91" t="str">
        <f>IF(G414="","0",VALUE(VLOOKUP(G414,'登録データ（男）'!$U$4:$W$22,3,FALSE)))</f>
        <v>0</v>
      </c>
      <c r="AP414" s="91">
        <f t="shared" si="1485"/>
        <v>0</v>
      </c>
      <c r="AQ414" s="91">
        <f t="shared" si="1497"/>
        <v>0</v>
      </c>
      <c r="AR414" s="91" t="str">
        <f ca="1">IF(OFFSET(B414,-MOD(ROW(B414),3),0)&lt;&gt;"",IF(RIGHT(G414,1)=")",VALUE(VLOOKUP(OFFSET(B414,-MOD(ROW(B414),3),0),'登録データ（女）'!B309,8,FALSE)),"0"),"0")</f>
        <v>0</v>
      </c>
      <c r="AS414" s="91">
        <f t="shared" ca="1" si="1498"/>
        <v>0</v>
      </c>
      <c r="AT414" s="91" t="str">
        <f t="shared" ref="AT414" si="1541">IF(AU414="","",RANK(AU414,$AU$18:$AU$467,1))</f>
        <v/>
      </c>
      <c r="AU414" s="91" t="str">
        <f t="shared" ref="AU414" si="1542">IF(S414="","",B414)</f>
        <v/>
      </c>
      <c r="AV414" s="91" t="str">
        <f t="shared" ref="AV414" si="1543">IF(AW414="","",RANK(AW414,$AW$18:$AW$467,1))</f>
        <v/>
      </c>
      <c r="AW414" s="91" t="str">
        <f t="shared" ref="AW414" si="1544">IF(T414="","",B414)</f>
        <v/>
      </c>
      <c r="AX414" s="91" t="str">
        <f t="shared" ref="AX414" si="1545">IF(AY414="","",RANK(AY414,$AY$18:$AY$467,1))</f>
        <v/>
      </c>
      <c r="AY414" s="91" t="str">
        <f>IF(OR(G414="七種競技",G415="七種競技",G416="七種競技"),B414,"")</f>
        <v/>
      </c>
      <c r="AZ414" s="91"/>
      <c r="BA414" s="91">
        <f>B414</f>
        <v>0</v>
      </c>
      <c r="BB414" s="91" t="str">
        <f t="shared" si="1499"/>
        <v/>
      </c>
      <c r="BG414" s="91">
        <f t="shared" si="1500"/>
        <v>0</v>
      </c>
    </row>
    <row r="415" spans="1:59" ht="18.75" customHeight="1">
      <c r="A415" s="388"/>
      <c r="B415" s="382"/>
      <c r="C415" s="385"/>
      <c r="D415" s="385"/>
      <c r="E415" s="91" t="str">
        <f>IF(B414="","",VLOOKUP(B414,'登録データ（女）'!$A$3:$AB$2000,4,FALSE))</f>
        <v/>
      </c>
      <c r="F415" s="91" t="s">
        <v>53</v>
      </c>
      <c r="G415" s="16"/>
      <c r="H415" s="16"/>
      <c r="I415" s="91" t="s">
        <v>56</v>
      </c>
      <c r="J415" s="76"/>
      <c r="K415" s="91" t="str">
        <f t="shared" si="1501"/>
        <v/>
      </c>
      <c r="L415" s="76"/>
      <c r="M415" s="91" t="str">
        <f t="shared" si="1491"/>
        <v/>
      </c>
      <c r="N415" s="76"/>
      <c r="O415" s="76"/>
      <c r="P415" s="204"/>
      <c r="Q415" s="204"/>
      <c r="R415" s="257"/>
      <c r="S415" s="255"/>
      <c r="T415" s="255"/>
      <c r="X415" s="104"/>
      <c r="Y415" s="91">
        <f>IF(B415="",0,IF(VLOOKUP(B415,'登録データ（女）'!$A$3:$AB$2000,28,FALSE)=1,0,1))</f>
        <v>0</v>
      </c>
      <c r="Z415" s="91"/>
      <c r="AA415" s="91"/>
      <c r="AB415" s="91"/>
      <c r="AC415" s="91"/>
      <c r="AD415" s="91"/>
      <c r="AE415" s="91"/>
      <c r="AF415" s="91"/>
      <c r="AG415" s="91">
        <f t="shared" ca="1" si="1492"/>
        <v>0</v>
      </c>
      <c r="AH415" s="91">
        <f t="shared" si="1493"/>
        <v>0</v>
      </c>
      <c r="AI415" s="91" t="str">
        <f>IF(G415="","0",VLOOKUP(G415,'登録データ（女）'!$U$4:$W$23,2,FALSE))</f>
        <v>0</v>
      </c>
      <c r="AJ415" s="91" t="str">
        <f t="shared" si="1483"/>
        <v>00</v>
      </c>
      <c r="AK415" s="91" t="str">
        <f t="shared" si="1494"/>
        <v>0</v>
      </c>
      <c r="AL415" s="91" t="str">
        <f t="shared" si="1484"/>
        <v>000000</v>
      </c>
      <c r="AM415" s="91" t="str">
        <f t="shared" ca="1" si="1495"/>
        <v/>
      </c>
      <c r="AN415" s="91">
        <f t="shared" si="1496"/>
        <v>0</v>
      </c>
      <c r="AO415" s="91" t="str">
        <f>IF(G415="","0",VALUE(VLOOKUP(G415,'登録データ（男）'!$U$4:$W$22,3,FALSE)))</f>
        <v>0</v>
      </c>
      <c r="AP415" s="91">
        <f t="shared" si="1485"/>
        <v>0</v>
      </c>
      <c r="AQ415" s="91">
        <f t="shared" si="1497"/>
        <v>0</v>
      </c>
      <c r="AR415" s="91" t="str">
        <f ca="1">IF(OFFSET(B415,-MOD(ROW(B415),3),0)&lt;&gt;"",IF(RIGHT(G415,1)=")",VALUE(VLOOKUP(OFFSET(B415,-MOD(ROW(B415),3),0),'登録データ（女）'!B310,8,FALSE)),"0"),"0")</f>
        <v>0</v>
      </c>
      <c r="AS415" s="91">
        <f t="shared" ca="1" si="1498"/>
        <v>0</v>
      </c>
      <c r="AT415" s="91"/>
      <c r="AU415" s="91"/>
      <c r="AV415" s="91"/>
      <c r="AW415" s="91"/>
      <c r="AX415" s="91"/>
      <c r="AY415" s="91"/>
      <c r="AZ415" s="91"/>
      <c r="BA415" s="91"/>
      <c r="BB415" s="91" t="str">
        <f t="shared" si="1499"/>
        <v/>
      </c>
      <c r="BG415" s="91">
        <f t="shared" si="1500"/>
        <v>0</v>
      </c>
    </row>
    <row r="416" spans="1:59" ht="18" customHeight="1" thickBot="1">
      <c r="A416" s="389"/>
      <c r="B416" s="383"/>
      <c r="C416" s="386"/>
      <c r="D416" s="386"/>
      <c r="E416" s="117" t="s">
        <v>259</v>
      </c>
      <c r="F416" s="92" t="s">
        <v>54</v>
      </c>
      <c r="G416" s="79"/>
      <c r="H416" s="79"/>
      <c r="I416" s="92" t="s">
        <v>36</v>
      </c>
      <c r="J416" s="18"/>
      <c r="K416" s="93" t="str">
        <f t="shared" si="1501"/>
        <v/>
      </c>
      <c r="L416" s="18"/>
      <c r="M416" s="93" t="str">
        <f t="shared" si="1491"/>
        <v/>
      </c>
      <c r="N416" s="18"/>
      <c r="O416" s="18"/>
      <c r="P416" s="258"/>
      <c r="Q416" s="258"/>
      <c r="R416" s="259"/>
      <c r="S416" s="256"/>
      <c r="T416" s="256"/>
      <c r="X416" s="104"/>
      <c r="Y416" s="91">
        <f>IF(B416="",0,IF(VLOOKUP(B416,'登録データ（女）'!$A$3:$AB$2000,28,FALSE)=1,0,1))</f>
        <v>0</v>
      </c>
      <c r="Z416" s="91"/>
      <c r="AA416" s="91"/>
      <c r="AB416" s="91"/>
      <c r="AC416" s="91"/>
      <c r="AD416" s="91"/>
      <c r="AE416" s="91"/>
      <c r="AF416" s="91"/>
      <c r="AG416" s="91">
        <f t="shared" ca="1" si="1492"/>
        <v>0</v>
      </c>
      <c r="AH416" s="91">
        <f t="shared" si="1493"/>
        <v>0</v>
      </c>
      <c r="AI416" s="91" t="str">
        <f>IF(G416="","0",VLOOKUP(G416,'登録データ（女）'!$U$4:$W$23,2,FALSE))</f>
        <v>0</v>
      </c>
      <c r="AJ416" s="91" t="str">
        <f t="shared" si="1483"/>
        <v>00</v>
      </c>
      <c r="AK416" s="91" t="str">
        <f t="shared" si="1494"/>
        <v>0</v>
      </c>
      <c r="AL416" s="91" t="str">
        <f t="shared" si="1484"/>
        <v>000000</v>
      </c>
      <c r="AM416" s="91" t="str">
        <f t="shared" ca="1" si="1495"/>
        <v/>
      </c>
      <c r="AN416" s="91">
        <f t="shared" si="1496"/>
        <v>0</v>
      </c>
      <c r="AO416" s="91" t="str">
        <f>IF(G416="","0",VALUE(VLOOKUP(G416,'登録データ（男）'!$U$4:$W$22,3,FALSE)))</f>
        <v>0</v>
      </c>
      <c r="AP416" s="91">
        <f t="shared" si="1485"/>
        <v>0</v>
      </c>
      <c r="AQ416" s="91">
        <f t="shared" si="1497"/>
        <v>0</v>
      </c>
      <c r="AR416" s="91" t="str">
        <f ca="1">IF(OFFSET(B416,-MOD(ROW(B416),3),0)&lt;&gt;"",IF(RIGHT(G416,1)=")",VALUE(VLOOKUP(OFFSET(B416,-MOD(ROW(B416),3),0),'登録データ（女）'!B311,8,FALSE)),"0"),"0")</f>
        <v>0</v>
      </c>
      <c r="AS416" s="91">
        <f t="shared" ca="1" si="1498"/>
        <v>0</v>
      </c>
      <c r="AT416" s="91"/>
      <c r="AU416" s="91"/>
      <c r="AV416" s="91"/>
      <c r="AW416" s="91"/>
      <c r="AX416" s="91"/>
      <c r="AY416" s="91"/>
      <c r="AZ416" s="91"/>
      <c r="BA416" s="91"/>
      <c r="BB416" s="91" t="str">
        <f t="shared" si="1499"/>
        <v/>
      </c>
      <c r="BG416" s="91">
        <f t="shared" si="1500"/>
        <v>0</v>
      </c>
    </row>
    <row r="417" spans="1:59" ht="18.75" customHeight="1" thickTop="1">
      <c r="A417" s="387">
        <v>134</v>
      </c>
      <c r="B417" s="381"/>
      <c r="C417" s="384" t="str">
        <f>IF(B417="","",VLOOKUP(B417,'登録データ（女）'!$A$3:$AB$2000,2,FALSE))</f>
        <v/>
      </c>
      <c r="D417" s="384" t="str">
        <f>IF(B417="","",VLOOKUP(B417,'登録データ（女）'!$A$3:$AB$2000,3,FALSE))</f>
        <v/>
      </c>
      <c r="E417" s="90" t="str">
        <f>IF(B417="","",VLOOKUP(B417,'登録データ（女）'!$A$3:$AB$2000,7,FALSE))</f>
        <v/>
      </c>
      <c r="F417" s="90" t="s">
        <v>52</v>
      </c>
      <c r="G417" s="82"/>
      <c r="H417" s="82"/>
      <c r="I417" s="90" t="s">
        <v>55</v>
      </c>
      <c r="J417" s="17"/>
      <c r="K417" s="111" t="str">
        <f t="shared" si="1501"/>
        <v/>
      </c>
      <c r="L417" s="17"/>
      <c r="M417" s="111" t="str">
        <f t="shared" si="1491"/>
        <v/>
      </c>
      <c r="N417" s="17"/>
      <c r="O417" s="17"/>
      <c r="P417" s="262"/>
      <c r="Q417" s="262"/>
      <c r="R417" s="241"/>
      <c r="S417" s="254"/>
      <c r="T417" s="254"/>
      <c r="X417" s="104"/>
      <c r="Y417" s="91">
        <f>IF(B417="",0,IF(VLOOKUP(B417,'登録データ（女）'!$A$3:$AB$2000,28,FALSE)=1,0,1))</f>
        <v>0</v>
      </c>
      <c r="Z417" s="91">
        <f t="shared" ref="Z417" si="1546">IF(B417="",1,0)</f>
        <v>1</v>
      </c>
      <c r="AA417" s="91">
        <f t="shared" ref="AA417" si="1547">IF(C417="",1,0)</f>
        <v>1</v>
      </c>
      <c r="AB417" s="91">
        <f t="shared" ref="AB417" si="1548">IF(D417="",1,0)</f>
        <v>1</v>
      </c>
      <c r="AC417" s="91">
        <f t="shared" ref="AC417" si="1549">IF(E417="",1,0)</f>
        <v>1</v>
      </c>
      <c r="AD417" s="91">
        <f t="shared" ref="AD417" si="1550">IF(E418="",1,0)</f>
        <v>1</v>
      </c>
      <c r="AE417" s="91">
        <f>SUM(Z417:AD417)</f>
        <v>5</v>
      </c>
      <c r="AF417" s="115" t="str">
        <f t="shared" ref="AF417" si="1551">IF($B417="","",IF($B417&gt;1500,0,1))</f>
        <v/>
      </c>
      <c r="AG417" s="91">
        <f t="shared" ca="1" si="1492"/>
        <v>0</v>
      </c>
      <c r="AH417" s="91">
        <f t="shared" si="1493"/>
        <v>0</v>
      </c>
      <c r="AI417" s="91" t="str">
        <f>IF(G417="","0",VLOOKUP(G417,'登録データ（女）'!$U$4:$W$23,2,FALSE))</f>
        <v>0</v>
      </c>
      <c r="AJ417" s="91" t="str">
        <f t="shared" si="1483"/>
        <v>00</v>
      </c>
      <c r="AK417" s="91" t="str">
        <f t="shared" si="1494"/>
        <v>0</v>
      </c>
      <c r="AL417" s="91" t="str">
        <f t="shared" si="1484"/>
        <v>000000</v>
      </c>
      <c r="AM417" s="91" t="str">
        <f t="shared" ca="1" si="1495"/>
        <v/>
      </c>
      <c r="AN417" s="91">
        <f t="shared" si="1496"/>
        <v>0</v>
      </c>
      <c r="AO417" s="91" t="str">
        <f>IF(G417="","0",VALUE(VLOOKUP(G417,'登録データ（男）'!$U$4:$W$22,3,FALSE)))</f>
        <v>0</v>
      </c>
      <c r="AP417" s="91">
        <f t="shared" si="1485"/>
        <v>0</v>
      </c>
      <c r="AQ417" s="91">
        <f t="shared" si="1497"/>
        <v>0</v>
      </c>
      <c r="AR417" s="91" t="str">
        <f ca="1">IF(OFFSET(B417,-MOD(ROW(B417),3),0)&lt;&gt;"",IF(RIGHT(G417,1)=")",VALUE(VLOOKUP(OFFSET(B417,-MOD(ROW(B417),3),0),'登録データ（女）'!B312,8,FALSE)),"0"),"0")</f>
        <v>0</v>
      </c>
      <c r="AS417" s="91">
        <f t="shared" ca="1" si="1498"/>
        <v>0</v>
      </c>
      <c r="AT417" s="91" t="str">
        <f t="shared" ref="AT417" si="1552">IF(AU417="","",RANK(AU417,$AU$18:$AU$467,1))</f>
        <v/>
      </c>
      <c r="AU417" s="91" t="str">
        <f t="shared" ref="AU417" si="1553">IF(S417="","",B417)</f>
        <v/>
      </c>
      <c r="AV417" s="91" t="str">
        <f t="shared" ref="AV417" si="1554">IF(AW417="","",RANK(AW417,$AW$18:$AW$467,1))</f>
        <v/>
      </c>
      <c r="AW417" s="91" t="str">
        <f t="shared" ref="AW417" si="1555">IF(T417="","",B417)</f>
        <v/>
      </c>
      <c r="AX417" s="91" t="str">
        <f t="shared" ref="AX417" si="1556">IF(AY417="","",RANK(AY417,$AY$18:$AY$467,1))</f>
        <v/>
      </c>
      <c r="AY417" s="91" t="str">
        <f>IF(OR(G417="七種競技",G418="七種競技",G419="七種競技"),B417,"")</f>
        <v/>
      </c>
      <c r="AZ417" s="91"/>
      <c r="BA417" s="91">
        <f>B417</f>
        <v>0</v>
      </c>
      <c r="BB417" s="91" t="str">
        <f t="shared" si="1499"/>
        <v/>
      </c>
      <c r="BG417" s="91">
        <f t="shared" si="1500"/>
        <v>0</v>
      </c>
    </row>
    <row r="418" spans="1:59" ht="18" customHeight="1">
      <c r="A418" s="388"/>
      <c r="B418" s="382"/>
      <c r="C418" s="385"/>
      <c r="D418" s="385"/>
      <c r="E418" s="91" t="str">
        <f>IF(B417="","",VLOOKUP(B417,'登録データ（女）'!$A$3:$AB$2000,4,FALSE))</f>
        <v/>
      </c>
      <c r="F418" s="91" t="s">
        <v>53</v>
      </c>
      <c r="G418" s="16"/>
      <c r="H418" s="16"/>
      <c r="I418" s="91" t="s">
        <v>56</v>
      </c>
      <c r="J418" s="76"/>
      <c r="K418" s="91" t="str">
        <f t="shared" si="1501"/>
        <v/>
      </c>
      <c r="L418" s="76"/>
      <c r="M418" s="91" t="str">
        <f t="shared" si="1491"/>
        <v/>
      </c>
      <c r="N418" s="76"/>
      <c r="O418" s="76"/>
      <c r="P418" s="204"/>
      <c r="Q418" s="204"/>
      <c r="R418" s="257"/>
      <c r="S418" s="255"/>
      <c r="T418" s="255"/>
      <c r="X418" s="104"/>
      <c r="Y418" s="91">
        <f>IF(B418="",0,IF(VLOOKUP(B418,'登録データ（女）'!$A$3:$AB$2000,28,FALSE)=1,0,1))</f>
        <v>0</v>
      </c>
      <c r="Z418" s="91"/>
      <c r="AA418" s="91"/>
      <c r="AB418" s="91"/>
      <c r="AC418" s="91"/>
      <c r="AD418" s="91"/>
      <c r="AE418" s="91"/>
      <c r="AF418" s="91"/>
      <c r="AG418" s="91">
        <f t="shared" ca="1" si="1492"/>
        <v>0</v>
      </c>
      <c r="AH418" s="91">
        <f t="shared" si="1493"/>
        <v>0</v>
      </c>
      <c r="AI418" s="91" t="str">
        <f>IF(G418="","0",VLOOKUP(G418,'登録データ（女）'!$U$4:$W$23,2,FALSE))</f>
        <v>0</v>
      </c>
      <c r="AJ418" s="91" t="str">
        <f t="shared" si="1483"/>
        <v>00</v>
      </c>
      <c r="AK418" s="91" t="str">
        <f t="shared" si="1494"/>
        <v>0</v>
      </c>
      <c r="AL418" s="91" t="str">
        <f t="shared" si="1484"/>
        <v>000000</v>
      </c>
      <c r="AM418" s="91" t="str">
        <f t="shared" ca="1" si="1495"/>
        <v/>
      </c>
      <c r="AN418" s="91">
        <f t="shared" si="1496"/>
        <v>0</v>
      </c>
      <c r="AO418" s="91" t="str">
        <f>IF(G418="","0",VALUE(VLOOKUP(G418,'登録データ（男）'!$U$4:$W$22,3,FALSE)))</f>
        <v>0</v>
      </c>
      <c r="AP418" s="91">
        <f t="shared" si="1485"/>
        <v>0</v>
      </c>
      <c r="AQ418" s="91">
        <f t="shared" si="1497"/>
        <v>0</v>
      </c>
      <c r="AR418" s="91" t="str">
        <f ca="1">IF(OFFSET(B418,-MOD(ROW(B418),3),0)&lt;&gt;"",IF(RIGHT(G418,1)=")",VALUE(VLOOKUP(OFFSET(B418,-MOD(ROW(B418),3),0),'登録データ（女）'!B313,8,FALSE)),"0"),"0")</f>
        <v>0</v>
      </c>
      <c r="AS418" s="91">
        <f t="shared" ca="1" si="1498"/>
        <v>0</v>
      </c>
      <c r="AT418" s="91"/>
      <c r="AU418" s="91"/>
      <c r="AV418" s="91"/>
      <c r="AW418" s="91"/>
      <c r="AX418" s="91"/>
      <c r="AY418" s="91"/>
      <c r="AZ418" s="91"/>
      <c r="BA418" s="91"/>
      <c r="BB418" s="91" t="str">
        <f t="shared" si="1499"/>
        <v/>
      </c>
      <c r="BG418" s="91">
        <f t="shared" si="1500"/>
        <v>0</v>
      </c>
    </row>
    <row r="419" spans="1:59" ht="18.75" customHeight="1" thickBot="1">
      <c r="A419" s="389"/>
      <c r="B419" s="383"/>
      <c r="C419" s="386"/>
      <c r="D419" s="386"/>
      <c r="E419" s="117" t="s">
        <v>259</v>
      </c>
      <c r="F419" s="92" t="s">
        <v>54</v>
      </c>
      <c r="G419" s="79"/>
      <c r="H419" s="79"/>
      <c r="I419" s="92" t="s">
        <v>36</v>
      </c>
      <c r="J419" s="18"/>
      <c r="K419" s="93" t="str">
        <f t="shared" si="1501"/>
        <v/>
      </c>
      <c r="L419" s="18"/>
      <c r="M419" s="93" t="str">
        <f t="shared" si="1491"/>
        <v/>
      </c>
      <c r="N419" s="18"/>
      <c r="O419" s="18"/>
      <c r="P419" s="258"/>
      <c r="Q419" s="258"/>
      <c r="R419" s="259"/>
      <c r="S419" s="256"/>
      <c r="T419" s="256"/>
      <c r="X419" s="104"/>
      <c r="Y419" s="91">
        <f>IF(B419="",0,IF(VLOOKUP(B419,'登録データ（女）'!$A$3:$AB$2000,28,FALSE)=1,0,1))</f>
        <v>0</v>
      </c>
      <c r="Z419" s="91"/>
      <c r="AA419" s="91"/>
      <c r="AB419" s="91"/>
      <c r="AC419" s="91"/>
      <c r="AD419" s="91"/>
      <c r="AE419" s="91"/>
      <c r="AF419" s="91"/>
      <c r="AG419" s="91">
        <f t="shared" ca="1" si="1492"/>
        <v>0</v>
      </c>
      <c r="AH419" s="91">
        <f t="shared" si="1493"/>
        <v>0</v>
      </c>
      <c r="AI419" s="91" t="str">
        <f>IF(G419="","0",VLOOKUP(G419,'登録データ（女）'!$U$4:$W$23,2,FALSE))</f>
        <v>0</v>
      </c>
      <c r="AJ419" s="91" t="str">
        <f t="shared" si="1483"/>
        <v>00</v>
      </c>
      <c r="AK419" s="91" t="str">
        <f t="shared" si="1494"/>
        <v>0</v>
      </c>
      <c r="AL419" s="91" t="str">
        <f t="shared" si="1484"/>
        <v>000000</v>
      </c>
      <c r="AM419" s="91" t="str">
        <f t="shared" ca="1" si="1495"/>
        <v/>
      </c>
      <c r="AN419" s="91">
        <f t="shared" si="1496"/>
        <v>0</v>
      </c>
      <c r="AO419" s="91" t="str">
        <f>IF(G419="","0",VALUE(VLOOKUP(G419,'登録データ（男）'!$U$4:$W$22,3,FALSE)))</f>
        <v>0</v>
      </c>
      <c r="AP419" s="91">
        <f t="shared" si="1485"/>
        <v>0</v>
      </c>
      <c r="AQ419" s="91">
        <f t="shared" si="1497"/>
        <v>0</v>
      </c>
      <c r="AR419" s="91" t="str">
        <f ca="1">IF(OFFSET(B419,-MOD(ROW(B419),3),0)&lt;&gt;"",IF(RIGHT(G419,1)=")",VALUE(VLOOKUP(OFFSET(B419,-MOD(ROW(B419),3),0),'登録データ（女）'!B314,8,FALSE)),"0"),"0")</f>
        <v>0</v>
      </c>
      <c r="AS419" s="91">
        <f t="shared" ca="1" si="1498"/>
        <v>0</v>
      </c>
      <c r="AT419" s="91"/>
      <c r="AU419" s="91"/>
      <c r="AV419" s="91"/>
      <c r="AW419" s="91"/>
      <c r="AX419" s="91"/>
      <c r="AY419" s="91"/>
      <c r="AZ419" s="91"/>
      <c r="BA419" s="91"/>
      <c r="BB419" s="91" t="str">
        <f t="shared" si="1499"/>
        <v/>
      </c>
      <c r="BG419" s="91">
        <f t="shared" si="1500"/>
        <v>0</v>
      </c>
    </row>
    <row r="420" spans="1:59" ht="18" customHeight="1" thickTop="1">
      <c r="A420" s="387">
        <v>135</v>
      </c>
      <c r="B420" s="381"/>
      <c r="C420" s="384" t="str">
        <f>IF(B420="","",VLOOKUP(B420,'登録データ（女）'!$A$3:$AB$2000,2,FALSE))</f>
        <v/>
      </c>
      <c r="D420" s="384" t="str">
        <f>IF(B420="","",VLOOKUP(B420,'登録データ（女）'!$A$3:$AB$2000,3,FALSE))</f>
        <v/>
      </c>
      <c r="E420" s="90" t="str">
        <f>IF(B420="","",VLOOKUP(B420,'登録データ（女）'!$A$3:$AB$2000,7,FALSE))</f>
        <v/>
      </c>
      <c r="F420" s="90" t="s">
        <v>52</v>
      </c>
      <c r="G420" s="82"/>
      <c r="H420" s="82"/>
      <c r="I420" s="90" t="s">
        <v>55</v>
      </c>
      <c r="J420" s="17"/>
      <c r="K420" s="111" t="str">
        <f t="shared" si="1501"/>
        <v/>
      </c>
      <c r="L420" s="17"/>
      <c r="M420" s="111" t="str">
        <f t="shared" si="1491"/>
        <v/>
      </c>
      <c r="N420" s="17"/>
      <c r="O420" s="17"/>
      <c r="P420" s="262"/>
      <c r="Q420" s="262"/>
      <c r="R420" s="241"/>
      <c r="S420" s="254"/>
      <c r="T420" s="254"/>
      <c r="X420" s="104"/>
      <c r="Y420" s="91">
        <f>IF(B420="",0,IF(VLOOKUP(B420,'登録データ（女）'!$A$3:$AB$2000,28,FALSE)=1,0,1))</f>
        <v>0</v>
      </c>
      <c r="Z420" s="91">
        <f t="shared" ref="Z420" si="1557">IF(B420="",1,0)</f>
        <v>1</v>
      </c>
      <c r="AA420" s="91">
        <f t="shared" ref="AA420" si="1558">IF(C420="",1,0)</f>
        <v>1</v>
      </c>
      <c r="AB420" s="91">
        <f t="shared" ref="AB420" si="1559">IF(D420="",1,0)</f>
        <v>1</v>
      </c>
      <c r="AC420" s="91">
        <f t="shared" ref="AC420" si="1560">IF(E420="",1,0)</f>
        <v>1</v>
      </c>
      <c r="AD420" s="91">
        <f t="shared" ref="AD420" si="1561">IF(E421="",1,0)</f>
        <v>1</v>
      </c>
      <c r="AE420" s="91">
        <f>SUM(Z420:AD420)</f>
        <v>5</v>
      </c>
      <c r="AF420" s="115" t="str">
        <f t="shared" ref="AF420" si="1562">IF($B420="","",IF($B420&gt;1500,0,1))</f>
        <v/>
      </c>
      <c r="AG420" s="91">
        <f t="shared" ca="1" si="1492"/>
        <v>0</v>
      </c>
      <c r="AH420" s="91">
        <f t="shared" si="1493"/>
        <v>0</v>
      </c>
      <c r="AI420" s="91" t="str">
        <f>IF(G420="","0",VLOOKUP(G420,'登録データ（女）'!$U$4:$W$23,2,FALSE))</f>
        <v>0</v>
      </c>
      <c r="AJ420" s="91" t="str">
        <f t="shared" si="1483"/>
        <v>00</v>
      </c>
      <c r="AK420" s="91" t="str">
        <f t="shared" si="1494"/>
        <v>0</v>
      </c>
      <c r="AL420" s="91" t="str">
        <f t="shared" si="1484"/>
        <v>000000</v>
      </c>
      <c r="AM420" s="91" t="str">
        <f t="shared" ca="1" si="1495"/>
        <v/>
      </c>
      <c r="AN420" s="91">
        <f t="shared" si="1496"/>
        <v>0</v>
      </c>
      <c r="AO420" s="91" t="str">
        <f>IF(G420="","0",VALUE(VLOOKUP(G420,'登録データ（男）'!$U$4:$W$22,3,FALSE)))</f>
        <v>0</v>
      </c>
      <c r="AP420" s="91">
        <f t="shared" si="1485"/>
        <v>0</v>
      </c>
      <c r="AQ420" s="91">
        <f t="shared" si="1497"/>
        <v>0</v>
      </c>
      <c r="AR420" s="91" t="str">
        <f ca="1">IF(OFFSET(B420,-MOD(ROW(B420),3),0)&lt;&gt;"",IF(RIGHT(G420,1)=")",VALUE(VLOOKUP(OFFSET(B420,-MOD(ROW(B420),3),0),'登録データ（女）'!B315,8,FALSE)),"0"),"0")</f>
        <v>0</v>
      </c>
      <c r="AS420" s="91">
        <f t="shared" ca="1" si="1498"/>
        <v>0</v>
      </c>
      <c r="AT420" s="91" t="str">
        <f t="shared" ref="AT420" si="1563">IF(AU420="","",RANK(AU420,$AU$18:$AU$467,1))</f>
        <v/>
      </c>
      <c r="AU420" s="91" t="str">
        <f t="shared" ref="AU420" si="1564">IF(S420="","",B420)</f>
        <v/>
      </c>
      <c r="AV420" s="91" t="str">
        <f t="shared" ref="AV420" si="1565">IF(AW420="","",RANK(AW420,$AW$18:$AW$467,1))</f>
        <v/>
      </c>
      <c r="AW420" s="91" t="str">
        <f t="shared" ref="AW420" si="1566">IF(T420="","",B420)</f>
        <v/>
      </c>
      <c r="AX420" s="91" t="str">
        <f t="shared" ref="AX420" si="1567">IF(AY420="","",RANK(AY420,$AY$18:$AY$467,1))</f>
        <v/>
      </c>
      <c r="AY420" s="91" t="str">
        <f>IF(OR(G420="七種競技",G421="七種競技",G422="七種競技"),B420,"")</f>
        <v/>
      </c>
      <c r="AZ420" s="91"/>
      <c r="BA420" s="91">
        <f>B420</f>
        <v>0</v>
      </c>
      <c r="BB420" s="91" t="str">
        <f t="shared" si="1499"/>
        <v/>
      </c>
      <c r="BG420" s="91">
        <f t="shared" si="1500"/>
        <v>0</v>
      </c>
    </row>
    <row r="421" spans="1:59" ht="18.75" customHeight="1">
      <c r="A421" s="388"/>
      <c r="B421" s="382"/>
      <c r="C421" s="385"/>
      <c r="D421" s="385"/>
      <c r="E421" s="91" t="str">
        <f>IF(B420="","",VLOOKUP(B420,'登録データ（女）'!$A$3:$AB$2000,4,FALSE))</f>
        <v/>
      </c>
      <c r="F421" s="91" t="s">
        <v>53</v>
      </c>
      <c r="G421" s="16"/>
      <c r="H421" s="16"/>
      <c r="I421" s="91" t="s">
        <v>56</v>
      </c>
      <c r="J421" s="76"/>
      <c r="K421" s="91" t="str">
        <f t="shared" si="1501"/>
        <v/>
      </c>
      <c r="L421" s="76"/>
      <c r="M421" s="91" t="str">
        <f t="shared" si="1491"/>
        <v/>
      </c>
      <c r="N421" s="76"/>
      <c r="O421" s="76"/>
      <c r="P421" s="204"/>
      <c r="Q421" s="204"/>
      <c r="R421" s="257"/>
      <c r="S421" s="255"/>
      <c r="T421" s="255"/>
      <c r="X421" s="104"/>
      <c r="Y421" s="91">
        <f>IF(B421="",0,IF(VLOOKUP(B421,'登録データ（女）'!$A$3:$AB$2000,28,FALSE)=1,0,1))</f>
        <v>0</v>
      </c>
      <c r="Z421" s="91"/>
      <c r="AA421" s="91"/>
      <c r="AB421" s="91"/>
      <c r="AC421" s="91"/>
      <c r="AD421" s="91"/>
      <c r="AE421" s="91"/>
      <c r="AF421" s="91"/>
      <c r="AG421" s="91">
        <f t="shared" ca="1" si="1492"/>
        <v>0</v>
      </c>
      <c r="AH421" s="91">
        <f t="shared" si="1493"/>
        <v>0</v>
      </c>
      <c r="AI421" s="91" t="str">
        <f>IF(G421="","0",VLOOKUP(G421,'登録データ（女）'!$U$4:$W$23,2,FALSE))</f>
        <v>0</v>
      </c>
      <c r="AJ421" s="91" t="str">
        <f t="shared" si="1483"/>
        <v>00</v>
      </c>
      <c r="AK421" s="91" t="str">
        <f t="shared" si="1494"/>
        <v>0</v>
      </c>
      <c r="AL421" s="91" t="str">
        <f t="shared" si="1484"/>
        <v>000000</v>
      </c>
      <c r="AM421" s="91" t="str">
        <f t="shared" ca="1" si="1495"/>
        <v/>
      </c>
      <c r="AN421" s="91">
        <f t="shared" si="1496"/>
        <v>0</v>
      </c>
      <c r="AO421" s="91" t="str">
        <f>IF(G421="","0",VALUE(VLOOKUP(G421,'登録データ（男）'!$U$4:$W$22,3,FALSE)))</f>
        <v>0</v>
      </c>
      <c r="AP421" s="91">
        <f t="shared" si="1485"/>
        <v>0</v>
      </c>
      <c r="AQ421" s="91">
        <f t="shared" si="1497"/>
        <v>0</v>
      </c>
      <c r="AR421" s="91" t="str">
        <f ca="1">IF(OFFSET(B421,-MOD(ROW(B421),3),0)&lt;&gt;"",IF(RIGHT(G421,1)=")",VALUE(VLOOKUP(OFFSET(B421,-MOD(ROW(B421),3),0),'登録データ（女）'!B316,8,FALSE)),"0"),"0")</f>
        <v>0</v>
      </c>
      <c r="AS421" s="91">
        <f t="shared" ca="1" si="1498"/>
        <v>0</v>
      </c>
      <c r="AT421" s="91"/>
      <c r="AU421" s="91"/>
      <c r="AV421" s="91"/>
      <c r="AW421" s="91"/>
      <c r="AX421" s="91"/>
      <c r="AY421" s="91"/>
      <c r="AZ421" s="91"/>
      <c r="BA421" s="91"/>
      <c r="BB421" s="91" t="str">
        <f t="shared" si="1499"/>
        <v/>
      </c>
      <c r="BG421" s="91">
        <f t="shared" si="1500"/>
        <v>0</v>
      </c>
    </row>
    <row r="422" spans="1:59" ht="18" customHeight="1" thickBot="1">
      <c r="A422" s="389"/>
      <c r="B422" s="383"/>
      <c r="C422" s="386"/>
      <c r="D422" s="386"/>
      <c r="E422" s="117" t="s">
        <v>259</v>
      </c>
      <c r="F422" s="92" t="s">
        <v>54</v>
      </c>
      <c r="G422" s="79"/>
      <c r="H422" s="79"/>
      <c r="I422" s="92" t="s">
        <v>36</v>
      </c>
      <c r="J422" s="18"/>
      <c r="K422" s="93" t="str">
        <f t="shared" si="1501"/>
        <v/>
      </c>
      <c r="L422" s="18"/>
      <c r="M422" s="93" t="str">
        <f t="shared" si="1491"/>
        <v/>
      </c>
      <c r="N422" s="18"/>
      <c r="O422" s="18"/>
      <c r="P422" s="258"/>
      <c r="Q422" s="258"/>
      <c r="R422" s="259"/>
      <c r="S422" s="256"/>
      <c r="T422" s="256"/>
      <c r="X422" s="104"/>
      <c r="Y422" s="91">
        <f>IF(B422="",0,IF(VLOOKUP(B422,'登録データ（女）'!$A$3:$AB$2000,28,FALSE)=1,0,1))</f>
        <v>0</v>
      </c>
      <c r="Z422" s="91"/>
      <c r="AA422" s="91"/>
      <c r="AB422" s="91"/>
      <c r="AC422" s="91"/>
      <c r="AD422" s="91"/>
      <c r="AE422" s="91"/>
      <c r="AF422" s="91"/>
      <c r="AG422" s="91">
        <f t="shared" ca="1" si="1492"/>
        <v>0</v>
      </c>
      <c r="AH422" s="91">
        <f t="shared" si="1493"/>
        <v>0</v>
      </c>
      <c r="AI422" s="91" t="str">
        <f>IF(G422="","0",VLOOKUP(G422,'登録データ（女）'!$U$4:$W$23,2,FALSE))</f>
        <v>0</v>
      </c>
      <c r="AJ422" s="91" t="str">
        <f t="shared" si="1483"/>
        <v>00</v>
      </c>
      <c r="AK422" s="91" t="str">
        <f t="shared" si="1494"/>
        <v>0</v>
      </c>
      <c r="AL422" s="91" t="str">
        <f t="shared" si="1484"/>
        <v>000000</v>
      </c>
      <c r="AM422" s="91" t="str">
        <f t="shared" ca="1" si="1495"/>
        <v/>
      </c>
      <c r="AN422" s="91">
        <f t="shared" si="1496"/>
        <v>0</v>
      </c>
      <c r="AO422" s="91" t="str">
        <f>IF(G422="","0",VALUE(VLOOKUP(G422,'登録データ（男）'!$U$4:$W$22,3,FALSE)))</f>
        <v>0</v>
      </c>
      <c r="AP422" s="91">
        <f t="shared" si="1485"/>
        <v>0</v>
      </c>
      <c r="AQ422" s="91">
        <f t="shared" si="1497"/>
        <v>0</v>
      </c>
      <c r="AR422" s="91" t="str">
        <f ca="1">IF(OFFSET(B422,-MOD(ROW(B422),3),0)&lt;&gt;"",IF(RIGHT(G422,1)=")",VALUE(VLOOKUP(OFFSET(B422,-MOD(ROW(B422),3),0),'登録データ（女）'!B317,8,FALSE)),"0"),"0")</f>
        <v>0</v>
      </c>
      <c r="AS422" s="91">
        <f t="shared" ca="1" si="1498"/>
        <v>0</v>
      </c>
      <c r="AT422" s="91"/>
      <c r="AU422" s="91"/>
      <c r="AV422" s="91"/>
      <c r="AW422" s="91"/>
      <c r="AX422" s="91"/>
      <c r="AY422" s="91"/>
      <c r="AZ422" s="91"/>
      <c r="BA422" s="91"/>
      <c r="BB422" s="91" t="str">
        <f t="shared" si="1499"/>
        <v/>
      </c>
      <c r="BG422" s="91">
        <f t="shared" si="1500"/>
        <v>0</v>
      </c>
    </row>
    <row r="423" spans="1:59" ht="18" customHeight="1" thickTop="1">
      <c r="A423" s="387">
        <v>136</v>
      </c>
      <c r="B423" s="381"/>
      <c r="C423" s="384" t="str">
        <f>IF(B423="","",VLOOKUP(B423,'登録データ（女）'!$A$3:$AB$2000,2,FALSE))</f>
        <v/>
      </c>
      <c r="D423" s="384" t="str">
        <f>IF(B423="","",VLOOKUP(B423,'登録データ（女）'!$A$3:$AB$2000,3,FALSE))</f>
        <v/>
      </c>
      <c r="E423" s="90" t="str">
        <f>IF(B423="","",VLOOKUP(B423,'登録データ（女）'!$A$3:$AB$2000,7,FALSE))</f>
        <v/>
      </c>
      <c r="F423" s="90" t="s">
        <v>52</v>
      </c>
      <c r="G423" s="82"/>
      <c r="H423" s="82"/>
      <c r="I423" s="90" t="s">
        <v>55</v>
      </c>
      <c r="J423" s="17"/>
      <c r="K423" s="111" t="str">
        <f t="shared" si="1501"/>
        <v/>
      </c>
      <c r="L423" s="17"/>
      <c r="M423" s="111" t="str">
        <f t="shared" si="1491"/>
        <v/>
      </c>
      <c r="N423" s="17"/>
      <c r="O423" s="17"/>
      <c r="P423" s="262"/>
      <c r="Q423" s="262"/>
      <c r="R423" s="241"/>
      <c r="S423" s="254"/>
      <c r="T423" s="254"/>
      <c r="X423" s="104"/>
      <c r="Y423" s="91">
        <f>IF(B423="",0,IF(VLOOKUP(B423,'登録データ（女）'!$A$3:$AB$2000,28,FALSE)=1,0,1))</f>
        <v>0</v>
      </c>
      <c r="Z423" s="91">
        <f t="shared" ref="Z423" si="1568">IF(B423="",1,0)</f>
        <v>1</v>
      </c>
      <c r="AA423" s="91">
        <f t="shared" ref="AA423" si="1569">IF(C423="",1,0)</f>
        <v>1</v>
      </c>
      <c r="AB423" s="91">
        <f t="shared" ref="AB423" si="1570">IF(D423="",1,0)</f>
        <v>1</v>
      </c>
      <c r="AC423" s="91">
        <f t="shared" ref="AC423" si="1571">IF(E423="",1,0)</f>
        <v>1</v>
      </c>
      <c r="AD423" s="91">
        <f t="shared" ref="AD423" si="1572">IF(E424="",1,0)</f>
        <v>1</v>
      </c>
      <c r="AE423" s="91">
        <f>SUM(Z423:AD423)</f>
        <v>5</v>
      </c>
      <c r="AF423" s="115" t="str">
        <f t="shared" ref="AF423" si="1573">IF($B423="","",IF($B423&gt;1500,0,1))</f>
        <v/>
      </c>
      <c r="AG423" s="91">
        <f t="shared" ca="1" si="1492"/>
        <v>0</v>
      </c>
      <c r="AH423" s="91">
        <f t="shared" si="1493"/>
        <v>0</v>
      </c>
      <c r="AI423" s="91" t="str">
        <f>IF(G423="","0",VLOOKUP(G423,'登録データ（女）'!$U$4:$W$23,2,FALSE))</f>
        <v>0</v>
      </c>
      <c r="AJ423" s="91" t="str">
        <f t="shared" si="1483"/>
        <v>00</v>
      </c>
      <c r="AK423" s="91" t="str">
        <f t="shared" si="1494"/>
        <v>0</v>
      </c>
      <c r="AL423" s="91" t="str">
        <f t="shared" si="1484"/>
        <v>000000</v>
      </c>
      <c r="AM423" s="91" t="str">
        <f t="shared" ca="1" si="1495"/>
        <v/>
      </c>
      <c r="AN423" s="91">
        <f t="shared" si="1496"/>
        <v>0</v>
      </c>
      <c r="AO423" s="91" t="str">
        <f>IF(G423="","0",VALUE(VLOOKUP(G423,'登録データ（男）'!$U$4:$W$22,3,FALSE)))</f>
        <v>0</v>
      </c>
      <c r="AP423" s="91">
        <f t="shared" si="1485"/>
        <v>0</v>
      </c>
      <c r="AQ423" s="91">
        <f t="shared" si="1497"/>
        <v>0</v>
      </c>
      <c r="AR423" s="91" t="str">
        <f ca="1">IF(OFFSET(B423,-MOD(ROW(B423),3),0)&lt;&gt;"",IF(RIGHT(G423,1)=")",VALUE(VLOOKUP(OFFSET(B423,-MOD(ROW(B423),3),0),'登録データ（女）'!B318,8,FALSE)),"0"),"0")</f>
        <v>0</v>
      </c>
      <c r="AS423" s="91">
        <f t="shared" ca="1" si="1498"/>
        <v>0</v>
      </c>
      <c r="AT423" s="91" t="str">
        <f t="shared" ref="AT423" si="1574">IF(AU423="","",RANK(AU423,$AU$18:$AU$467,1))</f>
        <v/>
      </c>
      <c r="AU423" s="91" t="str">
        <f t="shared" ref="AU423" si="1575">IF(S423="","",B423)</f>
        <v/>
      </c>
      <c r="AV423" s="91" t="str">
        <f t="shared" ref="AV423" si="1576">IF(AW423="","",RANK(AW423,$AW$18:$AW$467,1))</f>
        <v/>
      </c>
      <c r="AW423" s="91" t="str">
        <f t="shared" ref="AW423" si="1577">IF(T423="","",B423)</f>
        <v/>
      </c>
      <c r="AX423" s="91" t="str">
        <f t="shared" ref="AX423" si="1578">IF(AY423="","",RANK(AY423,$AY$18:$AY$467,1))</f>
        <v/>
      </c>
      <c r="AY423" s="91" t="str">
        <f>IF(OR(G423="七種競技",G424="七種競技",G425="七種競技"),B423,"")</f>
        <v/>
      </c>
      <c r="AZ423" s="91"/>
      <c r="BA423" s="91">
        <f>B423</f>
        <v>0</v>
      </c>
      <c r="BB423" s="91" t="str">
        <f t="shared" si="1499"/>
        <v/>
      </c>
      <c r="BG423" s="91">
        <f t="shared" si="1500"/>
        <v>0</v>
      </c>
    </row>
    <row r="424" spans="1:59" ht="18.75" customHeight="1">
      <c r="A424" s="388"/>
      <c r="B424" s="382"/>
      <c r="C424" s="385"/>
      <c r="D424" s="385"/>
      <c r="E424" s="91" t="str">
        <f>IF(B423="","",VLOOKUP(B423,'登録データ（女）'!$A$3:$AB$2000,4,FALSE))</f>
        <v/>
      </c>
      <c r="F424" s="91" t="s">
        <v>53</v>
      </c>
      <c r="G424" s="16"/>
      <c r="H424" s="16"/>
      <c r="I424" s="91" t="s">
        <v>56</v>
      </c>
      <c r="J424" s="76"/>
      <c r="K424" s="91" t="str">
        <f t="shared" si="1501"/>
        <v/>
      </c>
      <c r="L424" s="76"/>
      <c r="M424" s="91" t="str">
        <f t="shared" si="1491"/>
        <v/>
      </c>
      <c r="N424" s="76"/>
      <c r="O424" s="76"/>
      <c r="P424" s="204"/>
      <c r="Q424" s="204"/>
      <c r="R424" s="257"/>
      <c r="S424" s="255"/>
      <c r="T424" s="255"/>
      <c r="X424" s="104"/>
      <c r="Y424" s="91">
        <f>IF(B424="",0,IF(VLOOKUP(B424,'登録データ（女）'!$A$3:$AB$2000,28,FALSE)=1,0,1))</f>
        <v>0</v>
      </c>
      <c r="Z424" s="91"/>
      <c r="AA424" s="91"/>
      <c r="AB424" s="91"/>
      <c r="AC424" s="91"/>
      <c r="AD424" s="91"/>
      <c r="AE424" s="91"/>
      <c r="AF424" s="91"/>
      <c r="AG424" s="91">
        <f t="shared" ca="1" si="1492"/>
        <v>0</v>
      </c>
      <c r="AH424" s="91">
        <f t="shared" si="1493"/>
        <v>0</v>
      </c>
      <c r="AI424" s="91" t="str">
        <f>IF(G424="","0",VLOOKUP(G424,'登録データ（女）'!$U$4:$W$23,2,FALSE))</f>
        <v>0</v>
      </c>
      <c r="AJ424" s="91" t="str">
        <f t="shared" si="1483"/>
        <v>00</v>
      </c>
      <c r="AK424" s="91" t="str">
        <f t="shared" si="1494"/>
        <v>0</v>
      </c>
      <c r="AL424" s="91" t="str">
        <f t="shared" si="1484"/>
        <v>000000</v>
      </c>
      <c r="AM424" s="91" t="str">
        <f t="shared" ca="1" si="1495"/>
        <v/>
      </c>
      <c r="AN424" s="91">
        <f t="shared" si="1496"/>
        <v>0</v>
      </c>
      <c r="AO424" s="91" t="str">
        <f>IF(G424="","0",VALUE(VLOOKUP(G424,'登録データ（男）'!$U$4:$W$22,3,FALSE)))</f>
        <v>0</v>
      </c>
      <c r="AP424" s="91">
        <f t="shared" si="1485"/>
        <v>0</v>
      </c>
      <c r="AQ424" s="91">
        <f t="shared" si="1497"/>
        <v>0</v>
      </c>
      <c r="AR424" s="91" t="str">
        <f ca="1">IF(OFFSET(B424,-MOD(ROW(B424),3),0)&lt;&gt;"",IF(RIGHT(G424,1)=")",VALUE(VLOOKUP(OFFSET(B424,-MOD(ROW(B424),3),0),'登録データ（女）'!B319,8,FALSE)),"0"),"0")</f>
        <v>0</v>
      </c>
      <c r="AS424" s="91">
        <f t="shared" ca="1" si="1498"/>
        <v>0</v>
      </c>
      <c r="AT424" s="91"/>
      <c r="AU424" s="91"/>
      <c r="AV424" s="91"/>
      <c r="AW424" s="91"/>
      <c r="AX424" s="91"/>
      <c r="AY424" s="91"/>
      <c r="AZ424" s="91"/>
      <c r="BA424" s="91"/>
      <c r="BB424" s="91" t="str">
        <f t="shared" si="1499"/>
        <v/>
      </c>
      <c r="BG424" s="91">
        <f t="shared" si="1500"/>
        <v>0</v>
      </c>
    </row>
    <row r="425" spans="1:59" ht="18" customHeight="1" thickBot="1">
      <c r="A425" s="389"/>
      <c r="B425" s="383"/>
      <c r="C425" s="386"/>
      <c r="D425" s="386"/>
      <c r="E425" s="117" t="s">
        <v>259</v>
      </c>
      <c r="F425" s="92" t="s">
        <v>54</v>
      </c>
      <c r="G425" s="79"/>
      <c r="H425" s="79"/>
      <c r="I425" s="92" t="s">
        <v>36</v>
      </c>
      <c r="J425" s="18"/>
      <c r="K425" s="93" t="str">
        <f t="shared" si="1501"/>
        <v/>
      </c>
      <c r="L425" s="18"/>
      <c r="M425" s="93" t="str">
        <f t="shared" si="1491"/>
        <v/>
      </c>
      <c r="N425" s="18"/>
      <c r="O425" s="18"/>
      <c r="P425" s="258"/>
      <c r="Q425" s="258"/>
      <c r="R425" s="259"/>
      <c r="S425" s="256"/>
      <c r="T425" s="256"/>
      <c r="X425" s="104"/>
      <c r="Y425" s="91">
        <f>IF(B425="",0,IF(VLOOKUP(B425,'登録データ（女）'!$A$3:$AB$2000,28,FALSE)=1,0,1))</f>
        <v>0</v>
      </c>
      <c r="Z425" s="91"/>
      <c r="AA425" s="91"/>
      <c r="AB425" s="91"/>
      <c r="AC425" s="91"/>
      <c r="AD425" s="91"/>
      <c r="AE425" s="91"/>
      <c r="AF425" s="91"/>
      <c r="AG425" s="91">
        <f t="shared" ca="1" si="1492"/>
        <v>0</v>
      </c>
      <c r="AH425" s="91">
        <f t="shared" si="1493"/>
        <v>0</v>
      </c>
      <c r="AI425" s="91" t="str">
        <f>IF(G425="","0",VLOOKUP(G425,'登録データ（女）'!$U$4:$W$23,2,FALSE))</f>
        <v>0</v>
      </c>
      <c r="AJ425" s="91" t="str">
        <f t="shared" si="1483"/>
        <v>00</v>
      </c>
      <c r="AK425" s="91" t="str">
        <f t="shared" si="1494"/>
        <v>0</v>
      </c>
      <c r="AL425" s="91" t="str">
        <f t="shared" si="1484"/>
        <v>000000</v>
      </c>
      <c r="AM425" s="91" t="str">
        <f t="shared" ca="1" si="1495"/>
        <v/>
      </c>
      <c r="AN425" s="91">
        <f t="shared" si="1496"/>
        <v>0</v>
      </c>
      <c r="AO425" s="91" t="str">
        <f>IF(G425="","0",VALUE(VLOOKUP(G425,'登録データ（男）'!$U$4:$W$22,3,FALSE)))</f>
        <v>0</v>
      </c>
      <c r="AP425" s="91">
        <f t="shared" si="1485"/>
        <v>0</v>
      </c>
      <c r="AQ425" s="91">
        <f t="shared" si="1497"/>
        <v>0</v>
      </c>
      <c r="AR425" s="91" t="str">
        <f ca="1">IF(OFFSET(B425,-MOD(ROW(B425),3),0)&lt;&gt;"",IF(RIGHT(G425,1)=")",VALUE(VLOOKUP(OFFSET(B425,-MOD(ROW(B425),3),0),'登録データ（女）'!B320,8,FALSE)),"0"),"0")</f>
        <v>0</v>
      </c>
      <c r="AS425" s="91">
        <f t="shared" ca="1" si="1498"/>
        <v>0</v>
      </c>
      <c r="AT425" s="91"/>
      <c r="AU425" s="91"/>
      <c r="AV425" s="91"/>
      <c r="AW425" s="91"/>
      <c r="AX425" s="91"/>
      <c r="AY425" s="91"/>
      <c r="AZ425" s="91"/>
      <c r="BA425" s="91"/>
      <c r="BB425" s="91" t="str">
        <f t="shared" si="1499"/>
        <v/>
      </c>
      <c r="BG425" s="91">
        <f t="shared" si="1500"/>
        <v>0</v>
      </c>
    </row>
    <row r="426" spans="1:59" ht="18" customHeight="1" thickTop="1">
      <c r="A426" s="387">
        <v>137</v>
      </c>
      <c r="B426" s="381"/>
      <c r="C426" s="384" t="str">
        <f>IF(B426="","",VLOOKUP(B426,'登録データ（女）'!$A$3:$AB$2000,2,FALSE))</f>
        <v/>
      </c>
      <c r="D426" s="384" t="str">
        <f>IF(B426="","",VLOOKUP(B426,'登録データ（女）'!$A$3:$AB$2000,3,FALSE))</f>
        <v/>
      </c>
      <c r="E426" s="90" t="str">
        <f>IF(B426="","",VLOOKUP(B426,'登録データ（女）'!$A$3:$AB$2000,7,FALSE))</f>
        <v/>
      </c>
      <c r="F426" s="90" t="s">
        <v>52</v>
      </c>
      <c r="G426" s="82"/>
      <c r="H426" s="82"/>
      <c r="I426" s="90" t="s">
        <v>55</v>
      </c>
      <c r="J426" s="17"/>
      <c r="K426" s="111" t="str">
        <f t="shared" si="1501"/>
        <v/>
      </c>
      <c r="L426" s="17"/>
      <c r="M426" s="111" t="str">
        <f t="shared" si="1491"/>
        <v/>
      </c>
      <c r="N426" s="17"/>
      <c r="O426" s="17"/>
      <c r="P426" s="262"/>
      <c r="Q426" s="262"/>
      <c r="R426" s="241"/>
      <c r="S426" s="254"/>
      <c r="T426" s="254"/>
      <c r="X426" s="104"/>
      <c r="Y426" s="91">
        <f>IF(B426="",0,IF(VLOOKUP(B426,'登録データ（女）'!$A$3:$AB$2000,28,FALSE)=1,0,1))</f>
        <v>0</v>
      </c>
      <c r="Z426" s="91">
        <f t="shared" ref="Z426" si="1579">IF(B426="",1,0)</f>
        <v>1</v>
      </c>
      <c r="AA426" s="91">
        <f t="shared" ref="AA426" si="1580">IF(C426="",1,0)</f>
        <v>1</v>
      </c>
      <c r="AB426" s="91">
        <f t="shared" ref="AB426" si="1581">IF(D426="",1,0)</f>
        <v>1</v>
      </c>
      <c r="AC426" s="91">
        <f t="shared" ref="AC426" si="1582">IF(E426="",1,0)</f>
        <v>1</v>
      </c>
      <c r="AD426" s="91">
        <f t="shared" ref="AD426" si="1583">IF(E427="",1,0)</f>
        <v>1</v>
      </c>
      <c r="AE426" s="91">
        <f>SUM(Z426:AD426)</f>
        <v>5</v>
      </c>
      <c r="AF426" s="115" t="str">
        <f t="shared" ref="AF426" si="1584">IF($B426="","",IF($B426&gt;1500,0,1))</f>
        <v/>
      </c>
      <c r="AG426" s="91">
        <f t="shared" ca="1" si="1492"/>
        <v>0</v>
      </c>
      <c r="AH426" s="91">
        <f t="shared" si="1493"/>
        <v>0</v>
      </c>
      <c r="AI426" s="91" t="str">
        <f>IF(G426="","0",VLOOKUP(G426,'登録データ（女）'!$U$4:$W$23,2,FALSE))</f>
        <v>0</v>
      </c>
      <c r="AJ426" s="91" t="str">
        <f t="shared" si="1483"/>
        <v>00</v>
      </c>
      <c r="AK426" s="91" t="str">
        <f t="shared" si="1494"/>
        <v>0</v>
      </c>
      <c r="AL426" s="91" t="str">
        <f t="shared" si="1484"/>
        <v>000000</v>
      </c>
      <c r="AM426" s="91" t="str">
        <f t="shared" ca="1" si="1495"/>
        <v/>
      </c>
      <c r="AN426" s="91">
        <f t="shared" si="1496"/>
        <v>0</v>
      </c>
      <c r="AO426" s="91" t="str">
        <f>IF(G426="","0",VALUE(VLOOKUP(G426,'登録データ（男）'!$U$4:$W$22,3,FALSE)))</f>
        <v>0</v>
      </c>
      <c r="AP426" s="91">
        <f t="shared" si="1485"/>
        <v>0</v>
      </c>
      <c r="AQ426" s="91">
        <f t="shared" si="1497"/>
        <v>0</v>
      </c>
      <c r="AR426" s="91" t="str">
        <f ca="1">IF(OFFSET(B426,-MOD(ROW(B426),3),0)&lt;&gt;"",IF(RIGHT(G426,1)=")",VALUE(VLOOKUP(OFFSET(B426,-MOD(ROW(B426),3),0),'登録データ（女）'!B321,8,FALSE)),"0"),"0")</f>
        <v>0</v>
      </c>
      <c r="AS426" s="91">
        <f t="shared" ca="1" si="1498"/>
        <v>0</v>
      </c>
      <c r="AT426" s="91" t="str">
        <f t="shared" ref="AT426" si="1585">IF(AU426="","",RANK(AU426,$AU$18:$AU$467,1))</f>
        <v/>
      </c>
      <c r="AU426" s="91" t="str">
        <f t="shared" ref="AU426" si="1586">IF(S426="","",B426)</f>
        <v/>
      </c>
      <c r="AV426" s="91" t="str">
        <f t="shared" ref="AV426" si="1587">IF(AW426="","",RANK(AW426,$AW$18:$AW$467,1))</f>
        <v/>
      </c>
      <c r="AW426" s="91" t="str">
        <f t="shared" ref="AW426" si="1588">IF(T426="","",B426)</f>
        <v/>
      </c>
      <c r="AX426" s="91" t="str">
        <f t="shared" ref="AX426" si="1589">IF(AY426="","",RANK(AY426,$AY$18:$AY$467,1))</f>
        <v/>
      </c>
      <c r="AY426" s="91" t="str">
        <f>IF(OR(G426="七種競技",G427="七種競技",G428="七種競技"),B426,"")</f>
        <v/>
      </c>
      <c r="AZ426" s="91"/>
      <c r="BA426" s="91">
        <f>B426</f>
        <v>0</v>
      </c>
      <c r="BB426" s="91" t="str">
        <f t="shared" si="1499"/>
        <v/>
      </c>
      <c r="BG426" s="91">
        <f t="shared" si="1500"/>
        <v>0</v>
      </c>
    </row>
    <row r="427" spans="1:59" ht="18.75" customHeight="1">
      <c r="A427" s="388"/>
      <c r="B427" s="382"/>
      <c r="C427" s="385"/>
      <c r="D427" s="385"/>
      <c r="E427" s="91" t="str">
        <f>IF(B426="","",VLOOKUP(B426,'登録データ（女）'!$A$3:$AB$2000,4,FALSE))</f>
        <v/>
      </c>
      <c r="F427" s="91" t="s">
        <v>53</v>
      </c>
      <c r="G427" s="16"/>
      <c r="H427" s="16"/>
      <c r="I427" s="91" t="s">
        <v>56</v>
      </c>
      <c r="J427" s="76"/>
      <c r="K427" s="91" t="str">
        <f t="shared" si="1501"/>
        <v/>
      </c>
      <c r="L427" s="76"/>
      <c r="M427" s="91" t="str">
        <f t="shared" si="1491"/>
        <v/>
      </c>
      <c r="N427" s="76"/>
      <c r="O427" s="76"/>
      <c r="P427" s="204"/>
      <c r="Q427" s="204"/>
      <c r="R427" s="257"/>
      <c r="S427" s="255"/>
      <c r="T427" s="255"/>
      <c r="X427" s="104"/>
      <c r="Y427" s="91">
        <f>IF(B427="",0,IF(VLOOKUP(B427,'登録データ（女）'!$A$3:$AB$2000,28,FALSE)=1,0,1))</f>
        <v>0</v>
      </c>
      <c r="Z427" s="91"/>
      <c r="AA427" s="91"/>
      <c r="AB427" s="91"/>
      <c r="AC427" s="91"/>
      <c r="AD427" s="91"/>
      <c r="AE427" s="91"/>
      <c r="AF427" s="91"/>
      <c r="AG427" s="91">
        <f t="shared" ca="1" si="1492"/>
        <v>0</v>
      </c>
      <c r="AH427" s="91">
        <f t="shared" si="1493"/>
        <v>0</v>
      </c>
      <c r="AI427" s="91" t="str">
        <f>IF(G427="","0",VLOOKUP(G427,'登録データ（女）'!$U$4:$W$23,2,FALSE))</f>
        <v>0</v>
      </c>
      <c r="AJ427" s="91" t="str">
        <f t="shared" si="1483"/>
        <v>00</v>
      </c>
      <c r="AK427" s="91" t="str">
        <f t="shared" si="1494"/>
        <v>0</v>
      </c>
      <c r="AL427" s="91" t="str">
        <f t="shared" si="1484"/>
        <v>000000</v>
      </c>
      <c r="AM427" s="91" t="str">
        <f t="shared" ca="1" si="1495"/>
        <v/>
      </c>
      <c r="AN427" s="91">
        <f t="shared" si="1496"/>
        <v>0</v>
      </c>
      <c r="AO427" s="91" t="str">
        <f>IF(G427="","0",VALUE(VLOOKUP(G427,'登録データ（男）'!$U$4:$W$22,3,FALSE)))</f>
        <v>0</v>
      </c>
      <c r="AP427" s="91">
        <f t="shared" si="1485"/>
        <v>0</v>
      </c>
      <c r="AQ427" s="91">
        <f t="shared" si="1497"/>
        <v>0</v>
      </c>
      <c r="AR427" s="91" t="str">
        <f ca="1">IF(OFFSET(B427,-MOD(ROW(B427),3),0)&lt;&gt;"",IF(RIGHT(G427,1)=")",VALUE(VLOOKUP(OFFSET(B427,-MOD(ROW(B427),3),0),'登録データ（女）'!B322,8,FALSE)),"0"),"0")</f>
        <v>0</v>
      </c>
      <c r="AS427" s="91">
        <f t="shared" ca="1" si="1498"/>
        <v>0</v>
      </c>
      <c r="AT427" s="91"/>
      <c r="AU427" s="91"/>
      <c r="AV427" s="91"/>
      <c r="AW427" s="91"/>
      <c r="AX427" s="91"/>
      <c r="AY427" s="91"/>
      <c r="AZ427" s="91"/>
      <c r="BA427" s="91"/>
      <c r="BB427" s="91" t="str">
        <f t="shared" si="1499"/>
        <v/>
      </c>
      <c r="BG427" s="91">
        <f t="shared" si="1500"/>
        <v>0</v>
      </c>
    </row>
    <row r="428" spans="1:59" ht="18" customHeight="1" thickBot="1">
      <c r="A428" s="389"/>
      <c r="B428" s="383"/>
      <c r="C428" s="386"/>
      <c r="D428" s="386"/>
      <c r="E428" s="117" t="s">
        <v>259</v>
      </c>
      <c r="F428" s="92" t="s">
        <v>54</v>
      </c>
      <c r="G428" s="79"/>
      <c r="H428" s="79"/>
      <c r="I428" s="92" t="s">
        <v>36</v>
      </c>
      <c r="J428" s="18"/>
      <c r="K428" s="93" t="str">
        <f t="shared" si="1501"/>
        <v/>
      </c>
      <c r="L428" s="18"/>
      <c r="M428" s="93" t="str">
        <f t="shared" si="1491"/>
        <v/>
      </c>
      <c r="N428" s="18"/>
      <c r="O428" s="18"/>
      <c r="P428" s="258"/>
      <c r="Q428" s="258"/>
      <c r="R428" s="259"/>
      <c r="S428" s="256"/>
      <c r="T428" s="256"/>
      <c r="X428" s="104"/>
      <c r="Y428" s="91">
        <f>IF(B428="",0,IF(VLOOKUP(B428,'登録データ（女）'!$A$3:$AB$2000,28,FALSE)=1,0,1))</f>
        <v>0</v>
      </c>
      <c r="Z428" s="91"/>
      <c r="AA428" s="91"/>
      <c r="AB428" s="91"/>
      <c r="AC428" s="91"/>
      <c r="AD428" s="91"/>
      <c r="AE428" s="91"/>
      <c r="AF428" s="91"/>
      <c r="AG428" s="91">
        <f t="shared" ca="1" si="1492"/>
        <v>0</v>
      </c>
      <c r="AH428" s="91">
        <f t="shared" si="1493"/>
        <v>0</v>
      </c>
      <c r="AI428" s="91" t="str">
        <f>IF(G428="","0",VLOOKUP(G428,'登録データ（女）'!$U$4:$W$23,2,FALSE))</f>
        <v>0</v>
      </c>
      <c r="AJ428" s="91" t="str">
        <f t="shared" si="1483"/>
        <v>00</v>
      </c>
      <c r="AK428" s="91" t="str">
        <f t="shared" si="1494"/>
        <v>0</v>
      </c>
      <c r="AL428" s="91" t="str">
        <f t="shared" si="1484"/>
        <v>000000</v>
      </c>
      <c r="AM428" s="91" t="str">
        <f t="shared" ca="1" si="1495"/>
        <v/>
      </c>
      <c r="AN428" s="91">
        <f t="shared" si="1496"/>
        <v>0</v>
      </c>
      <c r="AO428" s="91" t="str">
        <f>IF(G428="","0",VALUE(VLOOKUP(G428,'登録データ（男）'!$U$4:$W$22,3,FALSE)))</f>
        <v>0</v>
      </c>
      <c r="AP428" s="91">
        <f t="shared" si="1485"/>
        <v>0</v>
      </c>
      <c r="AQ428" s="91">
        <f t="shared" si="1497"/>
        <v>0</v>
      </c>
      <c r="AR428" s="91" t="str">
        <f ca="1">IF(OFFSET(B428,-MOD(ROW(B428),3),0)&lt;&gt;"",IF(RIGHT(G428,1)=")",VALUE(VLOOKUP(OFFSET(B428,-MOD(ROW(B428),3),0),'登録データ（女）'!B323,8,FALSE)),"0"),"0")</f>
        <v>0</v>
      </c>
      <c r="AS428" s="91">
        <f t="shared" ca="1" si="1498"/>
        <v>0</v>
      </c>
      <c r="AT428" s="91"/>
      <c r="AU428" s="91"/>
      <c r="AV428" s="91"/>
      <c r="AW428" s="91"/>
      <c r="AX428" s="91"/>
      <c r="AY428" s="91"/>
      <c r="AZ428" s="91"/>
      <c r="BA428" s="91"/>
      <c r="BB428" s="91" t="str">
        <f t="shared" si="1499"/>
        <v/>
      </c>
      <c r="BG428" s="91">
        <f t="shared" si="1500"/>
        <v>0</v>
      </c>
    </row>
    <row r="429" spans="1:59" ht="18" customHeight="1" thickTop="1">
      <c r="A429" s="387">
        <v>138</v>
      </c>
      <c r="B429" s="381"/>
      <c r="C429" s="384" t="str">
        <f>IF(B429="","",VLOOKUP(B429,'登録データ（女）'!$A$3:$AB$2000,2,FALSE))</f>
        <v/>
      </c>
      <c r="D429" s="384" t="str">
        <f>IF(B429="","",VLOOKUP(B429,'登録データ（女）'!$A$3:$AB$2000,3,FALSE))</f>
        <v/>
      </c>
      <c r="E429" s="90" t="str">
        <f>IF(B429="","",VLOOKUP(B429,'登録データ（女）'!$A$3:$AB$2000,7,FALSE))</f>
        <v/>
      </c>
      <c r="F429" s="90" t="s">
        <v>52</v>
      </c>
      <c r="G429" s="82"/>
      <c r="H429" s="82"/>
      <c r="I429" s="90" t="s">
        <v>55</v>
      </c>
      <c r="J429" s="17"/>
      <c r="K429" s="111" t="str">
        <f t="shared" si="1501"/>
        <v/>
      </c>
      <c r="L429" s="17"/>
      <c r="M429" s="111" t="str">
        <f t="shared" si="1491"/>
        <v/>
      </c>
      <c r="N429" s="17"/>
      <c r="O429" s="17"/>
      <c r="P429" s="262"/>
      <c r="Q429" s="262"/>
      <c r="R429" s="241"/>
      <c r="S429" s="254"/>
      <c r="T429" s="254"/>
      <c r="X429" s="104"/>
      <c r="Y429" s="91">
        <f>IF(B429="",0,IF(VLOOKUP(B429,'登録データ（女）'!$A$3:$AB$2000,28,FALSE)=1,0,1))</f>
        <v>0</v>
      </c>
      <c r="Z429" s="91">
        <f t="shared" ref="Z429" si="1590">IF(B429="",1,0)</f>
        <v>1</v>
      </c>
      <c r="AA429" s="91">
        <f t="shared" ref="AA429" si="1591">IF(C429="",1,0)</f>
        <v>1</v>
      </c>
      <c r="AB429" s="91">
        <f t="shared" ref="AB429" si="1592">IF(D429="",1,0)</f>
        <v>1</v>
      </c>
      <c r="AC429" s="91">
        <f t="shared" ref="AC429" si="1593">IF(E429="",1,0)</f>
        <v>1</v>
      </c>
      <c r="AD429" s="91">
        <f t="shared" ref="AD429" si="1594">IF(E430="",1,0)</f>
        <v>1</v>
      </c>
      <c r="AE429" s="91">
        <f>SUM(Z429:AD429)</f>
        <v>5</v>
      </c>
      <c r="AF429" s="115" t="str">
        <f t="shared" ref="AF429" si="1595">IF($B429="","",IF($B429&gt;1500,0,1))</f>
        <v/>
      </c>
      <c r="AG429" s="91">
        <f t="shared" ca="1" si="1492"/>
        <v>0</v>
      </c>
      <c r="AH429" s="91">
        <f t="shared" si="1493"/>
        <v>0</v>
      </c>
      <c r="AI429" s="91" t="str">
        <f>IF(G429="","0",VLOOKUP(G429,'登録データ（女）'!$U$4:$W$23,2,FALSE))</f>
        <v>0</v>
      </c>
      <c r="AJ429" s="91" t="str">
        <f t="shared" si="1483"/>
        <v>00</v>
      </c>
      <c r="AK429" s="91" t="str">
        <f t="shared" si="1494"/>
        <v>0</v>
      </c>
      <c r="AL429" s="91" t="str">
        <f t="shared" si="1484"/>
        <v>000000</v>
      </c>
      <c r="AM429" s="91" t="str">
        <f t="shared" ca="1" si="1495"/>
        <v/>
      </c>
      <c r="AN429" s="91">
        <f t="shared" si="1496"/>
        <v>0</v>
      </c>
      <c r="AO429" s="91" t="str">
        <f>IF(G429="","0",VALUE(VLOOKUP(G429,'登録データ（男）'!$U$4:$W$22,3,FALSE)))</f>
        <v>0</v>
      </c>
      <c r="AP429" s="91">
        <f t="shared" si="1485"/>
        <v>0</v>
      </c>
      <c r="AQ429" s="91">
        <f t="shared" si="1497"/>
        <v>0</v>
      </c>
      <c r="AR429" s="91" t="str">
        <f ca="1">IF(OFFSET(B429,-MOD(ROW(B429),3),0)&lt;&gt;"",IF(RIGHT(G429,1)=")",VALUE(VLOOKUP(OFFSET(B429,-MOD(ROW(B429),3),0),'登録データ（女）'!B324,8,FALSE)),"0"),"0")</f>
        <v>0</v>
      </c>
      <c r="AS429" s="91">
        <f t="shared" ca="1" si="1498"/>
        <v>0</v>
      </c>
      <c r="AT429" s="91" t="str">
        <f t="shared" ref="AT429" si="1596">IF(AU429="","",RANK(AU429,$AU$18:$AU$467,1))</f>
        <v/>
      </c>
      <c r="AU429" s="91" t="str">
        <f t="shared" ref="AU429" si="1597">IF(S429="","",B429)</f>
        <v/>
      </c>
      <c r="AV429" s="91" t="str">
        <f t="shared" ref="AV429" si="1598">IF(AW429="","",RANK(AW429,$AW$18:$AW$467,1))</f>
        <v/>
      </c>
      <c r="AW429" s="91" t="str">
        <f t="shared" ref="AW429" si="1599">IF(T429="","",B429)</f>
        <v/>
      </c>
      <c r="AX429" s="91" t="str">
        <f t="shared" ref="AX429" si="1600">IF(AY429="","",RANK(AY429,$AY$18:$AY$467,1))</f>
        <v/>
      </c>
      <c r="AY429" s="91" t="str">
        <f>IF(OR(G429="七種競技",G430="七種競技",G431="七種競技"),B429,"")</f>
        <v/>
      </c>
      <c r="AZ429" s="91"/>
      <c r="BA429" s="91">
        <f>B429</f>
        <v>0</v>
      </c>
      <c r="BB429" s="91" t="str">
        <f t="shared" si="1499"/>
        <v/>
      </c>
      <c r="BG429" s="91">
        <f t="shared" si="1500"/>
        <v>0</v>
      </c>
    </row>
    <row r="430" spans="1:59" ht="18.75" customHeight="1">
      <c r="A430" s="388"/>
      <c r="B430" s="382"/>
      <c r="C430" s="385"/>
      <c r="D430" s="385"/>
      <c r="E430" s="91" t="str">
        <f>IF(B429="","",VLOOKUP(B429,'登録データ（女）'!$A$3:$AB$2000,4,FALSE))</f>
        <v/>
      </c>
      <c r="F430" s="91" t="s">
        <v>53</v>
      </c>
      <c r="G430" s="16"/>
      <c r="H430" s="16"/>
      <c r="I430" s="91" t="s">
        <v>56</v>
      </c>
      <c r="J430" s="76"/>
      <c r="K430" s="91" t="str">
        <f t="shared" si="1501"/>
        <v/>
      </c>
      <c r="L430" s="76"/>
      <c r="M430" s="91" t="str">
        <f t="shared" si="1491"/>
        <v/>
      </c>
      <c r="N430" s="76"/>
      <c r="O430" s="76"/>
      <c r="P430" s="204"/>
      <c r="Q430" s="204"/>
      <c r="R430" s="257"/>
      <c r="S430" s="255"/>
      <c r="T430" s="255"/>
      <c r="X430" s="104"/>
      <c r="Y430" s="91">
        <f>IF(B430="",0,IF(VLOOKUP(B430,'登録データ（女）'!$A$3:$AB$2000,28,FALSE)=1,0,1))</f>
        <v>0</v>
      </c>
      <c r="Z430" s="91"/>
      <c r="AA430" s="91"/>
      <c r="AB430" s="91"/>
      <c r="AC430" s="91"/>
      <c r="AD430" s="91"/>
      <c r="AE430" s="91"/>
      <c r="AF430" s="91"/>
      <c r="AG430" s="91">
        <f t="shared" ca="1" si="1492"/>
        <v>0</v>
      </c>
      <c r="AH430" s="91">
        <f t="shared" si="1493"/>
        <v>0</v>
      </c>
      <c r="AI430" s="91" t="str">
        <f>IF(G430="","0",VLOOKUP(G430,'登録データ（女）'!$U$4:$W$23,2,FALSE))</f>
        <v>0</v>
      </c>
      <c r="AJ430" s="91" t="str">
        <f t="shared" si="1483"/>
        <v>00</v>
      </c>
      <c r="AK430" s="91" t="str">
        <f t="shared" si="1494"/>
        <v>0</v>
      </c>
      <c r="AL430" s="91" t="str">
        <f t="shared" si="1484"/>
        <v>000000</v>
      </c>
      <c r="AM430" s="91" t="str">
        <f t="shared" ca="1" si="1495"/>
        <v/>
      </c>
      <c r="AN430" s="91">
        <f t="shared" si="1496"/>
        <v>0</v>
      </c>
      <c r="AO430" s="91" t="str">
        <f>IF(G430="","0",VALUE(VLOOKUP(G430,'登録データ（男）'!$U$4:$W$22,3,FALSE)))</f>
        <v>0</v>
      </c>
      <c r="AP430" s="91">
        <f t="shared" si="1485"/>
        <v>0</v>
      </c>
      <c r="AQ430" s="91">
        <f t="shared" si="1497"/>
        <v>0</v>
      </c>
      <c r="AR430" s="91" t="str">
        <f ca="1">IF(OFFSET(B430,-MOD(ROW(B430),3),0)&lt;&gt;"",IF(RIGHT(G430,1)=")",VALUE(VLOOKUP(OFFSET(B430,-MOD(ROW(B430),3),0),'登録データ（女）'!B325,8,FALSE)),"0"),"0")</f>
        <v>0</v>
      </c>
      <c r="AS430" s="91">
        <f t="shared" ca="1" si="1498"/>
        <v>0</v>
      </c>
      <c r="AT430" s="91"/>
      <c r="AU430" s="91"/>
      <c r="AV430" s="91"/>
      <c r="AW430" s="91"/>
      <c r="AX430" s="91"/>
      <c r="AY430" s="91"/>
      <c r="AZ430" s="91"/>
      <c r="BA430" s="91"/>
      <c r="BB430" s="91" t="str">
        <f t="shared" si="1499"/>
        <v/>
      </c>
      <c r="BG430" s="91">
        <f t="shared" si="1500"/>
        <v>0</v>
      </c>
    </row>
    <row r="431" spans="1:59" ht="18" customHeight="1" thickBot="1">
      <c r="A431" s="389"/>
      <c r="B431" s="383"/>
      <c r="C431" s="386"/>
      <c r="D431" s="386"/>
      <c r="E431" s="117" t="s">
        <v>259</v>
      </c>
      <c r="F431" s="92" t="s">
        <v>54</v>
      </c>
      <c r="G431" s="79"/>
      <c r="H431" s="79"/>
      <c r="I431" s="92" t="s">
        <v>36</v>
      </c>
      <c r="J431" s="18"/>
      <c r="K431" s="93" t="str">
        <f t="shared" si="1501"/>
        <v/>
      </c>
      <c r="L431" s="18"/>
      <c r="M431" s="93" t="str">
        <f t="shared" si="1491"/>
        <v/>
      </c>
      <c r="N431" s="18"/>
      <c r="O431" s="18"/>
      <c r="P431" s="258"/>
      <c r="Q431" s="258"/>
      <c r="R431" s="259"/>
      <c r="S431" s="256"/>
      <c r="T431" s="256"/>
      <c r="X431" s="104"/>
      <c r="Y431" s="91">
        <f>IF(B431="",0,IF(VLOOKUP(B431,'登録データ（女）'!$A$3:$AB$2000,28,FALSE)=1,0,1))</f>
        <v>0</v>
      </c>
      <c r="Z431" s="91"/>
      <c r="AA431" s="91"/>
      <c r="AB431" s="91"/>
      <c r="AC431" s="91"/>
      <c r="AD431" s="91"/>
      <c r="AE431" s="91"/>
      <c r="AF431" s="91"/>
      <c r="AG431" s="91">
        <f t="shared" ca="1" si="1492"/>
        <v>0</v>
      </c>
      <c r="AH431" s="91">
        <f t="shared" si="1493"/>
        <v>0</v>
      </c>
      <c r="AI431" s="91" t="str">
        <f>IF(G431="","0",VLOOKUP(G431,'登録データ（女）'!$U$4:$W$23,2,FALSE))</f>
        <v>0</v>
      </c>
      <c r="AJ431" s="91" t="str">
        <f t="shared" si="1483"/>
        <v>00</v>
      </c>
      <c r="AK431" s="91" t="str">
        <f t="shared" si="1494"/>
        <v>0</v>
      </c>
      <c r="AL431" s="91" t="str">
        <f t="shared" si="1484"/>
        <v>000000</v>
      </c>
      <c r="AM431" s="91" t="str">
        <f t="shared" ca="1" si="1495"/>
        <v/>
      </c>
      <c r="AN431" s="91">
        <f t="shared" si="1496"/>
        <v>0</v>
      </c>
      <c r="AO431" s="91" t="str">
        <f>IF(G431="","0",VALUE(VLOOKUP(G431,'登録データ（男）'!$U$4:$W$22,3,FALSE)))</f>
        <v>0</v>
      </c>
      <c r="AP431" s="91">
        <f t="shared" si="1485"/>
        <v>0</v>
      </c>
      <c r="AQ431" s="91">
        <f t="shared" si="1497"/>
        <v>0</v>
      </c>
      <c r="AR431" s="91" t="str">
        <f ca="1">IF(OFFSET(B431,-MOD(ROW(B431),3),0)&lt;&gt;"",IF(RIGHT(G431,1)=")",VALUE(VLOOKUP(OFFSET(B431,-MOD(ROW(B431),3),0),'登録データ（女）'!B326,8,FALSE)),"0"),"0")</f>
        <v>0</v>
      </c>
      <c r="AS431" s="91">
        <f t="shared" ca="1" si="1498"/>
        <v>0</v>
      </c>
      <c r="AT431" s="91"/>
      <c r="AU431" s="91"/>
      <c r="AV431" s="91"/>
      <c r="AW431" s="91"/>
      <c r="AX431" s="91"/>
      <c r="AY431" s="91"/>
      <c r="AZ431" s="91"/>
      <c r="BA431" s="91"/>
      <c r="BB431" s="91" t="str">
        <f t="shared" si="1499"/>
        <v/>
      </c>
      <c r="BG431" s="91">
        <f t="shared" si="1500"/>
        <v>0</v>
      </c>
    </row>
    <row r="432" spans="1:59" ht="18.75" customHeight="1" thickTop="1">
      <c r="A432" s="387">
        <v>139</v>
      </c>
      <c r="B432" s="381"/>
      <c r="C432" s="384" t="str">
        <f>IF(B432="","",VLOOKUP(B432,'登録データ（女）'!$A$3:$AB$2000,2,FALSE))</f>
        <v/>
      </c>
      <c r="D432" s="384" t="str">
        <f>IF(B432="","",VLOOKUP(B432,'登録データ（女）'!$A$3:$AB$2000,3,FALSE))</f>
        <v/>
      </c>
      <c r="E432" s="90" t="str">
        <f>IF(B432="","",VLOOKUP(B432,'登録データ（女）'!$A$3:$AB$2000,7,FALSE))</f>
        <v/>
      </c>
      <c r="F432" s="90" t="s">
        <v>52</v>
      </c>
      <c r="G432" s="82"/>
      <c r="H432" s="82"/>
      <c r="I432" s="90" t="s">
        <v>55</v>
      </c>
      <c r="J432" s="17"/>
      <c r="K432" s="111" t="str">
        <f t="shared" si="1501"/>
        <v/>
      </c>
      <c r="L432" s="17"/>
      <c r="M432" s="111" t="str">
        <f t="shared" si="1491"/>
        <v/>
      </c>
      <c r="N432" s="17"/>
      <c r="O432" s="17"/>
      <c r="P432" s="262"/>
      <c r="Q432" s="262"/>
      <c r="R432" s="241"/>
      <c r="S432" s="254"/>
      <c r="T432" s="254"/>
      <c r="X432" s="104"/>
      <c r="Y432" s="91">
        <f>IF(B432="",0,IF(VLOOKUP(B432,'登録データ（女）'!$A$3:$AB$2000,28,FALSE)=1,0,1))</f>
        <v>0</v>
      </c>
      <c r="Z432" s="91">
        <f t="shared" ref="Z432" si="1601">IF(B432="",1,0)</f>
        <v>1</v>
      </c>
      <c r="AA432" s="91">
        <f t="shared" ref="AA432" si="1602">IF(C432="",1,0)</f>
        <v>1</v>
      </c>
      <c r="AB432" s="91">
        <f t="shared" ref="AB432" si="1603">IF(D432="",1,0)</f>
        <v>1</v>
      </c>
      <c r="AC432" s="91">
        <f t="shared" ref="AC432" si="1604">IF(E432="",1,0)</f>
        <v>1</v>
      </c>
      <c r="AD432" s="91">
        <f t="shared" ref="AD432" si="1605">IF(E433="",1,0)</f>
        <v>1</v>
      </c>
      <c r="AE432" s="91">
        <f>SUM(Z432:AD432)</f>
        <v>5</v>
      </c>
      <c r="AF432" s="115" t="str">
        <f t="shared" ref="AF432" si="1606">IF($B432="","",IF($B432&gt;1500,0,1))</f>
        <v/>
      </c>
      <c r="AG432" s="91">
        <f t="shared" ca="1" si="1492"/>
        <v>0</v>
      </c>
      <c r="AH432" s="91">
        <f t="shared" si="1493"/>
        <v>0</v>
      </c>
      <c r="AI432" s="91" t="str">
        <f>IF(G432="","0",VLOOKUP(G432,'登録データ（女）'!$U$4:$W$23,2,FALSE))</f>
        <v>0</v>
      </c>
      <c r="AJ432" s="91" t="str">
        <f t="shared" si="1483"/>
        <v>00</v>
      </c>
      <c r="AK432" s="91" t="str">
        <f t="shared" si="1494"/>
        <v>0</v>
      </c>
      <c r="AL432" s="91" t="str">
        <f t="shared" si="1484"/>
        <v>000000</v>
      </c>
      <c r="AM432" s="91" t="str">
        <f t="shared" ca="1" si="1495"/>
        <v/>
      </c>
      <c r="AN432" s="91">
        <f t="shared" si="1496"/>
        <v>0</v>
      </c>
      <c r="AO432" s="91" t="str">
        <f>IF(G432="","0",VALUE(VLOOKUP(G432,'登録データ（男）'!$U$4:$W$22,3,FALSE)))</f>
        <v>0</v>
      </c>
      <c r="AP432" s="91">
        <f t="shared" si="1485"/>
        <v>0</v>
      </c>
      <c r="AQ432" s="91">
        <f t="shared" si="1497"/>
        <v>0</v>
      </c>
      <c r="AR432" s="91" t="str">
        <f ca="1">IF(OFFSET(B432,-MOD(ROW(B432),3),0)&lt;&gt;"",IF(RIGHT(G432,1)=")",VALUE(VLOOKUP(OFFSET(B432,-MOD(ROW(B432),3),0),'登録データ（女）'!B327,8,FALSE)),"0"),"0")</f>
        <v>0</v>
      </c>
      <c r="AS432" s="91">
        <f t="shared" ca="1" si="1498"/>
        <v>0</v>
      </c>
      <c r="AT432" s="91" t="str">
        <f t="shared" ref="AT432" si="1607">IF(AU432="","",RANK(AU432,$AU$18:$AU$467,1))</f>
        <v/>
      </c>
      <c r="AU432" s="91" t="str">
        <f t="shared" ref="AU432" si="1608">IF(S432="","",B432)</f>
        <v/>
      </c>
      <c r="AV432" s="91" t="str">
        <f t="shared" ref="AV432" si="1609">IF(AW432="","",RANK(AW432,$AW$18:$AW$467,1))</f>
        <v/>
      </c>
      <c r="AW432" s="91" t="str">
        <f t="shared" ref="AW432" si="1610">IF(T432="","",B432)</f>
        <v/>
      </c>
      <c r="AX432" s="91" t="str">
        <f t="shared" ref="AX432" si="1611">IF(AY432="","",RANK(AY432,$AY$18:$AY$467,1))</f>
        <v/>
      </c>
      <c r="AY432" s="91" t="str">
        <f>IF(OR(G432="七種競技",G433="七種競技",G434="七種競技"),B432,"")</f>
        <v/>
      </c>
      <c r="AZ432" s="91"/>
      <c r="BA432" s="91">
        <f>B432</f>
        <v>0</v>
      </c>
      <c r="BB432" s="91" t="str">
        <f t="shared" si="1499"/>
        <v/>
      </c>
      <c r="BG432" s="91">
        <f t="shared" si="1500"/>
        <v>0</v>
      </c>
    </row>
    <row r="433" spans="1:59" ht="18" customHeight="1">
      <c r="A433" s="388"/>
      <c r="B433" s="382"/>
      <c r="C433" s="385"/>
      <c r="D433" s="385"/>
      <c r="E433" s="91" t="str">
        <f>IF(B432="","",VLOOKUP(B432,'登録データ（女）'!$A$3:$AB$2000,4,FALSE))</f>
        <v/>
      </c>
      <c r="F433" s="91" t="s">
        <v>53</v>
      </c>
      <c r="G433" s="16"/>
      <c r="H433" s="16"/>
      <c r="I433" s="91" t="s">
        <v>56</v>
      </c>
      <c r="J433" s="76"/>
      <c r="K433" s="91" t="str">
        <f t="shared" si="1501"/>
        <v/>
      </c>
      <c r="L433" s="76"/>
      <c r="M433" s="91" t="str">
        <f t="shared" si="1491"/>
        <v/>
      </c>
      <c r="N433" s="76"/>
      <c r="O433" s="76"/>
      <c r="P433" s="204"/>
      <c r="Q433" s="204"/>
      <c r="R433" s="257"/>
      <c r="S433" s="255"/>
      <c r="T433" s="255"/>
      <c r="X433" s="104"/>
      <c r="Y433" s="91">
        <f>IF(B433="",0,IF(VLOOKUP(B433,'登録データ（女）'!$A$3:$AB$2000,28,FALSE)=1,0,1))</f>
        <v>0</v>
      </c>
      <c r="Z433" s="91"/>
      <c r="AA433" s="91"/>
      <c r="AB433" s="91"/>
      <c r="AC433" s="91"/>
      <c r="AD433" s="91"/>
      <c r="AE433" s="91"/>
      <c r="AF433" s="91"/>
      <c r="AG433" s="91">
        <f t="shared" ca="1" si="1492"/>
        <v>0</v>
      </c>
      <c r="AH433" s="91">
        <f t="shared" si="1493"/>
        <v>0</v>
      </c>
      <c r="AI433" s="91" t="str">
        <f>IF(G433="","0",VLOOKUP(G433,'登録データ（女）'!$U$4:$W$23,2,FALSE))</f>
        <v>0</v>
      </c>
      <c r="AJ433" s="91" t="str">
        <f t="shared" si="1483"/>
        <v>00</v>
      </c>
      <c r="AK433" s="91" t="str">
        <f t="shared" si="1494"/>
        <v>0</v>
      </c>
      <c r="AL433" s="91" t="str">
        <f t="shared" si="1484"/>
        <v>000000</v>
      </c>
      <c r="AM433" s="91" t="str">
        <f t="shared" ca="1" si="1495"/>
        <v/>
      </c>
      <c r="AN433" s="91">
        <f t="shared" si="1496"/>
        <v>0</v>
      </c>
      <c r="AO433" s="91" t="str">
        <f>IF(G433="","0",VALUE(VLOOKUP(G433,'登録データ（男）'!$U$4:$W$22,3,FALSE)))</f>
        <v>0</v>
      </c>
      <c r="AP433" s="91">
        <f t="shared" si="1485"/>
        <v>0</v>
      </c>
      <c r="AQ433" s="91">
        <f t="shared" si="1497"/>
        <v>0</v>
      </c>
      <c r="AR433" s="91" t="str">
        <f ca="1">IF(OFFSET(B433,-MOD(ROW(B433),3),0)&lt;&gt;"",IF(RIGHT(G433,1)=")",VALUE(VLOOKUP(OFFSET(B433,-MOD(ROW(B433),3),0),'登録データ（女）'!B328,8,FALSE)),"0"),"0")</f>
        <v>0</v>
      </c>
      <c r="AS433" s="91">
        <f t="shared" ca="1" si="1498"/>
        <v>0</v>
      </c>
      <c r="AT433" s="91"/>
      <c r="AU433" s="91"/>
      <c r="AV433" s="91"/>
      <c r="AW433" s="91"/>
      <c r="AX433" s="91"/>
      <c r="AY433" s="91"/>
      <c r="AZ433" s="91"/>
      <c r="BA433" s="91"/>
      <c r="BB433" s="91" t="str">
        <f t="shared" si="1499"/>
        <v/>
      </c>
      <c r="BG433" s="91">
        <f t="shared" si="1500"/>
        <v>0</v>
      </c>
    </row>
    <row r="434" spans="1:59" ht="18" customHeight="1" thickBot="1">
      <c r="A434" s="389"/>
      <c r="B434" s="383"/>
      <c r="C434" s="386"/>
      <c r="D434" s="386"/>
      <c r="E434" s="117" t="s">
        <v>259</v>
      </c>
      <c r="F434" s="92" t="s">
        <v>54</v>
      </c>
      <c r="G434" s="79"/>
      <c r="H434" s="79"/>
      <c r="I434" s="92" t="s">
        <v>36</v>
      </c>
      <c r="J434" s="18"/>
      <c r="K434" s="93" t="str">
        <f t="shared" si="1501"/>
        <v/>
      </c>
      <c r="L434" s="18"/>
      <c r="M434" s="93" t="str">
        <f t="shared" si="1491"/>
        <v/>
      </c>
      <c r="N434" s="18"/>
      <c r="O434" s="18"/>
      <c r="P434" s="258"/>
      <c r="Q434" s="258"/>
      <c r="R434" s="259"/>
      <c r="S434" s="256"/>
      <c r="T434" s="256"/>
      <c r="X434" s="104"/>
      <c r="Y434" s="91">
        <f>IF(B434="",0,IF(VLOOKUP(B434,'登録データ（女）'!$A$3:$AB$2000,28,FALSE)=1,0,1))</f>
        <v>0</v>
      </c>
      <c r="Z434" s="91"/>
      <c r="AA434" s="91"/>
      <c r="AB434" s="91"/>
      <c r="AC434" s="91"/>
      <c r="AD434" s="91"/>
      <c r="AE434" s="91"/>
      <c r="AF434" s="91"/>
      <c r="AG434" s="91">
        <f t="shared" ca="1" si="1492"/>
        <v>0</v>
      </c>
      <c r="AH434" s="91">
        <f t="shared" si="1493"/>
        <v>0</v>
      </c>
      <c r="AI434" s="91" t="str">
        <f>IF(G434="","0",VLOOKUP(G434,'登録データ（女）'!$U$4:$W$23,2,FALSE))</f>
        <v>0</v>
      </c>
      <c r="AJ434" s="91" t="str">
        <f t="shared" si="1483"/>
        <v>00</v>
      </c>
      <c r="AK434" s="91" t="str">
        <f t="shared" si="1494"/>
        <v>0</v>
      </c>
      <c r="AL434" s="91" t="str">
        <f t="shared" si="1484"/>
        <v>000000</v>
      </c>
      <c r="AM434" s="91" t="str">
        <f t="shared" ca="1" si="1495"/>
        <v/>
      </c>
      <c r="AN434" s="91">
        <f t="shared" si="1496"/>
        <v>0</v>
      </c>
      <c r="AO434" s="91" t="str">
        <f>IF(G434="","0",VALUE(VLOOKUP(G434,'登録データ（男）'!$U$4:$W$22,3,FALSE)))</f>
        <v>0</v>
      </c>
      <c r="AP434" s="91">
        <f t="shared" si="1485"/>
        <v>0</v>
      </c>
      <c r="AQ434" s="91">
        <f t="shared" si="1497"/>
        <v>0</v>
      </c>
      <c r="AR434" s="91" t="str">
        <f ca="1">IF(OFFSET(B434,-MOD(ROW(B434),3),0)&lt;&gt;"",IF(RIGHT(G434,1)=")",VALUE(VLOOKUP(OFFSET(B434,-MOD(ROW(B434),3),0),'登録データ（女）'!B329,8,FALSE)),"0"),"0")</f>
        <v>0</v>
      </c>
      <c r="AS434" s="91">
        <f t="shared" ca="1" si="1498"/>
        <v>0</v>
      </c>
      <c r="AT434" s="91"/>
      <c r="AU434" s="91"/>
      <c r="AV434" s="91"/>
      <c r="AW434" s="91"/>
      <c r="AX434" s="91"/>
      <c r="AY434" s="91"/>
      <c r="AZ434" s="91"/>
      <c r="BA434" s="91"/>
      <c r="BB434" s="91" t="str">
        <f t="shared" si="1499"/>
        <v/>
      </c>
      <c r="BG434" s="91">
        <f t="shared" si="1500"/>
        <v>0</v>
      </c>
    </row>
    <row r="435" spans="1:59" ht="18.75" customHeight="1" thickTop="1">
      <c r="A435" s="387">
        <v>140</v>
      </c>
      <c r="B435" s="381"/>
      <c r="C435" s="384" t="str">
        <f>IF(B435="","",VLOOKUP(B435,'登録データ（女）'!$A$3:$AB$2000,2,FALSE))</f>
        <v/>
      </c>
      <c r="D435" s="384" t="str">
        <f>IF(B435="","",VLOOKUP(B435,'登録データ（女）'!$A$3:$AB$2000,3,FALSE))</f>
        <v/>
      </c>
      <c r="E435" s="90" t="str">
        <f>IF(B435="","",VLOOKUP(B435,'登録データ（女）'!$A$3:$AB$2000,7,FALSE))</f>
        <v/>
      </c>
      <c r="F435" s="90" t="s">
        <v>52</v>
      </c>
      <c r="G435" s="82"/>
      <c r="H435" s="82"/>
      <c r="I435" s="90" t="s">
        <v>55</v>
      </c>
      <c r="J435" s="17"/>
      <c r="K435" s="111" t="str">
        <f t="shared" si="1501"/>
        <v/>
      </c>
      <c r="L435" s="17"/>
      <c r="M435" s="111" t="str">
        <f t="shared" si="1491"/>
        <v/>
      </c>
      <c r="N435" s="17"/>
      <c r="O435" s="17"/>
      <c r="P435" s="262"/>
      <c r="Q435" s="262"/>
      <c r="R435" s="241"/>
      <c r="S435" s="254"/>
      <c r="T435" s="254"/>
      <c r="X435" s="104"/>
      <c r="Y435" s="91">
        <f>IF(B435="",0,IF(VLOOKUP(B435,'登録データ（女）'!$A$3:$AB$2000,28,FALSE)=1,0,1))</f>
        <v>0</v>
      </c>
      <c r="Z435" s="91">
        <f t="shared" ref="Z435" si="1612">IF(B435="",1,0)</f>
        <v>1</v>
      </c>
      <c r="AA435" s="91">
        <f t="shared" ref="AA435" si="1613">IF(C435="",1,0)</f>
        <v>1</v>
      </c>
      <c r="AB435" s="91">
        <f t="shared" ref="AB435" si="1614">IF(D435="",1,0)</f>
        <v>1</v>
      </c>
      <c r="AC435" s="91">
        <f t="shared" ref="AC435" si="1615">IF(E435="",1,0)</f>
        <v>1</v>
      </c>
      <c r="AD435" s="91">
        <f t="shared" ref="AD435" si="1616">IF(E436="",1,0)</f>
        <v>1</v>
      </c>
      <c r="AE435" s="91">
        <f>SUM(Z435:AD435)</f>
        <v>5</v>
      </c>
      <c r="AF435" s="115" t="str">
        <f t="shared" ref="AF435" si="1617">IF($B435="","",IF($B435&gt;1500,0,1))</f>
        <v/>
      </c>
      <c r="AG435" s="91">
        <f t="shared" ca="1" si="1492"/>
        <v>0</v>
      </c>
      <c r="AH435" s="91">
        <f t="shared" si="1493"/>
        <v>0</v>
      </c>
      <c r="AI435" s="91" t="str">
        <f>IF(G435="","0",VLOOKUP(G435,'登録データ（女）'!$U$4:$W$23,2,FALSE))</f>
        <v>0</v>
      </c>
      <c r="AJ435" s="91" t="str">
        <f t="shared" si="1483"/>
        <v>00</v>
      </c>
      <c r="AK435" s="91" t="str">
        <f t="shared" si="1494"/>
        <v>0</v>
      </c>
      <c r="AL435" s="91" t="str">
        <f t="shared" si="1484"/>
        <v>000000</v>
      </c>
      <c r="AM435" s="91" t="str">
        <f t="shared" ca="1" si="1495"/>
        <v/>
      </c>
      <c r="AN435" s="91">
        <f t="shared" si="1496"/>
        <v>0</v>
      </c>
      <c r="AO435" s="91" t="str">
        <f>IF(G435="","0",VALUE(VLOOKUP(G435,'登録データ（男）'!$U$4:$W$22,3,FALSE)))</f>
        <v>0</v>
      </c>
      <c r="AP435" s="91">
        <f t="shared" si="1485"/>
        <v>0</v>
      </c>
      <c r="AQ435" s="91">
        <f t="shared" si="1497"/>
        <v>0</v>
      </c>
      <c r="AR435" s="91" t="str">
        <f ca="1">IF(OFFSET(B435,-MOD(ROW(B435),3),0)&lt;&gt;"",IF(RIGHT(G435,1)=")",VALUE(VLOOKUP(OFFSET(B435,-MOD(ROW(B435),3),0),'登録データ（女）'!B330,8,FALSE)),"0"),"0")</f>
        <v>0</v>
      </c>
      <c r="AS435" s="91">
        <f t="shared" ca="1" si="1498"/>
        <v>0</v>
      </c>
      <c r="AT435" s="91" t="str">
        <f t="shared" ref="AT435" si="1618">IF(AU435="","",RANK(AU435,$AU$18:$AU$467,1))</f>
        <v/>
      </c>
      <c r="AU435" s="91" t="str">
        <f t="shared" ref="AU435" si="1619">IF(S435="","",B435)</f>
        <v/>
      </c>
      <c r="AV435" s="91" t="str">
        <f t="shared" ref="AV435" si="1620">IF(AW435="","",RANK(AW435,$AW$18:$AW$467,1))</f>
        <v/>
      </c>
      <c r="AW435" s="91" t="str">
        <f t="shared" ref="AW435" si="1621">IF(T435="","",B435)</f>
        <v/>
      </c>
      <c r="AX435" s="91" t="str">
        <f t="shared" ref="AX435" si="1622">IF(AY435="","",RANK(AY435,$AY$18:$AY$467,1))</f>
        <v/>
      </c>
      <c r="AY435" s="91" t="str">
        <f>IF(OR(G435="七種競技",G436="七種競技",G437="七種競技"),B435,"")</f>
        <v/>
      </c>
      <c r="AZ435" s="91"/>
      <c r="BA435" s="91">
        <f>B435</f>
        <v>0</v>
      </c>
      <c r="BB435" s="91" t="str">
        <f t="shared" si="1499"/>
        <v/>
      </c>
      <c r="BG435" s="91">
        <f t="shared" si="1500"/>
        <v>0</v>
      </c>
    </row>
    <row r="436" spans="1:59" ht="18.75" customHeight="1">
      <c r="A436" s="388"/>
      <c r="B436" s="382"/>
      <c r="C436" s="385"/>
      <c r="D436" s="385"/>
      <c r="E436" s="91" t="str">
        <f>IF(B435="","",VLOOKUP(B435,'登録データ（女）'!$A$3:$AB$2000,4,FALSE))</f>
        <v/>
      </c>
      <c r="F436" s="91" t="s">
        <v>53</v>
      </c>
      <c r="G436" s="16"/>
      <c r="H436" s="16"/>
      <c r="I436" s="91" t="s">
        <v>56</v>
      </c>
      <c r="J436" s="76"/>
      <c r="K436" s="91" t="str">
        <f t="shared" si="1501"/>
        <v/>
      </c>
      <c r="L436" s="76"/>
      <c r="M436" s="91" t="str">
        <f t="shared" si="1491"/>
        <v/>
      </c>
      <c r="N436" s="76"/>
      <c r="O436" s="76"/>
      <c r="P436" s="204"/>
      <c r="Q436" s="204"/>
      <c r="R436" s="257"/>
      <c r="S436" s="255"/>
      <c r="T436" s="255"/>
      <c r="X436" s="104"/>
      <c r="Y436" s="91">
        <f>IF(B436="",0,IF(VLOOKUP(B436,'登録データ（女）'!$A$3:$AB$2000,28,FALSE)=1,0,1))</f>
        <v>0</v>
      </c>
      <c r="Z436" s="91"/>
      <c r="AA436" s="91"/>
      <c r="AB436" s="91"/>
      <c r="AC436" s="91"/>
      <c r="AD436" s="91"/>
      <c r="AE436" s="91"/>
      <c r="AF436" s="91"/>
      <c r="AG436" s="91">
        <f t="shared" ca="1" si="1492"/>
        <v>0</v>
      </c>
      <c r="AH436" s="91">
        <f t="shared" si="1493"/>
        <v>0</v>
      </c>
      <c r="AI436" s="91" t="str">
        <f>IF(G436="","0",VLOOKUP(G436,'登録データ（女）'!$U$4:$W$23,2,FALSE))</f>
        <v>0</v>
      </c>
      <c r="AJ436" s="91" t="str">
        <f t="shared" si="1483"/>
        <v>00</v>
      </c>
      <c r="AK436" s="91" t="str">
        <f t="shared" si="1494"/>
        <v>0</v>
      </c>
      <c r="AL436" s="91" t="str">
        <f t="shared" si="1484"/>
        <v>000000</v>
      </c>
      <c r="AM436" s="91" t="str">
        <f t="shared" ca="1" si="1495"/>
        <v/>
      </c>
      <c r="AN436" s="91">
        <f t="shared" si="1496"/>
        <v>0</v>
      </c>
      <c r="AO436" s="91" t="str">
        <f>IF(G436="","0",VALUE(VLOOKUP(G436,'登録データ（男）'!$U$4:$W$22,3,FALSE)))</f>
        <v>0</v>
      </c>
      <c r="AP436" s="91">
        <f t="shared" si="1485"/>
        <v>0</v>
      </c>
      <c r="AQ436" s="91">
        <f t="shared" si="1497"/>
        <v>0</v>
      </c>
      <c r="AR436" s="91" t="str">
        <f ca="1">IF(OFFSET(B436,-MOD(ROW(B436),3),0)&lt;&gt;"",IF(RIGHT(G436,1)=")",VALUE(VLOOKUP(OFFSET(B436,-MOD(ROW(B436),3),0),'登録データ（女）'!B331,8,FALSE)),"0"),"0")</f>
        <v>0</v>
      </c>
      <c r="AS436" s="91">
        <f t="shared" ca="1" si="1498"/>
        <v>0</v>
      </c>
      <c r="AT436" s="91"/>
      <c r="AU436" s="91"/>
      <c r="AV436" s="91"/>
      <c r="AW436" s="91"/>
      <c r="AX436" s="91"/>
      <c r="AY436" s="91"/>
      <c r="AZ436" s="91"/>
      <c r="BA436" s="91"/>
      <c r="BB436" s="91" t="str">
        <f t="shared" si="1499"/>
        <v/>
      </c>
      <c r="BG436" s="91">
        <f t="shared" si="1500"/>
        <v>0</v>
      </c>
    </row>
    <row r="437" spans="1:59" ht="18.75" customHeight="1" thickBot="1">
      <c r="A437" s="389"/>
      <c r="B437" s="383"/>
      <c r="C437" s="386"/>
      <c r="D437" s="386"/>
      <c r="E437" s="117" t="s">
        <v>259</v>
      </c>
      <c r="F437" s="92" t="s">
        <v>54</v>
      </c>
      <c r="G437" s="79"/>
      <c r="H437" s="79"/>
      <c r="I437" s="92" t="s">
        <v>36</v>
      </c>
      <c r="J437" s="18"/>
      <c r="K437" s="93" t="str">
        <f t="shared" si="1501"/>
        <v/>
      </c>
      <c r="L437" s="18"/>
      <c r="M437" s="93" t="str">
        <f t="shared" si="1491"/>
        <v/>
      </c>
      <c r="N437" s="18"/>
      <c r="O437" s="18"/>
      <c r="P437" s="258"/>
      <c r="Q437" s="258"/>
      <c r="R437" s="259"/>
      <c r="S437" s="256"/>
      <c r="T437" s="256"/>
      <c r="X437" s="104"/>
      <c r="Y437" s="91">
        <f>IF(B437="",0,IF(VLOOKUP(B437,'登録データ（女）'!$A$3:$AB$2000,28,FALSE)=1,0,1))</f>
        <v>0</v>
      </c>
      <c r="Z437" s="91"/>
      <c r="AA437" s="91"/>
      <c r="AB437" s="91"/>
      <c r="AC437" s="91"/>
      <c r="AD437" s="91"/>
      <c r="AE437" s="91"/>
      <c r="AF437" s="91"/>
      <c r="AG437" s="91">
        <f t="shared" ca="1" si="1492"/>
        <v>0</v>
      </c>
      <c r="AH437" s="91">
        <f t="shared" si="1493"/>
        <v>0</v>
      </c>
      <c r="AI437" s="91" t="str">
        <f>IF(G437="","0",VLOOKUP(G437,'登録データ（女）'!$U$4:$W$23,2,FALSE))</f>
        <v>0</v>
      </c>
      <c r="AJ437" s="91" t="str">
        <f t="shared" si="1483"/>
        <v>00</v>
      </c>
      <c r="AK437" s="91" t="str">
        <f t="shared" si="1494"/>
        <v>0</v>
      </c>
      <c r="AL437" s="91" t="str">
        <f t="shared" si="1484"/>
        <v>000000</v>
      </c>
      <c r="AM437" s="91" t="str">
        <f t="shared" ca="1" si="1495"/>
        <v/>
      </c>
      <c r="AN437" s="91">
        <f t="shared" si="1496"/>
        <v>0</v>
      </c>
      <c r="AO437" s="91" t="str">
        <f>IF(G437="","0",VALUE(VLOOKUP(G437,'登録データ（男）'!$U$4:$W$22,3,FALSE)))</f>
        <v>0</v>
      </c>
      <c r="AP437" s="91">
        <f t="shared" si="1485"/>
        <v>0</v>
      </c>
      <c r="AQ437" s="91">
        <f t="shared" si="1497"/>
        <v>0</v>
      </c>
      <c r="AR437" s="91" t="str">
        <f ca="1">IF(OFFSET(B437,-MOD(ROW(B437),3),0)&lt;&gt;"",IF(RIGHT(G437,1)=")",VALUE(VLOOKUP(OFFSET(B437,-MOD(ROW(B437),3),0),'登録データ（女）'!B332,8,FALSE)),"0"),"0")</f>
        <v>0</v>
      </c>
      <c r="AS437" s="91">
        <f t="shared" ca="1" si="1498"/>
        <v>0</v>
      </c>
      <c r="AT437" s="91"/>
      <c r="AU437" s="91"/>
      <c r="AV437" s="91"/>
      <c r="AW437" s="91"/>
      <c r="AX437" s="91"/>
      <c r="AY437" s="91"/>
      <c r="AZ437" s="91"/>
      <c r="BA437" s="91"/>
      <c r="BB437" s="91" t="str">
        <f t="shared" si="1499"/>
        <v/>
      </c>
      <c r="BG437" s="91">
        <f t="shared" si="1500"/>
        <v>0</v>
      </c>
    </row>
    <row r="438" spans="1:59" ht="18.75" customHeight="1" thickTop="1">
      <c r="A438" s="387">
        <v>141</v>
      </c>
      <c r="B438" s="381"/>
      <c r="C438" s="384" t="str">
        <f>IF(B438="","",VLOOKUP(B438,'登録データ（女）'!$A$3:$AB$2000,2,FALSE))</f>
        <v/>
      </c>
      <c r="D438" s="384" t="str">
        <f>IF(B438="","",VLOOKUP(B438,'登録データ（女）'!$A$3:$AB$2000,3,FALSE))</f>
        <v/>
      </c>
      <c r="E438" s="90" t="str">
        <f>IF(B438="","",VLOOKUP(B438,'登録データ（女）'!$A$3:$AB$2000,7,FALSE))</f>
        <v/>
      </c>
      <c r="F438" s="90" t="s">
        <v>52</v>
      </c>
      <c r="G438" s="82"/>
      <c r="H438" s="82"/>
      <c r="I438" s="90" t="s">
        <v>55</v>
      </c>
      <c r="J438" s="17"/>
      <c r="K438" s="111" t="str">
        <f t="shared" si="1501"/>
        <v/>
      </c>
      <c r="L438" s="17"/>
      <c r="M438" s="111" t="str">
        <f t="shared" si="1491"/>
        <v/>
      </c>
      <c r="N438" s="17"/>
      <c r="O438" s="17"/>
      <c r="P438" s="262"/>
      <c r="Q438" s="262"/>
      <c r="R438" s="241"/>
      <c r="S438" s="254"/>
      <c r="T438" s="254"/>
      <c r="X438" s="104"/>
      <c r="Y438" s="91">
        <f>IF(B438="",0,IF(VLOOKUP(B438,'登録データ（女）'!$A$3:$AB$2000,28,FALSE)=1,0,1))</f>
        <v>0</v>
      </c>
      <c r="Z438" s="91">
        <f t="shared" ref="Z438" si="1623">IF(B438="",1,0)</f>
        <v>1</v>
      </c>
      <c r="AA438" s="91">
        <f t="shared" ref="AA438" si="1624">IF(C438="",1,0)</f>
        <v>1</v>
      </c>
      <c r="AB438" s="91">
        <f t="shared" ref="AB438" si="1625">IF(D438="",1,0)</f>
        <v>1</v>
      </c>
      <c r="AC438" s="91">
        <f t="shared" ref="AC438" si="1626">IF(E438="",1,0)</f>
        <v>1</v>
      </c>
      <c r="AD438" s="91">
        <f t="shared" ref="AD438" si="1627">IF(E439="",1,0)</f>
        <v>1</v>
      </c>
      <c r="AE438" s="91">
        <f>SUM(Z438:AD438)</f>
        <v>5</v>
      </c>
      <c r="AF438" s="115" t="str">
        <f t="shared" ref="AF438" si="1628">IF($B438="","",IF($B438&gt;1500,0,1))</f>
        <v/>
      </c>
      <c r="AG438" s="91">
        <f t="shared" ca="1" si="1492"/>
        <v>0</v>
      </c>
      <c r="AH438" s="91">
        <f t="shared" si="1493"/>
        <v>0</v>
      </c>
      <c r="AI438" s="91" t="str">
        <f>IF(G438="","0",VLOOKUP(G438,'登録データ（女）'!$U$4:$W$23,2,FALSE))</f>
        <v>0</v>
      </c>
      <c r="AJ438" s="91" t="str">
        <f t="shared" si="1483"/>
        <v>00</v>
      </c>
      <c r="AK438" s="91" t="str">
        <f t="shared" si="1494"/>
        <v>0</v>
      </c>
      <c r="AL438" s="91" t="str">
        <f t="shared" si="1484"/>
        <v>000000</v>
      </c>
      <c r="AM438" s="91" t="str">
        <f t="shared" ca="1" si="1495"/>
        <v/>
      </c>
      <c r="AN438" s="91">
        <f t="shared" si="1496"/>
        <v>0</v>
      </c>
      <c r="AO438" s="91" t="str">
        <f>IF(G438="","0",VALUE(VLOOKUP(G438,'登録データ（男）'!$U$4:$W$22,3,FALSE)))</f>
        <v>0</v>
      </c>
      <c r="AP438" s="91">
        <f t="shared" si="1485"/>
        <v>0</v>
      </c>
      <c r="AQ438" s="91">
        <f t="shared" si="1497"/>
        <v>0</v>
      </c>
      <c r="AR438" s="91" t="str">
        <f ca="1">IF(OFFSET(B438,-MOD(ROW(B438),3),0)&lt;&gt;"",IF(RIGHT(G438,1)=")",VALUE(VLOOKUP(OFFSET(B438,-MOD(ROW(B438),3),0),'登録データ（女）'!B333,8,FALSE)),"0"),"0")</f>
        <v>0</v>
      </c>
      <c r="AS438" s="91">
        <f t="shared" ca="1" si="1498"/>
        <v>0</v>
      </c>
      <c r="AT438" s="91" t="str">
        <f t="shared" ref="AT438" si="1629">IF(AU438="","",RANK(AU438,$AU$18:$AU$467,1))</f>
        <v/>
      </c>
      <c r="AU438" s="91" t="str">
        <f t="shared" ref="AU438" si="1630">IF(S438="","",B438)</f>
        <v/>
      </c>
      <c r="AV438" s="91" t="str">
        <f t="shared" ref="AV438" si="1631">IF(AW438="","",RANK(AW438,$AW$18:$AW$467,1))</f>
        <v/>
      </c>
      <c r="AW438" s="91" t="str">
        <f t="shared" ref="AW438" si="1632">IF(T438="","",B438)</f>
        <v/>
      </c>
      <c r="AX438" s="91" t="str">
        <f t="shared" ref="AX438" si="1633">IF(AY438="","",RANK(AY438,$AY$18:$AY$467,1))</f>
        <v/>
      </c>
      <c r="AY438" s="91" t="str">
        <f>IF(OR(G438="七種競技",G439="七種競技",G440="七種競技"),B438,"")</f>
        <v/>
      </c>
      <c r="AZ438" s="91"/>
      <c r="BA438" s="91">
        <f>B438</f>
        <v>0</v>
      </c>
      <c r="BB438" s="91" t="str">
        <f t="shared" si="1499"/>
        <v/>
      </c>
      <c r="BG438" s="91">
        <f t="shared" si="1500"/>
        <v>0</v>
      </c>
    </row>
    <row r="439" spans="1:59" ht="18.75" customHeight="1">
      <c r="A439" s="388"/>
      <c r="B439" s="382"/>
      <c r="C439" s="385"/>
      <c r="D439" s="385"/>
      <c r="E439" s="91" t="str">
        <f>IF(B438="","",VLOOKUP(B438,'登録データ（女）'!$A$3:$AB$2000,4,FALSE))</f>
        <v/>
      </c>
      <c r="F439" s="91" t="s">
        <v>53</v>
      </c>
      <c r="G439" s="16"/>
      <c r="H439" s="16"/>
      <c r="I439" s="91" t="s">
        <v>56</v>
      </c>
      <c r="J439" s="76"/>
      <c r="K439" s="91" t="str">
        <f t="shared" si="1501"/>
        <v/>
      </c>
      <c r="L439" s="76"/>
      <c r="M439" s="91" t="str">
        <f t="shared" si="1491"/>
        <v/>
      </c>
      <c r="N439" s="76"/>
      <c r="O439" s="76"/>
      <c r="P439" s="204"/>
      <c r="Q439" s="204"/>
      <c r="R439" s="257"/>
      <c r="S439" s="255"/>
      <c r="T439" s="255"/>
      <c r="X439" s="104"/>
      <c r="Y439" s="91">
        <f>IF(B439="",0,IF(VLOOKUP(B439,'登録データ（女）'!$A$3:$AB$2000,28,FALSE)=1,0,1))</f>
        <v>0</v>
      </c>
      <c r="Z439" s="91"/>
      <c r="AA439" s="91"/>
      <c r="AB439" s="91"/>
      <c r="AC439" s="91"/>
      <c r="AD439" s="91"/>
      <c r="AE439" s="91"/>
      <c r="AF439" s="91"/>
      <c r="AG439" s="91">
        <f t="shared" ca="1" si="1492"/>
        <v>0</v>
      </c>
      <c r="AH439" s="91">
        <f t="shared" si="1493"/>
        <v>0</v>
      </c>
      <c r="AI439" s="91" t="str">
        <f>IF(G439="","0",VLOOKUP(G439,'登録データ（女）'!$U$4:$W$23,2,FALSE))</f>
        <v>0</v>
      </c>
      <c r="AJ439" s="91" t="str">
        <f t="shared" si="1483"/>
        <v>00</v>
      </c>
      <c r="AK439" s="91" t="str">
        <f t="shared" si="1494"/>
        <v>0</v>
      </c>
      <c r="AL439" s="91" t="str">
        <f t="shared" si="1484"/>
        <v>000000</v>
      </c>
      <c r="AM439" s="91" t="str">
        <f t="shared" ca="1" si="1495"/>
        <v/>
      </c>
      <c r="AN439" s="91">
        <f t="shared" si="1496"/>
        <v>0</v>
      </c>
      <c r="AO439" s="91" t="str">
        <f>IF(G439="","0",VALUE(VLOOKUP(G439,'登録データ（男）'!$U$4:$W$22,3,FALSE)))</f>
        <v>0</v>
      </c>
      <c r="AP439" s="91">
        <f t="shared" si="1485"/>
        <v>0</v>
      </c>
      <c r="AQ439" s="91">
        <f t="shared" si="1497"/>
        <v>0</v>
      </c>
      <c r="AR439" s="91" t="str">
        <f ca="1">IF(OFFSET(B439,-MOD(ROW(B439),3),0)&lt;&gt;"",IF(RIGHT(G439,1)=")",VALUE(VLOOKUP(OFFSET(B439,-MOD(ROW(B439),3),0),'登録データ（女）'!B334,8,FALSE)),"0"),"0")</f>
        <v>0</v>
      </c>
      <c r="AS439" s="91">
        <f t="shared" ca="1" si="1498"/>
        <v>0</v>
      </c>
      <c r="AT439" s="91"/>
      <c r="AU439" s="91"/>
      <c r="AV439" s="91"/>
      <c r="AW439" s="91"/>
      <c r="AX439" s="91"/>
      <c r="AY439" s="91"/>
      <c r="AZ439" s="91"/>
      <c r="BA439" s="91"/>
      <c r="BB439" s="91" t="str">
        <f t="shared" si="1499"/>
        <v/>
      </c>
      <c r="BG439" s="91">
        <f t="shared" si="1500"/>
        <v>0</v>
      </c>
    </row>
    <row r="440" spans="1:59" ht="18.75" customHeight="1" thickBot="1">
      <c r="A440" s="389"/>
      <c r="B440" s="383"/>
      <c r="C440" s="386"/>
      <c r="D440" s="386"/>
      <c r="E440" s="117" t="s">
        <v>259</v>
      </c>
      <c r="F440" s="92" t="s">
        <v>54</v>
      </c>
      <c r="G440" s="79"/>
      <c r="H440" s="79"/>
      <c r="I440" s="92" t="s">
        <v>36</v>
      </c>
      <c r="J440" s="18"/>
      <c r="K440" s="93" t="str">
        <f t="shared" si="1501"/>
        <v/>
      </c>
      <c r="L440" s="18"/>
      <c r="M440" s="93" t="str">
        <f t="shared" si="1491"/>
        <v/>
      </c>
      <c r="N440" s="18"/>
      <c r="O440" s="18"/>
      <c r="P440" s="258"/>
      <c r="Q440" s="258"/>
      <c r="R440" s="259"/>
      <c r="S440" s="256"/>
      <c r="T440" s="256"/>
      <c r="X440" s="104"/>
      <c r="Y440" s="91">
        <f>IF(B440="",0,IF(VLOOKUP(B440,'登録データ（女）'!$A$3:$AB$2000,28,FALSE)=1,0,1))</f>
        <v>0</v>
      </c>
      <c r="Z440" s="91"/>
      <c r="AA440" s="91"/>
      <c r="AB440" s="91"/>
      <c r="AC440" s="91"/>
      <c r="AD440" s="91"/>
      <c r="AE440" s="91"/>
      <c r="AF440" s="91"/>
      <c r="AG440" s="91">
        <f t="shared" ca="1" si="1492"/>
        <v>0</v>
      </c>
      <c r="AH440" s="91">
        <f t="shared" si="1493"/>
        <v>0</v>
      </c>
      <c r="AI440" s="91" t="str">
        <f>IF(G440="","0",VLOOKUP(G440,'登録データ（女）'!$U$4:$W$23,2,FALSE))</f>
        <v>0</v>
      </c>
      <c r="AJ440" s="91" t="str">
        <f t="shared" si="1483"/>
        <v>00</v>
      </c>
      <c r="AK440" s="91" t="str">
        <f t="shared" si="1494"/>
        <v>0</v>
      </c>
      <c r="AL440" s="91" t="str">
        <f t="shared" si="1484"/>
        <v>000000</v>
      </c>
      <c r="AM440" s="91" t="str">
        <f t="shared" ca="1" si="1495"/>
        <v/>
      </c>
      <c r="AN440" s="91">
        <f t="shared" si="1496"/>
        <v>0</v>
      </c>
      <c r="AO440" s="91" t="str">
        <f>IF(G440="","0",VALUE(VLOOKUP(G440,'登録データ（男）'!$U$4:$W$22,3,FALSE)))</f>
        <v>0</v>
      </c>
      <c r="AP440" s="91">
        <f t="shared" si="1485"/>
        <v>0</v>
      </c>
      <c r="AQ440" s="91">
        <f t="shared" si="1497"/>
        <v>0</v>
      </c>
      <c r="AR440" s="91" t="str">
        <f ca="1">IF(OFFSET(B440,-MOD(ROW(B440),3),0)&lt;&gt;"",IF(RIGHT(G440,1)=")",VALUE(VLOOKUP(OFFSET(B440,-MOD(ROW(B440),3),0),'登録データ（女）'!B335,8,FALSE)),"0"),"0")</f>
        <v>0</v>
      </c>
      <c r="AS440" s="91">
        <f t="shared" ca="1" si="1498"/>
        <v>0</v>
      </c>
      <c r="AT440" s="91"/>
      <c r="AU440" s="91"/>
      <c r="AV440" s="91"/>
      <c r="AW440" s="91"/>
      <c r="AX440" s="91"/>
      <c r="AY440" s="91"/>
      <c r="AZ440" s="91"/>
      <c r="BA440" s="91"/>
      <c r="BB440" s="91" t="str">
        <f t="shared" si="1499"/>
        <v/>
      </c>
      <c r="BG440" s="91">
        <f t="shared" si="1500"/>
        <v>0</v>
      </c>
    </row>
    <row r="441" spans="1:59" ht="18.75" customHeight="1" thickTop="1">
      <c r="A441" s="387">
        <v>142</v>
      </c>
      <c r="B441" s="381"/>
      <c r="C441" s="384" t="str">
        <f>IF(B441="","",VLOOKUP(B441,'登録データ（女）'!$A$3:$AB$2000,2,FALSE))</f>
        <v/>
      </c>
      <c r="D441" s="384" t="str">
        <f>IF(B441="","",VLOOKUP(B441,'登録データ（女）'!$A$3:$AB$2000,3,FALSE))</f>
        <v/>
      </c>
      <c r="E441" s="90" t="str">
        <f>IF(B441="","",VLOOKUP(B441,'登録データ（女）'!$A$3:$AB$2000,7,FALSE))</f>
        <v/>
      </c>
      <c r="F441" s="90" t="s">
        <v>52</v>
      </c>
      <c r="G441" s="82"/>
      <c r="H441" s="82"/>
      <c r="I441" s="90" t="s">
        <v>55</v>
      </c>
      <c r="J441" s="17"/>
      <c r="K441" s="111" t="str">
        <f t="shared" si="1501"/>
        <v/>
      </c>
      <c r="L441" s="17"/>
      <c r="M441" s="111" t="str">
        <f t="shared" si="1491"/>
        <v/>
      </c>
      <c r="N441" s="17"/>
      <c r="O441" s="17"/>
      <c r="P441" s="262"/>
      <c r="Q441" s="262"/>
      <c r="R441" s="241"/>
      <c r="S441" s="254"/>
      <c r="T441" s="254"/>
      <c r="X441" s="104"/>
      <c r="Y441" s="91">
        <f>IF(B441="",0,IF(VLOOKUP(B441,'登録データ（女）'!$A$3:$AB$2000,28,FALSE)=1,0,1))</f>
        <v>0</v>
      </c>
      <c r="Z441" s="91">
        <f t="shared" ref="Z441" si="1634">IF(B441="",1,0)</f>
        <v>1</v>
      </c>
      <c r="AA441" s="91">
        <f t="shared" ref="AA441" si="1635">IF(C441="",1,0)</f>
        <v>1</v>
      </c>
      <c r="AB441" s="91">
        <f t="shared" ref="AB441" si="1636">IF(D441="",1,0)</f>
        <v>1</v>
      </c>
      <c r="AC441" s="91">
        <f t="shared" ref="AC441" si="1637">IF(E441="",1,0)</f>
        <v>1</v>
      </c>
      <c r="AD441" s="91">
        <f t="shared" ref="AD441" si="1638">IF(E442="",1,0)</f>
        <v>1</v>
      </c>
      <c r="AE441" s="91">
        <f>SUM(Z441:AD441)</f>
        <v>5</v>
      </c>
      <c r="AF441" s="115" t="str">
        <f t="shared" ref="AF441" si="1639">IF($B441="","",IF($B441&gt;1500,0,1))</f>
        <v/>
      </c>
      <c r="AG441" s="91">
        <f t="shared" ca="1" si="1492"/>
        <v>0</v>
      </c>
      <c r="AH441" s="91">
        <f t="shared" si="1493"/>
        <v>0</v>
      </c>
      <c r="AI441" s="91" t="str">
        <f>IF(G441="","0",VLOOKUP(G441,'登録データ（女）'!$U$4:$W$23,2,FALSE))</f>
        <v>0</v>
      </c>
      <c r="AJ441" s="91" t="str">
        <f t="shared" si="1483"/>
        <v>00</v>
      </c>
      <c r="AK441" s="91" t="str">
        <f t="shared" si="1494"/>
        <v>0</v>
      </c>
      <c r="AL441" s="91" t="str">
        <f t="shared" si="1484"/>
        <v>000000</v>
      </c>
      <c r="AM441" s="91" t="str">
        <f t="shared" ca="1" si="1495"/>
        <v/>
      </c>
      <c r="AN441" s="91">
        <f t="shared" si="1496"/>
        <v>0</v>
      </c>
      <c r="AO441" s="91" t="str">
        <f>IF(G441="","0",VALUE(VLOOKUP(G441,'登録データ（男）'!$U$4:$W$22,3,FALSE)))</f>
        <v>0</v>
      </c>
      <c r="AP441" s="91">
        <f t="shared" si="1485"/>
        <v>0</v>
      </c>
      <c r="AQ441" s="91">
        <f t="shared" si="1497"/>
        <v>0</v>
      </c>
      <c r="AR441" s="91" t="str">
        <f ca="1">IF(OFFSET(B441,-MOD(ROW(B441),3),0)&lt;&gt;"",IF(RIGHT(G441,1)=")",VALUE(VLOOKUP(OFFSET(B441,-MOD(ROW(B441),3),0),'登録データ（女）'!B336,8,FALSE)),"0"),"0")</f>
        <v>0</v>
      </c>
      <c r="AS441" s="91">
        <f t="shared" ca="1" si="1498"/>
        <v>0</v>
      </c>
      <c r="AT441" s="91" t="str">
        <f t="shared" ref="AT441" si="1640">IF(AU441="","",RANK(AU441,$AU$18:$AU$467,1))</f>
        <v/>
      </c>
      <c r="AU441" s="91" t="str">
        <f t="shared" ref="AU441" si="1641">IF(S441="","",B441)</f>
        <v/>
      </c>
      <c r="AV441" s="91" t="str">
        <f t="shared" ref="AV441" si="1642">IF(AW441="","",RANK(AW441,$AW$18:$AW$467,1))</f>
        <v/>
      </c>
      <c r="AW441" s="91" t="str">
        <f t="shared" ref="AW441" si="1643">IF(T441="","",B441)</f>
        <v/>
      </c>
      <c r="AX441" s="91" t="str">
        <f t="shared" ref="AX441" si="1644">IF(AY441="","",RANK(AY441,$AY$18:$AY$467,1))</f>
        <v/>
      </c>
      <c r="AY441" s="91" t="str">
        <f>IF(OR(G441="七種競技",G442="七種競技",G443="七種競技"),B441,"")</f>
        <v/>
      </c>
      <c r="AZ441" s="91"/>
      <c r="BA441" s="91">
        <f>B441</f>
        <v>0</v>
      </c>
      <c r="BB441" s="91" t="str">
        <f t="shared" si="1499"/>
        <v/>
      </c>
      <c r="BG441" s="91">
        <f t="shared" si="1500"/>
        <v>0</v>
      </c>
    </row>
    <row r="442" spans="1:59" ht="18.75" customHeight="1">
      <c r="A442" s="388"/>
      <c r="B442" s="382"/>
      <c r="C442" s="385"/>
      <c r="D442" s="385"/>
      <c r="E442" s="91" t="str">
        <f>IF(B441="","",VLOOKUP(B441,'登録データ（女）'!$A$3:$AB$2000,4,FALSE))</f>
        <v/>
      </c>
      <c r="F442" s="91" t="s">
        <v>53</v>
      </c>
      <c r="G442" s="16"/>
      <c r="H442" s="16"/>
      <c r="I442" s="91" t="s">
        <v>56</v>
      </c>
      <c r="J442" s="76"/>
      <c r="K442" s="91" t="str">
        <f t="shared" si="1501"/>
        <v/>
      </c>
      <c r="L442" s="76"/>
      <c r="M442" s="91" t="str">
        <f t="shared" si="1491"/>
        <v/>
      </c>
      <c r="N442" s="76"/>
      <c r="O442" s="76"/>
      <c r="P442" s="204"/>
      <c r="Q442" s="204"/>
      <c r="R442" s="257"/>
      <c r="S442" s="255"/>
      <c r="T442" s="255"/>
      <c r="X442" s="104"/>
      <c r="Y442" s="91">
        <f>IF(B442="",0,IF(VLOOKUP(B442,'登録データ（女）'!$A$3:$AB$2000,28,FALSE)=1,0,1))</f>
        <v>0</v>
      </c>
      <c r="Z442" s="91"/>
      <c r="AA442" s="91"/>
      <c r="AB442" s="91"/>
      <c r="AC442" s="91"/>
      <c r="AD442" s="91"/>
      <c r="AE442" s="91"/>
      <c r="AF442" s="91"/>
      <c r="AG442" s="91">
        <f t="shared" ca="1" si="1492"/>
        <v>0</v>
      </c>
      <c r="AH442" s="91">
        <f t="shared" si="1493"/>
        <v>0</v>
      </c>
      <c r="AI442" s="91" t="str">
        <f>IF(G442="","0",VLOOKUP(G442,'登録データ（女）'!$U$4:$W$23,2,FALSE))</f>
        <v>0</v>
      </c>
      <c r="AJ442" s="91" t="str">
        <f t="shared" si="1483"/>
        <v>00</v>
      </c>
      <c r="AK442" s="91" t="str">
        <f t="shared" si="1494"/>
        <v>0</v>
      </c>
      <c r="AL442" s="91" t="str">
        <f t="shared" si="1484"/>
        <v>000000</v>
      </c>
      <c r="AM442" s="91" t="str">
        <f t="shared" ca="1" si="1495"/>
        <v/>
      </c>
      <c r="AN442" s="91">
        <f t="shared" si="1496"/>
        <v>0</v>
      </c>
      <c r="AO442" s="91" t="str">
        <f>IF(G442="","0",VALUE(VLOOKUP(G442,'登録データ（男）'!$U$4:$W$22,3,FALSE)))</f>
        <v>0</v>
      </c>
      <c r="AP442" s="91">
        <f t="shared" si="1485"/>
        <v>0</v>
      </c>
      <c r="AQ442" s="91">
        <f t="shared" si="1497"/>
        <v>0</v>
      </c>
      <c r="AR442" s="91" t="str">
        <f ca="1">IF(OFFSET(B442,-MOD(ROW(B442),3),0)&lt;&gt;"",IF(RIGHT(G442,1)=")",VALUE(VLOOKUP(OFFSET(B442,-MOD(ROW(B442),3),0),'登録データ（女）'!B337,8,FALSE)),"0"),"0")</f>
        <v>0</v>
      </c>
      <c r="AS442" s="91">
        <f t="shared" ca="1" si="1498"/>
        <v>0</v>
      </c>
      <c r="AT442" s="91"/>
      <c r="AU442" s="91"/>
      <c r="AV442" s="91"/>
      <c r="AW442" s="91"/>
      <c r="AX442" s="91"/>
      <c r="AY442" s="91"/>
      <c r="AZ442" s="91"/>
      <c r="BA442" s="91"/>
      <c r="BB442" s="91" t="str">
        <f t="shared" si="1499"/>
        <v/>
      </c>
      <c r="BG442" s="91">
        <f t="shared" si="1500"/>
        <v>0</v>
      </c>
    </row>
    <row r="443" spans="1:59" ht="18.75" customHeight="1" thickBot="1">
      <c r="A443" s="389"/>
      <c r="B443" s="383"/>
      <c r="C443" s="386"/>
      <c r="D443" s="386"/>
      <c r="E443" s="117" t="s">
        <v>259</v>
      </c>
      <c r="F443" s="92" t="s">
        <v>54</v>
      </c>
      <c r="G443" s="79"/>
      <c r="H443" s="79"/>
      <c r="I443" s="92" t="s">
        <v>36</v>
      </c>
      <c r="J443" s="18"/>
      <c r="K443" s="93" t="str">
        <f t="shared" si="1501"/>
        <v/>
      </c>
      <c r="L443" s="18"/>
      <c r="M443" s="93" t="str">
        <f t="shared" si="1491"/>
        <v/>
      </c>
      <c r="N443" s="18"/>
      <c r="O443" s="18"/>
      <c r="P443" s="258"/>
      <c r="Q443" s="258"/>
      <c r="R443" s="259"/>
      <c r="S443" s="256"/>
      <c r="T443" s="256"/>
      <c r="X443" s="104"/>
      <c r="Y443" s="91">
        <f>IF(B443="",0,IF(VLOOKUP(B443,'登録データ（女）'!$A$3:$AB$2000,28,FALSE)=1,0,1))</f>
        <v>0</v>
      </c>
      <c r="Z443" s="91"/>
      <c r="AA443" s="91"/>
      <c r="AB443" s="91"/>
      <c r="AC443" s="91"/>
      <c r="AD443" s="91"/>
      <c r="AE443" s="91"/>
      <c r="AF443" s="91"/>
      <c r="AG443" s="91">
        <f t="shared" ca="1" si="1492"/>
        <v>0</v>
      </c>
      <c r="AH443" s="91">
        <f t="shared" si="1493"/>
        <v>0</v>
      </c>
      <c r="AI443" s="91" t="str">
        <f>IF(G443="","0",VLOOKUP(G443,'登録データ（女）'!$U$4:$W$23,2,FALSE))</f>
        <v>0</v>
      </c>
      <c r="AJ443" s="91" t="str">
        <f t="shared" si="1483"/>
        <v>00</v>
      </c>
      <c r="AK443" s="91" t="str">
        <f t="shared" si="1494"/>
        <v>0</v>
      </c>
      <c r="AL443" s="91" t="str">
        <f t="shared" si="1484"/>
        <v>000000</v>
      </c>
      <c r="AM443" s="91" t="str">
        <f t="shared" ca="1" si="1495"/>
        <v/>
      </c>
      <c r="AN443" s="91">
        <f t="shared" si="1496"/>
        <v>0</v>
      </c>
      <c r="AO443" s="91" t="str">
        <f>IF(G443="","0",VALUE(VLOOKUP(G443,'登録データ（男）'!$U$4:$W$22,3,FALSE)))</f>
        <v>0</v>
      </c>
      <c r="AP443" s="91">
        <f t="shared" si="1485"/>
        <v>0</v>
      </c>
      <c r="AQ443" s="91">
        <f t="shared" si="1497"/>
        <v>0</v>
      </c>
      <c r="AR443" s="91" t="str">
        <f ca="1">IF(OFFSET(B443,-MOD(ROW(B443),3),0)&lt;&gt;"",IF(RIGHT(G443,1)=")",VALUE(VLOOKUP(OFFSET(B443,-MOD(ROW(B443),3),0),'登録データ（女）'!B338,8,FALSE)),"0"),"0")</f>
        <v>0</v>
      </c>
      <c r="AS443" s="91">
        <f t="shared" ca="1" si="1498"/>
        <v>0</v>
      </c>
      <c r="AT443" s="91"/>
      <c r="AU443" s="91"/>
      <c r="AV443" s="91"/>
      <c r="AW443" s="91"/>
      <c r="AX443" s="91"/>
      <c r="AY443" s="91"/>
      <c r="AZ443" s="91"/>
      <c r="BA443" s="91"/>
      <c r="BB443" s="91" t="str">
        <f t="shared" si="1499"/>
        <v/>
      </c>
      <c r="BG443" s="91">
        <f t="shared" si="1500"/>
        <v>0</v>
      </c>
    </row>
    <row r="444" spans="1:59" ht="18.75" customHeight="1" thickTop="1">
      <c r="A444" s="387">
        <v>143</v>
      </c>
      <c r="B444" s="381"/>
      <c r="C444" s="384" t="str">
        <f>IF(B444="","",VLOOKUP(B444,'登録データ（女）'!$A$3:$AB$2000,2,FALSE))</f>
        <v/>
      </c>
      <c r="D444" s="384" t="str">
        <f>IF(B444="","",VLOOKUP(B444,'登録データ（女）'!$A$3:$AB$2000,3,FALSE))</f>
        <v/>
      </c>
      <c r="E444" s="90" t="str">
        <f>IF(B444="","",VLOOKUP(B444,'登録データ（女）'!$A$3:$AB$2000,7,FALSE))</f>
        <v/>
      </c>
      <c r="F444" s="90" t="s">
        <v>52</v>
      </c>
      <c r="G444" s="82"/>
      <c r="H444" s="82"/>
      <c r="I444" s="90" t="s">
        <v>55</v>
      </c>
      <c r="J444" s="17"/>
      <c r="K444" s="111" t="str">
        <f t="shared" si="1501"/>
        <v/>
      </c>
      <c r="L444" s="17"/>
      <c r="M444" s="111" t="str">
        <f t="shared" si="1491"/>
        <v/>
      </c>
      <c r="N444" s="17"/>
      <c r="O444" s="17"/>
      <c r="P444" s="262"/>
      <c r="Q444" s="262"/>
      <c r="R444" s="241"/>
      <c r="S444" s="254"/>
      <c r="T444" s="254"/>
      <c r="X444" s="104"/>
      <c r="Y444" s="91">
        <f>IF(B444="",0,IF(VLOOKUP(B444,'登録データ（女）'!$A$3:$AB$2000,28,FALSE)=1,0,1))</f>
        <v>0</v>
      </c>
      <c r="Z444" s="91">
        <f t="shared" ref="Z444" si="1645">IF(B444="",1,0)</f>
        <v>1</v>
      </c>
      <c r="AA444" s="91">
        <f t="shared" ref="AA444" si="1646">IF(C444="",1,0)</f>
        <v>1</v>
      </c>
      <c r="AB444" s="91">
        <f t="shared" ref="AB444" si="1647">IF(D444="",1,0)</f>
        <v>1</v>
      </c>
      <c r="AC444" s="91">
        <f t="shared" ref="AC444" si="1648">IF(E444="",1,0)</f>
        <v>1</v>
      </c>
      <c r="AD444" s="91">
        <f t="shared" ref="AD444" si="1649">IF(E445="",1,0)</f>
        <v>1</v>
      </c>
      <c r="AE444" s="91">
        <f>SUM(Z444:AD444)</f>
        <v>5</v>
      </c>
      <c r="AF444" s="115" t="str">
        <f t="shared" ref="AF444" si="1650">IF($B444="","",IF($B444&gt;1500,0,1))</f>
        <v/>
      </c>
      <c r="AG444" s="91">
        <f t="shared" ca="1" si="1492"/>
        <v>0</v>
      </c>
      <c r="AH444" s="91">
        <f t="shared" si="1493"/>
        <v>0</v>
      </c>
      <c r="AI444" s="91" t="str">
        <f>IF(G444="","0",VLOOKUP(G444,'登録データ（女）'!$U$4:$W$23,2,FALSE))</f>
        <v>0</v>
      </c>
      <c r="AJ444" s="91" t="str">
        <f t="shared" si="1483"/>
        <v>00</v>
      </c>
      <c r="AK444" s="91" t="str">
        <f t="shared" si="1494"/>
        <v>0</v>
      </c>
      <c r="AL444" s="91" t="str">
        <f t="shared" si="1484"/>
        <v>000000</v>
      </c>
      <c r="AM444" s="91" t="str">
        <f t="shared" ca="1" si="1495"/>
        <v/>
      </c>
      <c r="AN444" s="91">
        <f t="shared" si="1496"/>
        <v>0</v>
      </c>
      <c r="AO444" s="91" t="str">
        <f>IF(G444="","0",VALUE(VLOOKUP(G444,'登録データ（男）'!$U$4:$W$22,3,FALSE)))</f>
        <v>0</v>
      </c>
      <c r="AP444" s="91">
        <f t="shared" si="1485"/>
        <v>0</v>
      </c>
      <c r="AQ444" s="91">
        <f t="shared" si="1497"/>
        <v>0</v>
      </c>
      <c r="AR444" s="91" t="str">
        <f ca="1">IF(OFFSET(B444,-MOD(ROW(B444),3),0)&lt;&gt;"",IF(RIGHT(G444,1)=")",VALUE(VLOOKUP(OFFSET(B444,-MOD(ROW(B444),3),0),'登録データ（女）'!B339,8,FALSE)),"0"),"0")</f>
        <v>0</v>
      </c>
      <c r="AS444" s="91">
        <f t="shared" ca="1" si="1498"/>
        <v>0</v>
      </c>
      <c r="AT444" s="91" t="str">
        <f t="shared" ref="AT444" si="1651">IF(AU444="","",RANK(AU444,$AU$18:$AU$467,1))</f>
        <v/>
      </c>
      <c r="AU444" s="91" t="str">
        <f t="shared" ref="AU444" si="1652">IF(S444="","",B444)</f>
        <v/>
      </c>
      <c r="AV444" s="91" t="str">
        <f t="shared" ref="AV444" si="1653">IF(AW444="","",RANK(AW444,$AW$18:$AW$467,1))</f>
        <v/>
      </c>
      <c r="AW444" s="91" t="str">
        <f t="shared" ref="AW444" si="1654">IF(T444="","",B444)</f>
        <v/>
      </c>
      <c r="AX444" s="91" t="str">
        <f t="shared" ref="AX444" si="1655">IF(AY444="","",RANK(AY444,$AY$18:$AY$467,1))</f>
        <v/>
      </c>
      <c r="AY444" s="91" t="str">
        <f>IF(OR(G444="七種競技",G445="七種競技",G446="七種競技"),B444,"")</f>
        <v/>
      </c>
      <c r="AZ444" s="91"/>
      <c r="BA444" s="91">
        <f>B444</f>
        <v>0</v>
      </c>
      <c r="BB444" s="91" t="str">
        <f t="shared" si="1499"/>
        <v/>
      </c>
      <c r="BG444" s="91">
        <f t="shared" si="1500"/>
        <v>0</v>
      </c>
    </row>
    <row r="445" spans="1:59" ht="18.75" customHeight="1">
      <c r="A445" s="388"/>
      <c r="B445" s="382"/>
      <c r="C445" s="385"/>
      <c r="D445" s="385"/>
      <c r="E445" s="91" t="str">
        <f>IF(B444="","",VLOOKUP(B444,'登録データ（女）'!$A$3:$AB$2000,4,FALSE))</f>
        <v/>
      </c>
      <c r="F445" s="91" t="s">
        <v>53</v>
      </c>
      <c r="G445" s="16"/>
      <c r="H445" s="16"/>
      <c r="I445" s="91" t="s">
        <v>56</v>
      </c>
      <c r="J445" s="76"/>
      <c r="K445" s="91" t="str">
        <f t="shared" si="1501"/>
        <v/>
      </c>
      <c r="L445" s="76"/>
      <c r="M445" s="91" t="str">
        <f t="shared" si="1491"/>
        <v/>
      </c>
      <c r="N445" s="76"/>
      <c r="O445" s="76"/>
      <c r="P445" s="204"/>
      <c r="Q445" s="204"/>
      <c r="R445" s="257"/>
      <c r="S445" s="255"/>
      <c r="T445" s="255"/>
      <c r="X445" s="104"/>
      <c r="Y445" s="91">
        <f>IF(B445="",0,IF(VLOOKUP(B445,'登録データ（女）'!$A$3:$AB$2000,28,FALSE)=1,0,1))</f>
        <v>0</v>
      </c>
      <c r="Z445" s="91"/>
      <c r="AA445" s="91"/>
      <c r="AB445" s="91"/>
      <c r="AC445" s="91"/>
      <c r="AD445" s="91"/>
      <c r="AE445" s="91"/>
      <c r="AF445" s="91"/>
      <c r="AG445" s="91">
        <f t="shared" ca="1" si="1492"/>
        <v>0</v>
      </c>
      <c r="AH445" s="91">
        <f t="shared" si="1493"/>
        <v>0</v>
      </c>
      <c r="AI445" s="91" t="str">
        <f>IF(G445="","0",VLOOKUP(G445,'登録データ（女）'!$U$4:$W$23,2,FALSE))</f>
        <v>0</v>
      </c>
      <c r="AJ445" s="91" t="str">
        <f t="shared" si="1483"/>
        <v>00</v>
      </c>
      <c r="AK445" s="91" t="str">
        <f t="shared" si="1494"/>
        <v>0</v>
      </c>
      <c r="AL445" s="91" t="str">
        <f t="shared" si="1484"/>
        <v>000000</v>
      </c>
      <c r="AM445" s="91" t="str">
        <f t="shared" ca="1" si="1495"/>
        <v/>
      </c>
      <c r="AN445" s="91">
        <f t="shared" si="1496"/>
        <v>0</v>
      </c>
      <c r="AO445" s="91" t="str">
        <f>IF(G445="","0",VALUE(VLOOKUP(G445,'登録データ（男）'!$U$4:$W$22,3,FALSE)))</f>
        <v>0</v>
      </c>
      <c r="AP445" s="91">
        <f t="shared" si="1485"/>
        <v>0</v>
      </c>
      <c r="AQ445" s="91">
        <f t="shared" si="1497"/>
        <v>0</v>
      </c>
      <c r="AR445" s="91" t="str">
        <f ca="1">IF(OFFSET(B445,-MOD(ROW(B445),3),0)&lt;&gt;"",IF(RIGHT(G445,1)=")",VALUE(VLOOKUP(OFFSET(B445,-MOD(ROW(B445),3),0),'登録データ（女）'!B340,8,FALSE)),"0"),"0")</f>
        <v>0</v>
      </c>
      <c r="AS445" s="91">
        <f t="shared" ca="1" si="1498"/>
        <v>0</v>
      </c>
      <c r="AT445" s="91"/>
      <c r="AU445" s="91"/>
      <c r="AV445" s="91"/>
      <c r="AW445" s="91"/>
      <c r="AX445" s="91"/>
      <c r="AY445" s="91"/>
      <c r="AZ445" s="91"/>
      <c r="BA445" s="91"/>
      <c r="BB445" s="91" t="str">
        <f t="shared" si="1499"/>
        <v/>
      </c>
      <c r="BG445" s="91">
        <f t="shared" si="1500"/>
        <v>0</v>
      </c>
    </row>
    <row r="446" spans="1:59" ht="18.75" customHeight="1" thickBot="1">
      <c r="A446" s="389"/>
      <c r="B446" s="383"/>
      <c r="C446" s="386"/>
      <c r="D446" s="386"/>
      <c r="E446" s="117" t="s">
        <v>259</v>
      </c>
      <c r="F446" s="92" t="s">
        <v>54</v>
      </c>
      <c r="G446" s="79"/>
      <c r="H446" s="79"/>
      <c r="I446" s="92" t="s">
        <v>36</v>
      </c>
      <c r="J446" s="18"/>
      <c r="K446" s="93" t="str">
        <f t="shared" si="1501"/>
        <v/>
      </c>
      <c r="L446" s="18"/>
      <c r="M446" s="93" t="str">
        <f t="shared" si="1491"/>
        <v/>
      </c>
      <c r="N446" s="18"/>
      <c r="O446" s="18"/>
      <c r="P446" s="258"/>
      <c r="Q446" s="258"/>
      <c r="R446" s="259"/>
      <c r="S446" s="256"/>
      <c r="T446" s="256"/>
      <c r="X446" s="104"/>
      <c r="Y446" s="91">
        <f>IF(B446="",0,IF(VLOOKUP(B446,'登録データ（女）'!$A$3:$AB$2000,28,FALSE)=1,0,1))</f>
        <v>0</v>
      </c>
      <c r="Z446" s="91"/>
      <c r="AA446" s="91"/>
      <c r="AB446" s="91"/>
      <c r="AC446" s="91"/>
      <c r="AD446" s="91"/>
      <c r="AE446" s="91"/>
      <c r="AF446" s="91"/>
      <c r="AG446" s="91">
        <f t="shared" ca="1" si="1492"/>
        <v>0</v>
      </c>
      <c r="AH446" s="91">
        <f t="shared" si="1493"/>
        <v>0</v>
      </c>
      <c r="AI446" s="91" t="str">
        <f>IF(G446="","0",VLOOKUP(G446,'登録データ（女）'!$U$4:$W$23,2,FALSE))</f>
        <v>0</v>
      </c>
      <c r="AJ446" s="91" t="str">
        <f t="shared" si="1483"/>
        <v>00</v>
      </c>
      <c r="AK446" s="91" t="str">
        <f t="shared" si="1494"/>
        <v>0</v>
      </c>
      <c r="AL446" s="91" t="str">
        <f t="shared" si="1484"/>
        <v>000000</v>
      </c>
      <c r="AM446" s="91" t="str">
        <f t="shared" ca="1" si="1495"/>
        <v/>
      </c>
      <c r="AN446" s="91">
        <f t="shared" si="1496"/>
        <v>0</v>
      </c>
      <c r="AO446" s="91" t="str">
        <f>IF(G446="","0",VALUE(VLOOKUP(G446,'登録データ（男）'!$U$4:$W$22,3,FALSE)))</f>
        <v>0</v>
      </c>
      <c r="AP446" s="91">
        <f t="shared" si="1485"/>
        <v>0</v>
      </c>
      <c r="AQ446" s="91">
        <f t="shared" si="1497"/>
        <v>0</v>
      </c>
      <c r="AR446" s="91" t="str">
        <f ca="1">IF(OFFSET(B446,-MOD(ROW(B446),3),0)&lt;&gt;"",IF(RIGHT(G446,1)=")",VALUE(VLOOKUP(OFFSET(B446,-MOD(ROW(B446),3),0),'登録データ（女）'!B341,8,FALSE)),"0"),"0")</f>
        <v>0</v>
      </c>
      <c r="AS446" s="91">
        <f t="shared" ca="1" si="1498"/>
        <v>0</v>
      </c>
      <c r="AT446" s="91"/>
      <c r="AU446" s="91"/>
      <c r="AV446" s="91"/>
      <c r="AW446" s="91"/>
      <c r="AX446" s="91"/>
      <c r="AY446" s="91"/>
      <c r="AZ446" s="91"/>
      <c r="BA446" s="91"/>
      <c r="BB446" s="91" t="str">
        <f t="shared" si="1499"/>
        <v/>
      </c>
      <c r="BG446" s="91">
        <f t="shared" si="1500"/>
        <v>0</v>
      </c>
    </row>
    <row r="447" spans="1:59" ht="18.75" customHeight="1" thickTop="1">
      <c r="A447" s="387">
        <v>144</v>
      </c>
      <c r="B447" s="381"/>
      <c r="C447" s="384" t="str">
        <f>IF(B447="","",VLOOKUP(B447,'登録データ（女）'!$A$3:$AB$2000,2,FALSE))</f>
        <v/>
      </c>
      <c r="D447" s="384" t="str">
        <f>IF(B447="","",VLOOKUP(B447,'登録データ（女）'!$A$3:$AB$2000,3,FALSE))</f>
        <v/>
      </c>
      <c r="E447" s="90" t="str">
        <f>IF(B447="","",VLOOKUP(B447,'登録データ（女）'!$A$3:$AB$2000,7,FALSE))</f>
        <v/>
      </c>
      <c r="F447" s="90" t="s">
        <v>52</v>
      </c>
      <c r="G447" s="82"/>
      <c r="H447" s="82"/>
      <c r="I447" s="90" t="s">
        <v>55</v>
      </c>
      <c r="J447" s="17"/>
      <c r="K447" s="111" t="str">
        <f t="shared" si="1501"/>
        <v/>
      </c>
      <c r="L447" s="17"/>
      <c r="M447" s="111" t="str">
        <f t="shared" si="1491"/>
        <v/>
      </c>
      <c r="N447" s="17"/>
      <c r="O447" s="17"/>
      <c r="P447" s="262"/>
      <c r="Q447" s="262"/>
      <c r="R447" s="241"/>
      <c r="S447" s="254"/>
      <c r="T447" s="254"/>
      <c r="X447" s="104"/>
      <c r="Y447" s="91">
        <f>IF(B447="",0,IF(VLOOKUP(B447,'登録データ（女）'!$A$3:$AB$2000,28,FALSE)=1,0,1))</f>
        <v>0</v>
      </c>
      <c r="Z447" s="91">
        <f t="shared" ref="Z447" si="1656">IF(B447="",1,0)</f>
        <v>1</v>
      </c>
      <c r="AA447" s="91">
        <f t="shared" ref="AA447" si="1657">IF(C447="",1,0)</f>
        <v>1</v>
      </c>
      <c r="AB447" s="91">
        <f t="shared" ref="AB447" si="1658">IF(D447="",1,0)</f>
        <v>1</v>
      </c>
      <c r="AC447" s="91">
        <f t="shared" ref="AC447" si="1659">IF(E447="",1,0)</f>
        <v>1</v>
      </c>
      <c r="AD447" s="91">
        <f t="shared" ref="AD447" si="1660">IF(E448="",1,0)</f>
        <v>1</v>
      </c>
      <c r="AE447" s="91">
        <f>SUM(Z447:AD447)</f>
        <v>5</v>
      </c>
      <c r="AF447" s="115" t="str">
        <f t="shared" ref="AF447" si="1661">IF($B447="","",IF($B447&gt;1500,0,1))</f>
        <v/>
      </c>
      <c r="AG447" s="91">
        <f t="shared" ca="1" si="1492"/>
        <v>0</v>
      </c>
      <c r="AH447" s="91">
        <f t="shared" si="1493"/>
        <v>0</v>
      </c>
      <c r="AI447" s="91" t="str">
        <f>IF(G447="","0",VLOOKUP(G447,'登録データ（女）'!$U$4:$W$23,2,FALSE))</f>
        <v>0</v>
      </c>
      <c r="AJ447" s="91" t="str">
        <f t="shared" si="1483"/>
        <v>00</v>
      </c>
      <c r="AK447" s="91" t="str">
        <f t="shared" si="1494"/>
        <v>0</v>
      </c>
      <c r="AL447" s="91" t="str">
        <f t="shared" si="1484"/>
        <v>000000</v>
      </c>
      <c r="AM447" s="91" t="str">
        <f t="shared" ca="1" si="1495"/>
        <v/>
      </c>
      <c r="AN447" s="91">
        <f t="shared" si="1496"/>
        <v>0</v>
      </c>
      <c r="AO447" s="91" t="str">
        <f>IF(G447="","0",VALUE(VLOOKUP(G447,'登録データ（男）'!$U$4:$W$22,3,FALSE)))</f>
        <v>0</v>
      </c>
      <c r="AP447" s="91">
        <f t="shared" si="1485"/>
        <v>0</v>
      </c>
      <c r="AQ447" s="91">
        <f t="shared" si="1497"/>
        <v>0</v>
      </c>
      <c r="AR447" s="91" t="str">
        <f ca="1">IF(OFFSET(B447,-MOD(ROW(B447),3),0)&lt;&gt;"",IF(RIGHT(G447,1)=")",VALUE(VLOOKUP(OFFSET(B447,-MOD(ROW(B447),3),0),'登録データ（女）'!B342,8,FALSE)),"0"),"0")</f>
        <v>0</v>
      </c>
      <c r="AS447" s="91">
        <f t="shared" ca="1" si="1498"/>
        <v>0</v>
      </c>
      <c r="AT447" s="91" t="str">
        <f t="shared" ref="AT447" si="1662">IF(AU447="","",RANK(AU447,$AU$18:$AU$467,1))</f>
        <v/>
      </c>
      <c r="AU447" s="91" t="str">
        <f t="shared" ref="AU447" si="1663">IF(S447="","",B447)</f>
        <v/>
      </c>
      <c r="AV447" s="91" t="str">
        <f t="shared" ref="AV447" si="1664">IF(AW447="","",RANK(AW447,$AW$18:$AW$467,1))</f>
        <v/>
      </c>
      <c r="AW447" s="91" t="str">
        <f t="shared" ref="AW447" si="1665">IF(T447="","",B447)</f>
        <v/>
      </c>
      <c r="AX447" s="91" t="str">
        <f t="shared" ref="AX447" si="1666">IF(AY447="","",RANK(AY447,$AY$18:$AY$467,1))</f>
        <v/>
      </c>
      <c r="AY447" s="91" t="str">
        <f>IF(OR(G447="七種競技",G448="七種競技",G449="七種競技"),B447,"")</f>
        <v/>
      </c>
      <c r="AZ447" s="91"/>
      <c r="BA447" s="91">
        <f>B447</f>
        <v>0</v>
      </c>
      <c r="BB447" s="91" t="str">
        <f t="shared" si="1499"/>
        <v/>
      </c>
      <c r="BG447" s="91">
        <f t="shared" si="1500"/>
        <v>0</v>
      </c>
    </row>
    <row r="448" spans="1:59" ht="18.75" customHeight="1">
      <c r="A448" s="388"/>
      <c r="B448" s="382"/>
      <c r="C448" s="385"/>
      <c r="D448" s="385"/>
      <c r="E448" s="91" t="str">
        <f>IF(B447="","",VLOOKUP(B447,'登録データ（女）'!$A$3:$AB$2000,4,FALSE))</f>
        <v/>
      </c>
      <c r="F448" s="91" t="s">
        <v>53</v>
      </c>
      <c r="G448" s="16"/>
      <c r="H448" s="16"/>
      <c r="I448" s="91" t="s">
        <v>56</v>
      </c>
      <c r="J448" s="76"/>
      <c r="K448" s="91" t="str">
        <f t="shared" si="1501"/>
        <v/>
      </c>
      <c r="L448" s="76"/>
      <c r="M448" s="91" t="str">
        <f t="shared" si="1491"/>
        <v/>
      </c>
      <c r="N448" s="76"/>
      <c r="O448" s="76"/>
      <c r="P448" s="204"/>
      <c r="Q448" s="204"/>
      <c r="R448" s="257"/>
      <c r="S448" s="255"/>
      <c r="T448" s="255"/>
      <c r="X448" s="104"/>
      <c r="Y448" s="91">
        <f>IF(B448="",0,IF(VLOOKUP(B448,'登録データ（女）'!$A$3:$AB$2000,28,FALSE)=1,0,1))</f>
        <v>0</v>
      </c>
      <c r="Z448" s="91"/>
      <c r="AA448" s="91"/>
      <c r="AB448" s="91"/>
      <c r="AC448" s="91"/>
      <c r="AD448" s="91"/>
      <c r="AE448" s="91"/>
      <c r="AF448" s="91"/>
      <c r="AG448" s="91">
        <f t="shared" ca="1" si="1492"/>
        <v>0</v>
      </c>
      <c r="AH448" s="91">
        <f t="shared" si="1493"/>
        <v>0</v>
      </c>
      <c r="AI448" s="91" t="str">
        <f>IF(G448="","0",VLOOKUP(G448,'登録データ（女）'!$U$4:$W$23,2,FALSE))</f>
        <v>0</v>
      </c>
      <c r="AJ448" s="91" t="str">
        <f t="shared" si="1483"/>
        <v>00</v>
      </c>
      <c r="AK448" s="91" t="str">
        <f t="shared" si="1494"/>
        <v>0</v>
      </c>
      <c r="AL448" s="91" t="str">
        <f t="shared" si="1484"/>
        <v>000000</v>
      </c>
      <c r="AM448" s="91" t="str">
        <f t="shared" ca="1" si="1495"/>
        <v/>
      </c>
      <c r="AN448" s="91">
        <f t="shared" si="1496"/>
        <v>0</v>
      </c>
      <c r="AO448" s="91" t="str">
        <f>IF(G448="","0",VALUE(VLOOKUP(G448,'登録データ（男）'!$U$4:$W$22,3,FALSE)))</f>
        <v>0</v>
      </c>
      <c r="AP448" s="91">
        <f t="shared" si="1485"/>
        <v>0</v>
      </c>
      <c r="AQ448" s="91">
        <f t="shared" si="1497"/>
        <v>0</v>
      </c>
      <c r="AR448" s="91" t="str">
        <f ca="1">IF(OFFSET(B448,-MOD(ROW(B448),3),0)&lt;&gt;"",IF(RIGHT(G448,1)=")",VALUE(VLOOKUP(OFFSET(B448,-MOD(ROW(B448),3),0),'登録データ（女）'!B343,8,FALSE)),"0"),"0")</f>
        <v>0</v>
      </c>
      <c r="AS448" s="91">
        <f t="shared" ca="1" si="1498"/>
        <v>0</v>
      </c>
      <c r="AT448" s="91"/>
      <c r="AU448" s="91"/>
      <c r="AV448" s="91"/>
      <c r="AW448" s="91"/>
      <c r="AX448" s="91"/>
      <c r="AY448" s="91"/>
      <c r="AZ448" s="91"/>
      <c r="BA448" s="91"/>
      <c r="BB448" s="91" t="str">
        <f t="shared" si="1499"/>
        <v/>
      </c>
      <c r="BG448" s="91">
        <f t="shared" si="1500"/>
        <v>0</v>
      </c>
    </row>
    <row r="449" spans="1:59" ht="18.75" customHeight="1" thickBot="1">
      <c r="A449" s="389"/>
      <c r="B449" s="383"/>
      <c r="C449" s="386"/>
      <c r="D449" s="386"/>
      <c r="E449" s="117" t="s">
        <v>259</v>
      </c>
      <c r="F449" s="92" t="s">
        <v>54</v>
      </c>
      <c r="G449" s="79"/>
      <c r="H449" s="79"/>
      <c r="I449" s="92" t="s">
        <v>36</v>
      </c>
      <c r="J449" s="18"/>
      <c r="K449" s="93" t="str">
        <f t="shared" si="1501"/>
        <v/>
      </c>
      <c r="L449" s="18"/>
      <c r="M449" s="93" t="str">
        <f t="shared" si="1491"/>
        <v/>
      </c>
      <c r="N449" s="18"/>
      <c r="O449" s="18"/>
      <c r="P449" s="258"/>
      <c r="Q449" s="258"/>
      <c r="R449" s="259"/>
      <c r="S449" s="256"/>
      <c r="T449" s="256"/>
      <c r="X449" s="104"/>
      <c r="Y449" s="91">
        <f>IF(B449="",0,IF(VLOOKUP(B449,'登録データ（女）'!$A$3:$AB$2000,28,FALSE)=1,0,1))</f>
        <v>0</v>
      </c>
      <c r="Z449" s="91"/>
      <c r="AA449" s="91"/>
      <c r="AB449" s="91"/>
      <c r="AC449" s="91"/>
      <c r="AD449" s="91"/>
      <c r="AE449" s="91"/>
      <c r="AF449" s="91"/>
      <c r="AG449" s="91">
        <f t="shared" ca="1" si="1492"/>
        <v>0</v>
      </c>
      <c r="AH449" s="91">
        <f t="shared" si="1493"/>
        <v>0</v>
      </c>
      <c r="AI449" s="91" t="str">
        <f>IF(G449="","0",VLOOKUP(G449,'登録データ（女）'!$U$4:$W$23,2,FALSE))</f>
        <v>0</v>
      </c>
      <c r="AJ449" s="91" t="str">
        <f t="shared" si="1483"/>
        <v>00</v>
      </c>
      <c r="AK449" s="91" t="str">
        <f t="shared" si="1494"/>
        <v>0</v>
      </c>
      <c r="AL449" s="91" t="str">
        <f t="shared" si="1484"/>
        <v>000000</v>
      </c>
      <c r="AM449" s="91" t="str">
        <f t="shared" ca="1" si="1495"/>
        <v/>
      </c>
      <c r="AN449" s="91">
        <f t="shared" si="1496"/>
        <v>0</v>
      </c>
      <c r="AO449" s="91" t="str">
        <f>IF(G449="","0",VALUE(VLOOKUP(G449,'登録データ（男）'!$U$4:$W$22,3,FALSE)))</f>
        <v>0</v>
      </c>
      <c r="AP449" s="91">
        <f t="shared" si="1485"/>
        <v>0</v>
      </c>
      <c r="AQ449" s="91">
        <f t="shared" si="1497"/>
        <v>0</v>
      </c>
      <c r="AR449" s="91" t="str">
        <f ca="1">IF(OFFSET(B449,-MOD(ROW(B449),3),0)&lt;&gt;"",IF(RIGHT(G449,1)=")",VALUE(VLOOKUP(OFFSET(B449,-MOD(ROW(B449),3),0),'登録データ（女）'!B344,8,FALSE)),"0"),"0")</f>
        <v>0</v>
      </c>
      <c r="AS449" s="91">
        <f t="shared" ca="1" si="1498"/>
        <v>0</v>
      </c>
      <c r="AT449" s="91"/>
      <c r="AU449" s="91"/>
      <c r="AV449" s="91"/>
      <c r="AW449" s="91"/>
      <c r="AX449" s="91"/>
      <c r="AY449" s="91"/>
      <c r="AZ449" s="91"/>
      <c r="BA449" s="91"/>
      <c r="BB449" s="91" t="str">
        <f t="shared" si="1499"/>
        <v/>
      </c>
      <c r="BG449" s="91">
        <f t="shared" si="1500"/>
        <v>0</v>
      </c>
    </row>
    <row r="450" spans="1:59" ht="18.75" customHeight="1" thickTop="1">
      <c r="A450" s="387">
        <v>145</v>
      </c>
      <c r="B450" s="381"/>
      <c r="C450" s="384" t="str">
        <f>IF(B450="","",VLOOKUP(B450,'登録データ（女）'!$A$3:$AB$2000,2,FALSE))</f>
        <v/>
      </c>
      <c r="D450" s="384" t="str">
        <f>IF(B450="","",VLOOKUP(B450,'登録データ（女）'!$A$3:$AB$2000,3,FALSE))</f>
        <v/>
      </c>
      <c r="E450" s="90" t="str">
        <f>IF(B450="","",VLOOKUP(B450,'登録データ（女）'!$A$3:$AB$2000,7,FALSE))</f>
        <v/>
      </c>
      <c r="F450" s="90" t="s">
        <v>52</v>
      </c>
      <c r="G450" s="82"/>
      <c r="H450" s="82"/>
      <c r="I450" s="90" t="s">
        <v>55</v>
      </c>
      <c r="J450" s="17"/>
      <c r="K450" s="111" t="str">
        <f t="shared" si="1501"/>
        <v/>
      </c>
      <c r="L450" s="17"/>
      <c r="M450" s="111" t="str">
        <f t="shared" si="1491"/>
        <v/>
      </c>
      <c r="N450" s="17"/>
      <c r="O450" s="17"/>
      <c r="P450" s="262"/>
      <c r="Q450" s="262"/>
      <c r="R450" s="241"/>
      <c r="S450" s="254"/>
      <c r="T450" s="254"/>
      <c r="X450" s="104"/>
      <c r="Y450" s="91">
        <f>IF(B450="",0,IF(VLOOKUP(B450,'登録データ（女）'!$A$3:$AB$2000,28,FALSE)=1,0,1))</f>
        <v>0</v>
      </c>
      <c r="Z450" s="91">
        <f t="shared" ref="Z450" si="1667">IF(B450="",1,0)</f>
        <v>1</v>
      </c>
      <c r="AA450" s="91">
        <f t="shared" ref="AA450" si="1668">IF(C450="",1,0)</f>
        <v>1</v>
      </c>
      <c r="AB450" s="91">
        <f t="shared" ref="AB450" si="1669">IF(D450="",1,0)</f>
        <v>1</v>
      </c>
      <c r="AC450" s="91">
        <f t="shared" ref="AC450" si="1670">IF(E450="",1,0)</f>
        <v>1</v>
      </c>
      <c r="AD450" s="91">
        <f t="shared" ref="AD450" si="1671">IF(E451="",1,0)</f>
        <v>1</v>
      </c>
      <c r="AE450" s="91">
        <f>SUM(Z450:AD450)</f>
        <v>5</v>
      </c>
      <c r="AF450" s="115" t="str">
        <f t="shared" ref="AF450" si="1672">IF($B450="","",IF($B450&gt;1500,0,1))</f>
        <v/>
      </c>
      <c r="AG450" s="91">
        <f t="shared" ca="1" si="1492"/>
        <v>0</v>
      </c>
      <c r="AH450" s="91">
        <f t="shared" si="1493"/>
        <v>0</v>
      </c>
      <c r="AI450" s="91" t="str">
        <f>IF(G450="","0",VLOOKUP(G450,'登録データ（女）'!$U$4:$W$23,2,FALSE))</f>
        <v>0</v>
      </c>
      <c r="AJ450" s="91" t="str">
        <f t="shared" si="1483"/>
        <v>00</v>
      </c>
      <c r="AK450" s="91" t="str">
        <f t="shared" si="1494"/>
        <v>0</v>
      </c>
      <c r="AL450" s="91" t="str">
        <f t="shared" si="1484"/>
        <v>000000</v>
      </c>
      <c r="AM450" s="91" t="str">
        <f t="shared" ca="1" si="1495"/>
        <v/>
      </c>
      <c r="AN450" s="91">
        <f t="shared" si="1496"/>
        <v>0</v>
      </c>
      <c r="AO450" s="91" t="str">
        <f>IF(G450="","0",VALUE(VLOOKUP(G450,'登録データ（男）'!$U$4:$W$22,3,FALSE)))</f>
        <v>0</v>
      </c>
      <c r="AP450" s="91">
        <f t="shared" si="1485"/>
        <v>0</v>
      </c>
      <c r="AQ450" s="91">
        <f t="shared" si="1497"/>
        <v>0</v>
      </c>
      <c r="AR450" s="91" t="str">
        <f ca="1">IF(OFFSET(B450,-MOD(ROW(B450),3),0)&lt;&gt;"",IF(RIGHT(G450,1)=")",VALUE(VLOOKUP(OFFSET(B450,-MOD(ROW(B450),3),0),'登録データ（女）'!B345,8,FALSE)),"0"),"0")</f>
        <v>0</v>
      </c>
      <c r="AS450" s="91">
        <f t="shared" ca="1" si="1498"/>
        <v>0</v>
      </c>
      <c r="AT450" s="91" t="str">
        <f t="shared" ref="AT450" si="1673">IF(AU450="","",RANK(AU450,$AU$18:$AU$467,1))</f>
        <v/>
      </c>
      <c r="AU450" s="91" t="str">
        <f t="shared" ref="AU450" si="1674">IF(S450="","",B450)</f>
        <v/>
      </c>
      <c r="AV450" s="91" t="str">
        <f t="shared" ref="AV450" si="1675">IF(AW450="","",RANK(AW450,$AW$18:$AW$467,1))</f>
        <v/>
      </c>
      <c r="AW450" s="91" t="str">
        <f t="shared" ref="AW450" si="1676">IF(T450="","",B450)</f>
        <v/>
      </c>
      <c r="AX450" s="91" t="str">
        <f t="shared" ref="AX450" si="1677">IF(AY450="","",RANK(AY450,$AY$18:$AY$467,1))</f>
        <v/>
      </c>
      <c r="AY450" s="91" t="str">
        <f>IF(OR(G450="七種競技",G451="七種競技",G452="七種競技"),B450,"")</f>
        <v/>
      </c>
      <c r="AZ450" s="91"/>
      <c r="BA450" s="91">
        <f>B450</f>
        <v>0</v>
      </c>
      <c r="BB450" s="91" t="str">
        <f t="shared" si="1499"/>
        <v/>
      </c>
      <c r="BG450" s="91">
        <f t="shared" si="1500"/>
        <v>0</v>
      </c>
    </row>
    <row r="451" spans="1:59" ht="18.75" customHeight="1">
      <c r="A451" s="388"/>
      <c r="B451" s="382"/>
      <c r="C451" s="385"/>
      <c r="D451" s="385"/>
      <c r="E451" s="91" t="str">
        <f>IF(B450="","",VLOOKUP(B450,'登録データ（女）'!$A$3:$AB$2000,4,FALSE))</f>
        <v/>
      </c>
      <c r="F451" s="91" t="s">
        <v>53</v>
      </c>
      <c r="G451" s="16"/>
      <c r="H451" s="16"/>
      <c r="I451" s="91" t="s">
        <v>56</v>
      </c>
      <c r="J451" s="76"/>
      <c r="K451" s="91" t="str">
        <f t="shared" si="1501"/>
        <v/>
      </c>
      <c r="L451" s="76"/>
      <c r="M451" s="91" t="str">
        <f t="shared" si="1491"/>
        <v/>
      </c>
      <c r="N451" s="76"/>
      <c r="O451" s="76"/>
      <c r="P451" s="204"/>
      <c r="Q451" s="204"/>
      <c r="R451" s="257"/>
      <c r="S451" s="255"/>
      <c r="T451" s="255"/>
      <c r="X451" s="104"/>
      <c r="Y451" s="91">
        <f>IF(B451="",0,IF(VLOOKUP(B451,'登録データ（女）'!$A$3:$AB$2000,28,FALSE)=1,0,1))</f>
        <v>0</v>
      </c>
      <c r="Z451" s="91"/>
      <c r="AA451" s="91"/>
      <c r="AB451" s="91"/>
      <c r="AC451" s="91"/>
      <c r="AD451" s="91"/>
      <c r="AE451" s="91"/>
      <c r="AF451" s="91"/>
      <c r="AG451" s="91">
        <f t="shared" ca="1" si="1492"/>
        <v>0</v>
      </c>
      <c r="AH451" s="91">
        <f t="shared" si="1493"/>
        <v>0</v>
      </c>
      <c r="AI451" s="91" t="str">
        <f>IF(G451="","0",VLOOKUP(G451,'登録データ（女）'!$U$4:$W$23,2,FALSE))</f>
        <v>0</v>
      </c>
      <c r="AJ451" s="91" t="str">
        <f t="shared" si="1483"/>
        <v>00</v>
      </c>
      <c r="AK451" s="91" t="str">
        <f t="shared" si="1494"/>
        <v>0</v>
      </c>
      <c r="AL451" s="91" t="str">
        <f t="shared" si="1484"/>
        <v>000000</v>
      </c>
      <c r="AM451" s="91" t="str">
        <f t="shared" ca="1" si="1495"/>
        <v/>
      </c>
      <c r="AN451" s="91">
        <f t="shared" si="1496"/>
        <v>0</v>
      </c>
      <c r="AO451" s="91" t="str">
        <f>IF(G451="","0",VALUE(VLOOKUP(G451,'登録データ（男）'!$U$4:$W$22,3,FALSE)))</f>
        <v>0</v>
      </c>
      <c r="AP451" s="91">
        <f t="shared" si="1485"/>
        <v>0</v>
      </c>
      <c r="AQ451" s="91">
        <f t="shared" si="1497"/>
        <v>0</v>
      </c>
      <c r="AR451" s="91" t="str">
        <f ca="1">IF(OFFSET(B451,-MOD(ROW(B451),3),0)&lt;&gt;"",IF(RIGHT(G451,1)=")",VALUE(VLOOKUP(OFFSET(B451,-MOD(ROW(B451),3),0),'登録データ（女）'!B346,8,FALSE)),"0"),"0")</f>
        <v>0</v>
      </c>
      <c r="AS451" s="91">
        <f t="shared" ca="1" si="1498"/>
        <v>0</v>
      </c>
      <c r="AT451" s="91"/>
      <c r="AU451" s="91"/>
      <c r="AV451" s="91"/>
      <c r="AW451" s="91"/>
      <c r="AX451" s="91"/>
      <c r="AY451" s="91"/>
      <c r="AZ451" s="91"/>
      <c r="BA451" s="91"/>
      <c r="BB451" s="91" t="str">
        <f t="shared" si="1499"/>
        <v/>
      </c>
      <c r="BG451" s="91">
        <f t="shared" si="1500"/>
        <v>0</v>
      </c>
    </row>
    <row r="452" spans="1:59" ht="18.75" customHeight="1" thickBot="1">
      <c r="A452" s="389"/>
      <c r="B452" s="383"/>
      <c r="C452" s="386"/>
      <c r="D452" s="386"/>
      <c r="E452" s="117" t="s">
        <v>259</v>
      </c>
      <c r="F452" s="92" t="s">
        <v>54</v>
      </c>
      <c r="G452" s="79"/>
      <c r="H452" s="79"/>
      <c r="I452" s="92" t="s">
        <v>36</v>
      </c>
      <c r="J452" s="18"/>
      <c r="K452" s="93" t="str">
        <f t="shared" si="1501"/>
        <v/>
      </c>
      <c r="L452" s="18"/>
      <c r="M452" s="93" t="str">
        <f t="shared" si="1491"/>
        <v/>
      </c>
      <c r="N452" s="18"/>
      <c r="O452" s="18"/>
      <c r="P452" s="258"/>
      <c r="Q452" s="258"/>
      <c r="R452" s="259"/>
      <c r="S452" s="256"/>
      <c r="T452" s="256"/>
      <c r="X452" s="104"/>
      <c r="Y452" s="91">
        <f>IF(B452="",0,IF(VLOOKUP(B452,'登録データ（女）'!$A$3:$AB$2000,28,FALSE)=1,0,1))</f>
        <v>0</v>
      </c>
      <c r="Z452" s="91"/>
      <c r="AA452" s="91"/>
      <c r="AB452" s="91"/>
      <c r="AC452" s="91"/>
      <c r="AD452" s="91"/>
      <c r="AE452" s="91"/>
      <c r="AF452" s="91"/>
      <c r="AG452" s="91">
        <f t="shared" ca="1" si="1492"/>
        <v>0</v>
      </c>
      <c r="AH452" s="91">
        <f t="shared" si="1493"/>
        <v>0</v>
      </c>
      <c r="AI452" s="91" t="str">
        <f>IF(G452="","0",VLOOKUP(G452,'登録データ（女）'!$U$4:$W$23,2,FALSE))</f>
        <v>0</v>
      </c>
      <c r="AJ452" s="91" t="str">
        <f t="shared" si="1483"/>
        <v>00</v>
      </c>
      <c r="AK452" s="91" t="str">
        <f t="shared" si="1494"/>
        <v>0</v>
      </c>
      <c r="AL452" s="91" t="str">
        <f t="shared" si="1484"/>
        <v>000000</v>
      </c>
      <c r="AM452" s="91" t="str">
        <f t="shared" ca="1" si="1495"/>
        <v/>
      </c>
      <c r="AN452" s="91">
        <f t="shared" si="1496"/>
        <v>0</v>
      </c>
      <c r="AO452" s="91" t="str">
        <f>IF(G452="","0",VALUE(VLOOKUP(G452,'登録データ（男）'!$U$4:$W$22,3,FALSE)))</f>
        <v>0</v>
      </c>
      <c r="AP452" s="91">
        <f t="shared" si="1485"/>
        <v>0</v>
      </c>
      <c r="AQ452" s="91">
        <f t="shared" si="1497"/>
        <v>0</v>
      </c>
      <c r="AR452" s="91" t="str">
        <f ca="1">IF(OFFSET(B452,-MOD(ROW(B452),3),0)&lt;&gt;"",IF(RIGHT(G452,1)=")",VALUE(VLOOKUP(OFFSET(B452,-MOD(ROW(B452),3),0),'登録データ（女）'!B347,8,FALSE)),"0"),"0")</f>
        <v>0</v>
      </c>
      <c r="AS452" s="91">
        <f t="shared" ca="1" si="1498"/>
        <v>0</v>
      </c>
      <c r="AT452" s="91"/>
      <c r="AU452" s="91"/>
      <c r="AV452" s="91"/>
      <c r="AW452" s="91"/>
      <c r="AX452" s="91"/>
      <c r="AY452" s="91"/>
      <c r="AZ452" s="91"/>
      <c r="BA452" s="91"/>
      <c r="BB452" s="91" t="str">
        <f t="shared" si="1499"/>
        <v/>
      </c>
      <c r="BG452" s="91">
        <f t="shared" si="1500"/>
        <v>0</v>
      </c>
    </row>
    <row r="453" spans="1:59" ht="18.75" customHeight="1" thickTop="1">
      <c r="A453" s="387">
        <v>146</v>
      </c>
      <c r="B453" s="381"/>
      <c r="C453" s="384" t="str">
        <f>IF(B453="","",VLOOKUP(B453,'登録データ（女）'!$A$3:$AB$2000,2,FALSE))</f>
        <v/>
      </c>
      <c r="D453" s="384" t="str">
        <f>IF(B453="","",VLOOKUP(B453,'登録データ（女）'!$A$3:$AB$2000,3,FALSE))</f>
        <v/>
      </c>
      <c r="E453" s="90" t="str">
        <f>IF(B453="","",VLOOKUP(B453,'登録データ（女）'!$A$3:$AB$2000,7,FALSE))</f>
        <v/>
      </c>
      <c r="F453" s="90" t="s">
        <v>52</v>
      </c>
      <c r="G453" s="82"/>
      <c r="H453" s="82"/>
      <c r="I453" s="90" t="s">
        <v>55</v>
      </c>
      <c r="J453" s="17"/>
      <c r="K453" s="111" t="str">
        <f t="shared" si="1501"/>
        <v/>
      </c>
      <c r="L453" s="17"/>
      <c r="M453" s="111" t="str">
        <f t="shared" si="1491"/>
        <v/>
      </c>
      <c r="N453" s="17"/>
      <c r="O453" s="17"/>
      <c r="P453" s="262"/>
      <c r="Q453" s="262"/>
      <c r="R453" s="241"/>
      <c r="S453" s="254"/>
      <c r="T453" s="254"/>
      <c r="X453" s="104"/>
      <c r="Y453" s="91">
        <f>IF(B453="",0,IF(VLOOKUP(B453,'登録データ（女）'!$A$3:$AB$2000,28,FALSE)=1,0,1))</f>
        <v>0</v>
      </c>
      <c r="Z453" s="91">
        <f t="shared" ref="Z453" si="1678">IF(B453="",1,0)</f>
        <v>1</v>
      </c>
      <c r="AA453" s="91">
        <f t="shared" ref="AA453" si="1679">IF(C453="",1,0)</f>
        <v>1</v>
      </c>
      <c r="AB453" s="91">
        <f t="shared" ref="AB453" si="1680">IF(D453="",1,0)</f>
        <v>1</v>
      </c>
      <c r="AC453" s="91">
        <f t="shared" ref="AC453" si="1681">IF(E453="",1,0)</f>
        <v>1</v>
      </c>
      <c r="AD453" s="91">
        <f t="shared" ref="AD453" si="1682">IF(E454="",1,0)</f>
        <v>1</v>
      </c>
      <c r="AE453" s="91">
        <f>SUM(Z453:AD453)</f>
        <v>5</v>
      </c>
      <c r="AF453" s="115" t="str">
        <f t="shared" ref="AF453" si="1683">IF($B453="","",IF($B453&gt;1500,0,1))</f>
        <v/>
      </c>
      <c r="AG453" s="91">
        <f t="shared" ca="1" si="1492"/>
        <v>0</v>
      </c>
      <c r="AH453" s="91">
        <f t="shared" si="1493"/>
        <v>0</v>
      </c>
      <c r="AI453" s="91" t="str">
        <f>IF(G453="","0",VLOOKUP(G453,'登録データ（女）'!$U$4:$W$23,2,FALSE))</f>
        <v>0</v>
      </c>
      <c r="AJ453" s="91" t="str">
        <f t="shared" si="1483"/>
        <v>00</v>
      </c>
      <c r="AK453" s="91" t="str">
        <f t="shared" si="1494"/>
        <v>0</v>
      </c>
      <c r="AL453" s="91" t="str">
        <f t="shared" si="1484"/>
        <v>000000</v>
      </c>
      <c r="AM453" s="91" t="str">
        <f t="shared" ca="1" si="1495"/>
        <v/>
      </c>
      <c r="AN453" s="91">
        <f t="shared" si="1496"/>
        <v>0</v>
      </c>
      <c r="AO453" s="91" t="str">
        <f>IF(G453="","0",VALUE(VLOOKUP(G453,'登録データ（男）'!$U$4:$W$22,3,FALSE)))</f>
        <v>0</v>
      </c>
      <c r="AP453" s="91">
        <f t="shared" si="1485"/>
        <v>0</v>
      </c>
      <c r="AQ453" s="91">
        <f t="shared" si="1497"/>
        <v>0</v>
      </c>
      <c r="AR453" s="91" t="str">
        <f ca="1">IF(OFFSET(B453,-MOD(ROW(B453),3),0)&lt;&gt;"",IF(RIGHT(G453,1)=")",VALUE(VLOOKUP(OFFSET(B453,-MOD(ROW(B453),3),0),'登録データ（女）'!B348,8,FALSE)),"0"),"0")</f>
        <v>0</v>
      </c>
      <c r="AS453" s="91">
        <f t="shared" ca="1" si="1498"/>
        <v>0</v>
      </c>
      <c r="AT453" s="91" t="str">
        <f t="shared" ref="AT453" si="1684">IF(AU453="","",RANK(AU453,$AU$18:$AU$467,1))</f>
        <v/>
      </c>
      <c r="AU453" s="91" t="str">
        <f t="shared" ref="AU453" si="1685">IF(S453="","",B453)</f>
        <v/>
      </c>
      <c r="AV453" s="91" t="str">
        <f t="shared" ref="AV453" si="1686">IF(AW453="","",RANK(AW453,$AW$18:$AW$467,1))</f>
        <v/>
      </c>
      <c r="AW453" s="91" t="str">
        <f t="shared" ref="AW453" si="1687">IF(T453="","",B453)</f>
        <v/>
      </c>
      <c r="AX453" s="91" t="str">
        <f t="shared" ref="AX453" si="1688">IF(AY453="","",RANK(AY453,$AY$18:$AY$467,1))</f>
        <v/>
      </c>
      <c r="AY453" s="91" t="str">
        <f>IF(OR(G453="七種競技",G454="七種競技",G455="七種競技"),B453,"")</f>
        <v/>
      </c>
      <c r="AZ453" s="91"/>
      <c r="BA453" s="91">
        <f>B453</f>
        <v>0</v>
      </c>
      <c r="BB453" s="91" t="str">
        <f t="shared" si="1499"/>
        <v/>
      </c>
      <c r="BG453" s="91">
        <f t="shared" si="1500"/>
        <v>0</v>
      </c>
    </row>
    <row r="454" spans="1:59" ht="18.75" customHeight="1">
      <c r="A454" s="388"/>
      <c r="B454" s="382"/>
      <c r="C454" s="385"/>
      <c r="D454" s="385"/>
      <c r="E454" s="91" t="str">
        <f>IF(B453="","",VLOOKUP(B453,'登録データ（女）'!$A$3:$AB$2000,4,FALSE))</f>
        <v/>
      </c>
      <c r="F454" s="91" t="s">
        <v>53</v>
      </c>
      <c r="G454" s="16"/>
      <c r="H454" s="16"/>
      <c r="I454" s="91" t="s">
        <v>56</v>
      </c>
      <c r="J454" s="76"/>
      <c r="K454" s="91" t="str">
        <f t="shared" si="1501"/>
        <v/>
      </c>
      <c r="L454" s="76"/>
      <c r="M454" s="91" t="str">
        <f t="shared" si="1491"/>
        <v/>
      </c>
      <c r="N454" s="76"/>
      <c r="O454" s="76"/>
      <c r="P454" s="204"/>
      <c r="Q454" s="204"/>
      <c r="R454" s="257"/>
      <c r="S454" s="255"/>
      <c r="T454" s="255"/>
      <c r="X454" s="104"/>
      <c r="Y454" s="91">
        <f>IF(B454="",0,IF(VLOOKUP(B454,'登録データ（女）'!$A$3:$AB$2000,28,FALSE)=1,0,1))</f>
        <v>0</v>
      </c>
      <c r="Z454" s="91"/>
      <c r="AA454" s="91"/>
      <c r="AB454" s="91"/>
      <c r="AC454" s="91"/>
      <c r="AD454" s="91"/>
      <c r="AE454" s="91"/>
      <c r="AF454" s="91"/>
      <c r="AG454" s="91">
        <f t="shared" ca="1" si="1492"/>
        <v>0</v>
      </c>
      <c r="AH454" s="91">
        <f t="shared" si="1493"/>
        <v>0</v>
      </c>
      <c r="AI454" s="91" t="str">
        <f>IF(G454="","0",VLOOKUP(G454,'登録データ（女）'!$U$4:$W$23,2,FALSE))</f>
        <v>0</v>
      </c>
      <c r="AJ454" s="91" t="str">
        <f t="shared" si="1483"/>
        <v>00</v>
      </c>
      <c r="AK454" s="91" t="str">
        <f t="shared" si="1494"/>
        <v>0</v>
      </c>
      <c r="AL454" s="91" t="str">
        <f t="shared" si="1484"/>
        <v>000000</v>
      </c>
      <c r="AM454" s="91" t="str">
        <f t="shared" ca="1" si="1495"/>
        <v/>
      </c>
      <c r="AN454" s="91">
        <f t="shared" si="1496"/>
        <v>0</v>
      </c>
      <c r="AO454" s="91" t="str">
        <f>IF(G454="","0",VALUE(VLOOKUP(G454,'登録データ（男）'!$U$4:$W$22,3,FALSE)))</f>
        <v>0</v>
      </c>
      <c r="AP454" s="91">
        <f t="shared" si="1485"/>
        <v>0</v>
      </c>
      <c r="AQ454" s="91">
        <f t="shared" si="1497"/>
        <v>0</v>
      </c>
      <c r="AR454" s="91" t="str">
        <f ca="1">IF(OFFSET(B454,-MOD(ROW(B454),3),0)&lt;&gt;"",IF(RIGHT(G454,1)=")",VALUE(VLOOKUP(OFFSET(B454,-MOD(ROW(B454),3),0),'登録データ（女）'!B349,8,FALSE)),"0"),"0")</f>
        <v>0</v>
      </c>
      <c r="AS454" s="91">
        <f t="shared" ca="1" si="1498"/>
        <v>0</v>
      </c>
      <c r="AT454" s="91"/>
      <c r="AU454" s="91"/>
      <c r="AV454" s="91"/>
      <c r="AW454" s="91"/>
      <c r="AX454" s="91"/>
      <c r="AY454" s="91"/>
      <c r="AZ454" s="91"/>
      <c r="BA454" s="91"/>
      <c r="BB454" s="91" t="str">
        <f t="shared" si="1499"/>
        <v/>
      </c>
      <c r="BG454" s="91">
        <f t="shared" si="1500"/>
        <v>0</v>
      </c>
    </row>
    <row r="455" spans="1:59" ht="18.75" customHeight="1" thickBot="1">
      <c r="A455" s="389"/>
      <c r="B455" s="383"/>
      <c r="C455" s="386"/>
      <c r="D455" s="386"/>
      <c r="E455" s="117" t="s">
        <v>259</v>
      </c>
      <c r="F455" s="92" t="s">
        <v>54</v>
      </c>
      <c r="G455" s="79"/>
      <c r="H455" s="79"/>
      <c r="I455" s="92" t="s">
        <v>36</v>
      </c>
      <c r="J455" s="18"/>
      <c r="K455" s="93" t="str">
        <f t="shared" si="1501"/>
        <v/>
      </c>
      <c r="L455" s="18"/>
      <c r="M455" s="93" t="str">
        <f t="shared" si="1491"/>
        <v/>
      </c>
      <c r="N455" s="18"/>
      <c r="O455" s="18"/>
      <c r="P455" s="258"/>
      <c r="Q455" s="258"/>
      <c r="R455" s="259"/>
      <c r="S455" s="256"/>
      <c r="T455" s="256"/>
      <c r="X455" s="104"/>
      <c r="Y455" s="91">
        <f>IF(B455="",0,IF(VLOOKUP(B455,'登録データ（女）'!$A$3:$AB$2000,28,FALSE)=1,0,1))</f>
        <v>0</v>
      </c>
      <c r="Z455" s="91"/>
      <c r="AA455" s="91"/>
      <c r="AB455" s="91"/>
      <c r="AC455" s="91"/>
      <c r="AD455" s="91"/>
      <c r="AE455" s="91"/>
      <c r="AF455" s="91"/>
      <c r="AG455" s="91">
        <f t="shared" ca="1" si="1492"/>
        <v>0</v>
      </c>
      <c r="AH455" s="91">
        <f t="shared" si="1493"/>
        <v>0</v>
      </c>
      <c r="AI455" s="91" t="str">
        <f>IF(G455="","0",VLOOKUP(G455,'登録データ（女）'!$U$4:$W$23,2,FALSE))</f>
        <v>0</v>
      </c>
      <c r="AJ455" s="91" t="str">
        <f t="shared" si="1483"/>
        <v>00</v>
      </c>
      <c r="AK455" s="91" t="str">
        <f t="shared" si="1494"/>
        <v>0</v>
      </c>
      <c r="AL455" s="91" t="str">
        <f t="shared" si="1484"/>
        <v>000000</v>
      </c>
      <c r="AM455" s="91" t="str">
        <f t="shared" ca="1" si="1495"/>
        <v/>
      </c>
      <c r="AN455" s="91">
        <f t="shared" si="1496"/>
        <v>0</v>
      </c>
      <c r="AO455" s="91" t="str">
        <f>IF(G455="","0",VALUE(VLOOKUP(G455,'登録データ（男）'!$U$4:$W$22,3,FALSE)))</f>
        <v>0</v>
      </c>
      <c r="AP455" s="91">
        <f t="shared" si="1485"/>
        <v>0</v>
      </c>
      <c r="AQ455" s="91">
        <f t="shared" si="1497"/>
        <v>0</v>
      </c>
      <c r="AR455" s="91" t="str">
        <f ca="1">IF(OFFSET(B455,-MOD(ROW(B455),3),0)&lt;&gt;"",IF(RIGHT(G455,1)=")",VALUE(VLOOKUP(OFFSET(B455,-MOD(ROW(B455),3),0),'登録データ（女）'!B350,8,FALSE)),"0"),"0")</f>
        <v>0</v>
      </c>
      <c r="AS455" s="91">
        <f t="shared" ca="1" si="1498"/>
        <v>0</v>
      </c>
      <c r="AT455" s="91"/>
      <c r="AU455" s="91"/>
      <c r="AV455" s="91"/>
      <c r="AW455" s="91"/>
      <c r="AX455" s="91"/>
      <c r="AY455" s="91"/>
      <c r="AZ455" s="91"/>
      <c r="BA455" s="91"/>
      <c r="BB455" s="91" t="str">
        <f t="shared" si="1499"/>
        <v/>
      </c>
      <c r="BG455" s="91">
        <f t="shared" si="1500"/>
        <v>0</v>
      </c>
    </row>
    <row r="456" spans="1:59" ht="18.75" customHeight="1" thickTop="1">
      <c r="A456" s="387">
        <v>147</v>
      </c>
      <c r="B456" s="381"/>
      <c r="C456" s="384" t="str">
        <f>IF(B456="","",VLOOKUP(B456,'登録データ（女）'!$A$3:$AB$2000,2,FALSE))</f>
        <v/>
      </c>
      <c r="D456" s="384" t="str">
        <f>IF(B456="","",VLOOKUP(B456,'登録データ（女）'!$A$3:$AB$2000,3,FALSE))</f>
        <v/>
      </c>
      <c r="E456" s="90" t="str">
        <f>IF(B456="","",VLOOKUP(B456,'登録データ（女）'!$A$3:$AB$2000,7,FALSE))</f>
        <v/>
      </c>
      <c r="F456" s="90" t="s">
        <v>52</v>
      </c>
      <c r="G456" s="82"/>
      <c r="H456" s="82"/>
      <c r="I456" s="90" t="s">
        <v>55</v>
      </c>
      <c r="J456" s="17"/>
      <c r="K456" s="111" t="str">
        <f t="shared" si="1501"/>
        <v/>
      </c>
      <c r="L456" s="17"/>
      <c r="M456" s="111" t="str">
        <f t="shared" si="1491"/>
        <v/>
      </c>
      <c r="N456" s="17"/>
      <c r="O456" s="17"/>
      <c r="P456" s="262"/>
      <c r="Q456" s="262"/>
      <c r="R456" s="241"/>
      <c r="S456" s="254"/>
      <c r="T456" s="254"/>
      <c r="X456" s="104"/>
      <c r="Y456" s="91">
        <f>IF(B456="",0,IF(VLOOKUP(B456,'登録データ（女）'!$A$3:$AB$2000,28,FALSE)=1,0,1))</f>
        <v>0</v>
      </c>
      <c r="Z456" s="91">
        <f t="shared" ref="Z456" si="1689">IF(B456="",1,0)</f>
        <v>1</v>
      </c>
      <c r="AA456" s="91">
        <f t="shared" ref="AA456" si="1690">IF(C456="",1,0)</f>
        <v>1</v>
      </c>
      <c r="AB456" s="91">
        <f t="shared" ref="AB456" si="1691">IF(D456="",1,0)</f>
        <v>1</v>
      </c>
      <c r="AC456" s="91">
        <f t="shared" ref="AC456" si="1692">IF(E456="",1,0)</f>
        <v>1</v>
      </c>
      <c r="AD456" s="91">
        <f t="shared" ref="AD456" si="1693">IF(E457="",1,0)</f>
        <v>1</v>
      </c>
      <c r="AE456" s="91">
        <f>SUM(Z456:AD456)</f>
        <v>5</v>
      </c>
      <c r="AF456" s="115" t="str">
        <f t="shared" ref="AF456" si="1694">IF($B456="","",IF($B456&gt;1500,0,1))</f>
        <v/>
      </c>
      <c r="AG456" s="91">
        <f t="shared" ca="1" si="1492"/>
        <v>0</v>
      </c>
      <c r="AH456" s="91">
        <f t="shared" si="1493"/>
        <v>0</v>
      </c>
      <c r="AI456" s="91" t="str">
        <f>IF(G456="","0",VLOOKUP(G456,'登録データ（女）'!$U$4:$W$23,2,FALSE))</f>
        <v>0</v>
      </c>
      <c r="AJ456" s="91" t="str">
        <f t="shared" si="1483"/>
        <v>00</v>
      </c>
      <c r="AK456" s="91" t="str">
        <f t="shared" si="1494"/>
        <v>0</v>
      </c>
      <c r="AL456" s="91" t="str">
        <f t="shared" si="1484"/>
        <v>000000</v>
      </c>
      <c r="AM456" s="91" t="str">
        <f t="shared" ca="1" si="1495"/>
        <v/>
      </c>
      <c r="AN456" s="91">
        <f t="shared" si="1496"/>
        <v>0</v>
      </c>
      <c r="AO456" s="91" t="str">
        <f>IF(G456="","0",VALUE(VLOOKUP(G456,'登録データ（男）'!$U$4:$W$22,3,FALSE)))</f>
        <v>0</v>
      </c>
      <c r="AP456" s="91">
        <f t="shared" si="1485"/>
        <v>0</v>
      </c>
      <c r="AQ456" s="91">
        <f t="shared" si="1497"/>
        <v>0</v>
      </c>
      <c r="AR456" s="91" t="str">
        <f ca="1">IF(OFFSET(B456,-MOD(ROW(B456),3),0)&lt;&gt;"",IF(RIGHT(G456,1)=")",VALUE(VLOOKUP(OFFSET(B456,-MOD(ROW(B456),3),0),'登録データ（女）'!B351,8,FALSE)),"0"),"0")</f>
        <v>0</v>
      </c>
      <c r="AS456" s="91">
        <f t="shared" ca="1" si="1498"/>
        <v>0</v>
      </c>
      <c r="AT456" s="91" t="str">
        <f t="shared" ref="AT456" si="1695">IF(AU456="","",RANK(AU456,$AU$18:$AU$467,1))</f>
        <v/>
      </c>
      <c r="AU456" s="91" t="str">
        <f t="shared" ref="AU456" si="1696">IF(S456="","",B456)</f>
        <v/>
      </c>
      <c r="AV456" s="91" t="str">
        <f t="shared" ref="AV456" si="1697">IF(AW456="","",RANK(AW456,$AW$18:$AW$467,1))</f>
        <v/>
      </c>
      <c r="AW456" s="91" t="str">
        <f t="shared" ref="AW456" si="1698">IF(T456="","",B456)</f>
        <v/>
      </c>
      <c r="AX456" s="91" t="str">
        <f t="shared" ref="AX456" si="1699">IF(AY456="","",RANK(AY456,$AY$18:$AY$467,1))</f>
        <v/>
      </c>
      <c r="AY456" s="91" t="str">
        <f>IF(OR(G456="七種競技",G457="七種競技",G458="七種競技"),B456,"")</f>
        <v/>
      </c>
      <c r="AZ456" s="91"/>
      <c r="BA456" s="91">
        <f>B456</f>
        <v>0</v>
      </c>
      <c r="BB456" s="91" t="str">
        <f t="shared" si="1499"/>
        <v/>
      </c>
      <c r="BG456" s="91">
        <f t="shared" si="1500"/>
        <v>0</v>
      </c>
    </row>
    <row r="457" spans="1:59" ht="18.75" customHeight="1">
      <c r="A457" s="388"/>
      <c r="B457" s="382"/>
      <c r="C457" s="385"/>
      <c r="D457" s="385"/>
      <c r="E457" s="91" t="str">
        <f>IF(B456="","",VLOOKUP(B456,'登録データ（女）'!$A$3:$AB$2000,4,FALSE))</f>
        <v/>
      </c>
      <c r="F457" s="91" t="s">
        <v>53</v>
      </c>
      <c r="G457" s="16"/>
      <c r="H457" s="16"/>
      <c r="I457" s="91" t="s">
        <v>56</v>
      </c>
      <c r="J457" s="76"/>
      <c r="K457" s="91" t="str">
        <f t="shared" si="1501"/>
        <v/>
      </c>
      <c r="L457" s="76"/>
      <c r="M457" s="91" t="str">
        <f t="shared" si="1491"/>
        <v/>
      </c>
      <c r="N457" s="76"/>
      <c r="O457" s="76"/>
      <c r="P457" s="204"/>
      <c r="Q457" s="204"/>
      <c r="R457" s="257"/>
      <c r="S457" s="255"/>
      <c r="T457" s="255"/>
      <c r="X457" s="104"/>
      <c r="Y457" s="91">
        <f>IF(B457="",0,IF(VLOOKUP(B457,'登録データ（女）'!$A$3:$AB$2000,28,FALSE)=1,0,1))</f>
        <v>0</v>
      </c>
      <c r="Z457" s="91"/>
      <c r="AA457" s="91"/>
      <c r="AB457" s="91"/>
      <c r="AC457" s="91"/>
      <c r="AD457" s="91"/>
      <c r="AE457" s="91"/>
      <c r="AF457" s="91"/>
      <c r="AG457" s="91">
        <f t="shared" ca="1" si="1492"/>
        <v>0</v>
      </c>
      <c r="AH457" s="91">
        <f t="shared" si="1493"/>
        <v>0</v>
      </c>
      <c r="AI457" s="91" t="str">
        <f>IF(G457="","0",VLOOKUP(G457,'登録データ（女）'!$U$4:$W$23,2,FALSE))</f>
        <v>0</v>
      </c>
      <c r="AJ457" s="91" t="str">
        <f t="shared" si="1483"/>
        <v>00</v>
      </c>
      <c r="AK457" s="91" t="str">
        <f t="shared" si="1494"/>
        <v>0</v>
      </c>
      <c r="AL457" s="91" t="str">
        <f t="shared" si="1484"/>
        <v>000000</v>
      </c>
      <c r="AM457" s="91" t="str">
        <f t="shared" ca="1" si="1495"/>
        <v/>
      </c>
      <c r="AN457" s="91">
        <f t="shared" si="1496"/>
        <v>0</v>
      </c>
      <c r="AO457" s="91" t="str">
        <f>IF(G457="","0",VALUE(VLOOKUP(G457,'登録データ（男）'!$U$4:$W$22,3,FALSE)))</f>
        <v>0</v>
      </c>
      <c r="AP457" s="91">
        <f t="shared" si="1485"/>
        <v>0</v>
      </c>
      <c r="AQ457" s="91">
        <f t="shared" si="1497"/>
        <v>0</v>
      </c>
      <c r="AR457" s="91" t="str">
        <f ca="1">IF(OFFSET(B457,-MOD(ROW(B457),3),0)&lt;&gt;"",IF(RIGHT(G457,1)=")",VALUE(VLOOKUP(OFFSET(B457,-MOD(ROW(B457),3),0),'登録データ（女）'!B352,8,FALSE)),"0"),"0")</f>
        <v>0</v>
      </c>
      <c r="AS457" s="91">
        <f t="shared" ca="1" si="1498"/>
        <v>0</v>
      </c>
      <c r="AT457" s="91"/>
      <c r="AU457" s="91"/>
      <c r="AV457" s="91"/>
      <c r="AW457" s="91"/>
      <c r="AX457" s="91"/>
      <c r="AY457" s="91"/>
      <c r="AZ457" s="91"/>
      <c r="BA457" s="91"/>
      <c r="BB457" s="91" t="str">
        <f t="shared" si="1499"/>
        <v/>
      </c>
      <c r="BG457" s="91">
        <f t="shared" si="1500"/>
        <v>0</v>
      </c>
    </row>
    <row r="458" spans="1:59" ht="18.75" customHeight="1" thickBot="1">
      <c r="A458" s="389"/>
      <c r="B458" s="383"/>
      <c r="C458" s="386"/>
      <c r="D458" s="386"/>
      <c r="E458" s="117" t="s">
        <v>259</v>
      </c>
      <c r="F458" s="92" t="s">
        <v>54</v>
      </c>
      <c r="G458" s="79"/>
      <c r="H458" s="79"/>
      <c r="I458" s="92" t="s">
        <v>36</v>
      </c>
      <c r="J458" s="18"/>
      <c r="K458" s="93" t="str">
        <f t="shared" si="1501"/>
        <v/>
      </c>
      <c r="L458" s="18"/>
      <c r="M458" s="93" t="str">
        <f t="shared" si="1491"/>
        <v/>
      </c>
      <c r="N458" s="18"/>
      <c r="O458" s="18"/>
      <c r="P458" s="258"/>
      <c r="Q458" s="258"/>
      <c r="R458" s="259"/>
      <c r="S458" s="256"/>
      <c r="T458" s="256"/>
      <c r="X458" s="104"/>
      <c r="Y458" s="91">
        <f>IF(B458="",0,IF(VLOOKUP(B458,'登録データ（女）'!$A$3:$AB$2000,28,FALSE)=1,0,1))</f>
        <v>0</v>
      </c>
      <c r="Z458" s="91"/>
      <c r="AA458" s="91"/>
      <c r="AB458" s="91"/>
      <c r="AC458" s="91"/>
      <c r="AD458" s="91"/>
      <c r="AE458" s="91"/>
      <c r="AF458" s="91"/>
      <c r="AG458" s="91">
        <f t="shared" ca="1" si="1492"/>
        <v>0</v>
      </c>
      <c r="AH458" s="91">
        <f t="shared" si="1493"/>
        <v>0</v>
      </c>
      <c r="AI458" s="91" t="str">
        <f>IF(G458="","0",VLOOKUP(G458,'登録データ（女）'!$U$4:$W$23,2,FALSE))</f>
        <v>0</v>
      </c>
      <c r="AJ458" s="91" t="str">
        <f t="shared" si="1483"/>
        <v>00</v>
      </c>
      <c r="AK458" s="91" t="str">
        <f t="shared" si="1494"/>
        <v>0</v>
      </c>
      <c r="AL458" s="91" t="str">
        <f t="shared" si="1484"/>
        <v>000000</v>
      </c>
      <c r="AM458" s="91" t="str">
        <f t="shared" ca="1" si="1495"/>
        <v/>
      </c>
      <c r="AN458" s="91">
        <f t="shared" si="1496"/>
        <v>0</v>
      </c>
      <c r="AO458" s="91" t="str">
        <f>IF(G458="","0",VALUE(VLOOKUP(G458,'登録データ（男）'!$U$4:$W$22,3,FALSE)))</f>
        <v>0</v>
      </c>
      <c r="AP458" s="91">
        <f t="shared" si="1485"/>
        <v>0</v>
      </c>
      <c r="AQ458" s="91">
        <f t="shared" si="1497"/>
        <v>0</v>
      </c>
      <c r="AR458" s="91" t="str">
        <f ca="1">IF(OFFSET(B458,-MOD(ROW(B458),3),0)&lt;&gt;"",IF(RIGHT(G458,1)=")",VALUE(VLOOKUP(OFFSET(B458,-MOD(ROW(B458),3),0),'登録データ（女）'!B353,8,FALSE)),"0"),"0")</f>
        <v>0</v>
      </c>
      <c r="AS458" s="91">
        <f t="shared" ca="1" si="1498"/>
        <v>0</v>
      </c>
      <c r="AT458" s="91"/>
      <c r="AU458" s="91"/>
      <c r="AV458" s="91"/>
      <c r="AW458" s="91"/>
      <c r="AX458" s="91"/>
      <c r="AY458" s="91"/>
      <c r="AZ458" s="91"/>
      <c r="BA458" s="91"/>
      <c r="BB458" s="91" t="str">
        <f t="shared" si="1499"/>
        <v/>
      </c>
      <c r="BG458" s="91">
        <f t="shared" si="1500"/>
        <v>0</v>
      </c>
    </row>
    <row r="459" spans="1:59" ht="18.75" customHeight="1" thickTop="1">
      <c r="A459" s="387">
        <v>148</v>
      </c>
      <c r="B459" s="381"/>
      <c r="C459" s="384" t="str">
        <f>IF(B459="","",VLOOKUP(B459,'登録データ（女）'!$A$3:$AB$2000,2,FALSE))</f>
        <v/>
      </c>
      <c r="D459" s="384" t="str">
        <f>IF(B459="","",VLOOKUP(B459,'登録データ（女）'!$A$3:$AB$2000,3,FALSE))</f>
        <v/>
      </c>
      <c r="E459" s="90" t="str">
        <f>IF(B459="","",VLOOKUP(B459,'登録データ（女）'!$A$3:$AB$2000,7,FALSE))</f>
        <v/>
      </c>
      <c r="F459" s="90" t="s">
        <v>52</v>
      </c>
      <c r="G459" s="82"/>
      <c r="H459" s="82"/>
      <c r="I459" s="90" t="s">
        <v>55</v>
      </c>
      <c r="J459" s="17"/>
      <c r="K459" s="111" t="str">
        <f t="shared" si="1501"/>
        <v/>
      </c>
      <c r="L459" s="17"/>
      <c r="M459" s="111" t="str">
        <f t="shared" si="1491"/>
        <v/>
      </c>
      <c r="N459" s="17"/>
      <c r="O459" s="17"/>
      <c r="P459" s="262"/>
      <c r="Q459" s="262"/>
      <c r="R459" s="241"/>
      <c r="S459" s="254"/>
      <c r="T459" s="254"/>
      <c r="X459" s="104"/>
      <c r="Y459" s="91">
        <f>IF(B459="",0,IF(VLOOKUP(B459,'登録データ（女）'!$A$3:$AB$2000,28,FALSE)=1,0,1))</f>
        <v>0</v>
      </c>
      <c r="Z459" s="91">
        <f t="shared" ref="Z459" si="1700">IF(B459="",1,0)</f>
        <v>1</v>
      </c>
      <c r="AA459" s="91">
        <f t="shared" ref="AA459" si="1701">IF(C459="",1,0)</f>
        <v>1</v>
      </c>
      <c r="AB459" s="91">
        <f t="shared" ref="AB459" si="1702">IF(D459="",1,0)</f>
        <v>1</v>
      </c>
      <c r="AC459" s="91">
        <f t="shared" ref="AC459" si="1703">IF(E459="",1,0)</f>
        <v>1</v>
      </c>
      <c r="AD459" s="91">
        <f t="shared" ref="AD459" si="1704">IF(E460="",1,0)</f>
        <v>1</v>
      </c>
      <c r="AE459" s="91">
        <f>SUM(Z459:AD459)</f>
        <v>5</v>
      </c>
      <c r="AF459" s="115" t="str">
        <f t="shared" ref="AF459" si="1705">IF($B459="","",IF($B459&gt;1500,0,1))</f>
        <v/>
      </c>
      <c r="AG459" s="91">
        <f t="shared" ca="1" si="1492"/>
        <v>0</v>
      </c>
      <c r="AH459" s="91">
        <f t="shared" si="1493"/>
        <v>0</v>
      </c>
      <c r="AI459" s="91" t="str">
        <f>IF(G459="","0",VLOOKUP(G459,'登録データ（女）'!$U$4:$W$23,2,FALSE))</f>
        <v>0</v>
      </c>
      <c r="AJ459" s="91" t="str">
        <f t="shared" si="1483"/>
        <v>00</v>
      </c>
      <c r="AK459" s="91" t="str">
        <f t="shared" si="1494"/>
        <v>0</v>
      </c>
      <c r="AL459" s="91" t="str">
        <f t="shared" si="1484"/>
        <v>000000</v>
      </c>
      <c r="AM459" s="91" t="str">
        <f t="shared" ca="1" si="1495"/>
        <v/>
      </c>
      <c r="AN459" s="91">
        <f t="shared" si="1496"/>
        <v>0</v>
      </c>
      <c r="AO459" s="91" t="str">
        <f>IF(G459="","0",VALUE(VLOOKUP(G459,'登録データ（男）'!$U$4:$W$22,3,FALSE)))</f>
        <v>0</v>
      </c>
      <c r="AP459" s="91">
        <f t="shared" si="1485"/>
        <v>0</v>
      </c>
      <c r="AQ459" s="91">
        <f t="shared" si="1497"/>
        <v>0</v>
      </c>
      <c r="AR459" s="91" t="str">
        <f ca="1">IF(OFFSET(B459,-MOD(ROW(B459),3),0)&lt;&gt;"",IF(RIGHT(G459,1)=")",VALUE(VLOOKUP(OFFSET(B459,-MOD(ROW(B459),3),0),'登録データ（女）'!B354,8,FALSE)),"0"),"0")</f>
        <v>0</v>
      </c>
      <c r="AS459" s="91">
        <f t="shared" ca="1" si="1498"/>
        <v>0</v>
      </c>
      <c r="AT459" s="91" t="str">
        <f t="shared" ref="AT459" si="1706">IF(AU459="","",RANK(AU459,$AU$18:$AU$467,1))</f>
        <v/>
      </c>
      <c r="AU459" s="91" t="str">
        <f t="shared" ref="AU459" si="1707">IF(S459="","",B459)</f>
        <v/>
      </c>
      <c r="AV459" s="91" t="str">
        <f t="shared" ref="AV459" si="1708">IF(AW459="","",RANK(AW459,$AW$18:$AW$467,1))</f>
        <v/>
      </c>
      <c r="AW459" s="91" t="str">
        <f t="shared" ref="AW459" si="1709">IF(T459="","",B459)</f>
        <v/>
      </c>
      <c r="AX459" s="91" t="str">
        <f t="shared" ref="AX459" si="1710">IF(AY459="","",RANK(AY459,$AY$18:$AY$467,1))</f>
        <v/>
      </c>
      <c r="AY459" s="91" t="str">
        <f>IF(OR(G459="七種競技",G460="七種競技",G461="七種競技"),B459,"")</f>
        <v/>
      </c>
      <c r="AZ459" s="91"/>
      <c r="BA459" s="91">
        <f>B459</f>
        <v>0</v>
      </c>
      <c r="BB459" s="91" t="str">
        <f t="shared" si="1499"/>
        <v/>
      </c>
      <c r="BG459" s="91">
        <f t="shared" si="1500"/>
        <v>0</v>
      </c>
    </row>
    <row r="460" spans="1:59" ht="18.75" customHeight="1">
      <c r="A460" s="388"/>
      <c r="B460" s="382"/>
      <c r="C460" s="385"/>
      <c r="D460" s="385"/>
      <c r="E460" s="91" t="str">
        <f>IF(B459="","",VLOOKUP(B459,'登録データ（女）'!$A$3:$AB$2000,4,FALSE))</f>
        <v/>
      </c>
      <c r="F460" s="91" t="s">
        <v>53</v>
      </c>
      <c r="G460" s="16"/>
      <c r="H460" s="16"/>
      <c r="I460" s="91" t="s">
        <v>56</v>
      </c>
      <c r="J460" s="76"/>
      <c r="K460" s="91" t="str">
        <f t="shared" si="1501"/>
        <v/>
      </c>
      <c r="L460" s="76"/>
      <c r="M460" s="91" t="str">
        <f t="shared" si="1491"/>
        <v/>
      </c>
      <c r="N460" s="76"/>
      <c r="O460" s="76"/>
      <c r="P460" s="204"/>
      <c r="Q460" s="204"/>
      <c r="R460" s="257"/>
      <c r="S460" s="255"/>
      <c r="T460" s="255"/>
      <c r="X460" s="104"/>
      <c r="Y460" s="91">
        <f>IF(B460="",0,IF(VLOOKUP(B460,'登録データ（女）'!$A$3:$AB$2000,28,FALSE)=1,0,1))</f>
        <v>0</v>
      </c>
      <c r="Z460" s="91"/>
      <c r="AA460" s="91"/>
      <c r="AB460" s="91"/>
      <c r="AC460" s="91"/>
      <c r="AD460" s="91"/>
      <c r="AE460" s="91"/>
      <c r="AF460" s="91"/>
      <c r="AG460" s="91">
        <f t="shared" ca="1" si="1492"/>
        <v>0</v>
      </c>
      <c r="AH460" s="91">
        <f t="shared" si="1493"/>
        <v>0</v>
      </c>
      <c r="AI460" s="91" t="str">
        <f>IF(G460="","0",VLOOKUP(G460,'登録データ（女）'!$U$4:$W$23,2,FALSE))</f>
        <v>0</v>
      </c>
      <c r="AJ460" s="91" t="str">
        <f t="shared" si="1483"/>
        <v>00</v>
      </c>
      <c r="AK460" s="91" t="str">
        <f t="shared" si="1494"/>
        <v>0</v>
      </c>
      <c r="AL460" s="91" t="str">
        <f t="shared" si="1484"/>
        <v>000000</v>
      </c>
      <c r="AM460" s="91" t="str">
        <f t="shared" ca="1" si="1495"/>
        <v/>
      </c>
      <c r="AN460" s="91">
        <f t="shared" si="1496"/>
        <v>0</v>
      </c>
      <c r="AO460" s="91" t="str">
        <f>IF(G460="","0",VALUE(VLOOKUP(G460,'登録データ（男）'!$U$4:$W$22,3,FALSE)))</f>
        <v>0</v>
      </c>
      <c r="AP460" s="91">
        <f t="shared" si="1485"/>
        <v>0</v>
      </c>
      <c r="AQ460" s="91">
        <f t="shared" si="1497"/>
        <v>0</v>
      </c>
      <c r="AR460" s="91" t="str">
        <f ca="1">IF(OFFSET(B460,-MOD(ROW(B460),3),0)&lt;&gt;"",IF(RIGHT(G460,1)=")",VALUE(VLOOKUP(OFFSET(B460,-MOD(ROW(B460),3),0),'登録データ（女）'!B355,8,FALSE)),"0"),"0")</f>
        <v>0</v>
      </c>
      <c r="AS460" s="91">
        <f t="shared" ca="1" si="1498"/>
        <v>0</v>
      </c>
      <c r="AT460" s="91"/>
      <c r="AU460" s="91"/>
      <c r="AV460" s="91"/>
      <c r="AW460" s="91"/>
      <c r="AX460" s="91"/>
      <c r="AY460" s="91"/>
      <c r="AZ460" s="91"/>
      <c r="BA460" s="91"/>
      <c r="BB460" s="91" t="str">
        <f t="shared" si="1499"/>
        <v/>
      </c>
      <c r="BG460" s="91">
        <f t="shared" si="1500"/>
        <v>0</v>
      </c>
    </row>
    <row r="461" spans="1:59" ht="18.75" customHeight="1" thickBot="1">
      <c r="A461" s="389"/>
      <c r="B461" s="383"/>
      <c r="C461" s="386"/>
      <c r="D461" s="386"/>
      <c r="E461" s="117" t="s">
        <v>259</v>
      </c>
      <c r="F461" s="92" t="s">
        <v>54</v>
      </c>
      <c r="G461" s="79"/>
      <c r="H461" s="79"/>
      <c r="I461" s="92" t="s">
        <v>36</v>
      </c>
      <c r="J461" s="18"/>
      <c r="K461" s="93" t="str">
        <f t="shared" si="1501"/>
        <v/>
      </c>
      <c r="L461" s="18"/>
      <c r="M461" s="93" t="str">
        <f t="shared" si="1491"/>
        <v/>
      </c>
      <c r="N461" s="18"/>
      <c r="O461" s="18"/>
      <c r="P461" s="258"/>
      <c r="Q461" s="258"/>
      <c r="R461" s="259"/>
      <c r="S461" s="256"/>
      <c r="T461" s="256"/>
      <c r="X461" s="104"/>
      <c r="Y461" s="91">
        <f>IF(B461="",0,IF(VLOOKUP(B461,'登録データ（女）'!$A$3:$AB$2000,28,FALSE)=1,0,1))</f>
        <v>0</v>
      </c>
      <c r="Z461" s="91"/>
      <c r="AA461" s="91"/>
      <c r="AB461" s="91"/>
      <c r="AC461" s="91"/>
      <c r="AD461" s="91"/>
      <c r="AE461" s="91"/>
      <c r="AF461" s="91"/>
      <c r="AG461" s="91">
        <f t="shared" ca="1" si="1492"/>
        <v>0</v>
      </c>
      <c r="AH461" s="91">
        <f t="shared" si="1493"/>
        <v>0</v>
      </c>
      <c r="AI461" s="91" t="str">
        <f>IF(G461="","0",VLOOKUP(G461,'登録データ（女）'!$U$4:$W$23,2,FALSE))</f>
        <v>0</v>
      </c>
      <c r="AJ461" s="91" t="str">
        <f t="shared" si="1483"/>
        <v>00</v>
      </c>
      <c r="AK461" s="91" t="str">
        <f t="shared" si="1494"/>
        <v>0</v>
      </c>
      <c r="AL461" s="91" t="str">
        <f t="shared" si="1484"/>
        <v>000000</v>
      </c>
      <c r="AM461" s="91" t="str">
        <f t="shared" ca="1" si="1495"/>
        <v/>
      </c>
      <c r="AN461" s="91">
        <f t="shared" si="1496"/>
        <v>0</v>
      </c>
      <c r="AO461" s="91" t="str">
        <f>IF(G461="","0",VALUE(VLOOKUP(G461,'登録データ（男）'!$U$4:$W$22,3,FALSE)))</f>
        <v>0</v>
      </c>
      <c r="AP461" s="91">
        <f t="shared" si="1485"/>
        <v>0</v>
      </c>
      <c r="AQ461" s="91">
        <f t="shared" si="1497"/>
        <v>0</v>
      </c>
      <c r="AR461" s="91" t="str">
        <f ca="1">IF(OFFSET(B461,-MOD(ROW(B461),3),0)&lt;&gt;"",IF(RIGHT(G461,1)=")",VALUE(VLOOKUP(OFFSET(B461,-MOD(ROW(B461),3),0),'登録データ（女）'!B356,8,FALSE)),"0"),"0")</f>
        <v>0</v>
      </c>
      <c r="AS461" s="91">
        <f t="shared" ca="1" si="1498"/>
        <v>0</v>
      </c>
      <c r="AT461" s="91"/>
      <c r="AU461" s="91"/>
      <c r="AV461" s="91"/>
      <c r="AW461" s="91"/>
      <c r="AX461" s="91"/>
      <c r="AY461" s="91"/>
      <c r="AZ461" s="91"/>
      <c r="BA461" s="91"/>
      <c r="BB461" s="91" t="str">
        <f t="shared" si="1499"/>
        <v/>
      </c>
      <c r="BG461" s="91">
        <f t="shared" si="1500"/>
        <v>0</v>
      </c>
    </row>
    <row r="462" spans="1:59" ht="18.75" customHeight="1" thickTop="1">
      <c r="A462" s="387">
        <v>149</v>
      </c>
      <c r="B462" s="381"/>
      <c r="C462" s="384" t="str">
        <f>IF(B462="","",VLOOKUP(B462,'登録データ（女）'!$A$3:$AB$2000,2,FALSE))</f>
        <v/>
      </c>
      <c r="D462" s="384" t="str">
        <f>IF(B462="","",VLOOKUP(B462,'登録データ（女）'!$A$3:$AB$2000,3,FALSE))</f>
        <v/>
      </c>
      <c r="E462" s="90" t="str">
        <f>IF(B462="","",VLOOKUP(B462,'登録データ（女）'!$A$3:$AB$2000,7,FALSE))</f>
        <v/>
      </c>
      <c r="F462" s="90" t="s">
        <v>52</v>
      </c>
      <c r="G462" s="82"/>
      <c r="H462" s="82"/>
      <c r="I462" s="90" t="s">
        <v>55</v>
      </c>
      <c r="J462" s="17"/>
      <c r="K462" s="111" t="str">
        <f t="shared" si="1501"/>
        <v/>
      </c>
      <c r="L462" s="17"/>
      <c r="M462" s="111" t="str">
        <f t="shared" si="1491"/>
        <v/>
      </c>
      <c r="N462" s="17"/>
      <c r="O462" s="17"/>
      <c r="P462" s="262"/>
      <c r="Q462" s="262"/>
      <c r="R462" s="241"/>
      <c r="S462" s="254"/>
      <c r="T462" s="254"/>
      <c r="X462" s="104"/>
      <c r="Y462" s="91">
        <f>IF(B462="",0,IF(VLOOKUP(B462,'登録データ（女）'!$A$3:$AB$2000,28,FALSE)=1,0,1))</f>
        <v>0</v>
      </c>
      <c r="Z462" s="91">
        <f t="shared" ref="Z462" si="1711">IF(B462="",1,0)</f>
        <v>1</v>
      </c>
      <c r="AA462" s="91">
        <f t="shared" ref="AA462" si="1712">IF(C462="",1,0)</f>
        <v>1</v>
      </c>
      <c r="AB462" s="91">
        <f t="shared" ref="AB462" si="1713">IF(D462="",1,0)</f>
        <v>1</v>
      </c>
      <c r="AC462" s="91">
        <f t="shared" ref="AC462" si="1714">IF(E462="",1,0)</f>
        <v>1</v>
      </c>
      <c r="AD462" s="91">
        <f t="shared" ref="AD462" si="1715">IF(E463="",1,0)</f>
        <v>1</v>
      </c>
      <c r="AE462" s="91">
        <f>SUM(Z462:AD462)</f>
        <v>5</v>
      </c>
      <c r="AF462" s="115" t="str">
        <f t="shared" ref="AF462" si="1716">IF($B462="","",IF($B462&gt;1500,0,1))</f>
        <v/>
      </c>
      <c r="AG462" s="91">
        <f t="shared" ca="1" si="1492"/>
        <v>0</v>
      </c>
      <c r="AH462" s="91">
        <f t="shared" si="1493"/>
        <v>0</v>
      </c>
      <c r="AI462" s="91" t="str">
        <f>IF(G462="","0",VLOOKUP(G462,'登録データ（女）'!$U$4:$W$23,2,FALSE))</f>
        <v>0</v>
      </c>
      <c r="AJ462" s="91" t="str">
        <f t="shared" si="1483"/>
        <v>00</v>
      </c>
      <c r="AK462" s="91" t="str">
        <f t="shared" si="1494"/>
        <v>0</v>
      </c>
      <c r="AL462" s="91" t="str">
        <f t="shared" si="1484"/>
        <v>000000</v>
      </c>
      <c r="AM462" s="91" t="str">
        <f t="shared" ca="1" si="1495"/>
        <v/>
      </c>
      <c r="AN462" s="91">
        <f t="shared" si="1496"/>
        <v>0</v>
      </c>
      <c r="AO462" s="91" t="str">
        <f>IF(G462="","0",VALUE(VLOOKUP(G462,'登録データ（男）'!$U$4:$W$22,3,FALSE)))</f>
        <v>0</v>
      </c>
      <c r="AP462" s="91">
        <f t="shared" si="1485"/>
        <v>0</v>
      </c>
      <c r="AQ462" s="91">
        <f t="shared" si="1497"/>
        <v>0</v>
      </c>
      <c r="AR462" s="91" t="str">
        <f ca="1">IF(OFFSET(B462,-MOD(ROW(B462),3),0)&lt;&gt;"",IF(RIGHT(G462,1)=")",VALUE(VLOOKUP(OFFSET(B462,-MOD(ROW(B462),3),0),'登録データ（女）'!B357,8,FALSE)),"0"),"0")</f>
        <v>0</v>
      </c>
      <c r="AS462" s="91">
        <f t="shared" ca="1" si="1498"/>
        <v>0</v>
      </c>
      <c r="AT462" s="91" t="str">
        <f t="shared" ref="AT462" si="1717">IF(AU462="","",RANK(AU462,$AU$18:$AU$467,1))</f>
        <v/>
      </c>
      <c r="AU462" s="91" t="str">
        <f t="shared" ref="AU462" si="1718">IF(S462="","",B462)</f>
        <v/>
      </c>
      <c r="AV462" s="91" t="str">
        <f t="shared" ref="AV462" si="1719">IF(AW462="","",RANK(AW462,$AW$18:$AW$467,1))</f>
        <v/>
      </c>
      <c r="AW462" s="91" t="str">
        <f t="shared" ref="AW462" si="1720">IF(T462="","",B462)</f>
        <v/>
      </c>
      <c r="AX462" s="91" t="str">
        <f t="shared" ref="AX462" si="1721">IF(AY462="","",RANK(AY462,$AY$18:$AY$467,1))</f>
        <v/>
      </c>
      <c r="AY462" s="91" t="str">
        <f>IF(OR(G462="七種競技",G463="七種競技",G464="七種競技"),B462,"")</f>
        <v/>
      </c>
      <c r="AZ462" s="91"/>
      <c r="BA462" s="91">
        <f>B462</f>
        <v>0</v>
      </c>
      <c r="BB462" s="91" t="str">
        <f t="shared" si="1499"/>
        <v/>
      </c>
      <c r="BG462" s="91">
        <f t="shared" si="1500"/>
        <v>0</v>
      </c>
    </row>
    <row r="463" spans="1:59" ht="18.75" customHeight="1">
      <c r="A463" s="388"/>
      <c r="B463" s="382"/>
      <c r="C463" s="385"/>
      <c r="D463" s="385"/>
      <c r="E463" s="91" t="str">
        <f>IF(B462="","",VLOOKUP(B462,'登録データ（女）'!$A$3:$AB$2000,4,FALSE))</f>
        <v/>
      </c>
      <c r="F463" s="91" t="s">
        <v>53</v>
      </c>
      <c r="G463" s="16"/>
      <c r="H463" s="16"/>
      <c r="I463" s="91" t="s">
        <v>56</v>
      </c>
      <c r="J463" s="76"/>
      <c r="K463" s="91" t="str">
        <f t="shared" si="1501"/>
        <v/>
      </c>
      <c r="L463" s="76"/>
      <c r="M463" s="91" t="str">
        <f t="shared" si="1491"/>
        <v/>
      </c>
      <c r="N463" s="76"/>
      <c r="O463" s="76"/>
      <c r="P463" s="204"/>
      <c r="Q463" s="204"/>
      <c r="R463" s="257"/>
      <c r="S463" s="255"/>
      <c r="T463" s="255"/>
      <c r="X463" s="104"/>
      <c r="Y463" s="91">
        <f>IF(B463="",0,IF(VLOOKUP(B463,'登録データ（女）'!$A$3:$AB$2000,28,FALSE)=1,0,1))</f>
        <v>0</v>
      </c>
      <c r="Z463" s="91"/>
      <c r="AA463" s="91"/>
      <c r="AB463" s="91"/>
      <c r="AC463" s="91"/>
      <c r="AD463" s="91"/>
      <c r="AE463" s="91"/>
      <c r="AF463" s="91"/>
      <c r="AG463" s="91">
        <f t="shared" ca="1" si="1492"/>
        <v>0</v>
      </c>
      <c r="AH463" s="91">
        <f t="shared" si="1493"/>
        <v>0</v>
      </c>
      <c r="AI463" s="91" t="str">
        <f>IF(G463="","0",VLOOKUP(G463,'登録データ（女）'!$U$4:$W$23,2,FALSE))</f>
        <v>0</v>
      </c>
      <c r="AJ463" s="91" t="str">
        <f t="shared" si="1483"/>
        <v>00</v>
      </c>
      <c r="AK463" s="91" t="str">
        <f t="shared" si="1494"/>
        <v>0</v>
      </c>
      <c r="AL463" s="91" t="str">
        <f t="shared" si="1484"/>
        <v>000000</v>
      </c>
      <c r="AM463" s="91" t="str">
        <f t="shared" ca="1" si="1495"/>
        <v/>
      </c>
      <c r="AN463" s="91">
        <f t="shared" si="1496"/>
        <v>0</v>
      </c>
      <c r="AO463" s="91" t="str">
        <f>IF(G463="","0",VALUE(VLOOKUP(G463,'登録データ（男）'!$U$4:$W$22,3,FALSE)))</f>
        <v>0</v>
      </c>
      <c r="AP463" s="91">
        <f t="shared" si="1485"/>
        <v>0</v>
      </c>
      <c r="AQ463" s="91">
        <f t="shared" si="1497"/>
        <v>0</v>
      </c>
      <c r="AR463" s="91" t="str">
        <f ca="1">IF(OFFSET(B463,-MOD(ROW(B463),3),0)&lt;&gt;"",IF(RIGHT(G463,1)=")",VALUE(VLOOKUP(OFFSET(B463,-MOD(ROW(B463),3),0),'登録データ（女）'!B358,8,FALSE)),"0"),"0")</f>
        <v>0</v>
      </c>
      <c r="AS463" s="91">
        <f t="shared" ca="1" si="1498"/>
        <v>0</v>
      </c>
      <c r="AT463" s="91"/>
      <c r="AU463" s="91"/>
      <c r="AV463" s="91"/>
      <c r="AW463" s="91"/>
      <c r="AX463" s="91"/>
      <c r="AY463" s="91"/>
      <c r="AZ463" s="91"/>
      <c r="BA463" s="91"/>
      <c r="BB463" s="91" t="str">
        <f t="shared" si="1499"/>
        <v/>
      </c>
      <c r="BG463" s="91">
        <f t="shared" si="1500"/>
        <v>0</v>
      </c>
    </row>
    <row r="464" spans="1:59" ht="18.75" customHeight="1" thickBot="1">
      <c r="A464" s="389"/>
      <c r="B464" s="383"/>
      <c r="C464" s="386"/>
      <c r="D464" s="386"/>
      <c r="E464" s="117" t="s">
        <v>259</v>
      </c>
      <c r="F464" s="92" t="s">
        <v>54</v>
      </c>
      <c r="G464" s="79"/>
      <c r="H464" s="79"/>
      <c r="I464" s="92" t="s">
        <v>36</v>
      </c>
      <c r="J464" s="18"/>
      <c r="K464" s="93" t="str">
        <f t="shared" si="1501"/>
        <v/>
      </c>
      <c r="L464" s="18"/>
      <c r="M464" s="93" t="str">
        <f t="shared" si="1491"/>
        <v/>
      </c>
      <c r="N464" s="18"/>
      <c r="O464" s="18"/>
      <c r="P464" s="258"/>
      <c r="Q464" s="258"/>
      <c r="R464" s="259"/>
      <c r="S464" s="256"/>
      <c r="T464" s="256"/>
      <c r="X464" s="104"/>
      <c r="Y464" s="91">
        <f>IF(B464="",0,IF(VLOOKUP(B464,'登録データ（女）'!$A$3:$AB$2000,28,FALSE)=1,0,1))</f>
        <v>0</v>
      </c>
      <c r="Z464" s="91"/>
      <c r="AA464" s="91"/>
      <c r="AB464" s="91"/>
      <c r="AC464" s="91"/>
      <c r="AD464" s="91"/>
      <c r="AE464" s="91"/>
      <c r="AF464" s="91"/>
      <c r="AG464" s="91">
        <f t="shared" ca="1" si="1492"/>
        <v>0</v>
      </c>
      <c r="AH464" s="91">
        <f t="shared" si="1493"/>
        <v>0</v>
      </c>
      <c r="AI464" s="91" t="str">
        <f>IF(G464="","0",VLOOKUP(G464,'登録データ（女）'!$U$4:$W$23,2,FALSE))</f>
        <v>0</v>
      </c>
      <c r="AJ464" s="91" t="str">
        <f t="shared" si="1483"/>
        <v>00</v>
      </c>
      <c r="AK464" s="91" t="str">
        <f t="shared" si="1494"/>
        <v>0</v>
      </c>
      <c r="AL464" s="91" t="str">
        <f t="shared" si="1484"/>
        <v>000000</v>
      </c>
      <c r="AM464" s="91" t="str">
        <f t="shared" ca="1" si="1495"/>
        <v/>
      </c>
      <c r="AN464" s="91">
        <f t="shared" si="1496"/>
        <v>0</v>
      </c>
      <c r="AO464" s="91" t="str">
        <f>IF(G464="","0",VALUE(VLOOKUP(G464,'登録データ（男）'!$U$4:$W$22,3,FALSE)))</f>
        <v>0</v>
      </c>
      <c r="AP464" s="91">
        <f t="shared" si="1485"/>
        <v>0</v>
      </c>
      <c r="AQ464" s="91">
        <f t="shared" si="1497"/>
        <v>0</v>
      </c>
      <c r="AR464" s="91" t="str">
        <f ca="1">IF(OFFSET(B464,-MOD(ROW(B464),3),0)&lt;&gt;"",IF(RIGHT(G464,1)=")",VALUE(VLOOKUP(OFFSET(B464,-MOD(ROW(B464),3),0),'登録データ（女）'!B359,8,FALSE)),"0"),"0")</f>
        <v>0</v>
      </c>
      <c r="AS464" s="91">
        <f t="shared" ca="1" si="1498"/>
        <v>0</v>
      </c>
      <c r="AT464" s="91"/>
      <c r="AU464" s="91"/>
      <c r="AV464" s="91"/>
      <c r="AW464" s="91"/>
      <c r="AX464" s="91"/>
      <c r="AY464" s="91"/>
      <c r="AZ464" s="91"/>
      <c r="BA464" s="91"/>
      <c r="BB464" s="91" t="str">
        <f t="shared" si="1499"/>
        <v/>
      </c>
      <c r="BG464" s="91">
        <f t="shared" si="1500"/>
        <v>0</v>
      </c>
    </row>
    <row r="465" spans="1:59" ht="18.75" customHeight="1" thickTop="1">
      <c r="A465" s="387">
        <v>150</v>
      </c>
      <c r="B465" s="381"/>
      <c r="C465" s="384" t="str">
        <f>IF(B465="","",VLOOKUP(B465,'登録データ（女）'!$A$3:$AB$2000,2,FALSE))</f>
        <v/>
      </c>
      <c r="D465" s="384" t="str">
        <f>IF(B465="","",VLOOKUP(B465,'登録データ（女）'!$A$3:$AB$2000,3,FALSE))</f>
        <v/>
      </c>
      <c r="E465" s="90" t="str">
        <f>IF(B465="","",VLOOKUP(B465,'登録データ（女）'!$A$3:$AB$2000,7,FALSE))</f>
        <v/>
      </c>
      <c r="F465" s="90" t="s">
        <v>52</v>
      </c>
      <c r="G465" s="82"/>
      <c r="H465" s="82"/>
      <c r="I465" s="90" t="s">
        <v>55</v>
      </c>
      <c r="J465" s="17"/>
      <c r="K465" s="111" t="str">
        <f t="shared" si="1501"/>
        <v/>
      </c>
      <c r="L465" s="17"/>
      <c r="M465" s="111" t="str">
        <f t="shared" si="1491"/>
        <v/>
      </c>
      <c r="N465" s="17"/>
      <c r="O465" s="17"/>
      <c r="P465" s="262"/>
      <c r="Q465" s="262"/>
      <c r="R465" s="241"/>
      <c r="S465" s="254"/>
      <c r="T465" s="254"/>
      <c r="X465" s="104"/>
      <c r="Y465" s="91">
        <f>IF(B465="",0,IF(VLOOKUP(B465,'登録データ（女）'!$A$3:$AB$2000,28,FALSE)=1,0,1))</f>
        <v>0</v>
      </c>
      <c r="Z465" s="91">
        <f t="shared" ref="Z465" si="1722">IF(B465="",1,0)</f>
        <v>1</v>
      </c>
      <c r="AA465" s="91">
        <f t="shared" ref="AA465" si="1723">IF(C465="",1,0)</f>
        <v>1</v>
      </c>
      <c r="AB465" s="91">
        <f t="shared" ref="AB465" si="1724">IF(D465="",1,0)</f>
        <v>1</v>
      </c>
      <c r="AC465" s="91">
        <f t="shared" ref="AC465" si="1725">IF(E465="",1,0)</f>
        <v>1</v>
      </c>
      <c r="AD465" s="91">
        <f t="shared" ref="AD465" si="1726">IF(E466="",1,0)</f>
        <v>1</v>
      </c>
      <c r="AE465" s="91">
        <f>SUM(Z465:AD465)</f>
        <v>5</v>
      </c>
      <c r="AF465" s="115" t="str">
        <f t="shared" ref="AF465" si="1727">IF($B465="","",IF($B465&gt;1500,0,1))</f>
        <v/>
      </c>
      <c r="AG465" s="91">
        <f t="shared" ca="1" si="1492"/>
        <v>0</v>
      </c>
      <c r="AH465" s="91">
        <f t="shared" si="1493"/>
        <v>0</v>
      </c>
      <c r="AI465" s="91" t="str">
        <f>IF(G465="","0",VLOOKUP(G465,'登録データ（女）'!$U$4:$W$23,2,FALSE))</f>
        <v>0</v>
      </c>
      <c r="AJ465" s="91" t="str">
        <f t="shared" si="1483"/>
        <v>00</v>
      </c>
      <c r="AK465" s="91" t="str">
        <f t="shared" si="1494"/>
        <v>0</v>
      </c>
      <c r="AL465" s="91" t="str">
        <f t="shared" si="1484"/>
        <v>000000</v>
      </c>
      <c r="AM465" s="91" t="str">
        <f t="shared" ca="1" si="1495"/>
        <v/>
      </c>
      <c r="AN465" s="91">
        <f t="shared" si="1496"/>
        <v>0</v>
      </c>
      <c r="AO465" s="91" t="str">
        <f>IF(G465="","0",VALUE(VLOOKUP(G465,'登録データ（男）'!$U$4:$W$22,3,FALSE)))</f>
        <v>0</v>
      </c>
      <c r="AP465" s="91">
        <f t="shared" si="1485"/>
        <v>0</v>
      </c>
      <c r="AQ465" s="91">
        <f t="shared" si="1497"/>
        <v>0</v>
      </c>
      <c r="AR465" s="91" t="str">
        <f ca="1">IF(OFFSET(B465,-MOD(ROW(B465),3),0)&lt;&gt;"",IF(RIGHT(G465,1)=")",VALUE(VLOOKUP(OFFSET(B465,-MOD(ROW(B465),3),0),'登録データ（女）'!B360,8,FALSE)),"0"),"0")</f>
        <v>0</v>
      </c>
      <c r="AS465" s="91">
        <f t="shared" ca="1" si="1498"/>
        <v>0</v>
      </c>
      <c r="AT465" s="91" t="str">
        <f t="shared" ref="AT465" si="1728">IF(AU465="","",RANK(AU465,$AU$18:$AU$467,1))</f>
        <v/>
      </c>
      <c r="AU465" s="91" t="str">
        <f t="shared" ref="AU465" si="1729">IF(S465="","",B465)</f>
        <v/>
      </c>
      <c r="AV465" s="91" t="str">
        <f t="shared" ref="AV465" si="1730">IF(AW465="","",RANK(AW465,$AW$18:$AW$467,1))</f>
        <v/>
      </c>
      <c r="AW465" s="91" t="str">
        <f t="shared" ref="AW465" si="1731">IF(T465="","",B465)</f>
        <v/>
      </c>
      <c r="AX465" s="91" t="str">
        <f t="shared" ref="AX465" si="1732">IF(AY465="","",RANK(AY465,$AY$18:$AY$467,1))</f>
        <v/>
      </c>
      <c r="AY465" s="91" t="str">
        <f>IF(OR(G465="七種競技",G466="七種競技",G467="七種競技"),B465,"")</f>
        <v/>
      </c>
      <c r="AZ465" s="91"/>
      <c r="BA465" s="91">
        <f>B465</f>
        <v>0</v>
      </c>
      <c r="BB465" s="91" t="str">
        <f t="shared" si="1499"/>
        <v/>
      </c>
      <c r="BG465" s="91">
        <f t="shared" si="1500"/>
        <v>0</v>
      </c>
    </row>
    <row r="466" spans="1:59" ht="18.75" customHeight="1">
      <c r="A466" s="388"/>
      <c r="B466" s="382"/>
      <c r="C466" s="385"/>
      <c r="D466" s="385"/>
      <c r="E466" s="91" t="str">
        <f>IF(B465="","",VLOOKUP(B465,'登録データ（女）'!$A$3:$AB$2000,4,FALSE))</f>
        <v/>
      </c>
      <c r="F466" s="91" t="s">
        <v>53</v>
      </c>
      <c r="G466" s="16"/>
      <c r="H466" s="16"/>
      <c r="I466" s="91" t="s">
        <v>56</v>
      </c>
      <c r="J466" s="76"/>
      <c r="K466" s="91" t="str">
        <f t="shared" si="1501"/>
        <v/>
      </c>
      <c r="L466" s="76"/>
      <c r="M466" s="91" t="str">
        <f t="shared" si="1491"/>
        <v/>
      </c>
      <c r="N466" s="76"/>
      <c r="O466" s="76"/>
      <c r="P466" s="204"/>
      <c r="Q466" s="204"/>
      <c r="R466" s="257"/>
      <c r="S466" s="255"/>
      <c r="T466" s="255"/>
      <c r="X466" s="104"/>
      <c r="Y466" s="91">
        <f>IF(B466="",0,IF(VLOOKUP(B466,'登録データ（女）'!$A$3:$AB$2000,28,FALSE)=1,0,1))</f>
        <v>0</v>
      </c>
      <c r="Z466" s="91"/>
      <c r="AA466" s="91"/>
      <c r="AB466" s="91"/>
      <c r="AC466" s="91"/>
      <c r="AD466" s="91"/>
      <c r="AE466" s="91"/>
      <c r="AF466" s="91"/>
      <c r="AG466" s="91">
        <f t="shared" ca="1" si="1492"/>
        <v>0</v>
      </c>
      <c r="AH466" s="91">
        <f t="shared" si="1493"/>
        <v>0</v>
      </c>
      <c r="AI466" s="91" t="str">
        <f>IF(G466="","0",VLOOKUP(G466,'登録データ（女）'!$U$4:$W$23,2,FALSE))</f>
        <v>0</v>
      </c>
      <c r="AJ466" s="91" t="str">
        <f t="shared" si="1483"/>
        <v>00</v>
      </c>
      <c r="AK466" s="91" t="str">
        <f t="shared" si="1494"/>
        <v>0</v>
      </c>
      <c r="AL466" s="91" t="str">
        <f t="shared" ref="AL466:AL467" si="1733">IF(AK466=2,IF(L466="","0000",CONCATENATE(RIGHT(L466+100,2),RIGHT(AJ466+100,2))),IF(L466="","000000",CONCATENATE(RIGHT(J466+100,2),RIGHT(L466+100,2),RIGHT(AJ466+100,2))))</f>
        <v>000000</v>
      </c>
      <c r="AM466" s="91" t="str">
        <f t="shared" ca="1" si="1495"/>
        <v/>
      </c>
      <c r="AN466" s="91">
        <f t="shared" si="1496"/>
        <v>0</v>
      </c>
      <c r="AO466" s="91" t="str">
        <f>IF(G466="","0",VALUE(VLOOKUP(G466,'登録データ（男）'!$U$4:$W$22,3,FALSE)))</f>
        <v>0</v>
      </c>
      <c r="AP466" s="91">
        <f t="shared" si="1485"/>
        <v>0</v>
      </c>
      <c r="AQ466" s="91">
        <f t="shared" si="1497"/>
        <v>0</v>
      </c>
      <c r="AR466" s="91" t="str">
        <f ca="1">IF(OFFSET(B466,-MOD(ROW(B466),3),0)&lt;&gt;"",IF(RIGHT(G466,1)=")",VALUE(VLOOKUP(OFFSET(B466,-MOD(ROW(B466),3),0),'登録データ（女）'!B361,8,FALSE)),"0"),"0")</f>
        <v>0</v>
      </c>
      <c r="AS466" s="91">
        <f t="shared" ca="1" si="1498"/>
        <v>0</v>
      </c>
      <c r="AT466" s="91"/>
      <c r="AU466" s="91"/>
      <c r="AV466" s="91"/>
      <c r="AW466" s="91"/>
      <c r="AX466" s="91"/>
      <c r="AY466" s="91"/>
      <c r="AZ466" s="91"/>
      <c r="BA466" s="91"/>
      <c r="BB466" s="91" t="str">
        <f t="shared" si="1499"/>
        <v/>
      </c>
      <c r="BG466" s="91">
        <f t="shared" si="1500"/>
        <v>0</v>
      </c>
    </row>
    <row r="467" spans="1:59" ht="18.75" customHeight="1" thickBot="1">
      <c r="A467" s="389"/>
      <c r="B467" s="383"/>
      <c r="C467" s="386"/>
      <c r="D467" s="386"/>
      <c r="E467" s="117" t="s">
        <v>259</v>
      </c>
      <c r="F467" s="92" t="s">
        <v>54</v>
      </c>
      <c r="G467" s="79"/>
      <c r="H467" s="79"/>
      <c r="I467" s="92" t="s">
        <v>36</v>
      </c>
      <c r="J467" s="18"/>
      <c r="K467" s="92" t="str">
        <f t="shared" si="1501"/>
        <v/>
      </c>
      <c r="L467" s="18"/>
      <c r="M467" s="92" t="str">
        <f t="shared" ref="M467" si="1734">IF(OR(G467="",G467="七種競技"),"",IF(AK467=2,"m","秒"))</f>
        <v/>
      </c>
      <c r="N467" s="18"/>
      <c r="O467" s="18"/>
      <c r="P467" s="258"/>
      <c r="Q467" s="258"/>
      <c r="R467" s="259"/>
      <c r="S467" s="256"/>
      <c r="T467" s="256"/>
      <c r="X467" s="104"/>
      <c r="Y467" s="91">
        <f>IF(B467="",0,IF(VLOOKUP(B467,'登録データ（女）'!$A$3:$AB$2000,28,FALSE)=1,0,1))</f>
        <v>0</v>
      </c>
      <c r="Z467" s="91"/>
      <c r="AA467" s="91"/>
      <c r="AB467" s="91"/>
      <c r="AC467" s="91"/>
      <c r="AD467" s="91"/>
      <c r="AE467" s="91"/>
      <c r="AF467" s="91"/>
      <c r="AG467" s="91">
        <f t="shared" ref="AG467" ca="1" si="1735">COUNTIF(OFFSET(G467,-MOD(ROW(G467),3),0,3,1),G467)</f>
        <v>0</v>
      </c>
      <c r="AH467" s="91">
        <f t="shared" ref="AH467" si="1736">IF(OR(RIGHT(G467,1)="m",RIGHT(G467,1)="H",RIGHT(G467,1)="C"),IF(VALUE(L467)&gt;59,1,0),0)</f>
        <v>0</v>
      </c>
      <c r="AI467" s="91" t="str">
        <f>IF(G467="","0",VLOOKUP(G467,'登録データ（女）'!$U$4:$W$23,2,FALSE))</f>
        <v>0</v>
      </c>
      <c r="AJ467" s="91" t="str">
        <f t="shared" si="1483"/>
        <v>00</v>
      </c>
      <c r="AK467" s="91" t="str">
        <f t="shared" ref="AK467" si="1737">IF(G467="","0",IF(OR(RIGHT(G467,1)="m",RIGHT(G467,1)="H",RIGHT(G467,1)="W",RIGHT(G467,1)="C"),1,2))</f>
        <v>0</v>
      </c>
      <c r="AL467" s="91" t="str">
        <f t="shared" si="1733"/>
        <v>000000</v>
      </c>
      <c r="AM467" s="91" t="str">
        <f t="shared" ref="AM467" ca="1" si="1738">IF(G467="","",IF(OFFSET(B467,-MOD(ROW(B467),3),0)="","0",CONCATENATE(AI467," ",IF(AK467=1,RIGHT(AL467+10000000,7),RIGHT(AL467+100000,5)))))</f>
        <v/>
      </c>
      <c r="AN467" s="91">
        <f t="shared" ref="AN467" si="1739">VALUE(AL467)</f>
        <v>0</v>
      </c>
      <c r="AO467" s="91" t="str">
        <f>IF(G467="","0",VALUE(VLOOKUP(G467,'登録データ（男）'!$U$4:$W$22,3,FALSE)))</f>
        <v>0</v>
      </c>
      <c r="AP467" s="91">
        <f t="shared" si="1485"/>
        <v>0</v>
      </c>
      <c r="AQ467" s="91">
        <f t="shared" ref="AQ467" si="1740">IF(AN467&gt;AO467,1,0)</f>
        <v>0</v>
      </c>
      <c r="AR467" s="91" t="str">
        <f ca="1">IF(OFFSET(B467,-MOD(ROW(B467),3),0)&lt;&gt;"",IF(RIGHT(G467,1)=")",VALUE(VLOOKUP(OFFSET(B467,-MOD(ROW(B467),3),0),'登録データ（女）'!B362,8,FALSE)),"0"),"0")</f>
        <v>0</v>
      </c>
      <c r="AS467" s="91">
        <f t="shared" ref="AS467" ca="1" si="1741">IF(AR467=0,0,IF(RIGHT(G467,1)&lt;&gt;")",0,IF(VALUE(LEFT(AR467,2))&gt;96,0,1)))</f>
        <v>0</v>
      </c>
      <c r="AT467" s="91"/>
      <c r="AU467" s="91"/>
      <c r="AV467" s="91"/>
      <c r="AW467" s="91"/>
      <c r="AX467" s="91"/>
      <c r="AY467" s="91"/>
      <c r="AZ467" s="91"/>
      <c r="BA467" s="91"/>
      <c r="BB467" s="91" t="str">
        <f t="shared" ref="BB467" si="1742">CONCATENATE(G467,H467)</f>
        <v/>
      </c>
      <c r="BG467" s="91">
        <f t="shared" ref="BG467" si="1743">IF(H467="",0,1)</f>
        <v>0</v>
      </c>
    </row>
    <row r="468" spans="1:59" ht="18" thickTop="1">
      <c r="D468" s="98"/>
      <c r="X468" s="85"/>
      <c r="BG468" s="91"/>
    </row>
    <row r="469" spans="1:59">
      <c r="D469" s="98"/>
      <c r="X469" s="85"/>
      <c r="BG469" s="91"/>
    </row>
    <row r="470" spans="1:59">
      <c r="D470" s="98"/>
      <c r="X470" s="85"/>
    </row>
  </sheetData>
  <sheetProtection algorithmName="SHA-512" hashValue="xocAW/vxrWDI2NH9wiwUOIV+m5CoK8qHXBiE8f2W38mNH8sVVL5kT6Lht7KPY9u4AjquBd+MAJnBFMPDGWmhwA==" saltValue="9xlAvSLw5mZxGLb/LMuAoA==" spinCount="100000" sheet="1" objects="1" scenarios="1"/>
  <mergeCells count="1395">
    <mergeCell ref="AI13:AM13"/>
    <mergeCell ref="AN13:AQ13"/>
    <mergeCell ref="AR13:AS13"/>
    <mergeCell ref="Q2:Q3"/>
    <mergeCell ref="R2:S3"/>
    <mergeCell ref="P4:P5"/>
    <mergeCell ref="Q4:Q5"/>
    <mergeCell ref="R4:S5"/>
    <mergeCell ref="P6:P7"/>
    <mergeCell ref="Q6:Q7"/>
    <mergeCell ref="A1:T1"/>
    <mergeCell ref="C3:D3"/>
    <mergeCell ref="J3:N3"/>
    <mergeCell ref="C5:D5"/>
    <mergeCell ref="J5:N5"/>
    <mergeCell ref="Z13:AE13"/>
    <mergeCell ref="I14:N14"/>
    <mergeCell ref="P14:R14"/>
    <mergeCell ref="A13:A14"/>
    <mergeCell ref="B13:B14"/>
    <mergeCell ref="C13:C14"/>
    <mergeCell ref="D13:D14"/>
    <mergeCell ref="E13:E14"/>
    <mergeCell ref="F13:G14"/>
    <mergeCell ref="C7:D7"/>
    <mergeCell ref="J7:N7"/>
    <mergeCell ref="B9:B10"/>
    <mergeCell ref="C9:S10"/>
    <mergeCell ref="Z10:AE10"/>
    <mergeCell ref="R6:S7"/>
    <mergeCell ref="H13:R13"/>
    <mergeCell ref="P18:R18"/>
    <mergeCell ref="S18:S20"/>
    <mergeCell ref="A15:A17"/>
    <mergeCell ref="P15:R15"/>
    <mergeCell ref="S15:S17"/>
    <mergeCell ref="B21:B23"/>
    <mergeCell ref="C21:C23"/>
    <mergeCell ref="D21:D23"/>
    <mergeCell ref="B18:B20"/>
    <mergeCell ref="C18:C20"/>
    <mergeCell ref="D18:D20"/>
    <mergeCell ref="B15:B17"/>
    <mergeCell ref="C15:C17"/>
    <mergeCell ref="D15:D17"/>
    <mergeCell ref="BK16:BM16"/>
    <mergeCell ref="BH17:BJ17"/>
    <mergeCell ref="BG16:BJ16"/>
    <mergeCell ref="T18:T20"/>
    <mergeCell ref="P19:R19"/>
    <mergeCell ref="P20:R20"/>
    <mergeCell ref="T15:T17"/>
    <mergeCell ref="P16:R16"/>
    <mergeCell ref="P17:R17"/>
    <mergeCell ref="A18:A20"/>
    <mergeCell ref="BB16:BF16"/>
    <mergeCell ref="BC17:BD17"/>
    <mergeCell ref="T27:T29"/>
    <mergeCell ref="P28:R28"/>
    <mergeCell ref="P29:R29"/>
    <mergeCell ref="A30:A32"/>
    <mergeCell ref="P30:R30"/>
    <mergeCell ref="S30:S32"/>
    <mergeCell ref="B30:B32"/>
    <mergeCell ref="C30:C32"/>
    <mergeCell ref="D30:D32"/>
    <mergeCell ref="T24:T26"/>
    <mergeCell ref="P25:R25"/>
    <mergeCell ref="P26:R26"/>
    <mergeCell ref="A27:A29"/>
    <mergeCell ref="P27:R27"/>
    <mergeCell ref="S27:S29"/>
    <mergeCell ref="T21:T23"/>
    <mergeCell ref="P22:R22"/>
    <mergeCell ref="P23:R23"/>
    <mergeCell ref="A24:A26"/>
    <mergeCell ref="P24:R24"/>
    <mergeCell ref="S24:S26"/>
    <mergeCell ref="A21:A23"/>
    <mergeCell ref="P21:R21"/>
    <mergeCell ref="S21:S23"/>
    <mergeCell ref="T33:T35"/>
    <mergeCell ref="P34:R34"/>
    <mergeCell ref="P35:R35"/>
    <mergeCell ref="A36:A38"/>
    <mergeCell ref="P36:R36"/>
    <mergeCell ref="S36:S38"/>
    <mergeCell ref="B33:B35"/>
    <mergeCell ref="C33:C35"/>
    <mergeCell ref="D33:D35"/>
    <mergeCell ref="B36:B38"/>
    <mergeCell ref="C36:C38"/>
    <mergeCell ref="D36:D38"/>
    <mergeCell ref="T30:T32"/>
    <mergeCell ref="P31:R31"/>
    <mergeCell ref="P32:R32"/>
    <mergeCell ref="A33:A35"/>
    <mergeCell ref="P33:R33"/>
    <mergeCell ref="S33:S35"/>
    <mergeCell ref="T39:T41"/>
    <mergeCell ref="P40:R40"/>
    <mergeCell ref="P41:R41"/>
    <mergeCell ref="A42:A44"/>
    <mergeCell ref="P42:R42"/>
    <mergeCell ref="S42:S44"/>
    <mergeCell ref="B39:B41"/>
    <mergeCell ref="C39:C41"/>
    <mergeCell ref="D39:D41"/>
    <mergeCell ref="B42:B44"/>
    <mergeCell ref="C42:C44"/>
    <mergeCell ref="D42:D44"/>
    <mergeCell ref="T36:T38"/>
    <mergeCell ref="P37:R37"/>
    <mergeCell ref="P38:R38"/>
    <mergeCell ref="A39:A41"/>
    <mergeCell ref="P39:R39"/>
    <mergeCell ref="S39:S41"/>
    <mergeCell ref="T45:T47"/>
    <mergeCell ref="P46:R46"/>
    <mergeCell ref="P47:R47"/>
    <mergeCell ref="A48:A50"/>
    <mergeCell ref="P48:R48"/>
    <mergeCell ref="S48:S50"/>
    <mergeCell ref="B45:B47"/>
    <mergeCell ref="C45:C47"/>
    <mergeCell ref="D45:D47"/>
    <mergeCell ref="B48:B50"/>
    <mergeCell ref="C48:C50"/>
    <mergeCell ref="D48:D50"/>
    <mergeCell ref="T42:T44"/>
    <mergeCell ref="P43:R43"/>
    <mergeCell ref="P44:R44"/>
    <mergeCell ref="A45:A47"/>
    <mergeCell ref="P45:R45"/>
    <mergeCell ref="S45:S47"/>
    <mergeCell ref="T51:T53"/>
    <mergeCell ref="P52:R52"/>
    <mergeCell ref="P53:R53"/>
    <mergeCell ref="A54:A56"/>
    <mergeCell ref="P54:R54"/>
    <mergeCell ref="S54:S56"/>
    <mergeCell ref="B51:B53"/>
    <mergeCell ref="C51:C53"/>
    <mergeCell ref="D51:D53"/>
    <mergeCell ref="B54:B56"/>
    <mergeCell ref="C54:C56"/>
    <mergeCell ref="D54:D56"/>
    <mergeCell ref="T48:T50"/>
    <mergeCell ref="P49:R49"/>
    <mergeCell ref="P50:R50"/>
    <mergeCell ref="A51:A53"/>
    <mergeCell ref="P51:R51"/>
    <mergeCell ref="S51:S53"/>
    <mergeCell ref="T57:T59"/>
    <mergeCell ref="P58:R58"/>
    <mergeCell ref="P59:R59"/>
    <mergeCell ref="A60:A62"/>
    <mergeCell ref="P60:R60"/>
    <mergeCell ref="S60:S62"/>
    <mergeCell ref="B57:B59"/>
    <mergeCell ref="C57:C59"/>
    <mergeCell ref="D57:D59"/>
    <mergeCell ref="B60:B62"/>
    <mergeCell ref="C60:C62"/>
    <mergeCell ref="D60:D62"/>
    <mergeCell ref="T54:T56"/>
    <mergeCell ref="P55:R55"/>
    <mergeCell ref="P56:R56"/>
    <mergeCell ref="A57:A59"/>
    <mergeCell ref="P57:R57"/>
    <mergeCell ref="S57:S59"/>
    <mergeCell ref="T63:T65"/>
    <mergeCell ref="P64:R64"/>
    <mergeCell ref="P65:R65"/>
    <mergeCell ref="A66:A68"/>
    <mergeCell ref="P66:R66"/>
    <mergeCell ref="S66:S68"/>
    <mergeCell ref="B63:B65"/>
    <mergeCell ref="C63:C65"/>
    <mergeCell ref="D63:D65"/>
    <mergeCell ref="B66:B68"/>
    <mergeCell ref="C66:C68"/>
    <mergeCell ref="D66:D68"/>
    <mergeCell ref="T60:T62"/>
    <mergeCell ref="P61:R61"/>
    <mergeCell ref="P62:R62"/>
    <mergeCell ref="A63:A65"/>
    <mergeCell ref="P63:R63"/>
    <mergeCell ref="S63:S65"/>
    <mergeCell ref="T69:T71"/>
    <mergeCell ref="P70:R70"/>
    <mergeCell ref="P71:R71"/>
    <mergeCell ref="A72:A74"/>
    <mergeCell ref="P72:R72"/>
    <mergeCell ref="S72:S74"/>
    <mergeCell ref="B69:B71"/>
    <mergeCell ref="C69:C71"/>
    <mergeCell ref="D69:D71"/>
    <mergeCell ref="B72:B74"/>
    <mergeCell ref="C72:C74"/>
    <mergeCell ref="D72:D74"/>
    <mergeCell ref="T66:T68"/>
    <mergeCell ref="P67:R67"/>
    <mergeCell ref="P68:R68"/>
    <mergeCell ref="A69:A71"/>
    <mergeCell ref="P69:R69"/>
    <mergeCell ref="S69:S71"/>
    <mergeCell ref="T75:T77"/>
    <mergeCell ref="P76:R76"/>
    <mergeCell ref="P77:R77"/>
    <mergeCell ref="A78:A80"/>
    <mergeCell ref="P78:R78"/>
    <mergeCell ref="S78:S80"/>
    <mergeCell ref="B75:B77"/>
    <mergeCell ref="C75:C77"/>
    <mergeCell ref="D75:D77"/>
    <mergeCell ref="B78:B80"/>
    <mergeCell ref="C78:C80"/>
    <mergeCell ref="D78:D80"/>
    <mergeCell ref="T72:T74"/>
    <mergeCell ref="P73:R73"/>
    <mergeCell ref="P74:R74"/>
    <mergeCell ref="A75:A77"/>
    <mergeCell ref="P75:R75"/>
    <mergeCell ref="S75:S77"/>
    <mergeCell ref="T81:T83"/>
    <mergeCell ref="P82:R82"/>
    <mergeCell ref="P83:R83"/>
    <mergeCell ref="A84:A86"/>
    <mergeCell ref="P84:R84"/>
    <mergeCell ref="S84:S86"/>
    <mergeCell ref="B81:B83"/>
    <mergeCell ref="C81:C83"/>
    <mergeCell ref="D81:D83"/>
    <mergeCell ref="B84:B86"/>
    <mergeCell ref="C84:C86"/>
    <mergeCell ref="D84:D86"/>
    <mergeCell ref="T78:T80"/>
    <mergeCell ref="P79:R79"/>
    <mergeCell ref="P80:R80"/>
    <mergeCell ref="A81:A83"/>
    <mergeCell ref="P81:R81"/>
    <mergeCell ref="S81:S83"/>
    <mergeCell ref="T87:T89"/>
    <mergeCell ref="P88:R88"/>
    <mergeCell ref="P89:R89"/>
    <mergeCell ref="A90:A92"/>
    <mergeCell ref="P90:R90"/>
    <mergeCell ref="S90:S92"/>
    <mergeCell ref="B87:B89"/>
    <mergeCell ref="C87:C89"/>
    <mergeCell ref="D87:D89"/>
    <mergeCell ref="B90:B92"/>
    <mergeCell ref="C90:C92"/>
    <mergeCell ref="D90:D92"/>
    <mergeCell ref="T84:T86"/>
    <mergeCell ref="P85:R85"/>
    <mergeCell ref="P86:R86"/>
    <mergeCell ref="A87:A89"/>
    <mergeCell ref="P87:R87"/>
    <mergeCell ref="S87:S89"/>
    <mergeCell ref="T93:T95"/>
    <mergeCell ref="P94:R94"/>
    <mergeCell ref="P95:R95"/>
    <mergeCell ref="A96:A98"/>
    <mergeCell ref="P96:R96"/>
    <mergeCell ref="S96:S98"/>
    <mergeCell ref="B93:B95"/>
    <mergeCell ref="C93:C95"/>
    <mergeCell ref="D93:D95"/>
    <mergeCell ref="B96:B98"/>
    <mergeCell ref="C96:C98"/>
    <mergeCell ref="D96:D98"/>
    <mergeCell ref="T90:T92"/>
    <mergeCell ref="P91:R91"/>
    <mergeCell ref="P92:R92"/>
    <mergeCell ref="A93:A95"/>
    <mergeCell ref="P93:R93"/>
    <mergeCell ref="S93:S95"/>
    <mergeCell ref="T99:T101"/>
    <mergeCell ref="P100:R100"/>
    <mergeCell ref="P101:R101"/>
    <mergeCell ref="A102:A104"/>
    <mergeCell ref="P102:R102"/>
    <mergeCell ref="S102:S104"/>
    <mergeCell ref="B99:B101"/>
    <mergeCell ref="C99:C101"/>
    <mergeCell ref="D99:D101"/>
    <mergeCell ref="B102:B104"/>
    <mergeCell ref="C102:C104"/>
    <mergeCell ref="D102:D104"/>
    <mergeCell ref="T96:T98"/>
    <mergeCell ref="P97:R97"/>
    <mergeCell ref="P98:R98"/>
    <mergeCell ref="A99:A101"/>
    <mergeCell ref="P99:R99"/>
    <mergeCell ref="S99:S101"/>
    <mergeCell ref="T105:T107"/>
    <mergeCell ref="P106:R106"/>
    <mergeCell ref="P107:R107"/>
    <mergeCell ref="A108:A110"/>
    <mergeCell ref="P108:R108"/>
    <mergeCell ref="S108:S110"/>
    <mergeCell ref="B105:B107"/>
    <mergeCell ref="C105:C107"/>
    <mergeCell ref="D105:D107"/>
    <mergeCell ref="B108:B110"/>
    <mergeCell ref="C108:C110"/>
    <mergeCell ref="D108:D110"/>
    <mergeCell ref="T102:T104"/>
    <mergeCell ref="P103:R103"/>
    <mergeCell ref="P104:R104"/>
    <mergeCell ref="A105:A107"/>
    <mergeCell ref="P105:R105"/>
    <mergeCell ref="S105:S107"/>
    <mergeCell ref="T111:T113"/>
    <mergeCell ref="P112:R112"/>
    <mergeCell ref="P113:R113"/>
    <mergeCell ref="A114:A116"/>
    <mergeCell ref="P114:R114"/>
    <mergeCell ref="S114:S116"/>
    <mergeCell ref="B111:B113"/>
    <mergeCell ref="C111:C113"/>
    <mergeCell ref="D111:D113"/>
    <mergeCell ref="B114:B116"/>
    <mergeCell ref="C114:C116"/>
    <mergeCell ref="D114:D116"/>
    <mergeCell ref="T108:T110"/>
    <mergeCell ref="P109:R109"/>
    <mergeCell ref="P110:R110"/>
    <mergeCell ref="A111:A113"/>
    <mergeCell ref="P111:R111"/>
    <mergeCell ref="S111:S113"/>
    <mergeCell ref="T117:T119"/>
    <mergeCell ref="P118:R118"/>
    <mergeCell ref="P119:R119"/>
    <mergeCell ref="A120:A122"/>
    <mergeCell ref="P120:R120"/>
    <mergeCell ref="S120:S122"/>
    <mergeCell ref="B117:B119"/>
    <mergeCell ref="C117:C119"/>
    <mergeCell ref="D117:D119"/>
    <mergeCell ref="B120:B122"/>
    <mergeCell ref="C120:C122"/>
    <mergeCell ref="D120:D122"/>
    <mergeCell ref="T114:T116"/>
    <mergeCell ref="P115:R115"/>
    <mergeCell ref="P116:R116"/>
    <mergeCell ref="A117:A119"/>
    <mergeCell ref="P117:R117"/>
    <mergeCell ref="S117:S119"/>
    <mergeCell ref="T123:T125"/>
    <mergeCell ref="P124:R124"/>
    <mergeCell ref="P125:R125"/>
    <mergeCell ref="A126:A128"/>
    <mergeCell ref="P126:R126"/>
    <mergeCell ref="S126:S128"/>
    <mergeCell ref="B123:B125"/>
    <mergeCell ref="C123:C125"/>
    <mergeCell ref="D123:D125"/>
    <mergeCell ref="B126:B128"/>
    <mergeCell ref="C126:C128"/>
    <mergeCell ref="D126:D128"/>
    <mergeCell ref="T120:T122"/>
    <mergeCell ref="P121:R121"/>
    <mergeCell ref="P122:R122"/>
    <mergeCell ref="A123:A125"/>
    <mergeCell ref="P123:R123"/>
    <mergeCell ref="S123:S125"/>
    <mergeCell ref="T129:T131"/>
    <mergeCell ref="P130:R130"/>
    <mergeCell ref="P131:R131"/>
    <mergeCell ref="A132:A134"/>
    <mergeCell ref="P132:R132"/>
    <mergeCell ref="S132:S134"/>
    <mergeCell ref="B129:B131"/>
    <mergeCell ref="C129:C131"/>
    <mergeCell ref="D129:D131"/>
    <mergeCell ref="B132:B134"/>
    <mergeCell ref="C132:C134"/>
    <mergeCell ref="D132:D134"/>
    <mergeCell ref="T126:T128"/>
    <mergeCell ref="P127:R127"/>
    <mergeCell ref="P128:R128"/>
    <mergeCell ref="A129:A131"/>
    <mergeCell ref="P129:R129"/>
    <mergeCell ref="S129:S131"/>
    <mergeCell ref="T135:T137"/>
    <mergeCell ref="P136:R136"/>
    <mergeCell ref="P137:R137"/>
    <mergeCell ref="A138:A140"/>
    <mergeCell ref="P138:R138"/>
    <mergeCell ref="S138:S140"/>
    <mergeCell ref="B135:B137"/>
    <mergeCell ref="C135:C137"/>
    <mergeCell ref="D135:D137"/>
    <mergeCell ref="B138:B140"/>
    <mergeCell ref="C138:C140"/>
    <mergeCell ref="D138:D140"/>
    <mergeCell ref="T132:T134"/>
    <mergeCell ref="P133:R133"/>
    <mergeCell ref="P134:R134"/>
    <mergeCell ref="A135:A137"/>
    <mergeCell ref="P135:R135"/>
    <mergeCell ref="S135:S137"/>
    <mergeCell ref="T141:T143"/>
    <mergeCell ref="P142:R142"/>
    <mergeCell ref="P143:R143"/>
    <mergeCell ref="A144:A146"/>
    <mergeCell ref="P144:R144"/>
    <mergeCell ref="S144:S146"/>
    <mergeCell ref="B141:B143"/>
    <mergeCell ref="C141:C143"/>
    <mergeCell ref="D141:D143"/>
    <mergeCell ref="B144:B146"/>
    <mergeCell ref="C144:C146"/>
    <mergeCell ref="D144:D146"/>
    <mergeCell ref="T138:T140"/>
    <mergeCell ref="P139:R139"/>
    <mergeCell ref="P140:R140"/>
    <mergeCell ref="A141:A143"/>
    <mergeCell ref="P141:R141"/>
    <mergeCell ref="S141:S143"/>
    <mergeCell ref="T147:T149"/>
    <mergeCell ref="P148:R148"/>
    <mergeCell ref="P149:R149"/>
    <mergeCell ref="A150:A152"/>
    <mergeCell ref="P150:R150"/>
    <mergeCell ref="S150:S152"/>
    <mergeCell ref="B147:B149"/>
    <mergeCell ref="C147:C149"/>
    <mergeCell ref="D147:D149"/>
    <mergeCell ref="B150:B152"/>
    <mergeCell ref="C150:C152"/>
    <mergeCell ref="D150:D152"/>
    <mergeCell ref="T144:T146"/>
    <mergeCell ref="P145:R145"/>
    <mergeCell ref="P146:R146"/>
    <mergeCell ref="A147:A149"/>
    <mergeCell ref="P147:R147"/>
    <mergeCell ref="S147:S149"/>
    <mergeCell ref="T153:T155"/>
    <mergeCell ref="P154:R154"/>
    <mergeCell ref="P155:R155"/>
    <mergeCell ref="A156:A158"/>
    <mergeCell ref="P156:R156"/>
    <mergeCell ref="S156:S158"/>
    <mergeCell ref="B153:B155"/>
    <mergeCell ref="C153:C155"/>
    <mergeCell ref="D153:D155"/>
    <mergeCell ref="B156:B158"/>
    <mergeCell ref="C156:C158"/>
    <mergeCell ref="D156:D158"/>
    <mergeCell ref="T150:T152"/>
    <mergeCell ref="P151:R151"/>
    <mergeCell ref="P152:R152"/>
    <mergeCell ref="A153:A155"/>
    <mergeCell ref="P153:R153"/>
    <mergeCell ref="S153:S155"/>
    <mergeCell ref="T159:T161"/>
    <mergeCell ref="P160:R160"/>
    <mergeCell ref="P161:R161"/>
    <mergeCell ref="A162:A164"/>
    <mergeCell ref="P162:R162"/>
    <mergeCell ref="S162:S164"/>
    <mergeCell ref="B159:B161"/>
    <mergeCell ref="C159:C161"/>
    <mergeCell ref="D159:D161"/>
    <mergeCell ref="B162:B164"/>
    <mergeCell ref="C162:C164"/>
    <mergeCell ref="D162:D164"/>
    <mergeCell ref="T156:T158"/>
    <mergeCell ref="P157:R157"/>
    <mergeCell ref="P158:R158"/>
    <mergeCell ref="A159:A161"/>
    <mergeCell ref="P159:R159"/>
    <mergeCell ref="S159:S161"/>
    <mergeCell ref="T165:T167"/>
    <mergeCell ref="P166:R166"/>
    <mergeCell ref="P167:R167"/>
    <mergeCell ref="A168:A170"/>
    <mergeCell ref="P168:R168"/>
    <mergeCell ref="S168:S170"/>
    <mergeCell ref="B165:B167"/>
    <mergeCell ref="C165:C167"/>
    <mergeCell ref="D165:D167"/>
    <mergeCell ref="B168:B170"/>
    <mergeCell ref="C168:C170"/>
    <mergeCell ref="D168:D170"/>
    <mergeCell ref="T162:T164"/>
    <mergeCell ref="P163:R163"/>
    <mergeCell ref="P164:R164"/>
    <mergeCell ref="A165:A167"/>
    <mergeCell ref="P165:R165"/>
    <mergeCell ref="S165:S167"/>
    <mergeCell ref="T171:T173"/>
    <mergeCell ref="P172:R172"/>
    <mergeCell ref="P173:R173"/>
    <mergeCell ref="A174:A176"/>
    <mergeCell ref="P174:R174"/>
    <mergeCell ref="S174:S176"/>
    <mergeCell ref="B171:B173"/>
    <mergeCell ref="C171:C173"/>
    <mergeCell ref="D171:D173"/>
    <mergeCell ref="B174:B176"/>
    <mergeCell ref="C174:C176"/>
    <mergeCell ref="D174:D176"/>
    <mergeCell ref="T168:T170"/>
    <mergeCell ref="P169:R169"/>
    <mergeCell ref="P170:R170"/>
    <mergeCell ref="A171:A173"/>
    <mergeCell ref="P171:R171"/>
    <mergeCell ref="S171:S173"/>
    <mergeCell ref="T177:T179"/>
    <mergeCell ref="P178:R178"/>
    <mergeCell ref="P179:R179"/>
    <mergeCell ref="A180:A182"/>
    <mergeCell ref="P180:R180"/>
    <mergeCell ref="S180:S182"/>
    <mergeCell ref="B177:B179"/>
    <mergeCell ref="C177:C179"/>
    <mergeCell ref="D177:D179"/>
    <mergeCell ref="B180:B182"/>
    <mergeCell ref="C180:C182"/>
    <mergeCell ref="D180:D182"/>
    <mergeCell ref="T174:T176"/>
    <mergeCell ref="P175:R175"/>
    <mergeCell ref="P176:R176"/>
    <mergeCell ref="A177:A179"/>
    <mergeCell ref="P177:R177"/>
    <mergeCell ref="S177:S179"/>
    <mergeCell ref="T183:T185"/>
    <mergeCell ref="P184:R184"/>
    <mergeCell ref="P185:R185"/>
    <mergeCell ref="A186:A188"/>
    <mergeCell ref="P186:R186"/>
    <mergeCell ref="S186:S188"/>
    <mergeCell ref="B183:B185"/>
    <mergeCell ref="C183:C185"/>
    <mergeCell ref="D183:D185"/>
    <mergeCell ref="B186:B188"/>
    <mergeCell ref="C186:C188"/>
    <mergeCell ref="D186:D188"/>
    <mergeCell ref="T180:T182"/>
    <mergeCell ref="P181:R181"/>
    <mergeCell ref="P182:R182"/>
    <mergeCell ref="A183:A185"/>
    <mergeCell ref="P183:R183"/>
    <mergeCell ref="S183:S185"/>
    <mergeCell ref="T189:T191"/>
    <mergeCell ref="P190:R190"/>
    <mergeCell ref="P191:R191"/>
    <mergeCell ref="A192:A194"/>
    <mergeCell ref="P192:R192"/>
    <mergeCell ref="S192:S194"/>
    <mergeCell ref="B189:B191"/>
    <mergeCell ref="C189:C191"/>
    <mergeCell ref="D189:D191"/>
    <mergeCell ref="B192:B194"/>
    <mergeCell ref="C192:C194"/>
    <mergeCell ref="D192:D194"/>
    <mergeCell ref="T186:T188"/>
    <mergeCell ref="P187:R187"/>
    <mergeCell ref="P188:R188"/>
    <mergeCell ref="A189:A191"/>
    <mergeCell ref="P189:R189"/>
    <mergeCell ref="S189:S191"/>
    <mergeCell ref="T195:T197"/>
    <mergeCell ref="P196:R196"/>
    <mergeCell ref="P197:R197"/>
    <mergeCell ref="A198:A200"/>
    <mergeCell ref="P198:R198"/>
    <mergeCell ref="S198:S200"/>
    <mergeCell ref="B195:B197"/>
    <mergeCell ref="C195:C197"/>
    <mergeCell ref="D195:D197"/>
    <mergeCell ref="B198:B200"/>
    <mergeCell ref="C198:C200"/>
    <mergeCell ref="D198:D200"/>
    <mergeCell ref="T192:T194"/>
    <mergeCell ref="P193:R193"/>
    <mergeCell ref="P194:R194"/>
    <mergeCell ref="A195:A197"/>
    <mergeCell ref="P195:R195"/>
    <mergeCell ref="S195:S197"/>
    <mergeCell ref="T201:T203"/>
    <mergeCell ref="P202:R202"/>
    <mergeCell ref="P203:R203"/>
    <mergeCell ref="A204:A206"/>
    <mergeCell ref="P204:R204"/>
    <mergeCell ref="S204:S206"/>
    <mergeCell ref="B201:B203"/>
    <mergeCell ref="C201:C203"/>
    <mergeCell ref="D201:D203"/>
    <mergeCell ref="B204:B206"/>
    <mergeCell ref="C204:C206"/>
    <mergeCell ref="D204:D206"/>
    <mergeCell ref="T198:T200"/>
    <mergeCell ref="P199:R199"/>
    <mergeCell ref="P200:R200"/>
    <mergeCell ref="A201:A203"/>
    <mergeCell ref="P201:R201"/>
    <mergeCell ref="S201:S203"/>
    <mergeCell ref="T207:T209"/>
    <mergeCell ref="P208:R208"/>
    <mergeCell ref="P209:R209"/>
    <mergeCell ref="A210:A212"/>
    <mergeCell ref="P210:R210"/>
    <mergeCell ref="S210:S212"/>
    <mergeCell ref="B207:B209"/>
    <mergeCell ref="C207:C209"/>
    <mergeCell ref="D207:D209"/>
    <mergeCell ref="B210:B212"/>
    <mergeCell ref="C210:C212"/>
    <mergeCell ref="D210:D212"/>
    <mergeCell ref="T204:T206"/>
    <mergeCell ref="P205:R205"/>
    <mergeCell ref="P206:R206"/>
    <mergeCell ref="A207:A209"/>
    <mergeCell ref="P207:R207"/>
    <mergeCell ref="S207:S209"/>
    <mergeCell ref="T213:T215"/>
    <mergeCell ref="P214:R214"/>
    <mergeCell ref="P215:R215"/>
    <mergeCell ref="A216:A218"/>
    <mergeCell ref="P216:R216"/>
    <mergeCell ref="S216:S218"/>
    <mergeCell ref="B213:B215"/>
    <mergeCell ref="C213:C215"/>
    <mergeCell ref="D213:D215"/>
    <mergeCell ref="B216:B218"/>
    <mergeCell ref="C216:C218"/>
    <mergeCell ref="D216:D218"/>
    <mergeCell ref="T210:T212"/>
    <mergeCell ref="P211:R211"/>
    <mergeCell ref="P212:R212"/>
    <mergeCell ref="A213:A215"/>
    <mergeCell ref="P213:R213"/>
    <mergeCell ref="S213:S215"/>
    <mergeCell ref="T219:T221"/>
    <mergeCell ref="P220:R220"/>
    <mergeCell ref="P221:R221"/>
    <mergeCell ref="A222:A224"/>
    <mergeCell ref="P222:R222"/>
    <mergeCell ref="S222:S224"/>
    <mergeCell ref="B219:B221"/>
    <mergeCell ref="C219:C221"/>
    <mergeCell ref="D219:D221"/>
    <mergeCell ref="B222:B224"/>
    <mergeCell ref="C222:C224"/>
    <mergeCell ref="D222:D224"/>
    <mergeCell ref="T216:T218"/>
    <mergeCell ref="P217:R217"/>
    <mergeCell ref="P218:R218"/>
    <mergeCell ref="A219:A221"/>
    <mergeCell ref="P219:R219"/>
    <mergeCell ref="S219:S221"/>
    <mergeCell ref="T225:T227"/>
    <mergeCell ref="P226:R226"/>
    <mergeCell ref="P227:R227"/>
    <mergeCell ref="A228:A230"/>
    <mergeCell ref="P228:R228"/>
    <mergeCell ref="S228:S230"/>
    <mergeCell ref="B225:B227"/>
    <mergeCell ref="C225:C227"/>
    <mergeCell ref="D225:D227"/>
    <mergeCell ref="B228:B230"/>
    <mergeCell ref="C228:C230"/>
    <mergeCell ref="D228:D230"/>
    <mergeCell ref="T222:T224"/>
    <mergeCell ref="P223:R223"/>
    <mergeCell ref="P224:R224"/>
    <mergeCell ref="A225:A227"/>
    <mergeCell ref="P225:R225"/>
    <mergeCell ref="S225:S227"/>
    <mergeCell ref="T231:T233"/>
    <mergeCell ref="P232:R232"/>
    <mergeCell ref="P233:R233"/>
    <mergeCell ref="A234:A236"/>
    <mergeCell ref="P234:R234"/>
    <mergeCell ref="S234:S236"/>
    <mergeCell ref="B231:B233"/>
    <mergeCell ref="C231:C233"/>
    <mergeCell ref="D231:D233"/>
    <mergeCell ref="B234:B236"/>
    <mergeCell ref="C234:C236"/>
    <mergeCell ref="D234:D236"/>
    <mergeCell ref="T228:T230"/>
    <mergeCell ref="P229:R229"/>
    <mergeCell ref="P230:R230"/>
    <mergeCell ref="A231:A233"/>
    <mergeCell ref="P231:R231"/>
    <mergeCell ref="S231:S233"/>
    <mergeCell ref="T237:T239"/>
    <mergeCell ref="P238:R238"/>
    <mergeCell ref="P239:R239"/>
    <mergeCell ref="A240:A242"/>
    <mergeCell ref="P240:R240"/>
    <mergeCell ref="S240:S242"/>
    <mergeCell ref="B237:B239"/>
    <mergeCell ref="C237:C239"/>
    <mergeCell ref="D237:D239"/>
    <mergeCell ref="B240:B242"/>
    <mergeCell ref="C240:C242"/>
    <mergeCell ref="D240:D242"/>
    <mergeCell ref="T234:T236"/>
    <mergeCell ref="P235:R235"/>
    <mergeCell ref="P236:R236"/>
    <mergeCell ref="A237:A239"/>
    <mergeCell ref="P237:R237"/>
    <mergeCell ref="S237:S239"/>
    <mergeCell ref="T243:T245"/>
    <mergeCell ref="P244:R244"/>
    <mergeCell ref="P245:R245"/>
    <mergeCell ref="A246:A248"/>
    <mergeCell ref="P246:R246"/>
    <mergeCell ref="S246:S248"/>
    <mergeCell ref="B243:B245"/>
    <mergeCell ref="C243:C245"/>
    <mergeCell ref="D243:D245"/>
    <mergeCell ref="B246:B248"/>
    <mergeCell ref="C246:C248"/>
    <mergeCell ref="D246:D248"/>
    <mergeCell ref="T240:T242"/>
    <mergeCell ref="P241:R241"/>
    <mergeCell ref="P242:R242"/>
    <mergeCell ref="A243:A245"/>
    <mergeCell ref="P243:R243"/>
    <mergeCell ref="S243:S245"/>
    <mergeCell ref="T249:T251"/>
    <mergeCell ref="P250:R250"/>
    <mergeCell ref="P251:R251"/>
    <mergeCell ref="A252:A254"/>
    <mergeCell ref="P252:R252"/>
    <mergeCell ref="S252:S254"/>
    <mergeCell ref="B249:B251"/>
    <mergeCell ref="C249:C251"/>
    <mergeCell ref="D249:D251"/>
    <mergeCell ref="B252:B254"/>
    <mergeCell ref="C252:C254"/>
    <mergeCell ref="D252:D254"/>
    <mergeCell ref="T246:T248"/>
    <mergeCell ref="P247:R247"/>
    <mergeCell ref="P248:R248"/>
    <mergeCell ref="A249:A251"/>
    <mergeCell ref="P249:R249"/>
    <mergeCell ref="S249:S251"/>
    <mergeCell ref="T255:T257"/>
    <mergeCell ref="P256:R256"/>
    <mergeCell ref="P257:R257"/>
    <mergeCell ref="A258:A260"/>
    <mergeCell ref="P258:R258"/>
    <mergeCell ref="S258:S260"/>
    <mergeCell ref="B255:B257"/>
    <mergeCell ref="C255:C257"/>
    <mergeCell ref="D255:D257"/>
    <mergeCell ref="B258:B260"/>
    <mergeCell ref="C258:C260"/>
    <mergeCell ref="D258:D260"/>
    <mergeCell ref="T252:T254"/>
    <mergeCell ref="P253:R253"/>
    <mergeCell ref="P254:R254"/>
    <mergeCell ref="A255:A257"/>
    <mergeCell ref="P255:R255"/>
    <mergeCell ref="S255:S257"/>
    <mergeCell ref="T261:T263"/>
    <mergeCell ref="P262:R262"/>
    <mergeCell ref="P263:R263"/>
    <mergeCell ref="A264:A266"/>
    <mergeCell ref="P264:R264"/>
    <mergeCell ref="S264:S266"/>
    <mergeCell ref="B261:B263"/>
    <mergeCell ref="C261:C263"/>
    <mergeCell ref="D261:D263"/>
    <mergeCell ref="B264:B266"/>
    <mergeCell ref="C264:C266"/>
    <mergeCell ref="D264:D266"/>
    <mergeCell ref="T258:T260"/>
    <mergeCell ref="P259:R259"/>
    <mergeCell ref="P260:R260"/>
    <mergeCell ref="A261:A263"/>
    <mergeCell ref="P261:R261"/>
    <mergeCell ref="S261:S263"/>
    <mergeCell ref="T267:T269"/>
    <mergeCell ref="P268:R268"/>
    <mergeCell ref="P269:R269"/>
    <mergeCell ref="A270:A272"/>
    <mergeCell ref="P270:R270"/>
    <mergeCell ref="S270:S272"/>
    <mergeCell ref="B267:B269"/>
    <mergeCell ref="C267:C269"/>
    <mergeCell ref="D267:D269"/>
    <mergeCell ref="B270:B272"/>
    <mergeCell ref="C270:C272"/>
    <mergeCell ref="D270:D272"/>
    <mergeCell ref="T264:T266"/>
    <mergeCell ref="P265:R265"/>
    <mergeCell ref="P266:R266"/>
    <mergeCell ref="A267:A269"/>
    <mergeCell ref="P267:R267"/>
    <mergeCell ref="S267:S269"/>
    <mergeCell ref="T273:T275"/>
    <mergeCell ref="P274:R274"/>
    <mergeCell ref="P275:R275"/>
    <mergeCell ref="A276:A278"/>
    <mergeCell ref="P276:R276"/>
    <mergeCell ref="S276:S278"/>
    <mergeCell ref="B273:B275"/>
    <mergeCell ref="C273:C275"/>
    <mergeCell ref="D273:D275"/>
    <mergeCell ref="B276:B278"/>
    <mergeCell ref="C276:C278"/>
    <mergeCell ref="D276:D278"/>
    <mergeCell ref="T270:T272"/>
    <mergeCell ref="P271:R271"/>
    <mergeCell ref="P272:R272"/>
    <mergeCell ref="A273:A275"/>
    <mergeCell ref="P273:R273"/>
    <mergeCell ref="S273:S275"/>
    <mergeCell ref="T279:T281"/>
    <mergeCell ref="P280:R280"/>
    <mergeCell ref="P281:R281"/>
    <mergeCell ref="A282:A284"/>
    <mergeCell ref="P282:R282"/>
    <mergeCell ref="S282:S284"/>
    <mergeCell ref="B279:B281"/>
    <mergeCell ref="C279:C281"/>
    <mergeCell ref="D279:D281"/>
    <mergeCell ref="B282:B284"/>
    <mergeCell ref="C282:C284"/>
    <mergeCell ref="D282:D284"/>
    <mergeCell ref="T276:T278"/>
    <mergeCell ref="P277:R277"/>
    <mergeCell ref="P278:R278"/>
    <mergeCell ref="A279:A281"/>
    <mergeCell ref="P279:R279"/>
    <mergeCell ref="S279:S281"/>
    <mergeCell ref="T285:T287"/>
    <mergeCell ref="P286:R286"/>
    <mergeCell ref="P287:R287"/>
    <mergeCell ref="A288:A290"/>
    <mergeCell ref="P288:R288"/>
    <mergeCell ref="S288:S290"/>
    <mergeCell ref="B285:B287"/>
    <mergeCell ref="C285:C287"/>
    <mergeCell ref="D285:D287"/>
    <mergeCell ref="B288:B290"/>
    <mergeCell ref="C288:C290"/>
    <mergeCell ref="D288:D290"/>
    <mergeCell ref="T282:T284"/>
    <mergeCell ref="P283:R283"/>
    <mergeCell ref="P284:R284"/>
    <mergeCell ref="A285:A287"/>
    <mergeCell ref="P285:R285"/>
    <mergeCell ref="S285:S287"/>
    <mergeCell ref="T291:T293"/>
    <mergeCell ref="P292:R292"/>
    <mergeCell ref="P293:R293"/>
    <mergeCell ref="A294:A296"/>
    <mergeCell ref="P294:R294"/>
    <mergeCell ref="S294:S296"/>
    <mergeCell ref="B291:B293"/>
    <mergeCell ref="C291:C293"/>
    <mergeCell ref="D291:D293"/>
    <mergeCell ref="B294:B296"/>
    <mergeCell ref="C294:C296"/>
    <mergeCell ref="D294:D296"/>
    <mergeCell ref="T288:T290"/>
    <mergeCell ref="P289:R289"/>
    <mergeCell ref="P290:R290"/>
    <mergeCell ref="A291:A293"/>
    <mergeCell ref="P291:R291"/>
    <mergeCell ref="S291:S293"/>
    <mergeCell ref="T297:T299"/>
    <mergeCell ref="P298:R298"/>
    <mergeCell ref="P299:R299"/>
    <mergeCell ref="A300:A302"/>
    <mergeCell ref="P300:R300"/>
    <mergeCell ref="S300:S302"/>
    <mergeCell ref="B297:B299"/>
    <mergeCell ref="C297:C299"/>
    <mergeCell ref="D297:D299"/>
    <mergeCell ref="B300:B302"/>
    <mergeCell ref="C300:C302"/>
    <mergeCell ref="D300:D302"/>
    <mergeCell ref="T294:T296"/>
    <mergeCell ref="P295:R295"/>
    <mergeCell ref="P296:R296"/>
    <mergeCell ref="A297:A299"/>
    <mergeCell ref="P297:R297"/>
    <mergeCell ref="S297:S299"/>
    <mergeCell ref="T303:T305"/>
    <mergeCell ref="P304:R304"/>
    <mergeCell ref="P305:R305"/>
    <mergeCell ref="A306:A308"/>
    <mergeCell ref="P306:R306"/>
    <mergeCell ref="S306:S308"/>
    <mergeCell ref="B303:B305"/>
    <mergeCell ref="C303:C305"/>
    <mergeCell ref="D303:D305"/>
    <mergeCell ref="B306:B308"/>
    <mergeCell ref="C306:C308"/>
    <mergeCell ref="D306:D308"/>
    <mergeCell ref="T300:T302"/>
    <mergeCell ref="P301:R301"/>
    <mergeCell ref="P302:R302"/>
    <mergeCell ref="A303:A305"/>
    <mergeCell ref="P303:R303"/>
    <mergeCell ref="S303:S305"/>
    <mergeCell ref="T309:T311"/>
    <mergeCell ref="P310:R310"/>
    <mergeCell ref="P311:R311"/>
    <mergeCell ref="A312:A314"/>
    <mergeCell ref="P312:R312"/>
    <mergeCell ref="S312:S314"/>
    <mergeCell ref="B309:B311"/>
    <mergeCell ref="C309:C311"/>
    <mergeCell ref="D309:D311"/>
    <mergeCell ref="B312:B314"/>
    <mergeCell ref="C312:C314"/>
    <mergeCell ref="D312:D314"/>
    <mergeCell ref="T306:T308"/>
    <mergeCell ref="P307:R307"/>
    <mergeCell ref="P308:R308"/>
    <mergeCell ref="A309:A311"/>
    <mergeCell ref="P309:R309"/>
    <mergeCell ref="S309:S311"/>
    <mergeCell ref="T315:T317"/>
    <mergeCell ref="P316:R316"/>
    <mergeCell ref="P317:R317"/>
    <mergeCell ref="A318:A320"/>
    <mergeCell ref="P318:R318"/>
    <mergeCell ref="S318:S320"/>
    <mergeCell ref="B315:B317"/>
    <mergeCell ref="C315:C317"/>
    <mergeCell ref="D315:D317"/>
    <mergeCell ref="B318:B320"/>
    <mergeCell ref="C318:C320"/>
    <mergeCell ref="D318:D320"/>
    <mergeCell ref="T312:T314"/>
    <mergeCell ref="P313:R313"/>
    <mergeCell ref="P314:R314"/>
    <mergeCell ref="A315:A317"/>
    <mergeCell ref="P315:R315"/>
    <mergeCell ref="S315:S317"/>
    <mergeCell ref="T321:T323"/>
    <mergeCell ref="P322:R322"/>
    <mergeCell ref="P323:R323"/>
    <mergeCell ref="A324:A326"/>
    <mergeCell ref="P324:R324"/>
    <mergeCell ref="S324:S326"/>
    <mergeCell ref="B321:B323"/>
    <mergeCell ref="C321:C323"/>
    <mergeCell ref="D321:D323"/>
    <mergeCell ref="B324:B326"/>
    <mergeCell ref="C324:C326"/>
    <mergeCell ref="D324:D326"/>
    <mergeCell ref="T318:T320"/>
    <mergeCell ref="P319:R319"/>
    <mergeCell ref="P320:R320"/>
    <mergeCell ref="A321:A323"/>
    <mergeCell ref="P321:R321"/>
    <mergeCell ref="S321:S323"/>
    <mergeCell ref="T327:T329"/>
    <mergeCell ref="P328:R328"/>
    <mergeCell ref="P329:R329"/>
    <mergeCell ref="A330:A332"/>
    <mergeCell ref="P330:R330"/>
    <mergeCell ref="S330:S332"/>
    <mergeCell ref="B327:B329"/>
    <mergeCell ref="C327:C329"/>
    <mergeCell ref="D327:D329"/>
    <mergeCell ref="B330:B332"/>
    <mergeCell ref="C330:C332"/>
    <mergeCell ref="D330:D332"/>
    <mergeCell ref="T324:T326"/>
    <mergeCell ref="P325:R325"/>
    <mergeCell ref="P326:R326"/>
    <mergeCell ref="A327:A329"/>
    <mergeCell ref="P327:R327"/>
    <mergeCell ref="S327:S329"/>
    <mergeCell ref="T333:T335"/>
    <mergeCell ref="P334:R334"/>
    <mergeCell ref="P335:R335"/>
    <mergeCell ref="A336:A338"/>
    <mergeCell ref="P336:R336"/>
    <mergeCell ref="S336:S338"/>
    <mergeCell ref="B333:B335"/>
    <mergeCell ref="C333:C335"/>
    <mergeCell ref="D333:D335"/>
    <mergeCell ref="B336:B338"/>
    <mergeCell ref="C336:C338"/>
    <mergeCell ref="D336:D338"/>
    <mergeCell ref="T330:T332"/>
    <mergeCell ref="P331:R331"/>
    <mergeCell ref="P332:R332"/>
    <mergeCell ref="A333:A335"/>
    <mergeCell ref="P333:R333"/>
    <mergeCell ref="S333:S335"/>
    <mergeCell ref="T339:T341"/>
    <mergeCell ref="P340:R340"/>
    <mergeCell ref="P341:R341"/>
    <mergeCell ref="A342:A344"/>
    <mergeCell ref="P342:R342"/>
    <mergeCell ref="S342:S344"/>
    <mergeCell ref="B342:B344"/>
    <mergeCell ref="C342:C344"/>
    <mergeCell ref="D342:D344"/>
    <mergeCell ref="B339:B341"/>
    <mergeCell ref="C339:C341"/>
    <mergeCell ref="D339:D341"/>
    <mergeCell ref="T336:T338"/>
    <mergeCell ref="P337:R337"/>
    <mergeCell ref="P338:R338"/>
    <mergeCell ref="A339:A341"/>
    <mergeCell ref="P339:R339"/>
    <mergeCell ref="S339:S341"/>
    <mergeCell ref="T345:T347"/>
    <mergeCell ref="P346:R346"/>
    <mergeCell ref="P347:R347"/>
    <mergeCell ref="A348:A350"/>
    <mergeCell ref="P348:R348"/>
    <mergeCell ref="S348:S350"/>
    <mergeCell ref="B345:B347"/>
    <mergeCell ref="C345:C347"/>
    <mergeCell ref="D345:D347"/>
    <mergeCell ref="B348:B350"/>
    <mergeCell ref="C348:C350"/>
    <mergeCell ref="D348:D350"/>
    <mergeCell ref="T342:T344"/>
    <mergeCell ref="P343:R343"/>
    <mergeCell ref="P344:R344"/>
    <mergeCell ref="A345:A347"/>
    <mergeCell ref="P345:R345"/>
    <mergeCell ref="S345:S347"/>
    <mergeCell ref="T351:T353"/>
    <mergeCell ref="P352:R352"/>
    <mergeCell ref="P353:R353"/>
    <mergeCell ref="A354:A356"/>
    <mergeCell ref="P354:R354"/>
    <mergeCell ref="S354:S356"/>
    <mergeCell ref="B351:B353"/>
    <mergeCell ref="C351:C353"/>
    <mergeCell ref="D351:D353"/>
    <mergeCell ref="B354:B356"/>
    <mergeCell ref="C354:C356"/>
    <mergeCell ref="D354:D356"/>
    <mergeCell ref="T348:T350"/>
    <mergeCell ref="P349:R349"/>
    <mergeCell ref="P350:R350"/>
    <mergeCell ref="A351:A353"/>
    <mergeCell ref="P351:R351"/>
    <mergeCell ref="S351:S353"/>
    <mergeCell ref="T357:T359"/>
    <mergeCell ref="P358:R358"/>
    <mergeCell ref="P359:R359"/>
    <mergeCell ref="A360:A362"/>
    <mergeCell ref="P360:R360"/>
    <mergeCell ref="S360:S362"/>
    <mergeCell ref="B357:B359"/>
    <mergeCell ref="C357:C359"/>
    <mergeCell ref="D357:D359"/>
    <mergeCell ref="B360:B362"/>
    <mergeCell ref="C360:C362"/>
    <mergeCell ref="D360:D362"/>
    <mergeCell ref="T354:T356"/>
    <mergeCell ref="P355:R355"/>
    <mergeCell ref="P356:R356"/>
    <mergeCell ref="A357:A359"/>
    <mergeCell ref="P357:R357"/>
    <mergeCell ref="S357:S359"/>
    <mergeCell ref="T363:T365"/>
    <mergeCell ref="P364:R364"/>
    <mergeCell ref="P365:R365"/>
    <mergeCell ref="A366:A368"/>
    <mergeCell ref="P366:R366"/>
    <mergeCell ref="S366:S368"/>
    <mergeCell ref="B363:B365"/>
    <mergeCell ref="C363:C365"/>
    <mergeCell ref="D363:D365"/>
    <mergeCell ref="B366:B368"/>
    <mergeCell ref="C366:C368"/>
    <mergeCell ref="D366:D368"/>
    <mergeCell ref="T360:T362"/>
    <mergeCell ref="P361:R361"/>
    <mergeCell ref="P362:R362"/>
    <mergeCell ref="A363:A365"/>
    <mergeCell ref="P363:R363"/>
    <mergeCell ref="S363:S365"/>
    <mergeCell ref="T372:T374"/>
    <mergeCell ref="P373:R373"/>
    <mergeCell ref="P374:R374"/>
    <mergeCell ref="A375:A377"/>
    <mergeCell ref="P375:R375"/>
    <mergeCell ref="S375:S377"/>
    <mergeCell ref="T369:T371"/>
    <mergeCell ref="P370:R370"/>
    <mergeCell ref="P371:R371"/>
    <mergeCell ref="A372:A374"/>
    <mergeCell ref="P372:R372"/>
    <mergeCell ref="S372:S374"/>
    <mergeCell ref="T366:T368"/>
    <mergeCell ref="P367:R367"/>
    <mergeCell ref="P368:R368"/>
    <mergeCell ref="A369:A371"/>
    <mergeCell ref="P369:R369"/>
    <mergeCell ref="S369:S371"/>
    <mergeCell ref="T381:T383"/>
    <mergeCell ref="P382:R382"/>
    <mergeCell ref="P383:R383"/>
    <mergeCell ref="A384:A386"/>
    <mergeCell ref="P384:R384"/>
    <mergeCell ref="S384:S386"/>
    <mergeCell ref="T378:T380"/>
    <mergeCell ref="P379:R379"/>
    <mergeCell ref="P380:R380"/>
    <mergeCell ref="A381:A383"/>
    <mergeCell ref="P381:R381"/>
    <mergeCell ref="S381:S383"/>
    <mergeCell ref="T375:T377"/>
    <mergeCell ref="P376:R376"/>
    <mergeCell ref="P377:R377"/>
    <mergeCell ref="A378:A380"/>
    <mergeCell ref="P378:R378"/>
    <mergeCell ref="S378:S380"/>
    <mergeCell ref="T387:T389"/>
    <mergeCell ref="P388:R388"/>
    <mergeCell ref="P389:R389"/>
    <mergeCell ref="A390:A392"/>
    <mergeCell ref="P390:R390"/>
    <mergeCell ref="S390:S392"/>
    <mergeCell ref="D387:D389"/>
    <mergeCell ref="B390:B392"/>
    <mergeCell ref="C390:C392"/>
    <mergeCell ref="D390:D392"/>
    <mergeCell ref="T384:T386"/>
    <mergeCell ref="P385:R385"/>
    <mergeCell ref="P386:R386"/>
    <mergeCell ref="A387:A389"/>
    <mergeCell ref="P387:R387"/>
    <mergeCell ref="S387:S389"/>
    <mergeCell ref="C387:C389"/>
    <mergeCell ref="C384:C386"/>
    <mergeCell ref="D384:D386"/>
    <mergeCell ref="B387:B389"/>
    <mergeCell ref="P398:R398"/>
    <mergeCell ref="A399:A401"/>
    <mergeCell ref="P399:R399"/>
    <mergeCell ref="S399:S401"/>
    <mergeCell ref="T393:T395"/>
    <mergeCell ref="P394:R394"/>
    <mergeCell ref="P395:R395"/>
    <mergeCell ref="A396:A398"/>
    <mergeCell ref="P396:R396"/>
    <mergeCell ref="S396:S398"/>
    <mergeCell ref="B393:B395"/>
    <mergeCell ref="C393:C395"/>
    <mergeCell ref="D393:D395"/>
    <mergeCell ref="B396:B398"/>
    <mergeCell ref="C396:C398"/>
    <mergeCell ref="D396:D398"/>
    <mergeCell ref="T390:T392"/>
    <mergeCell ref="P391:R391"/>
    <mergeCell ref="P392:R392"/>
    <mergeCell ref="A393:A395"/>
    <mergeCell ref="P393:R393"/>
    <mergeCell ref="S393:S395"/>
    <mergeCell ref="T396:T398"/>
    <mergeCell ref="P397:R397"/>
    <mergeCell ref="A408:A410"/>
    <mergeCell ref="P408:R408"/>
    <mergeCell ref="S408:S410"/>
    <mergeCell ref="B405:B407"/>
    <mergeCell ref="C405:C407"/>
    <mergeCell ref="D405:D407"/>
    <mergeCell ref="B408:B410"/>
    <mergeCell ref="C408:C410"/>
    <mergeCell ref="D408:D410"/>
    <mergeCell ref="T402:T404"/>
    <mergeCell ref="P403:R403"/>
    <mergeCell ref="P404:R404"/>
    <mergeCell ref="A405:A407"/>
    <mergeCell ref="P405:R405"/>
    <mergeCell ref="S405:S407"/>
    <mergeCell ref="T399:T401"/>
    <mergeCell ref="P400:R400"/>
    <mergeCell ref="P401:R401"/>
    <mergeCell ref="A402:A404"/>
    <mergeCell ref="P402:R402"/>
    <mergeCell ref="S402:S404"/>
    <mergeCell ref="B399:B401"/>
    <mergeCell ref="C399:C401"/>
    <mergeCell ref="D399:D401"/>
    <mergeCell ref="B402:B404"/>
    <mergeCell ref="C402:C404"/>
    <mergeCell ref="D402:D404"/>
    <mergeCell ref="B432:B434"/>
    <mergeCell ref="A432:A434"/>
    <mergeCell ref="A420:A422"/>
    <mergeCell ref="P420:R420"/>
    <mergeCell ref="S420:S422"/>
    <mergeCell ref="T414:T416"/>
    <mergeCell ref="P415:R415"/>
    <mergeCell ref="P416:R416"/>
    <mergeCell ref="A417:A419"/>
    <mergeCell ref="P417:R417"/>
    <mergeCell ref="S417:S419"/>
    <mergeCell ref="T411:T413"/>
    <mergeCell ref="P412:R412"/>
    <mergeCell ref="P413:R413"/>
    <mergeCell ref="A414:A416"/>
    <mergeCell ref="P414:R414"/>
    <mergeCell ref="S414:S416"/>
    <mergeCell ref="B411:B413"/>
    <mergeCell ref="C411:C413"/>
    <mergeCell ref="D411:D413"/>
    <mergeCell ref="B414:B416"/>
    <mergeCell ref="C414:C416"/>
    <mergeCell ref="D414:D416"/>
    <mergeCell ref="B417:B419"/>
    <mergeCell ref="C417:C419"/>
    <mergeCell ref="D417:D419"/>
    <mergeCell ref="B420:B422"/>
    <mergeCell ref="C420:C422"/>
    <mergeCell ref="D420:D422"/>
    <mergeCell ref="P422:R422"/>
    <mergeCell ref="A411:A413"/>
    <mergeCell ref="P411:R411"/>
    <mergeCell ref="A429:A431"/>
    <mergeCell ref="P429:R429"/>
    <mergeCell ref="S429:S431"/>
    <mergeCell ref="T423:T425"/>
    <mergeCell ref="P424:R424"/>
    <mergeCell ref="P425:R425"/>
    <mergeCell ref="A426:A428"/>
    <mergeCell ref="P426:R426"/>
    <mergeCell ref="S426:S428"/>
    <mergeCell ref="A423:A425"/>
    <mergeCell ref="P423:R423"/>
    <mergeCell ref="S423:S425"/>
    <mergeCell ref="B423:B425"/>
    <mergeCell ref="C423:C425"/>
    <mergeCell ref="D423:D425"/>
    <mergeCell ref="B426:B428"/>
    <mergeCell ref="C426:C428"/>
    <mergeCell ref="D426:D428"/>
    <mergeCell ref="B429:B431"/>
    <mergeCell ref="C429:C431"/>
    <mergeCell ref="D429:D431"/>
    <mergeCell ref="A441:A443"/>
    <mergeCell ref="P441:R441"/>
    <mergeCell ref="S441:S443"/>
    <mergeCell ref="T435:T437"/>
    <mergeCell ref="P436:R436"/>
    <mergeCell ref="P437:R437"/>
    <mergeCell ref="A438:A440"/>
    <mergeCell ref="P438:R438"/>
    <mergeCell ref="S438:S440"/>
    <mergeCell ref="B24:B26"/>
    <mergeCell ref="C24:C26"/>
    <mergeCell ref="B465:B467"/>
    <mergeCell ref="C465:C467"/>
    <mergeCell ref="D465:D467"/>
    <mergeCell ref="D24:D26"/>
    <mergeCell ref="B27:B29"/>
    <mergeCell ref="C27:C29"/>
    <mergeCell ref="D27:D29"/>
    <mergeCell ref="B462:B464"/>
    <mergeCell ref="C462:C464"/>
    <mergeCell ref="T432:T434"/>
    <mergeCell ref="P433:R433"/>
    <mergeCell ref="P434:R434"/>
    <mergeCell ref="A435:A437"/>
    <mergeCell ref="P435:R435"/>
    <mergeCell ref="S435:S437"/>
    <mergeCell ref="T429:T431"/>
    <mergeCell ref="P430:R430"/>
    <mergeCell ref="P431:R431"/>
    <mergeCell ref="P432:R432"/>
    <mergeCell ref="S432:S434"/>
    <mergeCell ref="C432:C434"/>
    <mergeCell ref="A450:A452"/>
    <mergeCell ref="P450:R450"/>
    <mergeCell ref="S450:S452"/>
    <mergeCell ref="T444:T446"/>
    <mergeCell ref="P445:R445"/>
    <mergeCell ref="P446:R446"/>
    <mergeCell ref="A447:A449"/>
    <mergeCell ref="P447:R447"/>
    <mergeCell ref="S447:S449"/>
    <mergeCell ref="A444:A446"/>
    <mergeCell ref="P444:R444"/>
    <mergeCell ref="S444:S446"/>
    <mergeCell ref="B450:B452"/>
    <mergeCell ref="C450:C452"/>
    <mergeCell ref="D450:D452"/>
    <mergeCell ref="B453:B455"/>
    <mergeCell ref="C453:C455"/>
    <mergeCell ref="D453:D455"/>
    <mergeCell ref="A453:A455"/>
    <mergeCell ref="P453:R453"/>
    <mergeCell ref="S453:S455"/>
    <mergeCell ref="T447:T449"/>
    <mergeCell ref="P448:R448"/>
    <mergeCell ref="P449:R449"/>
    <mergeCell ref="T453:T455"/>
    <mergeCell ref="P454:R454"/>
    <mergeCell ref="P455:R455"/>
    <mergeCell ref="T450:T452"/>
    <mergeCell ref="P451:R451"/>
    <mergeCell ref="P452:R452"/>
    <mergeCell ref="A465:A467"/>
    <mergeCell ref="P465:R465"/>
    <mergeCell ref="S465:S467"/>
    <mergeCell ref="T459:T461"/>
    <mergeCell ref="P460:R460"/>
    <mergeCell ref="P461:R461"/>
    <mergeCell ref="A462:A464"/>
    <mergeCell ref="P462:R462"/>
    <mergeCell ref="S462:S464"/>
    <mergeCell ref="T456:T458"/>
    <mergeCell ref="P457:R457"/>
    <mergeCell ref="P458:R458"/>
    <mergeCell ref="A459:A461"/>
    <mergeCell ref="P459:R459"/>
    <mergeCell ref="S459:S461"/>
    <mergeCell ref="A456:A458"/>
    <mergeCell ref="P456:R456"/>
    <mergeCell ref="S456:S458"/>
    <mergeCell ref="D462:D464"/>
    <mergeCell ref="D459:D461"/>
    <mergeCell ref="B459:B461"/>
    <mergeCell ref="C459:C461"/>
    <mergeCell ref="B456:B458"/>
    <mergeCell ref="C456:C458"/>
    <mergeCell ref="D456:D458"/>
    <mergeCell ref="T465:T467"/>
    <mergeCell ref="P466:R466"/>
    <mergeCell ref="P467:R467"/>
    <mergeCell ref="T462:T464"/>
    <mergeCell ref="P463:R463"/>
    <mergeCell ref="P464:R464"/>
    <mergeCell ref="T441:T443"/>
    <mergeCell ref="P442:R442"/>
    <mergeCell ref="P443:R443"/>
    <mergeCell ref="T438:T440"/>
    <mergeCell ref="P439:R439"/>
    <mergeCell ref="P440:R440"/>
    <mergeCell ref="T420:T422"/>
    <mergeCell ref="P421:R421"/>
    <mergeCell ref="T417:T419"/>
    <mergeCell ref="P418:R418"/>
    <mergeCell ref="P419:R419"/>
    <mergeCell ref="T408:T410"/>
    <mergeCell ref="P409:R409"/>
    <mergeCell ref="P410:R410"/>
    <mergeCell ref="T405:T407"/>
    <mergeCell ref="P406:R406"/>
    <mergeCell ref="P407:R407"/>
    <mergeCell ref="T426:T428"/>
    <mergeCell ref="P427:R427"/>
    <mergeCell ref="P428:R428"/>
    <mergeCell ref="S411:S413"/>
    <mergeCell ref="B438:B440"/>
    <mergeCell ref="C438:C440"/>
    <mergeCell ref="D438:D440"/>
    <mergeCell ref="B441:B443"/>
    <mergeCell ref="C441:C443"/>
    <mergeCell ref="D441:D443"/>
    <mergeCell ref="B444:B446"/>
    <mergeCell ref="C444:C446"/>
    <mergeCell ref="D444:D446"/>
    <mergeCell ref="B447:B449"/>
    <mergeCell ref="C447:C449"/>
    <mergeCell ref="D447:D449"/>
    <mergeCell ref="B369:B371"/>
    <mergeCell ref="C369:C371"/>
    <mergeCell ref="D369:D371"/>
    <mergeCell ref="B372:B374"/>
    <mergeCell ref="C372:C374"/>
    <mergeCell ref="D372:D374"/>
    <mergeCell ref="B375:B377"/>
    <mergeCell ref="C375:C377"/>
    <mergeCell ref="D375:D377"/>
    <mergeCell ref="B378:B380"/>
    <mergeCell ref="C378:C380"/>
    <mergeCell ref="D378:D380"/>
    <mergeCell ref="B381:B383"/>
    <mergeCell ref="C381:C383"/>
    <mergeCell ref="D381:D383"/>
    <mergeCell ref="B384:B386"/>
    <mergeCell ref="D432:D434"/>
    <mergeCell ref="B435:B437"/>
    <mergeCell ref="C435:C437"/>
    <mergeCell ref="D435:D437"/>
  </mergeCells>
  <phoneticPr fontId="1"/>
  <pageMargins left="0.7" right="0.7" top="0.75" bottom="0.75" header="0.3" footer="0.3"/>
  <pageSetup paperSize="9" scale="10" orientation="portrait" r:id="rId1"/>
  <rowBreaks count="5" manualBreakCount="5">
    <brk id="83" max="18" man="1"/>
    <brk id="167" max="18" man="1"/>
    <brk id="254" max="18" man="1"/>
    <brk id="341" max="18" man="1"/>
    <brk id="425" max="1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400-000000000000}">
          <x14:formula1>
            <xm:f>'登録データ（男）'!#REF!</xm:f>
          </x14:formula1>
          <xm:sqref>G15:H17 S15:T17</xm:sqref>
        </x14:dataValidation>
        <x14:dataValidation type="list" allowBlank="1" showInputMessage="1" showErrorMessage="1" xr:uid="{00000000-0002-0000-0400-000001000000}">
          <x14:formula1>
            <xm:f>'登録データ（男）'!$U$3:$U$22</xm:f>
          </x14:formula1>
          <xm:sqref>G18:G467</xm:sqref>
        </x14:dataValidation>
        <x14:dataValidation type="list" allowBlank="1" showInputMessage="1" showErrorMessage="1" xr:uid="{00000000-0002-0000-0400-000002000000}">
          <x14:formula1>
            <xm:f>'登録データ（男）'!$Z$3:$Z$4</xm:f>
          </x14:formula1>
          <xm:sqref>S18:T467</xm:sqref>
        </x14:dataValidation>
        <x14:dataValidation type="list" allowBlank="1" showInputMessage="1" showErrorMessage="1" xr:uid="{6A545E56-E91F-C64D-B9D3-A4D341476196}">
          <x14:formula1>
            <xm:f>'登録データ（男）'!$Z$7:$Z$8</xm:f>
          </x14:formula1>
          <xm:sqref>H18:H467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3399"/>
    <pageSetUpPr fitToPage="1"/>
  </sheetPr>
  <dimension ref="A1:J125"/>
  <sheetViews>
    <sheetView view="pageBreakPreview" zoomScale="70" zoomScaleSheetLayoutView="70" workbookViewId="0">
      <selection activeCell="C35" sqref="C35"/>
    </sheetView>
  </sheetViews>
  <sheetFormatPr defaultColWidth="9" defaultRowHeight="17.649999999999999"/>
  <cols>
    <col min="1" max="2" width="9" style="85"/>
    <col min="3" max="3" width="14.5" style="85" customWidth="1"/>
    <col min="4" max="7" width="13.8125" style="85" customWidth="1"/>
    <col min="8" max="9" width="11.3125" style="85" customWidth="1"/>
    <col min="10" max="11" width="9" style="85"/>
    <col min="12" max="13" width="11.3125" style="85" customWidth="1"/>
    <col min="14" max="28" width="11.8125" style="85" customWidth="1"/>
    <col min="29" max="16384" width="9" style="85"/>
  </cols>
  <sheetData>
    <row r="1" spans="1:10" ht="13.5" customHeight="1">
      <c r="A1" s="451" t="str">
        <f>基本情報登録!B3&amp;"　"&amp;"女子リレー様式Ⅰ"</f>
        <v>第73回 東北地区大学体育大会陸上競技　女子リレー様式Ⅰ</v>
      </c>
      <c r="B1" s="451"/>
      <c r="C1" s="451"/>
      <c r="D1" s="451"/>
      <c r="E1" s="451"/>
      <c r="F1" s="451"/>
      <c r="G1" s="451"/>
      <c r="H1" s="451"/>
      <c r="I1" s="451"/>
      <c r="J1" s="451"/>
    </row>
    <row r="2" spans="1:10" ht="13.5" customHeight="1">
      <c r="A2" s="451"/>
      <c r="B2" s="451"/>
      <c r="C2" s="451"/>
      <c r="D2" s="451"/>
      <c r="E2" s="451"/>
      <c r="F2" s="451"/>
      <c r="G2" s="451"/>
      <c r="H2" s="451"/>
      <c r="I2" s="451"/>
      <c r="J2" s="451"/>
    </row>
    <row r="3" spans="1:10" ht="13.5" customHeight="1">
      <c r="A3" s="451"/>
      <c r="B3" s="451"/>
      <c r="C3" s="451"/>
      <c r="D3" s="451"/>
      <c r="E3" s="451"/>
      <c r="F3" s="451"/>
      <c r="G3" s="451"/>
      <c r="H3" s="451"/>
      <c r="I3" s="451"/>
      <c r="J3" s="451"/>
    </row>
    <row r="4" spans="1:10" ht="18" thickBot="1"/>
    <row r="5" spans="1:10" ht="12" hidden="1" customHeight="1" thickBot="1"/>
    <row r="6" spans="1:10" hidden="1">
      <c r="B6" s="441" t="s">
        <v>377</v>
      </c>
      <c r="C6" s="442"/>
      <c r="D6" s="442"/>
      <c r="E6" s="442"/>
      <c r="F6" s="442"/>
      <c r="G6" s="442"/>
      <c r="H6" s="442"/>
      <c r="I6" s="443"/>
    </row>
    <row r="7" spans="1:10" ht="13.5" hidden="1" customHeight="1" thickBot="1">
      <c r="B7" s="444"/>
      <c r="C7" s="445"/>
      <c r="D7" s="445"/>
      <c r="E7" s="445"/>
      <c r="F7" s="445"/>
      <c r="G7" s="445"/>
      <c r="H7" s="445"/>
      <c r="I7" s="446"/>
    </row>
    <row r="8" spans="1:10" ht="21" hidden="1" customHeight="1">
      <c r="B8" s="447" t="s">
        <v>18</v>
      </c>
      <c r="C8" s="398"/>
      <c r="D8" s="213" t="str">
        <f>IF(基本情報登録!D8="","",IF(OR(C35&lt;&gt;"",B41&lt;&gt;"※備考："),基本情報登録!D8&amp;"ｴｰ",基本情報登録!D8))</f>
        <v/>
      </c>
      <c r="E8" s="213"/>
      <c r="F8" s="213"/>
      <c r="G8" s="213"/>
      <c r="H8" s="213"/>
      <c r="I8" s="448"/>
    </row>
    <row r="9" spans="1:10" ht="32.25" hidden="1" customHeight="1" thickBot="1">
      <c r="B9" s="438" t="s">
        <v>0</v>
      </c>
      <c r="C9" s="439"/>
      <c r="D9" s="449" t="str">
        <f>IF(基本情報登録!D10="","",IF(OR(C35&lt;&gt;"",B41&lt;&gt;"※備考："),基本情報登録!D10&amp;"A",基本情報登録!D10))</f>
        <v/>
      </c>
      <c r="E9" s="449"/>
      <c r="F9" s="449"/>
      <c r="G9" s="449"/>
      <c r="H9" s="449"/>
      <c r="I9" s="450"/>
    </row>
    <row r="10" spans="1:10" ht="33" hidden="1" customHeight="1">
      <c r="B10" s="405" t="s">
        <v>21</v>
      </c>
      <c r="C10" s="407"/>
      <c r="D10" s="434"/>
      <c r="E10" s="434"/>
      <c r="F10" s="434"/>
      <c r="G10" s="434"/>
      <c r="H10" s="434"/>
      <c r="I10" s="435"/>
    </row>
    <row r="11" spans="1:10" ht="33" hidden="1" customHeight="1">
      <c r="B11" s="436" t="s">
        <v>23</v>
      </c>
      <c r="C11" s="388"/>
      <c r="D11" s="388"/>
      <c r="E11" s="388"/>
      <c r="F11" s="388"/>
      <c r="G11" s="388"/>
      <c r="H11" s="388"/>
      <c r="I11" s="437"/>
    </row>
    <row r="12" spans="1:10" ht="33" hidden="1" customHeight="1" thickBot="1">
      <c r="B12" s="438" t="s">
        <v>66</v>
      </c>
      <c r="C12" s="439"/>
      <c r="D12" s="439"/>
      <c r="E12" s="439"/>
      <c r="F12" s="439"/>
      <c r="G12" s="439"/>
      <c r="H12" s="439"/>
      <c r="I12" s="440"/>
    </row>
    <row r="13" spans="1:10" ht="21.75" hidden="1" customHeight="1">
      <c r="B13" s="430" t="s">
        <v>60</v>
      </c>
      <c r="C13" s="431"/>
      <c r="D13" s="431"/>
      <c r="E13" s="431"/>
      <c r="F13" s="431"/>
      <c r="G13" s="431"/>
      <c r="H13" s="431"/>
      <c r="I13" s="432"/>
    </row>
    <row r="14" spans="1:10" ht="18" hidden="1" thickBot="1">
      <c r="B14" s="120" t="s">
        <v>15</v>
      </c>
      <c r="C14" s="121" t="s">
        <v>16</v>
      </c>
      <c r="D14" s="433" t="s">
        <v>62</v>
      </c>
      <c r="E14" s="433"/>
      <c r="F14" s="433" t="s">
        <v>18</v>
      </c>
      <c r="G14" s="433"/>
      <c r="H14" s="121" t="s">
        <v>34</v>
      </c>
      <c r="I14" s="119" t="s">
        <v>64</v>
      </c>
    </row>
    <row r="15" spans="1:10" ht="38.25" hidden="1" customHeight="1" thickTop="1">
      <c r="B15" s="122">
        <v>1</v>
      </c>
      <c r="C15" s="93"/>
      <c r="D15" s="452" t="str">
        <f>IF(C15="","",VLOOKUP(C15,'登録データ（女）'!A3:C226,2,))</f>
        <v/>
      </c>
      <c r="E15" s="388"/>
      <c r="F15" s="398" t="str">
        <f>IF(C15="","",VLOOKUP(C15,'登録データ（女）'!$A$3:$AA$2000,3,FALSE))</f>
        <v/>
      </c>
      <c r="G15" s="398"/>
      <c r="H15" s="93" t="str">
        <f>IF(C15="","",VLOOKUP(C15,'登録データ（女）'!$A$3:$AA$2000,7,FALSE))</f>
        <v/>
      </c>
      <c r="I15" s="123" t="str">
        <f>IF(C15="","",VLOOKUP(C15,'登録データ（女）'!$A$3:$AA$2000,4,FALSE))</f>
        <v/>
      </c>
    </row>
    <row r="16" spans="1:10" ht="38.25" hidden="1" customHeight="1">
      <c r="B16" s="124">
        <v>2</v>
      </c>
      <c r="C16" s="91"/>
      <c r="D16" s="388" t="str">
        <f>IF(C16="","",VLOOKUP(C16,'登録データ（女）'!$A$3:$AA$2000,2,FALSE))</f>
        <v/>
      </c>
      <c r="E16" s="388"/>
      <c r="F16" s="398" t="str">
        <f>IF(C16="","",VLOOKUP(C16,'登録データ（女）'!$A$3:$AA$2000,3,FALSE))</f>
        <v/>
      </c>
      <c r="G16" s="398"/>
      <c r="H16" s="93" t="str">
        <f>IF(C16="","",VLOOKUP(C16,'登録データ（女）'!$A$3:$AA$2000,7,FALSE))</f>
        <v/>
      </c>
      <c r="I16" s="123" t="str">
        <f>IF(C16="","",VLOOKUP(C16,'登録データ（女）'!$A$3:$AA$2000,4,FALSE))</f>
        <v/>
      </c>
    </row>
    <row r="17" spans="2:9" ht="38.25" hidden="1" customHeight="1">
      <c r="B17" s="124">
        <v>3</v>
      </c>
      <c r="C17" s="91"/>
      <c r="D17" s="388" t="str">
        <f>IF(C17="","",VLOOKUP(C17,'登録データ（女）'!$A$3:$AA$2000,2,FALSE))</f>
        <v/>
      </c>
      <c r="E17" s="388"/>
      <c r="F17" s="398" t="str">
        <f>IF(C17="","",VLOOKUP(C17,'登録データ（女）'!$A$3:$AA$2000,3,FALSE))</f>
        <v/>
      </c>
      <c r="G17" s="398"/>
      <c r="H17" s="93" t="str">
        <f>IF(C17="","",VLOOKUP(C17,'登録データ（女）'!$A$3:$AA$2000,7,FALSE))</f>
        <v/>
      </c>
      <c r="I17" s="123" t="str">
        <f>IF(C17="","",VLOOKUP(C17,'登録データ（女）'!$A$3:$AA$2000,4,FALSE))</f>
        <v/>
      </c>
    </row>
    <row r="18" spans="2:9" ht="38.25" hidden="1" customHeight="1">
      <c r="B18" s="124">
        <v>4</v>
      </c>
      <c r="C18" s="91"/>
      <c r="D18" s="388" t="str">
        <f>IF(C18="","",VLOOKUP(C18,'登録データ（女）'!$A$3:$AA$2000,2,FALSE))</f>
        <v/>
      </c>
      <c r="E18" s="388"/>
      <c r="F18" s="398" t="str">
        <f>IF(C18="","",VLOOKUP(C18,'登録データ（女）'!$A$3:$AA$2000,3,FALSE))</f>
        <v/>
      </c>
      <c r="G18" s="398"/>
      <c r="H18" s="93" t="str">
        <f>IF(C18="","",VLOOKUP(C18,'登録データ（女）'!$A$3:$AA$2000,7,FALSE))</f>
        <v/>
      </c>
      <c r="I18" s="123" t="str">
        <f>IF(C18="","",VLOOKUP(C18,'登録データ（女）'!$A$3:$AA$2000,4,FALSE))</f>
        <v/>
      </c>
    </row>
    <row r="19" spans="2:9" ht="38.25" hidden="1" customHeight="1">
      <c r="B19" s="124">
        <v>5</v>
      </c>
      <c r="C19" s="91"/>
      <c r="D19" s="388" t="str">
        <f>IF(C19="","",VLOOKUP(C19,'登録データ（女）'!$A$3:$AA$2000,2,FALSE))</f>
        <v/>
      </c>
      <c r="E19" s="388"/>
      <c r="F19" s="398" t="str">
        <f>IF(C19="","",VLOOKUP(C19,'登録データ（女）'!$A$3:$AA$2000,3,FALSE))</f>
        <v/>
      </c>
      <c r="G19" s="398"/>
      <c r="H19" s="93" t="str">
        <f>IF(C19="","",VLOOKUP(C19,'登録データ（女）'!$A$3:$AA$2000,7,FALSE))</f>
        <v/>
      </c>
      <c r="I19" s="123" t="str">
        <f>IF(C19="","",VLOOKUP(C19,'登録データ（女）'!$A$3:$AA$2000,4,FALSE))</f>
        <v/>
      </c>
    </row>
    <row r="20" spans="2:9" ht="38.25" hidden="1" customHeight="1">
      <c r="B20" s="124">
        <v>6</v>
      </c>
      <c r="C20" s="91"/>
      <c r="D20" s="388" t="str">
        <f>IF(C20="","",VLOOKUP(C20,'登録データ（女）'!$A$3:$AA$2000,2,FALSE))</f>
        <v/>
      </c>
      <c r="E20" s="388"/>
      <c r="F20" s="398" t="str">
        <f>IF(C20="","",VLOOKUP(C20,'登録データ（女）'!$A$3:$AA$2000,3,FALSE))</f>
        <v/>
      </c>
      <c r="G20" s="398"/>
      <c r="H20" s="93" t="str">
        <f>IF(C20="","",VLOOKUP(C20,'登録データ（女）'!$A$3:$AA$2000,7,FALSE))</f>
        <v/>
      </c>
      <c r="I20" s="123" t="str">
        <f>IF(C20="","",VLOOKUP(C20,'登録データ（女）'!$A$3:$AA$2000,4,FALSE))</f>
        <v/>
      </c>
    </row>
    <row r="21" spans="2:9" ht="36" hidden="1" customHeight="1">
      <c r="B21" s="453" t="s">
        <v>65</v>
      </c>
      <c r="C21" s="454"/>
      <c r="D21" s="454"/>
      <c r="E21" s="454"/>
      <c r="F21" s="454"/>
      <c r="G21" s="454"/>
      <c r="H21" s="454"/>
      <c r="I21" s="455"/>
    </row>
    <row r="22" spans="2:9" hidden="1">
      <c r="B22" s="453"/>
      <c r="C22" s="454"/>
      <c r="D22" s="454"/>
      <c r="E22" s="454"/>
      <c r="F22" s="454"/>
      <c r="G22" s="454"/>
      <c r="H22" s="454"/>
      <c r="I22" s="455"/>
    </row>
    <row r="23" spans="2:9" ht="16.5" hidden="1" customHeight="1" thickBot="1">
      <c r="B23" s="456"/>
      <c r="C23" s="457"/>
      <c r="D23" s="457"/>
      <c r="E23" s="457"/>
      <c r="F23" s="457"/>
      <c r="G23" s="457"/>
      <c r="H23" s="457"/>
      <c r="I23" s="458"/>
    </row>
    <row r="24" spans="2:9" ht="12" hidden="1" customHeight="1">
      <c r="B24" s="125"/>
      <c r="C24" s="125"/>
      <c r="D24" s="125"/>
      <c r="E24" s="125"/>
      <c r="F24" s="125"/>
      <c r="G24" s="125"/>
      <c r="H24" s="125"/>
      <c r="I24" s="125"/>
    </row>
    <row r="25" spans="2:9" ht="12" hidden="1" customHeight="1" thickBot="1"/>
    <row r="26" spans="2:9">
      <c r="B26" s="441" t="str">
        <f>基本情報登録!B3&amp;"　"&amp;"女子4×100mR"</f>
        <v>第73回 東北地区大学体育大会陸上競技　女子4×100mR</v>
      </c>
      <c r="C26" s="442"/>
      <c r="D26" s="442"/>
      <c r="E26" s="442"/>
      <c r="F26" s="442"/>
      <c r="G26" s="442"/>
      <c r="H26" s="442"/>
      <c r="I26" s="443"/>
    </row>
    <row r="27" spans="2:9" ht="13.5" customHeight="1" thickBot="1">
      <c r="B27" s="444"/>
      <c r="C27" s="445"/>
      <c r="D27" s="445"/>
      <c r="E27" s="445"/>
      <c r="F27" s="445"/>
      <c r="G27" s="445"/>
      <c r="H27" s="445"/>
      <c r="I27" s="446"/>
    </row>
    <row r="28" spans="2:9" ht="18" customHeight="1">
      <c r="B28" s="447" t="s">
        <v>18</v>
      </c>
      <c r="C28" s="398"/>
      <c r="D28" s="213" t="str">
        <f>IF(基本情報登録!D8="","",基本情報登録!D8&amp;"")</f>
        <v/>
      </c>
      <c r="E28" s="213"/>
      <c r="F28" s="213"/>
      <c r="G28" s="213"/>
      <c r="H28" s="213"/>
      <c r="I28" s="448"/>
    </row>
    <row r="29" spans="2:9" ht="33.75" customHeight="1" thickBot="1">
      <c r="B29" s="438" t="s">
        <v>0</v>
      </c>
      <c r="C29" s="439"/>
      <c r="D29" s="449" t="str">
        <f>IF(基本情報登録!D10="","",基本情報登録!D10&amp;"")</f>
        <v/>
      </c>
      <c r="E29" s="449"/>
      <c r="F29" s="449"/>
      <c r="G29" s="449"/>
      <c r="H29" s="449"/>
      <c r="I29" s="450"/>
    </row>
    <row r="30" spans="2:9" ht="33.75" customHeight="1">
      <c r="B30" s="405" t="s">
        <v>21</v>
      </c>
      <c r="C30" s="407"/>
      <c r="D30" s="301"/>
      <c r="E30" s="301"/>
      <c r="F30" s="301"/>
      <c r="G30" s="301"/>
      <c r="H30" s="301"/>
      <c r="I30" s="302"/>
    </row>
    <row r="31" spans="2:9" ht="33.75" customHeight="1">
      <c r="B31" s="436" t="s">
        <v>23</v>
      </c>
      <c r="C31" s="388"/>
      <c r="D31" s="204"/>
      <c r="E31" s="204"/>
      <c r="F31" s="204"/>
      <c r="G31" s="204"/>
      <c r="H31" s="204"/>
      <c r="I31" s="205"/>
    </row>
    <row r="32" spans="2:9" ht="33.75" customHeight="1" thickBot="1">
      <c r="B32" s="438" t="s">
        <v>66</v>
      </c>
      <c r="C32" s="439"/>
      <c r="D32" s="317"/>
      <c r="E32" s="206"/>
      <c r="F32" s="206"/>
      <c r="G32" s="206"/>
      <c r="H32" s="206"/>
      <c r="I32" s="207"/>
    </row>
    <row r="33" spans="2:9" ht="21.75" customHeight="1">
      <c r="B33" s="430" t="s">
        <v>60</v>
      </c>
      <c r="C33" s="431"/>
      <c r="D33" s="431"/>
      <c r="E33" s="431"/>
      <c r="F33" s="431"/>
      <c r="G33" s="431"/>
      <c r="H33" s="431"/>
      <c r="I33" s="432"/>
    </row>
    <row r="34" spans="2:9" ht="18" thickBot="1">
      <c r="B34" s="120" t="s">
        <v>15</v>
      </c>
      <c r="C34" s="121" t="s">
        <v>16</v>
      </c>
      <c r="D34" s="433" t="s">
        <v>62</v>
      </c>
      <c r="E34" s="433"/>
      <c r="F34" s="433" t="s">
        <v>18</v>
      </c>
      <c r="G34" s="433"/>
      <c r="H34" s="121" t="s">
        <v>34</v>
      </c>
      <c r="I34" s="119" t="s">
        <v>64</v>
      </c>
    </row>
    <row r="35" spans="2:9" ht="37.5" customHeight="1" thickTop="1">
      <c r="B35" s="122">
        <v>1</v>
      </c>
      <c r="C35" s="25"/>
      <c r="D35" s="388" t="str">
        <f>IF(C35="","",VLOOKUP(C35,'登録データ（女）'!$A$3:$AA$2000,2,FALSE))</f>
        <v/>
      </c>
      <c r="E35" s="388"/>
      <c r="F35" s="398" t="str">
        <f>IF(C35="","",VLOOKUP(C35,'登録データ（女）'!$A$3:$AA$2000,3,FALSE))</f>
        <v/>
      </c>
      <c r="G35" s="398"/>
      <c r="H35" s="93" t="str">
        <f>IF(C35="","",VLOOKUP(C35,'登録データ（女）'!$A$3:$AA$2000,7,FALSE))</f>
        <v/>
      </c>
      <c r="I35" s="123" t="str">
        <f>IF(C35="","",VLOOKUP(C35,'登録データ（女）'!$A$3:$AA$2000,4,FALSE))</f>
        <v/>
      </c>
    </row>
    <row r="36" spans="2:9" ht="37.5" customHeight="1">
      <c r="B36" s="124">
        <v>2</v>
      </c>
      <c r="C36" s="16"/>
      <c r="D36" s="388" t="str">
        <f>IF(C36="","",VLOOKUP(C36,'登録データ（女）'!$A$3:$AA$2000,2,FALSE))</f>
        <v/>
      </c>
      <c r="E36" s="388"/>
      <c r="F36" s="398" t="str">
        <f>IF(C36="","",VLOOKUP(C36,'登録データ（女）'!$A$3:$AA$2000,3,FALSE))</f>
        <v/>
      </c>
      <c r="G36" s="398"/>
      <c r="H36" s="93" t="str">
        <f>IF(C36="","",VLOOKUP(C36,'登録データ（女）'!$A$3:$AA$2000,7,FALSE))</f>
        <v/>
      </c>
      <c r="I36" s="123" t="str">
        <f>IF(C36="","",VLOOKUP(C36,'登録データ（女）'!$A$3:$AA$2000,4,FALSE))</f>
        <v/>
      </c>
    </row>
    <row r="37" spans="2:9" ht="37.5" customHeight="1">
      <c r="B37" s="124">
        <v>3</v>
      </c>
      <c r="C37" s="16"/>
      <c r="D37" s="388" t="str">
        <f>IF(C37="","",VLOOKUP(C37,'登録データ（女）'!$A$3:$AA$2000,2,FALSE))</f>
        <v/>
      </c>
      <c r="E37" s="388"/>
      <c r="F37" s="398" t="str">
        <f>IF(C37="","",VLOOKUP(C37,'登録データ（女）'!$A$3:$AA$2000,3,FALSE))</f>
        <v/>
      </c>
      <c r="G37" s="398"/>
      <c r="H37" s="93" t="str">
        <f>IF(C37="","",VLOOKUP(C37,'登録データ（女）'!$A$3:$AA$2000,7,FALSE))</f>
        <v/>
      </c>
      <c r="I37" s="123" t="str">
        <f>IF(C37="","",VLOOKUP(C37,'登録データ（女）'!$A$3:$AA$2000,4,FALSE))</f>
        <v/>
      </c>
    </row>
    <row r="38" spans="2:9" ht="37.5" customHeight="1">
      <c r="B38" s="124">
        <v>4</v>
      </c>
      <c r="C38" s="16"/>
      <c r="D38" s="394" t="str">
        <f>IF(C38="","",VLOOKUP(C38,'登録データ（女）'!$A$3:$AA$2000,2,FALSE))</f>
        <v/>
      </c>
      <c r="E38" s="396"/>
      <c r="F38" s="398" t="str">
        <f>IF(C38="","",VLOOKUP(C38,'登録データ（女）'!$A$3:$AA$2000,3,FALSE))</f>
        <v/>
      </c>
      <c r="G38" s="398"/>
      <c r="H38" s="93" t="str">
        <f>IF(C38="","",VLOOKUP(C38,'登録データ（女）'!$A$3:$AA$2000,7,FALSE))</f>
        <v/>
      </c>
      <c r="I38" s="123" t="str">
        <f>IF(C38="","",VLOOKUP(C38,'登録データ（女）'!$A$3:$AA$2000,4,FALSE))</f>
        <v/>
      </c>
    </row>
    <row r="39" spans="2:9" ht="37.5" customHeight="1">
      <c r="B39" s="124">
        <v>5</v>
      </c>
      <c r="C39" s="16"/>
      <c r="D39" s="394" t="str">
        <f>IF(C39="","",VLOOKUP(C39,'登録データ（女）'!$A$3:$AA$2000,2,FALSE))</f>
        <v/>
      </c>
      <c r="E39" s="396"/>
      <c r="F39" s="398" t="str">
        <f>IF(C39="","",VLOOKUP(C39,'登録データ（女）'!$A$3:$AA$2000,3,FALSE))</f>
        <v/>
      </c>
      <c r="G39" s="398"/>
      <c r="H39" s="93" t="str">
        <f>IF(C39="","",VLOOKUP(C39,'登録データ（女）'!$A$3:$AA$2000,7,FALSE))</f>
        <v/>
      </c>
      <c r="I39" s="123" t="str">
        <f>IF(C39="","",VLOOKUP(C39,'登録データ（女）'!$A$3:$AA$2000,4,FALSE))</f>
        <v/>
      </c>
    </row>
    <row r="40" spans="2:9" ht="37.5" customHeight="1">
      <c r="B40" s="124">
        <v>6</v>
      </c>
      <c r="C40" s="16"/>
      <c r="D40" s="388" t="str">
        <f>IF(C40="","",VLOOKUP(C40,'登録データ（女）'!$A$3:$AA$2000,2,FALSE))</f>
        <v/>
      </c>
      <c r="E40" s="388"/>
      <c r="F40" s="398" t="str">
        <f>IF(C40="","",VLOOKUP(C40,'登録データ（女）'!$A$3:$AA$2000,3,FALSE))</f>
        <v/>
      </c>
      <c r="G40" s="398"/>
      <c r="H40" s="93" t="str">
        <f>IF(C40="","",VLOOKUP(C40,'登録データ（女）'!$A$3:$AA$2000,7,FALSE))</f>
        <v/>
      </c>
      <c r="I40" s="123" t="str">
        <f>IF(C40="","",VLOOKUP(C40,'登録データ（女）'!$A$3:$AA$2000,4,FALSE))</f>
        <v/>
      </c>
    </row>
    <row r="41" spans="2:9" ht="36" customHeight="1">
      <c r="B41" s="288" t="s">
        <v>65</v>
      </c>
      <c r="C41" s="289"/>
      <c r="D41" s="289"/>
      <c r="E41" s="289"/>
      <c r="F41" s="289"/>
      <c r="G41" s="289"/>
      <c r="H41" s="289"/>
      <c r="I41" s="290"/>
    </row>
    <row r="42" spans="2:9">
      <c r="B42" s="291"/>
      <c r="C42" s="292"/>
      <c r="D42" s="292"/>
      <c r="E42" s="292"/>
      <c r="F42" s="292"/>
      <c r="G42" s="292"/>
      <c r="H42" s="292"/>
      <c r="I42" s="293"/>
    </row>
    <row r="43" spans="2:9" ht="18" thickBot="1">
      <c r="B43" s="294"/>
      <c r="C43" s="295"/>
      <c r="D43" s="295"/>
      <c r="E43" s="295"/>
      <c r="F43" s="295"/>
      <c r="G43" s="295"/>
      <c r="H43" s="295"/>
      <c r="I43" s="296"/>
    </row>
    <row r="44" spans="2:9" ht="12" hidden="1" customHeight="1"/>
    <row r="45" spans="2:9" ht="12" hidden="1" customHeight="1" thickBot="1"/>
    <row r="46" spans="2:9" hidden="1">
      <c r="B46" s="441" t="s">
        <v>272</v>
      </c>
      <c r="C46" s="442"/>
      <c r="D46" s="442"/>
      <c r="E46" s="442"/>
      <c r="F46" s="442"/>
      <c r="G46" s="442"/>
      <c r="H46" s="442"/>
      <c r="I46" s="443"/>
    </row>
    <row r="47" spans="2:9" ht="18" hidden="1" thickBot="1">
      <c r="B47" s="444"/>
      <c r="C47" s="445"/>
      <c r="D47" s="445"/>
      <c r="E47" s="445"/>
      <c r="F47" s="445"/>
      <c r="G47" s="445"/>
      <c r="H47" s="445"/>
      <c r="I47" s="446"/>
    </row>
    <row r="48" spans="2:9" ht="19.149999999999999" hidden="1">
      <c r="B48" s="447" t="s">
        <v>18</v>
      </c>
      <c r="C48" s="398"/>
      <c r="D48" s="213" t="str">
        <f>IF(基本情報登録!D8="","",基本情報登録!D8&amp;"ｼｰ")</f>
        <v/>
      </c>
      <c r="E48" s="213"/>
      <c r="F48" s="213"/>
      <c r="G48" s="213"/>
      <c r="H48" s="213"/>
      <c r="I48" s="448"/>
    </row>
    <row r="49" spans="2:9" ht="33" hidden="1" customHeight="1" thickBot="1">
      <c r="B49" s="438" t="s">
        <v>0</v>
      </c>
      <c r="C49" s="439"/>
      <c r="D49" s="449" t="str">
        <f>IF(基本情報登録!D10="","",基本情報登録!D10&amp;"C")</f>
        <v/>
      </c>
      <c r="E49" s="449"/>
      <c r="F49" s="449"/>
      <c r="G49" s="449"/>
      <c r="H49" s="449"/>
      <c r="I49" s="450"/>
    </row>
    <row r="50" spans="2:9" ht="34.5" hidden="1" customHeight="1">
      <c r="B50" s="405" t="s">
        <v>21</v>
      </c>
      <c r="C50" s="407"/>
      <c r="D50" s="434"/>
      <c r="E50" s="434"/>
      <c r="F50" s="434"/>
      <c r="G50" s="434"/>
      <c r="H50" s="434"/>
      <c r="I50" s="435"/>
    </row>
    <row r="51" spans="2:9" ht="34.5" hidden="1" customHeight="1">
      <c r="B51" s="436" t="s">
        <v>23</v>
      </c>
      <c r="C51" s="388"/>
      <c r="D51" s="388"/>
      <c r="E51" s="388"/>
      <c r="F51" s="388"/>
      <c r="G51" s="388"/>
      <c r="H51" s="388"/>
      <c r="I51" s="437"/>
    </row>
    <row r="52" spans="2:9" ht="34.5" hidden="1" customHeight="1" thickBot="1">
      <c r="B52" s="438" t="s">
        <v>66</v>
      </c>
      <c r="C52" s="439"/>
      <c r="D52" s="439"/>
      <c r="E52" s="439"/>
      <c r="F52" s="439"/>
      <c r="G52" s="439"/>
      <c r="H52" s="439"/>
      <c r="I52" s="440"/>
    </row>
    <row r="53" spans="2:9" hidden="1">
      <c r="B53" s="430" t="s">
        <v>60</v>
      </c>
      <c r="C53" s="431"/>
      <c r="D53" s="431"/>
      <c r="E53" s="431"/>
      <c r="F53" s="431"/>
      <c r="G53" s="431"/>
      <c r="H53" s="431"/>
      <c r="I53" s="432"/>
    </row>
    <row r="54" spans="2:9" ht="18" hidden="1" thickBot="1">
      <c r="B54" s="120" t="s">
        <v>15</v>
      </c>
      <c r="C54" s="121" t="s">
        <v>16</v>
      </c>
      <c r="D54" s="433" t="s">
        <v>62</v>
      </c>
      <c r="E54" s="433"/>
      <c r="F54" s="433" t="s">
        <v>18</v>
      </c>
      <c r="G54" s="433"/>
      <c r="H54" s="121" t="s">
        <v>34</v>
      </c>
      <c r="I54" s="119" t="s">
        <v>64</v>
      </c>
    </row>
    <row r="55" spans="2:9" ht="37.5" hidden="1" customHeight="1" thickTop="1">
      <c r="B55" s="122">
        <v>1</v>
      </c>
      <c r="C55" s="93"/>
      <c r="D55" s="388" t="str">
        <f>IF(C55="","",VLOOKUP(C55,'登録データ（女）'!$A$3:$AA$2000,2,FALSE))</f>
        <v/>
      </c>
      <c r="E55" s="388"/>
      <c r="F55" s="398" t="str">
        <f>IF(C55="","",VLOOKUP(C55,'登録データ（女）'!$A$3:$AA$2000,3,FALSE))</f>
        <v/>
      </c>
      <c r="G55" s="398"/>
      <c r="H55" s="93" t="str">
        <f>IF(C55="","",VLOOKUP(C55,'登録データ（女）'!$A$3:$AA$2000,7,FALSE))</f>
        <v/>
      </c>
      <c r="I55" s="123" t="str">
        <f>IF(C55="","",VLOOKUP(C55,'登録データ（女）'!$A$3:$AA$2000,4,FALSE))</f>
        <v/>
      </c>
    </row>
    <row r="56" spans="2:9" ht="37.5" hidden="1" customHeight="1">
      <c r="B56" s="124">
        <v>2</v>
      </c>
      <c r="C56" s="91"/>
      <c r="D56" s="388" t="str">
        <f>IF(C56="","",VLOOKUP(C56,'登録データ（女）'!$A$3:$AA$2000,2,FALSE))</f>
        <v/>
      </c>
      <c r="E56" s="388"/>
      <c r="F56" s="398" t="str">
        <f>IF(C56="","",VLOOKUP(C56,'登録データ（女）'!$A$3:$AA$2000,3,FALSE))</f>
        <v/>
      </c>
      <c r="G56" s="398"/>
      <c r="H56" s="93" t="str">
        <f>IF(C56="","",VLOOKUP(C56,'登録データ（女）'!$A$3:$AA$2000,7,FALSE))</f>
        <v/>
      </c>
      <c r="I56" s="123" t="str">
        <f>IF(C56="","",VLOOKUP(C56,'登録データ（女）'!$A$3:$AA$2000,4,FALSE))</f>
        <v/>
      </c>
    </row>
    <row r="57" spans="2:9" ht="37.5" hidden="1" customHeight="1">
      <c r="B57" s="124">
        <v>3</v>
      </c>
      <c r="C57" s="91"/>
      <c r="D57" s="388" t="str">
        <f>IF(C57="","",VLOOKUP(C57,'登録データ（女）'!$A$3:$AA$2000,2,FALSE))</f>
        <v/>
      </c>
      <c r="E57" s="388"/>
      <c r="F57" s="398" t="str">
        <f>IF(C57="","",VLOOKUP(C57,'登録データ（女）'!$A$3:$AA$2000,3,FALSE))</f>
        <v/>
      </c>
      <c r="G57" s="398"/>
      <c r="H57" s="93" t="str">
        <f>IF(C57="","",VLOOKUP(C57,'登録データ（女）'!$A$3:$AA$2000,7,FALSE))</f>
        <v/>
      </c>
      <c r="I57" s="123" t="str">
        <f>IF(C57="","",VLOOKUP(C57,'登録データ（女）'!$A$3:$AA$2000,4,FALSE))</f>
        <v/>
      </c>
    </row>
    <row r="58" spans="2:9" ht="37.5" hidden="1" customHeight="1">
      <c r="B58" s="124">
        <v>4</v>
      </c>
      <c r="C58" s="91"/>
      <c r="D58" s="388" t="str">
        <f>IF(C58="","",VLOOKUP(C58,'登録データ（女）'!$A$3:$AA$2000,2,FALSE))</f>
        <v/>
      </c>
      <c r="E58" s="388"/>
      <c r="F58" s="398" t="str">
        <f>IF(C58="","",VLOOKUP(C58,'登録データ（女）'!$A$3:$AA$2000,3,FALSE))</f>
        <v/>
      </c>
      <c r="G58" s="398"/>
      <c r="H58" s="93" t="str">
        <f>IF(C58="","",VLOOKUP(C58,'登録データ（女）'!$A$3:$AA$2000,7,FALSE))</f>
        <v/>
      </c>
      <c r="I58" s="123" t="str">
        <f>IF(C58="","",VLOOKUP(C58,'登録データ（女）'!$A$3:$AA$2000,4,FALSE))</f>
        <v/>
      </c>
    </row>
    <row r="59" spans="2:9" ht="37.5" hidden="1" customHeight="1">
      <c r="B59" s="124">
        <v>5</v>
      </c>
      <c r="C59" s="91"/>
      <c r="D59" s="388" t="str">
        <f>IF(C59="","",VLOOKUP(C59,'登録データ（女）'!$A$3:$AA$2000,2,FALSE))</f>
        <v/>
      </c>
      <c r="E59" s="388"/>
      <c r="F59" s="398" t="str">
        <f>IF(C59="","",VLOOKUP(C59,'登録データ（女）'!$A$3:$AA$2000,3,FALSE))</f>
        <v/>
      </c>
      <c r="G59" s="398"/>
      <c r="H59" s="93" t="str">
        <f>IF(C59="","",VLOOKUP(C59,'登録データ（女）'!$A$3:$AA$2000,7,FALSE))</f>
        <v/>
      </c>
      <c r="I59" s="123" t="str">
        <f>IF(C59="","",VLOOKUP(C59,'登録データ（女）'!$A$3:$AA$2000,4,FALSE))</f>
        <v/>
      </c>
    </row>
    <row r="60" spans="2:9" ht="37.5" hidden="1" customHeight="1">
      <c r="B60" s="124">
        <v>6</v>
      </c>
      <c r="C60" s="91"/>
      <c r="D60" s="388" t="str">
        <f>IF(C60="","",VLOOKUP(C60,'登録データ（女）'!$A$3:$AA$2000,2,FALSE))</f>
        <v/>
      </c>
      <c r="E60" s="388"/>
      <c r="F60" s="398" t="str">
        <f>IF(C60="","",VLOOKUP(C60,'登録データ（女）'!$A$3:$AA$2000,3,FALSE))</f>
        <v/>
      </c>
      <c r="G60" s="398"/>
      <c r="H60" s="93" t="str">
        <f>IF(C60="","",VLOOKUP(C60,'登録データ（女）'!$A$3:$AA$2000,7,FALSE))</f>
        <v/>
      </c>
      <c r="I60" s="123" t="str">
        <f>IF(C60="","",VLOOKUP(C60,'登録データ（女）'!$A$3:$AA$2000,4,FALSE))</f>
        <v/>
      </c>
    </row>
    <row r="61" spans="2:9" hidden="1">
      <c r="B61" s="421" t="s">
        <v>65</v>
      </c>
      <c r="C61" s="422"/>
      <c r="D61" s="422"/>
      <c r="E61" s="422"/>
      <c r="F61" s="422"/>
      <c r="G61" s="422"/>
      <c r="H61" s="422"/>
      <c r="I61" s="423"/>
    </row>
    <row r="62" spans="2:9" hidden="1">
      <c r="B62" s="424"/>
      <c r="C62" s="425"/>
      <c r="D62" s="425"/>
      <c r="E62" s="425"/>
      <c r="F62" s="425"/>
      <c r="G62" s="425"/>
      <c r="H62" s="425"/>
      <c r="I62" s="426"/>
    </row>
    <row r="63" spans="2:9" ht="18" hidden="1" thickBot="1">
      <c r="B63" s="427"/>
      <c r="C63" s="428"/>
      <c r="D63" s="428"/>
      <c r="E63" s="428"/>
      <c r="F63" s="428"/>
      <c r="G63" s="428"/>
      <c r="H63" s="428"/>
      <c r="I63" s="429"/>
    </row>
    <row r="64" spans="2:9" ht="27" hidden="1" customHeight="1"/>
    <row r="65" spans="2:9" ht="27" customHeight="1"/>
    <row r="66" spans="2:9" ht="17.25" hidden="1" customHeight="1">
      <c r="B66" s="441" t="str">
        <f>基本情報登録!B3&amp;"　"&amp;"女子4×400mR"</f>
        <v>第73回 東北地区大学体育大会陸上競技　女子4×400mR</v>
      </c>
      <c r="C66" s="442"/>
      <c r="D66" s="442"/>
      <c r="E66" s="442"/>
      <c r="F66" s="442"/>
      <c r="G66" s="442"/>
      <c r="H66" s="442"/>
      <c r="I66" s="443"/>
    </row>
    <row r="67" spans="2:9" ht="18" hidden="1" customHeight="1" thickBot="1">
      <c r="B67" s="444"/>
      <c r="C67" s="445"/>
      <c r="D67" s="445"/>
      <c r="E67" s="445"/>
      <c r="F67" s="445"/>
      <c r="G67" s="445"/>
      <c r="H67" s="445"/>
      <c r="I67" s="446"/>
    </row>
    <row r="68" spans="2:9" ht="19.149999999999999" hidden="1">
      <c r="B68" s="447" t="s">
        <v>18</v>
      </c>
      <c r="C68" s="398"/>
      <c r="D68" s="213" t="str">
        <f>IF(基本情報登録!D8="","",IF(OR(C95&lt;&gt;"",B101&lt;&gt;"※備考："),基本情報登録!D8&amp;"ｴｰ",基本情報登録!D8))</f>
        <v/>
      </c>
      <c r="E68" s="213"/>
      <c r="F68" s="213"/>
      <c r="G68" s="213"/>
      <c r="H68" s="213"/>
      <c r="I68" s="448"/>
    </row>
    <row r="69" spans="2:9" ht="33.75" hidden="1" customHeight="1" thickBot="1">
      <c r="B69" s="438" t="s">
        <v>0</v>
      </c>
      <c r="C69" s="439"/>
      <c r="D69" s="449" t="str">
        <f>IF(基本情報登録!D10="","",IF(OR(C95&lt;&gt;"",B101&lt;&gt;"※備考："),基本情報登録!D10&amp;"A",基本情報登録!D10))</f>
        <v/>
      </c>
      <c r="E69" s="449"/>
      <c r="F69" s="449"/>
      <c r="G69" s="449"/>
      <c r="H69" s="449"/>
      <c r="I69" s="450"/>
    </row>
    <row r="70" spans="2:9" ht="34.5" hidden="1" customHeight="1">
      <c r="B70" s="405" t="s">
        <v>21</v>
      </c>
      <c r="C70" s="407"/>
      <c r="D70" s="301"/>
      <c r="E70" s="301"/>
      <c r="F70" s="301"/>
      <c r="G70" s="301"/>
      <c r="H70" s="301"/>
      <c r="I70" s="302"/>
    </row>
    <row r="71" spans="2:9" ht="34.5" hidden="1" customHeight="1">
      <c r="B71" s="436" t="s">
        <v>23</v>
      </c>
      <c r="C71" s="388"/>
      <c r="D71" s="204"/>
      <c r="E71" s="204"/>
      <c r="F71" s="204"/>
      <c r="G71" s="204"/>
      <c r="H71" s="204"/>
      <c r="I71" s="205"/>
    </row>
    <row r="72" spans="2:9" ht="34.5" hidden="1" customHeight="1" thickBot="1">
      <c r="B72" s="438" t="s">
        <v>66</v>
      </c>
      <c r="C72" s="439"/>
      <c r="D72" s="317"/>
      <c r="E72" s="206"/>
      <c r="F72" s="206"/>
      <c r="G72" s="206"/>
      <c r="H72" s="206"/>
      <c r="I72" s="207"/>
    </row>
    <row r="73" spans="2:9" hidden="1">
      <c r="B73" s="430" t="s">
        <v>60</v>
      </c>
      <c r="C73" s="431"/>
      <c r="D73" s="431"/>
      <c r="E73" s="431"/>
      <c r="F73" s="431"/>
      <c r="G73" s="431"/>
      <c r="H73" s="431"/>
      <c r="I73" s="432"/>
    </row>
    <row r="74" spans="2:9" ht="18" hidden="1" thickBot="1">
      <c r="B74" s="120" t="s">
        <v>15</v>
      </c>
      <c r="C74" s="121" t="s">
        <v>16</v>
      </c>
      <c r="D74" s="433" t="s">
        <v>62</v>
      </c>
      <c r="E74" s="433"/>
      <c r="F74" s="433" t="s">
        <v>18</v>
      </c>
      <c r="G74" s="433"/>
      <c r="H74" s="121" t="s">
        <v>34</v>
      </c>
      <c r="I74" s="119" t="s">
        <v>64</v>
      </c>
    </row>
    <row r="75" spans="2:9" ht="37.5" hidden="1" customHeight="1" thickTop="1">
      <c r="B75" s="122">
        <v>1</v>
      </c>
      <c r="C75" s="25"/>
      <c r="D75" s="388" t="str">
        <f>IF(C75="","",VLOOKUP(C75,'登録データ（女）'!$A$3:$AA$2000,2,FALSE))</f>
        <v/>
      </c>
      <c r="E75" s="388"/>
      <c r="F75" s="398" t="str">
        <f>IF(C75="","",VLOOKUP(C75,'登録データ（女）'!$A$3:$AA$2000,3,FALSE))</f>
        <v/>
      </c>
      <c r="G75" s="398"/>
      <c r="H75" s="93" t="str">
        <f>IF(C75="","",VLOOKUP(C75,'登録データ（女）'!$A$3:$AA$2000,7,FALSE))</f>
        <v/>
      </c>
      <c r="I75" s="123" t="str">
        <f>IF(C75="","",VLOOKUP(C75,'登録データ（女）'!$A$3:$AA$2000,4,FALSE))</f>
        <v/>
      </c>
    </row>
    <row r="76" spans="2:9" ht="37.5" hidden="1" customHeight="1">
      <c r="B76" s="124">
        <v>2</v>
      </c>
      <c r="C76" s="16"/>
      <c r="D76" s="388" t="str">
        <f>IF(C76="","",VLOOKUP(C76,'登録データ（女）'!$A$3:$AA$2000,2,FALSE))</f>
        <v/>
      </c>
      <c r="E76" s="388"/>
      <c r="F76" s="398" t="str">
        <f>IF(C76="","",VLOOKUP(C76,'登録データ（女）'!$A$3:$AA$2000,3,FALSE))</f>
        <v/>
      </c>
      <c r="G76" s="398"/>
      <c r="H76" s="93" t="str">
        <f>IF(C76="","",VLOOKUP(C76,'登録データ（女）'!$A$3:$AA$2000,7,FALSE))</f>
        <v/>
      </c>
      <c r="I76" s="123" t="str">
        <f>IF(C76="","",VLOOKUP(C76,'登録データ（女）'!$A$3:$AA$2000,4,FALSE))</f>
        <v/>
      </c>
    </row>
    <row r="77" spans="2:9" ht="37.5" hidden="1" customHeight="1">
      <c r="B77" s="124">
        <v>3</v>
      </c>
      <c r="C77" s="16"/>
      <c r="D77" s="388" t="str">
        <f>IF(C77="","",VLOOKUP(C77,'登録データ（女）'!$A$3:$AA$2000,2,FALSE))</f>
        <v/>
      </c>
      <c r="E77" s="388"/>
      <c r="F77" s="398" t="str">
        <f>IF(C77="","",VLOOKUP(C77,'登録データ（女）'!$A$3:$AA$2000,3,FALSE))</f>
        <v/>
      </c>
      <c r="G77" s="398"/>
      <c r="H77" s="93" t="str">
        <f>IF(C77="","",VLOOKUP(C77,'登録データ（女）'!$A$3:$AA$2000,7,FALSE))</f>
        <v/>
      </c>
      <c r="I77" s="123" t="str">
        <f>IF(C77="","",VLOOKUP(C77,'登録データ（女）'!$A$3:$AA$2000,4,FALSE))</f>
        <v/>
      </c>
    </row>
    <row r="78" spans="2:9" ht="37.5" hidden="1" customHeight="1">
      <c r="B78" s="124">
        <v>4</v>
      </c>
      <c r="C78" s="16"/>
      <c r="D78" s="388" t="str">
        <f>IF(C78="","",VLOOKUP(C78,'登録データ（女）'!$A$3:$AA$2000,2,FALSE))</f>
        <v/>
      </c>
      <c r="E78" s="388"/>
      <c r="F78" s="398" t="str">
        <f>IF(C78="","",VLOOKUP(C78,'登録データ（女）'!$A$3:$AA$2000,3,FALSE))</f>
        <v/>
      </c>
      <c r="G78" s="398"/>
      <c r="H78" s="93" t="str">
        <f>IF(C78="","",VLOOKUP(C78,'登録データ（女）'!$A$3:$AA$2000,7,FALSE))</f>
        <v/>
      </c>
      <c r="I78" s="123" t="str">
        <f>IF(C78="","",VLOOKUP(C78,'登録データ（女）'!$A$3:$AA$2000,4,FALSE))</f>
        <v/>
      </c>
    </row>
    <row r="79" spans="2:9" ht="37.5" hidden="1" customHeight="1">
      <c r="B79" s="124">
        <v>5</v>
      </c>
      <c r="C79" s="16"/>
      <c r="D79" s="388" t="str">
        <f>IF(C79="","",VLOOKUP(C79,'登録データ（女）'!$A$3:$AA$2000,2,FALSE))</f>
        <v/>
      </c>
      <c r="E79" s="388"/>
      <c r="F79" s="398" t="str">
        <f>IF(C79="","",VLOOKUP(C79,'登録データ（女）'!$A$3:$AA$2000,3,FALSE))</f>
        <v/>
      </c>
      <c r="G79" s="398"/>
      <c r="H79" s="93" t="str">
        <f>IF(C79="","",VLOOKUP(C79,'登録データ（女）'!$A$3:$AA$2000,7,FALSE))</f>
        <v/>
      </c>
      <c r="I79" s="123" t="str">
        <f>IF(C79="","",VLOOKUP(C79,'登録データ（女）'!$A$3:$AA$2000,4,FALSE))</f>
        <v/>
      </c>
    </row>
    <row r="80" spans="2:9" ht="37.5" hidden="1" customHeight="1">
      <c r="B80" s="124">
        <v>6</v>
      </c>
      <c r="C80" s="16"/>
      <c r="D80" s="388" t="str">
        <f>IF(C80="","",VLOOKUP(C80,'登録データ（女）'!$A$3:$AA$2000,2,FALSE))</f>
        <v/>
      </c>
      <c r="E80" s="388"/>
      <c r="F80" s="398" t="str">
        <f>IF(C80="","",VLOOKUP(C80,'登録データ（女）'!$A$3:$AA$2000,3,FALSE))</f>
        <v/>
      </c>
      <c r="G80" s="398"/>
      <c r="H80" s="93" t="str">
        <f>IF(C80="","",VLOOKUP(C80,'登録データ（女）'!$A$3:$AA$2000,7,FALSE))</f>
        <v/>
      </c>
      <c r="I80" s="123" t="str">
        <f>IF(C80="","",VLOOKUP(C80,'登録データ（女）'!$A$3:$AA$2000,4,FALSE))</f>
        <v/>
      </c>
    </row>
    <row r="81" spans="2:9" hidden="1">
      <c r="B81" s="288" t="s">
        <v>65</v>
      </c>
      <c r="C81" s="289"/>
      <c r="D81" s="289"/>
      <c r="E81" s="289"/>
      <c r="F81" s="289"/>
      <c r="G81" s="289"/>
      <c r="H81" s="289"/>
      <c r="I81" s="290"/>
    </row>
    <row r="82" spans="2:9" hidden="1">
      <c r="B82" s="291"/>
      <c r="C82" s="292"/>
      <c r="D82" s="292"/>
      <c r="E82" s="292"/>
      <c r="F82" s="292"/>
      <c r="G82" s="292"/>
      <c r="H82" s="292"/>
      <c r="I82" s="293"/>
    </row>
    <row r="83" spans="2:9" ht="18" hidden="1" thickBot="1">
      <c r="B83" s="294"/>
      <c r="C83" s="295"/>
      <c r="D83" s="295"/>
      <c r="E83" s="295"/>
      <c r="F83" s="295"/>
      <c r="G83" s="295"/>
      <c r="H83" s="295"/>
      <c r="I83" s="296"/>
    </row>
    <row r="85" spans="2:9" ht="18" hidden="1" thickBot="1"/>
    <row r="86" spans="2:9" hidden="1">
      <c r="B86" s="441" t="s">
        <v>273</v>
      </c>
      <c r="C86" s="442"/>
      <c r="D86" s="442"/>
      <c r="E86" s="442"/>
      <c r="F86" s="442"/>
      <c r="G86" s="442"/>
      <c r="H86" s="442"/>
      <c r="I86" s="443"/>
    </row>
    <row r="87" spans="2:9" ht="18" hidden="1" thickBot="1">
      <c r="B87" s="444"/>
      <c r="C87" s="445"/>
      <c r="D87" s="445"/>
      <c r="E87" s="445"/>
      <c r="F87" s="445"/>
      <c r="G87" s="445"/>
      <c r="H87" s="445"/>
      <c r="I87" s="446"/>
    </row>
    <row r="88" spans="2:9" ht="19.149999999999999" hidden="1">
      <c r="B88" s="447" t="s">
        <v>18</v>
      </c>
      <c r="C88" s="398"/>
      <c r="D88" s="213" t="str">
        <f>IF(基本情報登録!D8="","",基本情報登録!D8&amp;"ﾋﾞｰ")</f>
        <v/>
      </c>
      <c r="E88" s="213"/>
      <c r="F88" s="213"/>
      <c r="G88" s="213"/>
      <c r="H88" s="213"/>
      <c r="I88" s="448"/>
    </row>
    <row r="89" spans="2:9" ht="33.75" hidden="1" customHeight="1" thickBot="1">
      <c r="B89" s="438" t="s">
        <v>0</v>
      </c>
      <c r="C89" s="439"/>
      <c r="D89" s="449" t="str">
        <f>IF(基本情報登録!D10="","",基本情報登録!D10&amp;"B")</f>
        <v/>
      </c>
      <c r="E89" s="449"/>
      <c r="F89" s="449"/>
      <c r="G89" s="449"/>
      <c r="H89" s="449"/>
      <c r="I89" s="450"/>
    </row>
    <row r="90" spans="2:9" ht="33.75" hidden="1" customHeight="1">
      <c r="B90" s="405" t="s">
        <v>21</v>
      </c>
      <c r="C90" s="407"/>
      <c r="D90" s="434"/>
      <c r="E90" s="434"/>
      <c r="F90" s="434"/>
      <c r="G90" s="434"/>
      <c r="H90" s="434"/>
      <c r="I90" s="435"/>
    </row>
    <row r="91" spans="2:9" ht="33.75" hidden="1" customHeight="1">
      <c r="B91" s="436" t="s">
        <v>23</v>
      </c>
      <c r="C91" s="388"/>
      <c r="D91" s="388"/>
      <c r="E91" s="388"/>
      <c r="F91" s="388"/>
      <c r="G91" s="388"/>
      <c r="H91" s="388"/>
      <c r="I91" s="437"/>
    </row>
    <row r="92" spans="2:9" ht="33.75" hidden="1" customHeight="1" thickBot="1">
      <c r="B92" s="438" t="s">
        <v>66</v>
      </c>
      <c r="C92" s="439"/>
      <c r="D92" s="439"/>
      <c r="E92" s="439"/>
      <c r="F92" s="439"/>
      <c r="G92" s="439"/>
      <c r="H92" s="439"/>
      <c r="I92" s="440"/>
    </row>
    <row r="93" spans="2:9" hidden="1">
      <c r="B93" s="430" t="s">
        <v>60</v>
      </c>
      <c r="C93" s="431"/>
      <c r="D93" s="431"/>
      <c r="E93" s="431"/>
      <c r="F93" s="431"/>
      <c r="G93" s="431"/>
      <c r="H93" s="431"/>
      <c r="I93" s="432"/>
    </row>
    <row r="94" spans="2:9" ht="18" hidden="1" thickBot="1">
      <c r="B94" s="120" t="s">
        <v>15</v>
      </c>
      <c r="C94" s="121" t="s">
        <v>16</v>
      </c>
      <c r="D94" s="433" t="s">
        <v>62</v>
      </c>
      <c r="E94" s="433"/>
      <c r="F94" s="433" t="s">
        <v>18</v>
      </c>
      <c r="G94" s="433"/>
      <c r="H94" s="121" t="s">
        <v>34</v>
      </c>
      <c r="I94" s="119" t="s">
        <v>64</v>
      </c>
    </row>
    <row r="95" spans="2:9" ht="37.5" hidden="1" customHeight="1" thickTop="1">
      <c r="B95" s="122">
        <v>1</v>
      </c>
      <c r="C95" s="93"/>
      <c r="D95" s="388" t="str">
        <f>IF(C95="","",VLOOKUP(C95,'登録データ（女）'!$A$3:$AA$2000,2,FALSE))</f>
        <v/>
      </c>
      <c r="E95" s="388"/>
      <c r="F95" s="398" t="str">
        <f>IF(C95="","",VLOOKUP(C95,'登録データ（女）'!$A$3:$AA$2000,3,FALSE))</f>
        <v/>
      </c>
      <c r="G95" s="398"/>
      <c r="H95" s="93" t="str">
        <f>IF(C95="","",VLOOKUP(C95,'登録データ（女）'!$A$3:$AA$2000,7,FALSE))</f>
        <v/>
      </c>
      <c r="I95" s="123" t="str">
        <f>IF(C95="","",VLOOKUP(C95,'登録データ（女）'!$A$3:$AA$2000,4,FALSE))</f>
        <v/>
      </c>
    </row>
    <row r="96" spans="2:9" ht="37.5" hidden="1" customHeight="1">
      <c r="B96" s="124">
        <v>2</v>
      </c>
      <c r="C96" s="91"/>
      <c r="D96" s="388" t="str">
        <f>IF(C96="","",VLOOKUP(C96,'登録データ（女）'!$A$3:$AA$2000,2,FALSE))</f>
        <v/>
      </c>
      <c r="E96" s="388"/>
      <c r="F96" s="398" t="str">
        <f>IF(C96="","",VLOOKUP(C96,'登録データ（女）'!$A$3:$AA$2000,3,FALSE))</f>
        <v/>
      </c>
      <c r="G96" s="398"/>
      <c r="H96" s="93" t="str">
        <f>IF(C96="","",VLOOKUP(C96,'登録データ（女）'!$A$3:$AA$2000,7,FALSE))</f>
        <v/>
      </c>
      <c r="I96" s="123" t="str">
        <f>IF(C96="","",VLOOKUP(C96,'登録データ（女）'!$A$3:$AA$2000,4,FALSE))</f>
        <v/>
      </c>
    </row>
    <row r="97" spans="2:9" ht="37.5" hidden="1" customHeight="1">
      <c r="B97" s="124">
        <v>3</v>
      </c>
      <c r="C97" s="91"/>
      <c r="D97" s="388" t="str">
        <f>IF(C97="","",VLOOKUP(C97,'登録データ（女）'!$A$3:$AA$2000,2,FALSE))</f>
        <v/>
      </c>
      <c r="E97" s="388"/>
      <c r="F97" s="398" t="str">
        <f>IF(C97="","",VLOOKUP(C97,'登録データ（女）'!$A$3:$AA$2000,3,FALSE))</f>
        <v/>
      </c>
      <c r="G97" s="398"/>
      <c r="H97" s="93" t="str">
        <f>IF(C97="","",VLOOKUP(C97,'登録データ（女）'!$A$3:$AA$2000,7,FALSE))</f>
        <v/>
      </c>
      <c r="I97" s="123" t="str">
        <f>IF(C97="","",VLOOKUP(C97,'登録データ（女）'!$A$3:$AA$2000,4,FALSE))</f>
        <v/>
      </c>
    </row>
    <row r="98" spans="2:9" ht="37.5" hidden="1" customHeight="1">
      <c r="B98" s="124">
        <v>4</v>
      </c>
      <c r="C98" s="91"/>
      <c r="D98" s="388" t="str">
        <f>IF(C98="","",VLOOKUP(C98,'登録データ（女）'!$A$3:$AA$2000,2,FALSE))</f>
        <v/>
      </c>
      <c r="E98" s="388"/>
      <c r="F98" s="398" t="str">
        <f>IF(C98="","",VLOOKUP(C98,'登録データ（女）'!$A$3:$AA$2000,3,FALSE))</f>
        <v/>
      </c>
      <c r="G98" s="398"/>
      <c r="H98" s="93" t="str">
        <f>IF(C98="","",VLOOKUP(C98,'登録データ（女）'!$A$3:$AA$2000,7,FALSE))</f>
        <v/>
      </c>
      <c r="I98" s="123" t="str">
        <f>IF(C98="","",VLOOKUP(C98,'登録データ（女）'!$A$3:$AA$2000,4,FALSE))</f>
        <v/>
      </c>
    </row>
    <row r="99" spans="2:9" ht="37.5" hidden="1" customHeight="1">
      <c r="B99" s="124">
        <v>5</v>
      </c>
      <c r="C99" s="91"/>
      <c r="D99" s="388" t="str">
        <f>IF(C99="","",VLOOKUP(C99,'登録データ（女）'!$A$3:$AA$2000,2,FALSE))</f>
        <v/>
      </c>
      <c r="E99" s="388"/>
      <c r="F99" s="398" t="str">
        <f>IF(C99="","",VLOOKUP(C99,'登録データ（女）'!$A$3:$AA$2000,3,FALSE))</f>
        <v/>
      </c>
      <c r="G99" s="398"/>
      <c r="H99" s="93" t="str">
        <f>IF(C99="","",VLOOKUP(C99,'登録データ（女）'!$A$3:$AA$2000,7,FALSE))</f>
        <v/>
      </c>
      <c r="I99" s="123" t="str">
        <f>IF(C99="","",VLOOKUP(C99,'登録データ（女）'!$A$3:$AA$2000,4,FALSE))</f>
        <v/>
      </c>
    </row>
    <row r="100" spans="2:9" ht="37.5" hidden="1" customHeight="1">
      <c r="B100" s="124">
        <v>6</v>
      </c>
      <c r="C100" s="91"/>
      <c r="D100" s="388" t="str">
        <f>IF(C100="","",VLOOKUP(C100,'登録データ（女）'!$A$3:$AA$2000,2,FALSE))</f>
        <v/>
      </c>
      <c r="E100" s="388"/>
      <c r="F100" s="398" t="str">
        <f>IF(C100="","",VLOOKUP(C100,'登録データ（女）'!$A$3:$AA$2000,3,FALSE))</f>
        <v/>
      </c>
      <c r="G100" s="398"/>
      <c r="H100" s="93" t="str">
        <f>IF(C100="","",VLOOKUP(C100,'登録データ（女）'!$A$3:$AA$2000,7,FALSE))</f>
        <v/>
      </c>
      <c r="I100" s="123" t="str">
        <f>IF(C100="","",VLOOKUP(C100,'登録データ（女）'!$A$3:$AA$2000,4,FALSE))</f>
        <v/>
      </c>
    </row>
    <row r="101" spans="2:9" hidden="1">
      <c r="B101" s="421" t="s">
        <v>65</v>
      </c>
      <c r="C101" s="422"/>
      <c r="D101" s="422"/>
      <c r="E101" s="422"/>
      <c r="F101" s="422"/>
      <c r="G101" s="422"/>
      <c r="H101" s="422"/>
      <c r="I101" s="423"/>
    </row>
    <row r="102" spans="2:9" hidden="1">
      <c r="B102" s="424"/>
      <c r="C102" s="425"/>
      <c r="D102" s="425"/>
      <c r="E102" s="425"/>
      <c r="F102" s="425"/>
      <c r="G102" s="425"/>
      <c r="H102" s="425"/>
      <c r="I102" s="426"/>
    </row>
    <row r="103" spans="2:9" ht="18" hidden="1" thickBot="1">
      <c r="B103" s="427"/>
      <c r="C103" s="428"/>
      <c r="D103" s="428"/>
      <c r="E103" s="428"/>
      <c r="F103" s="428"/>
      <c r="G103" s="428"/>
      <c r="H103" s="428"/>
      <c r="I103" s="429"/>
    </row>
    <row r="104" spans="2:9" hidden="1"/>
    <row r="105" spans="2:9" ht="18" hidden="1" thickBot="1"/>
    <row r="106" spans="2:9" hidden="1">
      <c r="B106" s="441" t="s">
        <v>274</v>
      </c>
      <c r="C106" s="442"/>
      <c r="D106" s="442"/>
      <c r="E106" s="442"/>
      <c r="F106" s="442"/>
      <c r="G106" s="442"/>
      <c r="H106" s="442"/>
      <c r="I106" s="443"/>
    </row>
    <row r="107" spans="2:9" ht="18" hidden="1" thickBot="1">
      <c r="B107" s="444"/>
      <c r="C107" s="445"/>
      <c r="D107" s="445"/>
      <c r="E107" s="445"/>
      <c r="F107" s="445"/>
      <c r="G107" s="445"/>
      <c r="H107" s="445"/>
      <c r="I107" s="446"/>
    </row>
    <row r="108" spans="2:9" ht="19.149999999999999" hidden="1">
      <c r="B108" s="447" t="s">
        <v>18</v>
      </c>
      <c r="C108" s="398"/>
      <c r="D108" s="213" t="str">
        <f>IF(基本情報登録!D8="","",基本情報登録!D8&amp;"ｼｰ")</f>
        <v/>
      </c>
      <c r="E108" s="213"/>
      <c r="F108" s="213"/>
      <c r="G108" s="213"/>
      <c r="H108" s="213"/>
      <c r="I108" s="448"/>
    </row>
    <row r="109" spans="2:9" ht="33.75" hidden="1" customHeight="1" thickBot="1">
      <c r="B109" s="438" t="s">
        <v>0</v>
      </c>
      <c r="C109" s="439"/>
      <c r="D109" s="449" t="str">
        <f>IF(基本情報登録!D10="","",基本情報登録!D10&amp;"C")</f>
        <v/>
      </c>
      <c r="E109" s="449"/>
      <c r="F109" s="449"/>
      <c r="G109" s="449"/>
      <c r="H109" s="449"/>
      <c r="I109" s="450"/>
    </row>
    <row r="110" spans="2:9" ht="33.75" hidden="1" customHeight="1">
      <c r="B110" s="405" t="s">
        <v>21</v>
      </c>
      <c r="C110" s="407"/>
      <c r="D110" s="434"/>
      <c r="E110" s="434"/>
      <c r="F110" s="434"/>
      <c r="G110" s="434"/>
      <c r="H110" s="434"/>
      <c r="I110" s="435"/>
    </row>
    <row r="111" spans="2:9" ht="33.75" hidden="1" customHeight="1">
      <c r="B111" s="436" t="s">
        <v>23</v>
      </c>
      <c r="C111" s="388"/>
      <c r="D111" s="388"/>
      <c r="E111" s="388"/>
      <c r="F111" s="388"/>
      <c r="G111" s="388"/>
      <c r="H111" s="388"/>
      <c r="I111" s="437"/>
    </row>
    <row r="112" spans="2:9" ht="33.75" hidden="1" customHeight="1" thickBot="1">
      <c r="B112" s="438" t="s">
        <v>66</v>
      </c>
      <c r="C112" s="439"/>
      <c r="D112" s="439"/>
      <c r="E112" s="439"/>
      <c r="F112" s="439"/>
      <c r="G112" s="439"/>
      <c r="H112" s="439"/>
      <c r="I112" s="440"/>
    </row>
    <row r="113" spans="2:9" hidden="1">
      <c r="B113" s="430" t="s">
        <v>60</v>
      </c>
      <c r="C113" s="431"/>
      <c r="D113" s="431"/>
      <c r="E113" s="431"/>
      <c r="F113" s="431"/>
      <c r="G113" s="431"/>
      <c r="H113" s="431"/>
      <c r="I113" s="432"/>
    </row>
    <row r="114" spans="2:9" ht="18" hidden="1" thickBot="1">
      <c r="B114" s="120" t="s">
        <v>15</v>
      </c>
      <c r="C114" s="121" t="s">
        <v>16</v>
      </c>
      <c r="D114" s="433" t="s">
        <v>62</v>
      </c>
      <c r="E114" s="433"/>
      <c r="F114" s="433" t="s">
        <v>18</v>
      </c>
      <c r="G114" s="433"/>
      <c r="H114" s="121" t="s">
        <v>34</v>
      </c>
      <c r="I114" s="119" t="s">
        <v>64</v>
      </c>
    </row>
    <row r="115" spans="2:9" ht="37.5" hidden="1" customHeight="1" thickTop="1">
      <c r="B115" s="122">
        <v>1</v>
      </c>
      <c r="C115" s="93"/>
      <c r="D115" s="388" t="str">
        <f>IF(C115="","",VLOOKUP(C115,'登録データ（女）'!$A$3:$AA$2000,2,FALSE))</f>
        <v/>
      </c>
      <c r="E115" s="388"/>
      <c r="F115" s="398" t="str">
        <f>IF(C115="","",VLOOKUP(C115,'登録データ（女）'!$A$3:$AA$2000,3,FALSE))</f>
        <v/>
      </c>
      <c r="G115" s="398"/>
      <c r="H115" s="93" t="str">
        <f>IF(C115="","",VLOOKUP(C115,'登録データ（女）'!$A$3:$AA$2000,7,FALSE))</f>
        <v/>
      </c>
      <c r="I115" s="123" t="str">
        <f>IF(C115="","",VLOOKUP(C115,'登録データ（女）'!$A$3:$AA$2000,4,FALSE))</f>
        <v/>
      </c>
    </row>
    <row r="116" spans="2:9" ht="37.5" hidden="1" customHeight="1">
      <c r="B116" s="124">
        <v>2</v>
      </c>
      <c r="C116" s="91"/>
      <c r="D116" s="388" t="str">
        <f>IF(C116="","",VLOOKUP(C116,'登録データ（女）'!$A$3:$AA$2000,2,FALSE))</f>
        <v/>
      </c>
      <c r="E116" s="388"/>
      <c r="F116" s="398" t="str">
        <f>IF(C116="","",VLOOKUP(C116,'登録データ（女）'!$A$3:$AA$2000,3,FALSE))</f>
        <v/>
      </c>
      <c r="G116" s="398"/>
      <c r="H116" s="93" t="str">
        <f>IF(C116="","",VLOOKUP(C116,'登録データ（女）'!$A$3:$AA$2000,7,FALSE))</f>
        <v/>
      </c>
      <c r="I116" s="123" t="str">
        <f>IF(C116="","",VLOOKUP(C116,'登録データ（女）'!$A$3:$AA$2000,4,FALSE))</f>
        <v/>
      </c>
    </row>
    <row r="117" spans="2:9" ht="37.5" hidden="1" customHeight="1">
      <c r="B117" s="124">
        <v>3</v>
      </c>
      <c r="C117" s="91"/>
      <c r="D117" s="388" t="str">
        <f>IF(C117="","",VLOOKUP(C117,'登録データ（女）'!$A$3:$AA$2000,2,FALSE))</f>
        <v/>
      </c>
      <c r="E117" s="388"/>
      <c r="F117" s="398" t="str">
        <f>IF(C117="","",VLOOKUP(C117,'登録データ（女）'!$A$3:$AA$2000,3,FALSE))</f>
        <v/>
      </c>
      <c r="G117" s="398"/>
      <c r="H117" s="93" t="str">
        <f>IF(C117="","",VLOOKUP(C117,'登録データ（女）'!$A$3:$AA$2000,7,FALSE))</f>
        <v/>
      </c>
      <c r="I117" s="123" t="str">
        <f>IF(C117="","",VLOOKUP(C117,'登録データ（女）'!$A$3:$AA$2000,4,FALSE))</f>
        <v/>
      </c>
    </row>
    <row r="118" spans="2:9" ht="37.5" hidden="1" customHeight="1">
      <c r="B118" s="124">
        <v>4</v>
      </c>
      <c r="C118" s="91"/>
      <c r="D118" s="388" t="str">
        <f>IF(C118="","",VLOOKUP(C118,'登録データ（女）'!$A$3:$AA$2000,2,FALSE))</f>
        <v/>
      </c>
      <c r="E118" s="388"/>
      <c r="F118" s="398" t="str">
        <f>IF(C118="","",VLOOKUP(C118,'登録データ（女）'!$A$3:$AA$2000,3,FALSE))</f>
        <v/>
      </c>
      <c r="G118" s="398"/>
      <c r="H118" s="93" t="str">
        <f>IF(C118="","",VLOOKUP(C118,'登録データ（女）'!$A$3:$AA$2000,7,FALSE))</f>
        <v/>
      </c>
      <c r="I118" s="123" t="str">
        <f>IF(C118="","",VLOOKUP(C118,'登録データ（女）'!$A$3:$AA$2000,4,FALSE))</f>
        <v/>
      </c>
    </row>
    <row r="119" spans="2:9" ht="37.5" hidden="1" customHeight="1">
      <c r="B119" s="124">
        <v>5</v>
      </c>
      <c r="C119" s="91"/>
      <c r="D119" s="388" t="str">
        <f>IF(C119="","",VLOOKUP(C119,'登録データ（女）'!$A$3:$AA$2000,2,FALSE))</f>
        <v/>
      </c>
      <c r="E119" s="388"/>
      <c r="F119" s="398" t="str">
        <f>IF(C119="","",VLOOKUP(C119,'登録データ（女）'!$A$3:$AA$2000,3,FALSE))</f>
        <v/>
      </c>
      <c r="G119" s="398"/>
      <c r="H119" s="93" t="str">
        <f>IF(C119="","",VLOOKUP(C119,'登録データ（女）'!$A$3:$AA$2000,7,FALSE))</f>
        <v/>
      </c>
      <c r="I119" s="123" t="str">
        <f>IF(C119="","",VLOOKUP(C119,'登録データ（女）'!$A$3:$AA$2000,4,FALSE))</f>
        <v/>
      </c>
    </row>
    <row r="120" spans="2:9" ht="37.5" hidden="1" customHeight="1">
      <c r="B120" s="124">
        <v>6</v>
      </c>
      <c r="C120" s="91"/>
      <c r="D120" s="388" t="str">
        <f>IF(C120="","",VLOOKUP(C120,'登録データ（女）'!$A$3:$AA$2000,2,FALSE))</f>
        <v/>
      </c>
      <c r="E120" s="388"/>
      <c r="F120" s="398" t="str">
        <f>IF(C120="","",VLOOKUP(C120,'登録データ（女）'!$A$3:$AA$2000,3,FALSE))</f>
        <v/>
      </c>
      <c r="G120" s="398"/>
      <c r="H120" s="93" t="str">
        <f>IF(C120="","",VLOOKUP(C120,'登録データ（女）'!$A$3:$AA$2000,7,FALSE))</f>
        <v/>
      </c>
      <c r="I120" s="123" t="str">
        <f>IF(C120="","",VLOOKUP(C120,'登録データ（女）'!$A$3:$AA$2000,4,FALSE))</f>
        <v/>
      </c>
    </row>
    <row r="121" spans="2:9" hidden="1">
      <c r="B121" s="421" t="s">
        <v>266</v>
      </c>
      <c r="C121" s="422"/>
      <c r="D121" s="422"/>
      <c r="E121" s="422"/>
      <c r="F121" s="422"/>
      <c r="G121" s="422"/>
      <c r="H121" s="422"/>
      <c r="I121" s="423"/>
    </row>
    <row r="122" spans="2:9" hidden="1">
      <c r="B122" s="424"/>
      <c r="C122" s="425"/>
      <c r="D122" s="425"/>
      <c r="E122" s="425"/>
      <c r="F122" s="425"/>
      <c r="G122" s="425"/>
      <c r="H122" s="425"/>
      <c r="I122" s="426"/>
    </row>
    <row r="123" spans="2:9" ht="18" hidden="1" thickBot="1">
      <c r="B123" s="427"/>
      <c r="C123" s="428"/>
      <c r="D123" s="428"/>
      <c r="E123" s="428"/>
      <c r="F123" s="428"/>
      <c r="G123" s="428"/>
      <c r="H123" s="428"/>
      <c r="I123" s="429"/>
    </row>
    <row r="124" spans="2:9" hidden="1"/>
    <row r="125" spans="2:9" hidden="1"/>
  </sheetData>
  <sheetProtection algorithmName="SHA-512" hashValue="a4Crq/yXWRhNQl3W3z9iSQNDsWxkiiUDkP9FCkZOFHwKxR0IRYTKoTbP0FIEkxDB0wflnw+fD+t1IKiZX/P4Bw==" saltValue="hCV0bTtlMF56+4ej3NgvKg==" spinCount="100000" sheet="1" objects="1" scenarios="1"/>
  <mergeCells count="163">
    <mergeCell ref="D37:E37"/>
    <mergeCell ref="F37:G37"/>
    <mergeCell ref="D38:E38"/>
    <mergeCell ref="F38:G38"/>
    <mergeCell ref="D39:E39"/>
    <mergeCell ref="F39:G39"/>
    <mergeCell ref="D40:E40"/>
    <mergeCell ref="F40:G40"/>
    <mergeCell ref="B41:I43"/>
    <mergeCell ref="D36:E36"/>
    <mergeCell ref="F36:G36"/>
    <mergeCell ref="B30:C30"/>
    <mergeCell ref="D30:I30"/>
    <mergeCell ref="B31:C31"/>
    <mergeCell ref="D31:I31"/>
    <mergeCell ref="B32:C32"/>
    <mergeCell ref="D32:I32"/>
    <mergeCell ref="D35:E35"/>
    <mergeCell ref="F35:G35"/>
    <mergeCell ref="B33:I33"/>
    <mergeCell ref="D34:E34"/>
    <mergeCell ref="F34:G34"/>
    <mergeCell ref="D18:E18"/>
    <mergeCell ref="F18:G18"/>
    <mergeCell ref="D19:E19"/>
    <mergeCell ref="F19:G19"/>
    <mergeCell ref="D20:E20"/>
    <mergeCell ref="F20:G20"/>
    <mergeCell ref="B29:C29"/>
    <mergeCell ref="D29:I29"/>
    <mergeCell ref="B21:I23"/>
    <mergeCell ref="B26:I27"/>
    <mergeCell ref="B28:C28"/>
    <mergeCell ref="D28:I28"/>
    <mergeCell ref="B10:C10"/>
    <mergeCell ref="D10:I10"/>
    <mergeCell ref="A1:J3"/>
    <mergeCell ref="B9:C9"/>
    <mergeCell ref="D9:I9"/>
    <mergeCell ref="B6:I7"/>
    <mergeCell ref="B8:C8"/>
    <mergeCell ref="D8:I8"/>
    <mergeCell ref="D17:E17"/>
    <mergeCell ref="F17:G17"/>
    <mergeCell ref="B11:C11"/>
    <mergeCell ref="D11:I11"/>
    <mergeCell ref="B12:C12"/>
    <mergeCell ref="D12:I12"/>
    <mergeCell ref="D15:E15"/>
    <mergeCell ref="F15:G15"/>
    <mergeCell ref="D16:E16"/>
    <mergeCell ref="F16:G16"/>
    <mergeCell ref="B13:I13"/>
    <mergeCell ref="D14:E14"/>
    <mergeCell ref="F14:G14"/>
    <mergeCell ref="B50:C50"/>
    <mergeCell ref="D50:I50"/>
    <mergeCell ref="B51:C51"/>
    <mergeCell ref="D51:I51"/>
    <mergeCell ref="B52:C52"/>
    <mergeCell ref="D52:I52"/>
    <mergeCell ref="B46:I47"/>
    <mergeCell ref="B48:C48"/>
    <mergeCell ref="D48:I48"/>
    <mergeCell ref="B49:C49"/>
    <mergeCell ref="D49:I49"/>
    <mergeCell ref="D56:E56"/>
    <mergeCell ref="F56:G56"/>
    <mergeCell ref="D57:E57"/>
    <mergeCell ref="F57:G57"/>
    <mergeCell ref="D58:E58"/>
    <mergeCell ref="F58:G58"/>
    <mergeCell ref="B53:I53"/>
    <mergeCell ref="D54:E54"/>
    <mergeCell ref="F54:G54"/>
    <mergeCell ref="D55:E55"/>
    <mergeCell ref="F55:G55"/>
    <mergeCell ref="B66:I67"/>
    <mergeCell ref="B68:C68"/>
    <mergeCell ref="D68:I68"/>
    <mergeCell ref="B69:C69"/>
    <mergeCell ref="D69:I69"/>
    <mergeCell ref="D59:E59"/>
    <mergeCell ref="F59:G59"/>
    <mergeCell ref="D60:E60"/>
    <mergeCell ref="F60:G60"/>
    <mergeCell ref="B61:I63"/>
    <mergeCell ref="B73:I73"/>
    <mergeCell ref="D74:E74"/>
    <mergeCell ref="F74:G74"/>
    <mergeCell ref="D75:E75"/>
    <mergeCell ref="F75:G75"/>
    <mergeCell ref="B70:C70"/>
    <mergeCell ref="D70:I70"/>
    <mergeCell ref="B71:C71"/>
    <mergeCell ref="D71:I71"/>
    <mergeCell ref="B72:C72"/>
    <mergeCell ref="D72:I72"/>
    <mergeCell ref="D79:E79"/>
    <mergeCell ref="F79:G79"/>
    <mergeCell ref="D80:E80"/>
    <mergeCell ref="F80:G80"/>
    <mergeCell ref="B81:I83"/>
    <mergeCell ref="D76:E76"/>
    <mergeCell ref="F76:G76"/>
    <mergeCell ref="D77:E77"/>
    <mergeCell ref="F77:G77"/>
    <mergeCell ref="D78:E78"/>
    <mergeCell ref="F78:G78"/>
    <mergeCell ref="B90:C90"/>
    <mergeCell ref="D90:I90"/>
    <mergeCell ref="B91:C91"/>
    <mergeCell ref="D91:I91"/>
    <mergeCell ref="B92:C92"/>
    <mergeCell ref="D92:I92"/>
    <mergeCell ref="B86:I87"/>
    <mergeCell ref="B88:C88"/>
    <mergeCell ref="D88:I88"/>
    <mergeCell ref="B89:C89"/>
    <mergeCell ref="D89:I89"/>
    <mergeCell ref="D96:E96"/>
    <mergeCell ref="F96:G96"/>
    <mergeCell ref="D97:E97"/>
    <mergeCell ref="F97:G97"/>
    <mergeCell ref="D98:E98"/>
    <mergeCell ref="F98:G98"/>
    <mergeCell ref="B93:I93"/>
    <mergeCell ref="D94:E94"/>
    <mergeCell ref="F94:G94"/>
    <mergeCell ref="D95:E95"/>
    <mergeCell ref="F95:G95"/>
    <mergeCell ref="B106:I107"/>
    <mergeCell ref="B108:C108"/>
    <mergeCell ref="D108:I108"/>
    <mergeCell ref="B109:C109"/>
    <mergeCell ref="D109:I109"/>
    <mergeCell ref="D99:E99"/>
    <mergeCell ref="F99:G99"/>
    <mergeCell ref="D100:E100"/>
    <mergeCell ref="F100:G100"/>
    <mergeCell ref="B101:I103"/>
    <mergeCell ref="B113:I113"/>
    <mergeCell ref="D114:E114"/>
    <mergeCell ref="F114:G114"/>
    <mergeCell ref="D115:E115"/>
    <mergeCell ref="F115:G115"/>
    <mergeCell ref="B110:C110"/>
    <mergeCell ref="D110:I110"/>
    <mergeCell ref="B111:C111"/>
    <mergeCell ref="D111:I111"/>
    <mergeCell ref="B112:C112"/>
    <mergeCell ref="D112:I112"/>
    <mergeCell ref="D119:E119"/>
    <mergeCell ref="F119:G119"/>
    <mergeCell ref="D120:E120"/>
    <mergeCell ref="F120:G120"/>
    <mergeCell ref="B121:I123"/>
    <mergeCell ref="D116:E116"/>
    <mergeCell ref="F116:G116"/>
    <mergeCell ref="D117:E117"/>
    <mergeCell ref="F117:G117"/>
    <mergeCell ref="D118:E118"/>
    <mergeCell ref="F118:G118"/>
  </mergeCells>
  <phoneticPr fontId="1"/>
  <pageMargins left="0.7" right="0.7" top="0.75" bottom="0.75" header="0.3" footer="0.3"/>
  <pageSetup paperSize="9" scale="67" orientation="portrait" r:id="rId1"/>
  <rowBreaks count="2" manualBreakCount="2">
    <brk id="43" max="9" man="1"/>
    <brk id="84" max="9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番号確認" error="入力された登録番号は正しくありません" xr:uid="{00000000-0002-0000-0500-000000000000}">
          <x14:formula1>
            <xm:f>'登録データ（男）'!$AL$2:$AL$20</xm:f>
          </x14:formula1>
          <xm:sqref>C115:C120 C95:C100 C75:C80</xm:sqref>
        </x14:dataValidation>
        <x14:dataValidation type="list" allowBlank="1" showInputMessage="1" showErrorMessage="1" errorTitle="番号確認" error="入力された登録番号は正しくありません" xr:uid="{00000000-0002-0000-0500-000001000000}">
          <x14:formula1>
            <xm:f>'登録データ（男）'!$AJ$2:$AJ$20</xm:f>
          </x14:formula1>
          <xm:sqref>C55:C60 C35:C40 C15:C20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3399"/>
  </sheetPr>
  <dimension ref="A1:AZ88"/>
  <sheetViews>
    <sheetView showGridLines="0" showRowColHeaders="0" view="pageBreakPreview" zoomScale="70" zoomScaleNormal="75" zoomScaleSheetLayoutView="70" zoomScalePageLayoutView="75" workbookViewId="0">
      <selection activeCell="D44" sqref="D44:I44"/>
    </sheetView>
  </sheetViews>
  <sheetFormatPr defaultColWidth="4.3125" defaultRowHeight="17.649999999999999"/>
  <cols>
    <col min="1" max="3" width="5.5" style="26" customWidth="1"/>
    <col min="4" max="5" width="20.5" style="26" customWidth="1"/>
    <col min="6" max="7" width="5.5" style="26" customWidth="1"/>
    <col min="8" max="9" width="20.5" style="26" customWidth="1"/>
    <col min="10" max="10" width="5.5" style="26" customWidth="1"/>
    <col min="11" max="11" width="4.3125" style="26" customWidth="1"/>
    <col min="12" max="17" width="4.5" style="26" customWidth="1"/>
    <col min="18" max="16384" width="4.3125" style="26"/>
  </cols>
  <sheetData>
    <row r="1" spans="1:52">
      <c r="A1" s="488" t="s">
        <v>2729</v>
      </c>
      <c r="B1" s="488"/>
      <c r="C1" s="488"/>
      <c r="D1" s="488"/>
      <c r="E1" s="488"/>
      <c r="F1" s="488"/>
      <c r="G1" s="488"/>
      <c r="H1" s="488"/>
      <c r="I1" s="488"/>
      <c r="J1" s="488"/>
    </row>
    <row r="2" spans="1:52">
      <c r="A2" s="488"/>
      <c r="B2" s="488"/>
      <c r="C2" s="488"/>
      <c r="D2" s="488"/>
      <c r="E2" s="488"/>
      <c r="F2" s="488"/>
      <c r="G2" s="488"/>
      <c r="H2" s="488"/>
      <c r="I2" s="488"/>
      <c r="J2" s="488"/>
    </row>
    <row r="3" spans="1:52">
      <c r="A3" s="488"/>
      <c r="B3" s="488"/>
      <c r="C3" s="488"/>
      <c r="D3" s="488"/>
      <c r="E3" s="488"/>
      <c r="F3" s="488"/>
      <c r="G3" s="488"/>
      <c r="H3" s="488"/>
      <c r="I3" s="488"/>
      <c r="J3" s="488"/>
    </row>
    <row r="4" spans="1:52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52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52" ht="18" thickBot="1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52" ht="18" thickBot="1">
      <c r="A7" s="50"/>
      <c r="B7" s="475" t="s">
        <v>2729</v>
      </c>
      <c r="C7" s="476"/>
      <c r="D7" s="476"/>
      <c r="E7" s="476"/>
      <c r="F7" s="476"/>
      <c r="G7" s="476"/>
      <c r="H7" s="476"/>
      <c r="I7" s="477"/>
      <c r="J7" s="50"/>
      <c r="K7" s="51"/>
      <c r="L7" s="51"/>
      <c r="M7" s="51"/>
    </row>
    <row r="8" spans="1:52">
      <c r="A8" s="50"/>
      <c r="B8" s="342" t="s">
        <v>0</v>
      </c>
      <c r="C8" s="343"/>
      <c r="D8" s="343" t="str">
        <f>IF(基本情報登録!D10="","",基本情報登録!D10)</f>
        <v/>
      </c>
      <c r="E8" s="343"/>
      <c r="F8" s="343"/>
      <c r="G8" s="343"/>
      <c r="H8" s="343"/>
      <c r="I8" s="478"/>
      <c r="J8" s="50"/>
      <c r="K8" s="51"/>
      <c r="L8" s="51"/>
      <c r="M8" s="51"/>
    </row>
    <row r="9" spans="1:52" ht="18.75" customHeight="1">
      <c r="A9" s="50"/>
      <c r="B9" s="479" t="s">
        <v>16</v>
      </c>
      <c r="C9" s="480"/>
      <c r="D9" s="481"/>
      <c r="E9" s="481"/>
      <c r="F9" s="481"/>
      <c r="G9" s="481"/>
      <c r="H9" s="481"/>
      <c r="I9" s="482"/>
      <c r="J9" s="52"/>
      <c r="K9" s="53"/>
      <c r="L9" s="53"/>
      <c r="M9" s="53"/>
    </row>
    <row r="10" spans="1:52">
      <c r="A10" s="54"/>
      <c r="B10" s="352" t="s">
        <v>106</v>
      </c>
      <c r="C10" s="353"/>
      <c r="D10" s="353" t="str">
        <f>IF(D9="","",VLOOKUP(D9,'登録データ（女）'!$A$3:$AA$2000,3,FALSE))</f>
        <v/>
      </c>
      <c r="E10" s="353"/>
      <c r="F10" s="353"/>
      <c r="G10" s="353"/>
      <c r="H10" s="353"/>
      <c r="I10" s="354"/>
      <c r="J10" s="50"/>
      <c r="K10" s="51"/>
      <c r="L10" s="51"/>
      <c r="M10" s="51"/>
    </row>
    <row r="11" spans="1:52" ht="22.5" customHeight="1">
      <c r="A11" s="54"/>
      <c r="B11" s="352" t="s">
        <v>17</v>
      </c>
      <c r="C11" s="353"/>
      <c r="D11" s="483" t="str">
        <f>IF(D9="","",VLOOKUP(D9,'登録データ（女）'!$A$3:$AA$2000,2,FALSE))</f>
        <v/>
      </c>
      <c r="E11" s="483"/>
      <c r="F11" s="483"/>
      <c r="G11" s="483"/>
      <c r="H11" s="483"/>
      <c r="I11" s="484"/>
      <c r="J11" s="50"/>
      <c r="K11" s="51"/>
      <c r="L11" s="51"/>
      <c r="M11" s="51"/>
    </row>
    <row r="12" spans="1:52" ht="18.75" customHeight="1">
      <c r="A12" s="54"/>
      <c r="B12" s="352" t="s">
        <v>34</v>
      </c>
      <c r="C12" s="353"/>
      <c r="D12" s="49" t="str">
        <f>IF(D9="","",VLOOKUP(D9,'登録データ（女）'!$A$3:$AA$2000,7,FALSE))</f>
        <v/>
      </c>
      <c r="E12" s="353" t="s">
        <v>64</v>
      </c>
      <c r="F12" s="353"/>
      <c r="G12" s="353" t="str">
        <f>IF(D9="","",VLOOKUP(D9,'登録データ（女）'!$A$3:$AA$2000,4,FALSE))</f>
        <v/>
      </c>
      <c r="H12" s="353"/>
      <c r="I12" s="354"/>
      <c r="J12" s="50"/>
      <c r="K12" s="51"/>
      <c r="L12" s="51"/>
      <c r="M12" s="51"/>
      <c r="AU12" s="481"/>
      <c r="AV12" s="481"/>
      <c r="AW12" s="481"/>
      <c r="AX12" s="481"/>
      <c r="AY12" s="481"/>
      <c r="AZ12" s="482"/>
    </row>
    <row r="13" spans="1:52" ht="18.75" customHeight="1">
      <c r="A13" s="54"/>
      <c r="B13" s="352" t="s">
        <v>21</v>
      </c>
      <c r="C13" s="353"/>
      <c r="D13" s="231"/>
      <c r="E13" s="231"/>
      <c r="F13" s="231"/>
      <c r="G13" s="231"/>
      <c r="H13" s="231"/>
      <c r="I13" s="232"/>
      <c r="J13" s="50"/>
      <c r="K13" s="51"/>
      <c r="L13" s="51"/>
      <c r="M13" s="51"/>
    </row>
    <row r="14" spans="1:52">
      <c r="A14" s="54"/>
      <c r="B14" s="352" t="s">
        <v>23</v>
      </c>
      <c r="C14" s="353"/>
      <c r="D14" s="231"/>
      <c r="E14" s="231"/>
      <c r="F14" s="231"/>
      <c r="G14" s="231"/>
      <c r="H14" s="231"/>
      <c r="I14" s="232"/>
      <c r="J14" s="50"/>
      <c r="K14" s="51"/>
      <c r="L14" s="51"/>
      <c r="M14" s="51"/>
    </row>
    <row r="15" spans="1:52" ht="18" thickBot="1">
      <c r="A15" s="54"/>
      <c r="B15" s="459" t="s">
        <v>66</v>
      </c>
      <c r="C15" s="460"/>
      <c r="D15" s="233"/>
      <c r="E15" s="233"/>
      <c r="F15" s="233"/>
      <c r="G15" s="233"/>
      <c r="H15" s="233"/>
      <c r="I15" s="234"/>
      <c r="J15" s="50"/>
      <c r="K15" s="51"/>
      <c r="L15" s="51"/>
      <c r="M15" s="51"/>
    </row>
    <row r="16" spans="1:52" ht="18" thickBot="1">
      <c r="A16" s="55"/>
      <c r="B16" s="466" t="s">
        <v>97</v>
      </c>
      <c r="C16" s="467"/>
      <c r="D16" s="467"/>
      <c r="E16" s="467"/>
      <c r="F16" s="467"/>
      <c r="G16" s="467"/>
      <c r="H16" s="467"/>
      <c r="I16" s="468"/>
      <c r="J16" s="56"/>
      <c r="K16" s="57"/>
      <c r="L16" s="57"/>
      <c r="M16" s="57"/>
    </row>
    <row r="17" spans="1:17">
      <c r="A17" s="50"/>
      <c r="B17" s="342" t="s">
        <v>51</v>
      </c>
      <c r="C17" s="343"/>
      <c r="D17" s="469"/>
      <c r="E17" s="487"/>
      <c r="F17" s="342" t="s">
        <v>44</v>
      </c>
      <c r="G17" s="343"/>
      <c r="H17" s="469"/>
      <c r="I17" s="470"/>
      <c r="J17" s="58"/>
      <c r="K17" s="57"/>
      <c r="L17" s="57"/>
      <c r="M17" s="57"/>
      <c r="N17" s="59"/>
      <c r="O17" s="57"/>
      <c r="P17" s="57"/>
      <c r="Q17" s="57"/>
    </row>
    <row r="18" spans="1:17">
      <c r="A18" s="50"/>
      <c r="B18" s="352" t="s">
        <v>42</v>
      </c>
      <c r="C18" s="353"/>
      <c r="D18" s="473"/>
      <c r="E18" s="486"/>
      <c r="F18" s="352" t="s">
        <v>49</v>
      </c>
      <c r="G18" s="353"/>
      <c r="H18" s="473"/>
      <c r="I18" s="474"/>
      <c r="J18" s="56"/>
      <c r="K18" s="57"/>
      <c r="L18" s="57"/>
      <c r="M18" s="57"/>
      <c r="N18" s="59"/>
      <c r="O18" s="60"/>
      <c r="P18" s="60"/>
      <c r="Q18" s="60"/>
    </row>
    <row r="19" spans="1:17">
      <c r="A19" s="50"/>
      <c r="B19" s="352" t="s">
        <v>46</v>
      </c>
      <c r="C19" s="353"/>
      <c r="D19" s="473"/>
      <c r="E19" s="486"/>
      <c r="F19" s="352" t="s">
        <v>107</v>
      </c>
      <c r="G19" s="353"/>
      <c r="H19" s="473"/>
      <c r="I19" s="474"/>
      <c r="J19" s="56"/>
      <c r="K19" s="57"/>
      <c r="L19" s="57"/>
      <c r="M19" s="57"/>
      <c r="N19" s="59"/>
      <c r="O19" s="57"/>
      <c r="P19" s="57"/>
      <c r="Q19" s="57"/>
    </row>
    <row r="20" spans="1:17" ht="18" thickBot="1">
      <c r="A20" s="50"/>
      <c r="B20" s="459" t="s">
        <v>108</v>
      </c>
      <c r="C20" s="460"/>
      <c r="D20" s="461"/>
      <c r="E20" s="485"/>
      <c r="F20" s="463"/>
      <c r="G20" s="464"/>
      <c r="H20" s="464"/>
      <c r="I20" s="465"/>
      <c r="J20" s="50"/>
      <c r="K20" s="61"/>
      <c r="L20" s="61"/>
      <c r="M20" s="61"/>
      <c r="N20" s="59"/>
      <c r="O20" s="57"/>
      <c r="P20" s="57"/>
      <c r="Q20" s="57"/>
    </row>
    <row r="21" spans="1:17">
      <c r="A21" s="50"/>
      <c r="B21" s="43"/>
      <c r="C21" s="43"/>
      <c r="D21" s="62"/>
      <c r="E21" s="62"/>
      <c r="F21" s="43"/>
      <c r="G21" s="43"/>
      <c r="H21" s="43"/>
      <c r="I21" s="43"/>
      <c r="J21" s="50"/>
      <c r="K21" s="61"/>
      <c r="L21" s="61"/>
      <c r="M21" s="61"/>
      <c r="N21" s="59"/>
      <c r="O21" s="57"/>
      <c r="P21" s="57"/>
      <c r="Q21" s="57"/>
    </row>
    <row r="22" spans="1:17">
      <c r="A22" s="50"/>
      <c r="B22" s="43"/>
      <c r="C22" s="43"/>
      <c r="D22" s="62"/>
      <c r="E22" s="62"/>
      <c r="F22" s="43"/>
      <c r="G22" s="43"/>
      <c r="H22" s="43"/>
      <c r="I22" s="43"/>
      <c r="J22" s="50"/>
      <c r="K22" s="61"/>
      <c r="L22" s="61"/>
      <c r="M22" s="61"/>
      <c r="N22" s="59"/>
      <c r="O22" s="57"/>
      <c r="P22" s="57"/>
      <c r="Q22" s="57"/>
    </row>
    <row r="23" spans="1:17" ht="18" thickBot="1">
      <c r="A23" s="27"/>
      <c r="B23" s="27"/>
      <c r="C23" s="27"/>
      <c r="D23" s="27"/>
      <c r="E23" s="27"/>
      <c r="F23" s="27"/>
      <c r="G23" s="27"/>
      <c r="H23" s="27"/>
      <c r="I23" s="27"/>
      <c r="J23" s="27"/>
    </row>
    <row r="24" spans="1:17" ht="18" thickBot="1">
      <c r="A24" s="50"/>
      <c r="B24" s="475" t="s">
        <v>2729</v>
      </c>
      <c r="C24" s="476"/>
      <c r="D24" s="476"/>
      <c r="E24" s="476"/>
      <c r="F24" s="476"/>
      <c r="G24" s="476"/>
      <c r="H24" s="476"/>
      <c r="I24" s="477"/>
      <c r="J24" s="50"/>
      <c r="K24" s="51"/>
      <c r="L24" s="51"/>
      <c r="M24" s="51"/>
    </row>
    <row r="25" spans="1:17">
      <c r="A25" s="50"/>
      <c r="B25" s="342" t="s">
        <v>0</v>
      </c>
      <c r="C25" s="343"/>
      <c r="D25" s="343" t="str">
        <f>IF(基本情報登録!D10="","",基本情報登録!D10)</f>
        <v/>
      </c>
      <c r="E25" s="343"/>
      <c r="F25" s="343"/>
      <c r="G25" s="343"/>
      <c r="H25" s="343"/>
      <c r="I25" s="478"/>
      <c r="J25" s="50"/>
      <c r="K25" s="51"/>
      <c r="L25" s="51"/>
      <c r="M25" s="51"/>
    </row>
    <row r="26" spans="1:17" ht="18.75" customHeight="1">
      <c r="A26" s="50"/>
      <c r="B26" s="479" t="s">
        <v>16</v>
      </c>
      <c r="C26" s="480"/>
      <c r="D26" s="481"/>
      <c r="E26" s="481"/>
      <c r="F26" s="481"/>
      <c r="G26" s="481"/>
      <c r="H26" s="481"/>
      <c r="I26" s="482"/>
      <c r="J26" s="52"/>
      <c r="K26" s="53"/>
      <c r="L26" s="53"/>
      <c r="M26" s="53"/>
    </row>
    <row r="27" spans="1:17">
      <c r="A27" s="54"/>
      <c r="B27" s="352" t="s">
        <v>101</v>
      </c>
      <c r="C27" s="353"/>
      <c r="D27" s="353" t="str">
        <f>IF(D26="","",VLOOKUP(D26,'登録データ（女）'!$A$3:$AA$2000,3,FALSE))</f>
        <v/>
      </c>
      <c r="E27" s="353"/>
      <c r="F27" s="353"/>
      <c r="G27" s="353"/>
      <c r="H27" s="353"/>
      <c r="I27" s="354"/>
      <c r="J27" s="50"/>
      <c r="K27" s="51"/>
      <c r="L27" s="51"/>
      <c r="M27" s="51"/>
    </row>
    <row r="28" spans="1:17" ht="22.5" customHeight="1">
      <c r="A28" s="54"/>
      <c r="B28" s="352" t="s">
        <v>17</v>
      </c>
      <c r="C28" s="353"/>
      <c r="D28" s="483" t="str">
        <f>IF(D26="","",VLOOKUP(D26,'登録データ（女）'!$A$3:$AA$2000,2,FALSE))</f>
        <v/>
      </c>
      <c r="E28" s="483"/>
      <c r="F28" s="483"/>
      <c r="G28" s="483"/>
      <c r="H28" s="483"/>
      <c r="I28" s="484"/>
      <c r="J28" s="50"/>
      <c r="K28" s="51"/>
      <c r="L28" s="51"/>
      <c r="M28" s="51"/>
    </row>
    <row r="29" spans="1:17" ht="18.75" customHeight="1">
      <c r="A29" s="54"/>
      <c r="B29" s="352" t="s">
        <v>34</v>
      </c>
      <c r="C29" s="353"/>
      <c r="D29" s="49" t="str">
        <f>IF(D26="","",VLOOKUP(D26,'登録データ（女）'!$A$3:$AA$2000,7,FALSE))</f>
        <v/>
      </c>
      <c r="E29" s="353" t="s">
        <v>64</v>
      </c>
      <c r="F29" s="353"/>
      <c r="G29" s="353" t="str">
        <f>IF(D26="","",VLOOKUP(D26,'登録データ（女）'!$A$3:$AA$2000,4,FALSE))</f>
        <v/>
      </c>
      <c r="H29" s="353"/>
      <c r="I29" s="354"/>
      <c r="J29" s="50"/>
      <c r="K29" s="51"/>
      <c r="L29" s="51"/>
      <c r="M29" s="51"/>
    </row>
    <row r="30" spans="1:17" ht="18.75" customHeight="1">
      <c r="A30" s="54"/>
      <c r="B30" s="352" t="s">
        <v>21</v>
      </c>
      <c r="C30" s="353"/>
      <c r="D30" s="231"/>
      <c r="E30" s="231"/>
      <c r="F30" s="231"/>
      <c r="G30" s="231"/>
      <c r="H30" s="231"/>
      <c r="I30" s="232"/>
      <c r="J30" s="50"/>
      <c r="K30" s="51"/>
      <c r="L30" s="51"/>
      <c r="M30" s="51"/>
    </row>
    <row r="31" spans="1:17">
      <c r="A31" s="54"/>
      <c r="B31" s="352" t="s">
        <v>23</v>
      </c>
      <c r="C31" s="353"/>
      <c r="D31" s="231"/>
      <c r="E31" s="231"/>
      <c r="F31" s="231"/>
      <c r="G31" s="231"/>
      <c r="H31" s="231"/>
      <c r="I31" s="232"/>
      <c r="J31" s="50"/>
      <c r="K31" s="51"/>
      <c r="L31" s="51"/>
      <c r="M31" s="51"/>
    </row>
    <row r="32" spans="1:17" ht="18" thickBot="1">
      <c r="A32" s="54"/>
      <c r="B32" s="459" t="s">
        <v>66</v>
      </c>
      <c r="C32" s="460"/>
      <c r="D32" s="233"/>
      <c r="E32" s="233"/>
      <c r="F32" s="233"/>
      <c r="G32" s="233"/>
      <c r="H32" s="233"/>
      <c r="I32" s="234"/>
      <c r="J32" s="50"/>
      <c r="K32" s="51"/>
      <c r="L32" s="51"/>
      <c r="M32" s="51"/>
    </row>
    <row r="33" spans="1:17" ht="18" thickBot="1">
      <c r="A33" s="55"/>
      <c r="B33" s="466" t="s">
        <v>97</v>
      </c>
      <c r="C33" s="467"/>
      <c r="D33" s="467"/>
      <c r="E33" s="467"/>
      <c r="F33" s="467"/>
      <c r="G33" s="467"/>
      <c r="H33" s="467"/>
      <c r="I33" s="468"/>
      <c r="J33" s="56"/>
      <c r="K33" s="57"/>
      <c r="L33" s="57"/>
      <c r="M33" s="57"/>
    </row>
    <row r="34" spans="1:17">
      <c r="A34" s="50"/>
      <c r="B34" s="342" t="s">
        <v>109</v>
      </c>
      <c r="C34" s="343"/>
      <c r="D34" s="469"/>
      <c r="E34" s="470"/>
      <c r="F34" s="346" t="s">
        <v>44</v>
      </c>
      <c r="G34" s="347"/>
      <c r="H34" s="471"/>
      <c r="I34" s="472"/>
      <c r="J34" s="58"/>
      <c r="K34" s="57"/>
      <c r="L34" s="57"/>
      <c r="M34" s="57"/>
      <c r="N34" s="59"/>
      <c r="O34" s="57"/>
      <c r="P34" s="57"/>
      <c r="Q34" s="57"/>
    </row>
    <row r="35" spans="1:17">
      <c r="A35" s="50"/>
      <c r="B35" s="352" t="s">
        <v>42</v>
      </c>
      <c r="C35" s="353"/>
      <c r="D35" s="473"/>
      <c r="E35" s="474"/>
      <c r="F35" s="376" t="s">
        <v>49</v>
      </c>
      <c r="G35" s="353"/>
      <c r="H35" s="473"/>
      <c r="I35" s="474"/>
      <c r="J35" s="56"/>
      <c r="K35" s="57"/>
      <c r="L35" s="57"/>
      <c r="M35" s="57"/>
      <c r="N35" s="59"/>
      <c r="O35" s="60"/>
      <c r="P35" s="60"/>
      <c r="Q35" s="60"/>
    </row>
    <row r="36" spans="1:17">
      <c r="A36" s="50"/>
      <c r="B36" s="352" t="s">
        <v>46</v>
      </c>
      <c r="C36" s="353"/>
      <c r="D36" s="473"/>
      <c r="E36" s="474"/>
      <c r="F36" s="376" t="s">
        <v>110</v>
      </c>
      <c r="G36" s="353"/>
      <c r="H36" s="473"/>
      <c r="I36" s="474"/>
      <c r="J36" s="56"/>
      <c r="K36" s="57"/>
      <c r="L36" s="57"/>
      <c r="M36" s="57"/>
      <c r="N36" s="59"/>
      <c r="O36" s="57"/>
      <c r="P36" s="57"/>
      <c r="Q36" s="57"/>
    </row>
    <row r="37" spans="1:17" ht="18" thickBot="1">
      <c r="A37" s="50"/>
      <c r="B37" s="459" t="s">
        <v>108</v>
      </c>
      <c r="C37" s="460"/>
      <c r="D37" s="461"/>
      <c r="E37" s="462"/>
      <c r="F37" s="463"/>
      <c r="G37" s="464"/>
      <c r="H37" s="464"/>
      <c r="I37" s="465"/>
      <c r="J37" s="50"/>
      <c r="K37" s="61"/>
      <c r="L37" s="61"/>
      <c r="M37" s="61"/>
      <c r="N37" s="59"/>
      <c r="O37" s="57"/>
      <c r="P37" s="57"/>
      <c r="Q37" s="57"/>
    </row>
    <row r="38" spans="1:17">
      <c r="A38" s="50"/>
      <c r="B38" s="43"/>
      <c r="C38" s="43"/>
      <c r="D38" s="62"/>
      <c r="E38" s="62"/>
      <c r="F38" s="43"/>
      <c r="G38" s="43"/>
      <c r="H38" s="43"/>
      <c r="I38" s="43"/>
      <c r="J38" s="50"/>
      <c r="K38" s="61"/>
      <c r="L38" s="61"/>
      <c r="M38" s="61"/>
      <c r="N38" s="59"/>
      <c r="O38" s="57"/>
      <c r="P38" s="57"/>
      <c r="Q38" s="57"/>
    </row>
    <row r="39" spans="1:17">
      <c r="A39" s="50"/>
      <c r="B39" s="43"/>
      <c r="C39" s="43"/>
      <c r="D39" s="62"/>
      <c r="E39" s="62"/>
      <c r="F39" s="43"/>
      <c r="G39" s="43"/>
      <c r="H39" s="43"/>
      <c r="I39" s="43"/>
      <c r="J39" s="50"/>
      <c r="K39" s="61"/>
      <c r="L39" s="61"/>
      <c r="M39" s="61"/>
      <c r="N39" s="59"/>
      <c r="O39" s="57"/>
      <c r="P39" s="57"/>
      <c r="Q39" s="57"/>
    </row>
    <row r="40" spans="1:17" ht="18" thickBot="1">
      <c r="A40" s="27"/>
      <c r="B40" s="27"/>
      <c r="C40" s="27"/>
      <c r="D40" s="27"/>
      <c r="E40" s="27"/>
      <c r="F40" s="27"/>
      <c r="G40" s="27"/>
      <c r="H40" s="27"/>
      <c r="I40" s="27"/>
      <c r="J40" s="27"/>
    </row>
    <row r="41" spans="1:17" ht="18" thickBot="1">
      <c r="A41" s="50"/>
      <c r="B41" s="475" t="s">
        <v>2729</v>
      </c>
      <c r="C41" s="476"/>
      <c r="D41" s="476"/>
      <c r="E41" s="476"/>
      <c r="F41" s="476"/>
      <c r="G41" s="476"/>
      <c r="H41" s="476"/>
      <c r="I41" s="477"/>
      <c r="J41" s="50"/>
      <c r="K41" s="51"/>
      <c r="L41" s="51"/>
      <c r="M41" s="51"/>
    </row>
    <row r="42" spans="1:17">
      <c r="A42" s="50"/>
      <c r="B42" s="342" t="s">
        <v>0</v>
      </c>
      <c r="C42" s="343"/>
      <c r="D42" s="343" t="str">
        <f>IF(基本情報登録!D10="","",基本情報登録!D10)</f>
        <v/>
      </c>
      <c r="E42" s="343"/>
      <c r="F42" s="343"/>
      <c r="G42" s="343"/>
      <c r="H42" s="343"/>
      <c r="I42" s="478"/>
      <c r="J42" s="50"/>
      <c r="K42" s="51"/>
      <c r="L42" s="51"/>
      <c r="M42" s="51"/>
    </row>
    <row r="43" spans="1:17" ht="18.75" customHeight="1">
      <c r="A43" s="50"/>
      <c r="B43" s="479" t="s">
        <v>16</v>
      </c>
      <c r="C43" s="480"/>
      <c r="D43" s="481"/>
      <c r="E43" s="481"/>
      <c r="F43" s="481"/>
      <c r="G43" s="481"/>
      <c r="H43" s="481"/>
      <c r="I43" s="482"/>
      <c r="J43" s="52"/>
      <c r="K43" s="53"/>
      <c r="L43" s="53"/>
      <c r="M43" s="53"/>
    </row>
    <row r="44" spans="1:17">
      <c r="A44" s="54"/>
      <c r="B44" s="352" t="s">
        <v>101</v>
      </c>
      <c r="C44" s="353"/>
      <c r="D44" s="353" t="str">
        <f>IF(D43="","",VLOOKUP(D43,'登録データ（女）'!$A$3:$AA$2000,3,FALSE))</f>
        <v/>
      </c>
      <c r="E44" s="353"/>
      <c r="F44" s="353"/>
      <c r="G44" s="353"/>
      <c r="H44" s="353"/>
      <c r="I44" s="354"/>
      <c r="J44" s="50"/>
      <c r="K44" s="51"/>
      <c r="L44" s="51"/>
      <c r="M44" s="51"/>
    </row>
    <row r="45" spans="1:17" ht="22.5" customHeight="1">
      <c r="A45" s="54"/>
      <c r="B45" s="352" t="s">
        <v>17</v>
      </c>
      <c r="C45" s="353"/>
      <c r="D45" s="483" t="str">
        <f>IF(D43="","",VLOOKUP(D43,'登録データ（女）'!$A$3:$AA$2000,2,FALSE))</f>
        <v/>
      </c>
      <c r="E45" s="483"/>
      <c r="F45" s="483"/>
      <c r="G45" s="483"/>
      <c r="H45" s="483"/>
      <c r="I45" s="484"/>
      <c r="J45" s="50"/>
      <c r="K45" s="51"/>
      <c r="L45" s="51"/>
      <c r="M45" s="51"/>
    </row>
    <row r="46" spans="1:17" ht="18.75" customHeight="1">
      <c r="A46" s="54"/>
      <c r="B46" s="352" t="s">
        <v>34</v>
      </c>
      <c r="C46" s="353"/>
      <c r="D46" s="49" t="str">
        <f>IF(D43="","",VLOOKUP(D43,'登録データ（女）'!$A$3:$AA$2000,7,FALSE))</f>
        <v/>
      </c>
      <c r="E46" s="353" t="s">
        <v>64</v>
      </c>
      <c r="F46" s="353"/>
      <c r="G46" s="353" t="str">
        <f>IF(D43="","",VLOOKUP(D43,'登録データ（男）'!$A$3:$AB$2000,4,FALSE))</f>
        <v/>
      </c>
      <c r="H46" s="353"/>
      <c r="I46" s="354"/>
      <c r="J46" s="50"/>
      <c r="K46" s="51"/>
      <c r="L46" s="51"/>
      <c r="M46" s="51"/>
    </row>
    <row r="47" spans="1:17" ht="18.75" customHeight="1">
      <c r="A47" s="54"/>
      <c r="B47" s="352" t="s">
        <v>21</v>
      </c>
      <c r="C47" s="353"/>
      <c r="D47" s="231"/>
      <c r="E47" s="231"/>
      <c r="F47" s="231"/>
      <c r="G47" s="231"/>
      <c r="H47" s="231"/>
      <c r="I47" s="232"/>
      <c r="J47" s="50"/>
      <c r="K47" s="51"/>
      <c r="L47" s="51"/>
      <c r="M47" s="51"/>
    </row>
    <row r="48" spans="1:17">
      <c r="A48" s="54"/>
      <c r="B48" s="352" t="s">
        <v>23</v>
      </c>
      <c r="C48" s="353"/>
      <c r="D48" s="231"/>
      <c r="E48" s="231"/>
      <c r="F48" s="231"/>
      <c r="G48" s="231"/>
      <c r="H48" s="231"/>
      <c r="I48" s="232"/>
      <c r="J48" s="50"/>
      <c r="K48" s="51"/>
      <c r="L48" s="51"/>
      <c r="M48" s="51"/>
    </row>
    <row r="49" spans="1:17" ht="18" thickBot="1">
      <c r="A49" s="54"/>
      <c r="B49" s="459" t="s">
        <v>66</v>
      </c>
      <c r="C49" s="460"/>
      <c r="D49" s="233"/>
      <c r="E49" s="233"/>
      <c r="F49" s="233"/>
      <c r="G49" s="233"/>
      <c r="H49" s="233"/>
      <c r="I49" s="234"/>
      <c r="J49" s="50"/>
      <c r="K49" s="51"/>
      <c r="L49" s="51"/>
      <c r="M49" s="51"/>
    </row>
    <row r="50" spans="1:17" ht="18" thickBot="1">
      <c r="A50" s="55"/>
      <c r="B50" s="466" t="s">
        <v>97</v>
      </c>
      <c r="C50" s="467"/>
      <c r="D50" s="467"/>
      <c r="E50" s="467"/>
      <c r="F50" s="467"/>
      <c r="G50" s="467"/>
      <c r="H50" s="467"/>
      <c r="I50" s="468"/>
      <c r="J50" s="56"/>
      <c r="K50" s="57"/>
      <c r="L50" s="57"/>
      <c r="M50" s="57"/>
    </row>
    <row r="51" spans="1:17">
      <c r="A51" s="50"/>
      <c r="B51" s="342" t="s">
        <v>109</v>
      </c>
      <c r="C51" s="343"/>
      <c r="D51" s="469"/>
      <c r="E51" s="470"/>
      <c r="F51" s="346" t="s">
        <v>44</v>
      </c>
      <c r="G51" s="347"/>
      <c r="H51" s="471"/>
      <c r="I51" s="472"/>
      <c r="J51" s="58"/>
      <c r="K51" s="57"/>
      <c r="L51" s="57"/>
      <c r="M51" s="57"/>
      <c r="N51" s="59"/>
      <c r="O51" s="57"/>
      <c r="P51" s="57"/>
      <c r="Q51" s="57"/>
    </row>
    <row r="52" spans="1:17">
      <c r="A52" s="50"/>
      <c r="B52" s="352" t="s">
        <v>42</v>
      </c>
      <c r="C52" s="353"/>
      <c r="D52" s="473"/>
      <c r="E52" s="474"/>
      <c r="F52" s="376" t="s">
        <v>49</v>
      </c>
      <c r="G52" s="353"/>
      <c r="H52" s="473"/>
      <c r="I52" s="474"/>
      <c r="J52" s="56"/>
      <c r="K52" s="57"/>
      <c r="L52" s="57"/>
      <c r="M52" s="57"/>
      <c r="N52" s="59"/>
      <c r="O52" s="60"/>
      <c r="P52" s="60"/>
      <c r="Q52" s="60"/>
    </row>
    <row r="53" spans="1:17">
      <c r="A53" s="50"/>
      <c r="B53" s="352" t="s">
        <v>46</v>
      </c>
      <c r="C53" s="353"/>
      <c r="D53" s="473"/>
      <c r="E53" s="474"/>
      <c r="F53" s="376" t="s">
        <v>111</v>
      </c>
      <c r="G53" s="353"/>
      <c r="H53" s="473"/>
      <c r="I53" s="474"/>
      <c r="J53" s="56"/>
      <c r="K53" s="57"/>
      <c r="L53" s="57"/>
      <c r="M53" s="57"/>
      <c r="N53" s="59"/>
      <c r="O53" s="57"/>
      <c r="P53" s="57"/>
      <c r="Q53" s="57"/>
    </row>
    <row r="54" spans="1:17" ht="18" thickBot="1">
      <c r="A54" s="50"/>
      <c r="B54" s="459" t="s">
        <v>108</v>
      </c>
      <c r="C54" s="460"/>
      <c r="D54" s="461"/>
      <c r="E54" s="462"/>
      <c r="F54" s="463"/>
      <c r="G54" s="464"/>
      <c r="H54" s="464"/>
      <c r="I54" s="465"/>
      <c r="J54" s="50"/>
      <c r="K54" s="61"/>
      <c r="L54" s="61"/>
      <c r="M54" s="61"/>
      <c r="N54" s="59"/>
      <c r="O54" s="57"/>
      <c r="P54" s="57"/>
      <c r="Q54" s="57"/>
    </row>
    <row r="55" spans="1:17">
      <c r="A55" s="50"/>
      <c r="B55" s="43"/>
      <c r="C55" s="43"/>
      <c r="D55" s="62"/>
      <c r="E55" s="62"/>
      <c r="F55" s="43"/>
      <c r="G55" s="43"/>
      <c r="H55" s="43"/>
      <c r="I55" s="43"/>
      <c r="J55" s="50"/>
      <c r="K55" s="61"/>
      <c r="L55" s="61"/>
      <c r="M55" s="61"/>
      <c r="N55" s="59"/>
      <c r="O55" s="57"/>
      <c r="P55" s="57"/>
      <c r="Q55" s="57"/>
    </row>
    <row r="56" spans="1:17">
      <c r="A56" s="50"/>
      <c r="B56" s="43"/>
      <c r="C56" s="43"/>
      <c r="D56" s="62"/>
      <c r="E56" s="62"/>
      <c r="F56" s="43"/>
      <c r="G56" s="43"/>
      <c r="H56" s="43"/>
      <c r="I56" s="43"/>
      <c r="J56" s="50"/>
      <c r="K56" s="61"/>
      <c r="L56" s="61"/>
      <c r="M56" s="61"/>
      <c r="N56" s="59"/>
      <c r="O56" s="57"/>
      <c r="P56" s="57"/>
      <c r="Q56" s="57"/>
    </row>
    <row r="57" spans="1:17" ht="18" thickBot="1">
      <c r="A57" s="27"/>
      <c r="B57" s="27"/>
      <c r="C57" s="27"/>
      <c r="D57" s="27"/>
      <c r="E57" s="27"/>
      <c r="F57" s="27"/>
      <c r="G57" s="27"/>
      <c r="H57" s="27"/>
      <c r="I57" s="27"/>
      <c r="J57" s="27"/>
    </row>
    <row r="58" spans="1:17" ht="18" thickBot="1">
      <c r="A58" s="50"/>
      <c r="B58" s="475" t="s">
        <v>2729</v>
      </c>
      <c r="C58" s="476"/>
      <c r="D58" s="476"/>
      <c r="E58" s="476"/>
      <c r="F58" s="476"/>
      <c r="G58" s="476"/>
      <c r="H58" s="476"/>
      <c r="I58" s="477"/>
    </row>
    <row r="59" spans="1:17">
      <c r="A59" s="50"/>
      <c r="B59" s="342" t="s">
        <v>0</v>
      </c>
      <c r="C59" s="343"/>
      <c r="D59" s="343" t="str">
        <f>IF(基本情報登録!D10="","",基本情報登録!D10)</f>
        <v/>
      </c>
      <c r="E59" s="343"/>
      <c r="F59" s="343"/>
      <c r="G59" s="343"/>
      <c r="H59" s="343"/>
      <c r="I59" s="478"/>
    </row>
    <row r="60" spans="1:17">
      <c r="A60" s="50"/>
      <c r="B60" s="479" t="s">
        <v>16</v>
      </c>
      <c r="C60" s="480"/>
      <c r="D60" s="481"/>
      <c r="E60" s="481"/>
      <c r="F60" s="481"/>
      <c r="G60" s="481"/>
      <c r="H60" s="481"/>
      <c r="I60" s="482"/>
    </row>
    <row r="61" spans="1:17">
      <c r="A61" s="54"/>
      <c r="B61" s="352" t="s">
        <v>18</v>
      </c>
      <c r="C61" s="353"/>
      <c r="D61" s="353" t="str">
        <f>IF(D60="","",VLOOKUP(D60,'登録データ（女）'!$A$3:$AA$2000,3,FALSE))</f>
        <v/>
      </c>
      <c r="E61" s="353"/>
      <c r="F61" s="353"/>
      <c r="G61" s="353"/>
      <c r="H61" s="353"/>
      <c r="I61" s="354"/>
    </row>
    <row r="62" spans="1:17" ht="21.75">
      <c r="A62" s="54"/>
      <c r="B62" s="352" t="s">
        <v>17</v>
      </c>
      <c r="C62" s="353"/>
      <c r="D62" s="483" t="str">
        <f>IF(D60="","",VLOOKUP(D60,'登録データ（女）'!$A$3:$AA$2000,2,FALSE))</f>
        <v/>
      </c>
      <c r="E62" s="483"/>
      <c r="F62" s="483"/>
      <c r="G62" s="483"/>
      <c r="H62" s="483"/>
      <c r="I62" s="484"/>
    </row>
    <row r="63" spans="1:17">
      <c r="A63" s="54"/>
      <c r="B63" s="352" t="s">
        <v>34</v>
      </c>
      <c r="C63" s="353"/>
      <c r="D63" s="49" t="str">
        <f>IF(D60="","",VLOOKUP(D60,'登録データ（女）'!$A$3:$AA$2000,7,FALSE))</f>
        <v/>
      </c>
      <c r="E63" s="353" t="s">
        <v>64</v>
      </c>
      <c r="F63" s="353"/>
      <c r="G63" s="353" t="str">
        <f>IF(D60="","",VLOOKUP(D60,'登録データ（男）'!$A$3:$AB$2000,4,FALSE))</f>
        <v/>
      </c>
      <c r="H63" s="353"/>
      <c r="I63" s="354"/>
    </row>
    <row r="64" spans="1:17">
      <c r="A64" s="54"/>
      <c r="B64" s="352" t="s">
        <v>21</v>
      </c>
      <c r="C64" s="353"/>
      <c r="D64" s="231"/>
      <c r="E64" s="231"/>
      <c r="F64" s="231"/>
      <c r="G64" s="231"/>
      <c r="H64" s="231"/>
      <c r="I64" s="232"/>
    </row>
    <row r="65" spans="1:9">
      <c r="A65" s="54"/>
      <c r="B65" s="352" t="s">
        <v>23</v>
      </c>
      <c r="C65" s="353"/>
      <c r="D65" s="231"/>
      <c r="E65" s="231"/>
      <c r="F65" s="231"/>
      <c r="G65" s="231"/>
      <c r="H65" s="231"/>
      <c r="I65" s="232"/>
    </row>
    <row r="66" spans="1:9" ht="18" thickBot="1">
      <c r="A66" s="54"/>
      <c r="B66" s="459" t="s">
        <v>66</v>
      </c>
      <c r="C66" s="460"/>
      <c r="D66" s="233"/>
      <c r="E66" s="233"/>
      <c r="F66" s="233"/>
      <c r="G66" s="233"/>
      <c r="H66" s="233"/>
      <c r="I66" s="234"/>
    </row>
    <row r="67" spans="1:9" ht="18" thickBot="1">
      <c r="A67" s="55"/>
      <c r="B67" s="466" t="s">
        <v>97</v>
      </c>
      <c r="C67" s="467"/>
      <c r="D67" s="467"/>
      <c r="E67" s="467"/>
      <c r="F67" s="467"/>
      <c r="G67" s="467"/>
      <c r="H67" s="467"/>
      <c r="I67" s="468"/>
    </row>
    <row r="68" spans="1:9">
      <c r="A68" s="50"/>
      <c r="B68" s="342" t="s">
        <v>51</v>
      </c>
      <c r="C68" s="343"/>
      <c r="D68" s="469"/>
      <c r="E68" s="470"/>
      <c r="F68" s="346" t="s">
        <v>44</v>
      </c>
      <c r="G68" s="347"/>
      <c r="H68" s="471"/>
      <c r="I68" s="472"/>
    </row>
    <row r="69" spans="1:9">
      <c r="A69" s="50"/>
      <c r="B69" s="352" t="s">
        <v>42</v>
      </c>
      <c r="C69" s="353"/>
      <c r="D69" s="473"/>
      <c r="E69" s="474"/>
      <c r="F69" s="376" t="s">
        <v>49</v>
      </c>
      <c r="G69" s="353"/>
      <c r="H69" s="473"/>
      <c r="I69" s="474"/>
    </row>
    <row r="70" spans="1:9">
      <c r="A70" s="50"/>
      <c r="B70" s="352" t="s">
        <v>46</v>
      </c>
      <c r="C70" s="353"/>
      <c r="D70" s="473"/>
      <c r="E70" s="474"/>
      <c r="F70" s="376" t="s">
        <v>107</v>
      </c>
      <c r="G70" s="353"/>
      <c r="H70" s="473"/>
      <c r="I70" s="474"/>
    </row>
    <row r="71" spans="1:9" ht="18" thickBot="1">
      <c r="A71" s="50"/>
      <c r="B71" s="459" t="s">
        <v>38</v>
      </c>
      <c r="C71" s="460"/>
      <c r="D71" s="461"/>
      <c r="E71" s="462"/>
      <c r="F71" s="463"/>
      <c r="G71" s="464"/>
      <c r="H71" s="464"/>
      <c r="I71" s="465"/>
    </row>
    <row r="72" spans="1:9">
      <c r="A72" s="50"/>
      <c r="B72" s="43"/>
      <c r="C72" s="43"/>
      <c r="D72" s="62"/>
      <c r="E72" s="62"/>
      <c r="F72" s="43"/>
      <c r="G72" s="43"/>
      <c r="H72" s="43"/>
      <c r="I72" s="43"/>
    </row>
    <row r="73" spans="1:9">
      <c r="A73" s="50"/>
      <c r="B73" s="43"/>
      <c r="C73" s="43"/>
      <c r="D73" s="62"/>
      <c r="E73" s="62"/>
      <c r="F73" s="43"/>
      <c r="G73" s="43"/>
      <c r="H73" s="43"/>
      <c r="I73" s="43"/>
    </row>
    <row r="74" spans="1:9" ht="18" thickBot="1">
      <c r="A74" s="27"/>
      <c r="B74" s="27"/>
      <c r="C74" s="27"/>
      <c r="D74" s="27"/>
      <c r="E74" s="27"/>
      <c r="F74" s="27"/>
      <c r="G74" s="27"/>
      <c r="H74" s="27"/>
      <c r="I74" s="27"/>
    </row>
    <row r="75" spans="1:9" ht="18" thickBot="1">
      <c r="A75" s="50"/>
      <c r="B75" s="475" t="s">
        <v>2729</v>
      </c>
      <c r="C75" s="476"/>
      <c r="D75" s="476"/>
      <c r="E75" s="476"/>
      <c r="F75" s="476"/>
      <c r="G75" s="476"/>
      <c r="H75" s="476"/>
      <c r="I75" s="477"/>
    </row>
    <row r="76" spans="1:9">
      <c r="A76" s="50"/>
      <c r="B76" s="342" t="s">
        <v>0</v>
      </c>
      <c r="C76" s="343"/>
      <c r="D76" s="343" t="str">
        <f>IF(基本情報登録!D28="","",基本情報登録!D28)</f>
        <v/>
      </c>
      <c r="E76" s="343"/>
      <c r="F76" s="343"/>
      <c r="G76" s="343"/>
      <c r="H76" s="343"/>
      <c r="I76" s="478"/>
    </row>
    <row r="77" spans="1:9">
      <c r="A77" s="50"/>
      <c r="B77" s="479" t="s">
        <v>16</v>
      </c>
      <c r="C77" s="480"/>
      <c r="D77" s="481"/>
      <c r="E77" s="481"/>
      <c r="F77" s="481"/>
      <c r="G77" s="481"/>
      <c r="H77" s="481"/>
      <c r="I77" s="482"/>
    </row>
    <row r="78" spans="1:9">
      <c r="A78" s="54"/>
      <c r="B78" s="352" t="s">
        <v>18</v>
      </c>
      <c r="C78" s="353"/>
      <c r="D78" s="353" t="str">
        <f>IF(D77="","",VLOOKUP(D77,'登録データ（女）'!$A$3:$AA$2000,3,FALSE))</f>
        <v/>
      </c>
      <c r="E78" s="353"/>
      <c r="F78" s="353"/>
      <c r="G78" s="353"/>
      <c r="H78" s="353"/>
      <c r="I78" s="354"/>
    </row>
    <row r="79" spans="1:9" ht="21.75">
      <c r="A79" s="54"/>
      <c r="B79" s="352" t="s">
        <v>17</v>
      </c>
      <c r="C79" s="353"/>
      <c r="D79" s="483" t="str">
        <f>IF(D77="","",VLOOKUP(D77,'登録データ（女）'!$A$3:$AA$2000,2,FALSE))</f>
        <v/>
      </c>
      <c r="E79" s="483"/>
      <c r="F79" s="483"/>
      <c r="G79" s="483"/>
      <c r="H79" s="483"/>
      <c r="I79" s="484"/>
    </row>
    <row r="80" spans="1:9">
      <c r="A80" s="54"/>
      <c r="B80" s="352" t="s">
        <v>34</v>
      </c>
      <c r="C80" s="353"/>
      <c r="D80" s="49" t="str">
        <f>IF(D77="","",VLOOKUP(D77,'登録データ（女）'!$A$3:$AA$2000,7,FALSE))</f>
        <v/>
      </c>
      <c r="E80" s="353" t="s">
        <v>64</v>
      </c>
      <c r="F80" s="353"/>
      <c r="G80" s="353" t="str">
        <f>IF(D77="","",VLOOKUP(D77,'登録データ（男）'!$A$3:$AB$2000,4,FALSE))</f>
        <v/>
      </c>
      <c r="H80" s="353"/>
      <c r="I80" s="354"/>
    </row>
    <row r="81" spans="1:9">
      <c r="A81" s="54"/>
      <c r="B81" s="352" t="s">
        <v>21</v>
      </c>
      <c r="C81" s="353"/>
      <c r="D81" s="231"/>
      <c r="E81" s="231"/>
      <c r="F81" s="231"/>
      <c r="G81" s="231"/>
      <c r="H81" s="231"/>
      <c r="I81" s="232"/>
    </row>
    <row r="82" spans="1:9">
      <c r="A82" s="54"/>
      <c r="B82" s="352" t="s">
        <v>23</v>
      </c>
      <c r="C82" s="353"/>
      <c r="D82" s="231"/>
      <c r="E82" s="231"/>
      <c r="F82" s="231"/>
      <c r="G82" s="231"/>
      <c r="H82" s="231"/>
      <c r="I82" s="232"/>
    </row>
    <row r="83" spans="1:9" ht="18" thickBot="1">
      <c r="A83" s="54"/>
      <c r="B83" s="459" t="s">
        <v>66</v>
      </c>
      <c r="C83" s="460"/>
      <c r="D83" s="233"/>
      <c r="E83" s="233"/>
      <c r="F83" s="233"/>
      <c r="G83" s="233"/>
      <c r="H83" s="233"/>
      <c r="I83" s="234"/>
    </row>
    <row r="84" spans="1:9" ht="18" thickBot="1">
      <c r="A84" s="55"/>
      <c r="B84" s="466" t="s">
        <v>97</v>
      </c>
      <c r="C84" s="467"/>
      <c r="D84" s="467"/>
      <c r="E84" s="467"/>
      <c r="F84" s="467"/>
      <c r="G84" s="467"/>
      <c r="H84" s="467"/>
      <c r="I84" s="468"/>
    </row>
    <row r="85" spans="1:9">
      <c r="A85" s="50"/>
      <c r="B85" s="342" t="s">
        <v>51</v>
      </c>
      <c r="C85" s="343"/>
      <c r="D85" s="469"/>
      <c r="E85" s="470"/>
      <c r="F85" s="346" t="s">
        <v>44</v>
      </c>
      <c r="G85" s="347"/>
      <c r="H85" s="471"/>
      <c r="I85" s="472"/>
    </row>
    <row r="86" spans="1:9">
      <c r="A86" s="50"/>
      <c r="B86" s="352" t="s">
        <v>42</v>
      </c>
      <c r="C86" s="353"/>
      <c r="D86" s="473"/>
      <c r="E86" s="474"/>
      <c r="F86" s="376" t="s">
        <v>49</v>
      </c>
      <c r="G86" s="353"/>
      <c r="H86" s="473"/>
      <c r="I86" s="474"/>
    </row>
    <row r="87" spans="1:9">
      <c r="A87" s="50"/>
      <c r="B87" s="352" t="s">
        <v>46</v>
      </c>
      <c r="C87" s="353"/>
      <c r="D87" s="473"/>
      <c r="E87" s="474"/>
      <c r="F87" s="376" t="s">
        <v>107</v>
      </c>
      <c r="G87" s="353"/>
      <c r="H87" s="473"/>
      <c r="I87" s="474"/>
    </row>
    <row r="88" spans="1:9" ht="18" thickBot="1">
      <c r="A88" s="50"/>
      <c r="B88" s="459" t="s">
        <v>38</v>
      </c>
      <c r="C88" s="460"/>
      <c r="D88" s="461"/>
      <c r="E88" s="462"/>
      <c r="F88" s="463"/>
      <c r="G88" s="464"/>
      <c r="H88" s="464"/>
      <c r="I88" s="465"/>
    </row>
  </sheetData>
  <mergeCells count="172">
    <mergeCell ref="B9:C9"/>
    <mergeCell ref="AU12:AZ12"/>
    <mergeCell ref="B10:C10"/>
    <mergeCell ref="D10:I10"/>
    <mergeCell ref="B11:C11"/>
    <mergeCell ref="D11:I11"/>
    <mergeCell ref="A1:J3"/>
    <mergeCell ref="B7:I7"/>
    <mergeCell ref="B8:C8"/>
    <mergeCell ref="D8:I8"/>
    <mergeCell ref="D9:I9"/>
    <mergeCell ref="B15:C15"/>
    <mergeCell ref="D15:I15"/>
    <mergeCell ref="B16:I16"/>
    <mergeCell ref="B17:C17"/>
    <mergeCell ref="D17:E17"/>
    <mergeCell ref="F17:G17"/>
    <mergeCell ref="H17:I17"/>
    <mergeCell ref="B12:C12"/>
    <mergeCell ref="E12:F12"/>
    <mergeCell ref="G12:I12"/>
    <mergeCell ref="B13:C13"/>
    <mergeCell ref="D13:I13"/>
    <mergeCell ref="B14:C14"/>
    <mergeCell ref="D14:I14"/>
    <mergeCell ref="B20:C20"/>
    <mergeCell ref="D20:E20"/>
    <mergeCell ref="F20:I20"/>
    <mergeCell ref="B18:C18"/>
    <mergeCell ref="D18:E18"/>
    <mergeCell ref="F18:G18"/>
    <mergeCell ref="H18:I18"/>
    <mergeCell ref="B19:C19"/>
    <mergeCell ref="D19:E19"/>
    <mergeCell ref="F19:G19"/>
    <mergeCell ref="H19:I19"/>
    <mergeCell ref="B28:C28"/>
    <mergeCell ref="D28:I28"/>
    <mergeCell ref="B29:C29"/>
    <mergeCell ref="E29:F29"/>
    <mergeCell ref="G29:I29"/>
    <mergeCell ref="B30:C30"/>
    <mergeCell ref="D30:I30"/>
    <mergeCell ref="B24:I24"/>
    <mergeCell ref="B25:C25"/>
    <mergeCell ref="D25:I25"/>
    <mergeCell ref="B26:C26"/>
    <mergeCell ref="B27:C27"/>
    <mergeCell ref="D27:I27"/>
    <mergeCell ref="D26:I26"/>
    <mergeCell ref="B31:C31"/>
    <mergeCell ref="D31:I31"/>
    <mergeCell ref="B32:C32"/>
    <mergeCell ref="D32:I32"/>
    <mergeCell ref="B33:I33"/>
    <mergeCell ref="B34:C34"/>
    <mergeCell ref="D34:E34"/>
    <mergeCell ref="F34:G34"/>
    <mergeCell ref="H34:I34"/>
    <mergeCell ref="B37:C37"/>
    <mergeCell ref="D37:E37"/>
    <mergeCell ref="F37:I37"/>
    <mergeCell ref="B35:C35"/>
    <mergeCell ref="D35:E35"/>
    <mergeCell ref="F35:G35"/>
    <mergeCell ref="H35:I35"/>
    <mergeCell ref="B36:C36"/>
    <mergeCell ref="D36:E36"/>
    <mergeCell ref="F36:G36"/>
    <mergeCell ref="H36:I36"/>
    <mergeCell ref="B45:C45"/>
    <mergeCell ref="D45:I45"/>
    <mergeCell ref="B46:C46"/>
    <mergeCell ref="E46:F46"/>
    <mergeCell ref="G46:I46"/>
    <mergeCell ref="B47:C47"/>
    <mergeCell ref="D47:I47"/>
    <mergeCell ref="B41:I41"/>
    <mergeCell ref="B42:C42"/>
    <mergeCell ref="D42:I42"/>
    <mergeCell ref="B43:C43"/>
    <mergeCell ref="D43:I43"/>
    <mergeCell ref="B44:C44"/>
    <mergeCell ref="D44:I44"/>
    <mergeCell ref="B48:C48"/>
    <mergeCell ref="D48:I48"/>
    <mergeCell ref="B49:C49"/>
    <mergeCell ref="D49:I49"/>
    <mergeCell ref="B50:I50"/>
    <mergeCell ref="B51:C51"/>
    <mergeCell ref="D51:E51"/>
    <mergeCell ref="F51:G51"/>
    <mergeCell ref="H51:I51"/>
    <mergeCell ref="B54:C54"/>
    <mergeCell ref="D54:E54"/>
    <mergeCell ref="F54:I54"/>
    <mergeCell ref="B52:C52"/>
    <mergeCell ref="D52:E52"/>
    <mergeCell ref="F52:G52"/>
    <mergeCell ref="H52:I52"/>
    <mergeCell ref="B53:C53"/>
    <mergeCell ref="D53:E53"/>
    <mergeCell ref="F53:G53"/>
    <mergeCell ref="H53:I53"/>
    <mergeCell ref="B58:I58"/>
    <mergeCell ref="B59:C59"/>
    <mergeCell ref="B60:C60"/>
    <mergeCell ref="B61:C61"/>
    <mergeCell ref="B62:C62"/>
    <mergeCell ref="B63:C63"/>
    <mergeCell ref="B64:C64"/>
    <mergeCell ref="B65:C65"/>
    <mergeCell ref="B66:C66"/>
    <mergeCell ref="B68:C68"/>
    <mergeCell ref="B69:C69"/>
    <mergeCell ref="B70:C70"/>
    <mergeCell ref="B71:C71"/>
    <mergeCell ref="F68:G68"/>
    <mergeCell ref="F69:G69"/>
    <mergeCell ref="F70:G70"/>
    <mergeCell ref="D59:I59"/>
    <mergeCell ref="D60:I60"/>
    <mergeCell ref="D61:I61"/>
    <mergeCell ref="D62:I62"/>
    <mergeCell ref="E63:F63"/>
    <mergeCell ref="G63:I63"/>
    <mergeCell ref="D64:I64"/>
    <mergeCell ref="D65:I65"/>
    <mergeCell ref="D66:I66"/>
    <mergeCell ref="B67:I67"/>
    <mergeCell ref="D68:E68"/>
    <mergeCell ref="H68:I68"/>
    <mergeCell ref="D69:E69"/>
    <mergeCell ref="H69:I69"/>
    <mergeCell ref="D70:E70"/>
    <mergeCell ref="H70:I70"/>
    <mergeCell ref="D71:E71"/>
    <mergeCell ref="F71:I71"/>
    <mergeCell ref="B75:I75"/>
    <mergeCell ref="B76:C76"/>
    <mergeCell ref="D76:I76"/>
    <mergeCell ref="B77:C77"/>
    <mergeCell ref="D77:I77"/>
    <mergeCell ref="B78:C78"/>
    <mergeCell ref="D78:I78"/>
    <mergeCell ref="B79:C79"/>
    <mergeCell ref="D79:I79"/>
    <mergeCell ref="B80:C80"/>
    <mergeCell ref="E80:F80"/>
    <mergeCell ref="G80:I80"/>
    <mergeCell ref="B81:C81"/>
    <mergeCell ref="D81:I81"/>
    <mergeCell ref="B82:C82"/>
    <mergeCell ref="D82:I82"/>
    <mergeCell ref="B87:C87"/>
    <mergeCell ref="D87:E87"/>
    <mergeCell ref="F87:G87"/>
    <mergeCell ref="H87:I87"/>
    <mergeCell ref="B88:C88"/>
    <mergeCell ref="D88:E88"/>
    <mergeCell ref="F88:I88"/>
    <mergeCell ref="B83:C83"/>
    <mergeCell ref="D83:I83"/>
    <mergeCell ref="B84:I84"/>
    <mergeCell ref="B85:C85"/>
    <mergeCell ref="D85:E85"/>
    <mergeCell ref="F85:G85"/>
    <mergeCell ref="H85:I85"/>
    <mergeCell ref="B86:C86"/>
    <mergeCell ref="D86:E86"/>
    <mergeCell ref="F86:G86"/>
    <mergeCell ref="H86:I86"/>
  </mergeCells>
  <phoneticPr fontId="1"/>
  <pageMargins left="0.7" right="0.7" top="0.75" bottom="0.75" header="0.3" footer="0.3"/>
  <pageSetup paperSize="9" scale="6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番号確認" error="入力された登録番号は正しくありません" xr:uid="{00000000-0002-0000-0600-000000000000}">
          <x14:formula1>
            <xm:f>'登録データ（男）'!$AJ$22:$AJ$27</xm:f>
          </x14:formula1>
          <xm:sqref>D43:I43 D9:I9 D60:I60 D77:I77 D26:I26</xm:sqref>
        </x14:dataValidation>
        <x14:dataValidation type="list" allowBlank="1" showInputMessage="1" showErrorMessage="1" errorTitle="番号確認" error="入力された登録番号は正しくありません" xr:uid="{706E2B3B-85C0-6E47-90E2-666294A37AB2}">
          <x14:formula1>
            <xm:f>'登録データ（女）'!$AJ$22:$AJ$27</xm:f>
          </x14:formula1>
          <xm:sqref>AU12:AZ12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CF540-37BB-9A4F-AE56-362FD9F8A0AE}">
  <sheetPr codeName="Sheet13">
    <tabColor rgb="FFFFC000"/>
    <pageSetUpPr fitToPage="1"/>
  </sheetPr>
  <dimension ref="B3:O24"/>
  <sheetViews>
    <sheetView showGridLines="0" showRowColHeaders="0" view="pageBreakPreview" zoomScale="60" zoomScaleNormal="82" workbookViewId="0">
      <selection activeCell="O28" sqref="O28"/>
    </sheetView>
  </sheetViews>
  <sheetFormatPr defaultColWidth="11" defaultRowHeight="17.649999999999999"/>
  <sheetData>
    <row r="3" spans="2:15">
      <c r="B3" s="491" t="str">
        <f>基本情報登録!B3&amp;"　"&amp;"人数チェックシート"</f>
        <v>第73回 東北地区大学体育大会陸上競技　人数チェックシート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</row>
    <row r="4" spans="2:15"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</row>
    <row r="5" spans="2:15">
      <c r="B5" s="492"/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</row>
    <row r="6" spans="2:15"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2:15">
      <c r="C7" s="31" t="s">
        <v>13</v>
      </c>
      <c r="D7" s="493">
        <f>基本情報登録!D10</f>
        <v>0</v>
      </c>
      <c r="E7" s="493"/>
      <c r="F7" s="493"/>
      <c r="G7" s="70"/>
      <c r="H7" s="26"/>
      <c r="I7" s="31" t="s">
        <v>14</v>
      </c>
      <c r="J7" s="494">
        <f>基本情報登録!D23</f>
        <v>0</v>
      </c>
      <c r="K7" s="494"/>
      <c r="L7" s="494"/>
      <c r="M7" s="26"/>
    </row>
    <row r="8" spans="2:15">
      <c r="C8" s="26"/>
      <c r="D8" s="26"/>
      <c r="E8" s="26"/>
      <c r="F8" s="26"/>
      <c r="G8" s="71"/>
      <c r="H8" s="26"/>
      <c r="I8" s="31"/>
      <c r="J8" s="31"/>
      <c r="K8" s="31"/>
      <c r="L8" s="31"/>
      <c r="M8" s="31"/>
    </row>
    <row r="9" spans="2:15">
      <c r="C9" s="31" t="s">
        <v>5</v>
      </c>
      <c r="D9" s="494">
        <f>基本情報登録!D15</f>
        <v>0</v>
      </c>
      <c r="E9" s="494"/>
      <c r="F9" s="494"/>
      <c r="G9" s="70"/>
      <c r="H9" s="26"/>
      <c r="I9" s="31" t="s">
        <v>8</v>
      </c>
      <c r="J9" s="495">
        <f>基本情報登録!D25</f>
        <v>0</v>
      </c>
      <c r="K9" s="494"/>
      <c r="L9" s="494"/>
      <c r="M9" s="26"/>
    </row>
    <row r="10" spans="2:15">
      <c r="C10" s="26"/>
      <c r="D10" s="26"/>
      <c r="E10" s="26"/>
      <c r="F10" s="26"/>
      <c r="G10" s="71"/>
      <c r="H10" s="26"/>
      <c r="I10" s="31"/>
      <c r="J10" s="31"/>
      <c r="K10" s="72"/>
      <c r="L10" s="72"/>
      <c r="M10" s="72"/>
    </row>
    <row r="11" spans="2:15">
      <c r="C11" s="31" t="s">
        <v>6</v>
      </c>
      <c r="D11" s="494">
        <f>基本情報登録!D18</f>
        <v>0</v>
      </c>
      <c r="E11" s="494"/>
      <c r="F11" s="494"/>
      <c r="G11" s="70"/>
      <c r="H11" s="26"/>
      <c r="I11" s="31" t="s">
        <v>9</v>
      </c>
      <c r="J11" s="495">
        <f>基本情報登録!D27</f>
        <v>0</v>
      </c>
      <c r="K11" s="494"/>
      <c r="L11" s="494"/>
      <c r="M11" s="26"/>
    </row>
    <row r="13" spans="2:15">
      <c r="C13" s="489" t="s">
        <v>374</v>
      </c>
      <c r="D13" s="74" t="str">
        <f>'登録データ（男）'!Q3</f>
        <v>100m</v>
      </c>
      <c r="E13" s="74" t="str">
        <f>'登録データ（男）'!Q4</f>
        <v>200m</v>
      </c>
      <c r="F13" s="74" t="str">
        <f>'登録データ（男）'!Q5</f>
        <v>400m</v>
      </c>
      <c r="G13" s="74" t="str">
        <f>'登録データ（男）'!Q6</f>
        <v>800m</v>
      </c>
      <c r="H13" s="74" t="str">
        <f>'登録データ（男）'!Q7</f>
        <v>1500m</v>
      </c>
      <c r="I13" s="74" t="str">
        <f>'登録データ（男）'!Q8</f>
        <v>5000m</v>
      </c>
      <c r="J13" s="74" t="str">
        <f>'登録データ（男）'!Q9</f>
        <v>10000m</v>
      </c>
      <c r="K13" s="74" t="str">
        <f>'登録データ（男）'!Q10</f>
        <v>110mH</v>
      </c>
      <c r="L13" s="74" t="str">
        <f>'登録データ（男）'!Q11</f>
        <v>400mH</v>
      </c>
      <c r="M13" s="74" t="str">
        <f>'登録データ（男）'!Q12</f>
        <v>3000mSC</v>
      </c>
      <c r="N13" s="74"/>
    </row>
    <row r="14" spans="2:15">
      <c r="C14" s="489"/>
      <c r="D14" s="73">
        <f>COUNTIF(男子!$G$18:$G$467,人数チェック表!D13)</f>
        <v>0</v>
      </c>
      <c r="E14" s="73">
        <f>COUNTIF(男子!$G$18:$G$467,人数チェック表!E13)</f>
        <v>0</v>
      </c>
      <c r="F14" s="73">
        <f>COUNTIF(男子!$G$18:$G$467,人数チェック表!F13)</f>
        <v>0</v>
      </c>
      <c r="G14" s="73">
        <f>COUNTIF(男子!$G$18:$G$467,人数チェック表!G13)</f>
        <v>0</v>
      </c>
      <c r="H14" s="73">
        <f>COUNTIF(男子!$G$18:$G$467,人数チェック表!H13)</f>
        <v>0</v>
      </c>
      <c r="I14" s="73">
        <f>COUNTIF(男子!$G$18:$G$467,人数チェック表!I13)</f>
        <v>0</v>
      </c>
      <c r="J14" s="73">
        <f>COUNTIF(男子!$G$18:$G$467,人数チェック表!J13)</f>
        <v>0</v>
      </c>
      <c r="K14" s="73">
        <f>COUNTIF(男子!$G$18:$G$467,人数チェック表!K13)</f>
        <v>0</v>
      </c>
      <c r="L14" s="73">
        <f>COUNTIF(男子!$G$18:$G$467,人数チェック表!L13)</f>
        <v>0</v>
      </c>
      <c r="M14" s="73">
        <f>COUNTIF(男子!$G$18:$G$467,人数チェック表!M13)</f>
        <v>0</v>
      </c>
      <c r="N14" s="73"/>
    </row>
    <row r="15" spans="2:15">
      <c r="C15" s="489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</row>
    <row r="16" spans="2:15">
      <c r="C16" s="489"/>
      <c r="D16" s="74" t="str">
        <f>'登録データ（男）'!Q13</f>
        <v>走高跳</v>
      </c>
      <c r="E16" s="74" t="str">
        <f>'登録データ（男）'!Q14</f>
        <v>棒高跳</v>
      </c>
      <c r="F16" s="74" t="str">
        <f>'登録データ（男）'!Q15</f>
        <v>走幅跳</v>
      </c>
      <c r="G16" s="74" t="str">
        <f>'登録データ（男）'!Q16</f>
        <v>三段跳</v>
      </c>
      <c r="H16" s="74" t="str">
        <f>'登録データ（男）'!Q17</f>
        <v>砲丸投</v>
      </c>
      <c r="I16" s="74" t="str">
        <f>'登録データ（男）'!Q18</f>
        <v>円盤投</v>
      </c>
      <c r="J16" s="74" t="str">
        <f>'登録データ（男）'!Q19</f>
        <v>ハンマー投</v>
      </c>
      <c r="K16" s="74" t="str">
        <f>'登録データ（男）'!Q20</f>
        <v>やり投</v>
      </c>
      <c r="L16" s="74">
        <f>'登録データ（男）'!Q21</f>
        <v>0</v>
      </c>
      <c r="M16" s="74"/>
      <c r="N16" s="74"/>
    </row>
    <row r="17" spans="3:14">
      <c r="C17" s="489"/>
      <c r="D17" s="73">
        <f>COUNTIF(男子!$G$18:$G$467,D16)</f>
        <v>0</v>
      </c>
      <c r="E17" s="73">
        <f>COUNTIF(男子!$G$18:$G$467,E16)</f>
        <v>0</v>
      </c>
      <c r="F17" s="73">
        <f>COUNTIF(男子!$G$18:$G$467,F16)</f>
        <v>0</v>
      </c>
      <c r="G17" s="73">
        <f>COUNTIF(男子!$G$18:$G$467,G16)</f>
        <v>0</v>
      </c>
      <c r="H17" s="73">
        <f>COUNTIF(男子!$G$18:$G$467,H16)</f>
        <v>0</v>
      </c>
      <c r="I17" s="73">
        <f>COUNTIF(男子!$G$18:$G$467,I16)</f>
        <v>0</v>
      </c>
      <c r="J17" s="73">
        <f>COUNTIF(男子!$G$18:$G$467,J16)</f>
        <v>0</v>
      </c>
      <c r="K17" s="73">
        <f>COUNTIF(男子!$G$18:$G$467,K16)</f>
        <v>0</v>
      </c>
      <c r="L17" s="73">
        <f>COUNTIF(男子!$G$18:$G$467,L16)</f>
        <v>0</v>
      </c>
      <c r="M17" s="73"/>
      <c r="N17" s="73"/>
    </row>
    <row r="20" spans="3:14">
      <c r="C20" s="490" t="s">
        <v>375</v>
      </c>
      <c r="D20" s="75" t="str">
        <f>'登録データ（女）'!Q3</f>
        <v>100m</v>
      </c>
      <c r="E20" s="75" t="str">
        <f>'登録データ（女）'!Q4</f>
        <v>200m</v>
      </c>
      <c r="F20" s="75" t="str">
        <f>'登録データ（女）'!Q5</f>
        <v>400m</v>
      </c>
      <c r="G20" s="75" t="str">
        <f>'登録データ（女）'!Q6</f>
        <v>800m</v>
      </c>
      <c r="H20" s="75" t="str">
        <f>'登録データ（女）'!Q7</f>
        <v>1500m</v>
      </c>
      <c r="I20" s="75" t="str">
        <f>'登録データ（女）'!Q8</f>
        <v>5000m</v>
      </c>
      <c r="J20" s="75" t="str">
        <f>'登録データ（女）'!Q9</f>
        <v>100mH</v>
      </c>
      <c r="K20" s="75" t="str">
        <f>'登録データ（女）'!Q10</f>
        <v>400mH</v>
      </c>
      <c r="L20" s="75" t="str">
        <f>'登録データ（女）'!Q11</f>
        <v>走高跳</v>
      </c>
      <c r="M20" s="75" t="str">
        <f>'登録データ（女）'!Q12</f>
        <v>走幅跳</v>
      </c>
      <c r="N20" s="75" t="str">
        <f>'登録データ（女）'!Q13</f>
        <v>三段跳</v>
      </c>
    </row>
    <row r="21" spans="3:14">
      <c r="C21" s="490"/>
      <c r="D21" s="73">
        <f>COUNTIF(女子!$G$18:$G$467,D20)</f>
        <v>0</v>
      </c>
      <c r="E21" s="73">
        <f>COUNTIF(女子!$G$18:$G$467,E20)</f>
        <v>0</v>
      </c>
      <c r="F21" s="73">
        <f>COUNTIF(女子!$G$18:$G$467,F20)</f>
        <v>0</v>
      </c>
      <c r="G21" s="73">
        <f>COUNTIF(女子!$G$18:$G$467,G20)</f>
        <v>0</v>
      </c>
      <c r="H21" s="73">
        <f>COUNTIF(女子!$G$18:$G$467,H20)</f>
        <v>0</v>
      </c>
      <c r="I21" s="73">
        <f>COUNTIF(女子!$G$18:$G$467,I20)</f>
        <v>0</v>
      </c>
      <c r="J21" s="73">
        <f>COUNTIF(女子!$G$18:$G$467,J20)</f>
        <v>0</v>
      </c>
      <c r="K21" s="73">
        <f>COUNTIF(女子!$G$18:$G$467,K20)</f>
        <v>0</v>
      </c>
      <c r="L21" s="73">
        <f>COUNTIF(女子!$G$18:$G$467,L20)</f>
        <v>0</v>
      </c>
      <c r="M21" s="73">
        <f>COUNTIF(女子!$G$18:$G$467,M20)</f>
        <v>0</v>
      </c>
      <c r="N21" s="73">
        <f>COUNTIF(女子!$G$18:$G$467,N20)</f>
        <v>0</v>
      </c>
    </row>
    <row r="22" spans="3:14">
      <c r="C22" s="490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</row>
    <row r="23" spans="3:14">
      <c r="C23" s="490"/>
      <c r="D23" s="75" t="str">
        <f>'登録データ（女）'!Q14</f>
        <v>砲丸投</v>
      </c>
      <c r="E23" s="75" t="str">
        <f>'登録データ（女）'!Q15</f>
        <v>円盤投</v>
      </c>
      <c r="F23" s="75" t="str">
        <f>'登録データ（女）'!Q16</f>
        <v>やり投</v>
      </c>
      <c r="G23" s="75">
        <f>'登録データ（女）'!Q17</f>
        <v>0</v>
      </c>
      <c r="H23" s="75">
        <f>'登録データ（女）'!Q18</f>
        <v>0</v>
      </c>
      <c r="I23" s="75">
        <f>'登録データ（女）'!Q19</f>
        <v>0</v>
      </c>
      <c r="J23" s="75">
        <f>'登録データ（女）'!Q20</f>
        <v>0</v>
      </c>
      <c r="K23" s="75">
        <f>'登録データ（女）'!Q21</f>
        <v>0</v>
      </c>
      <c r="L23" s="75">
        <f>'登録データ（女）'!Q22</f>
        <v>0</v>
      </c>
      <c r="M23" s="75"/>
      <c r="N23" s="75"/>
    </row>
    <row r="24" spans="3:14">
      <c r="C24" s="490"/>
      <c r="D24" s="73">
        <f>COUNTIF(女子!$G$18:$G$467,D23)</f>
        <v>0</v>
      </c>
      <c r="E24" s="73">
        <f>COUNTIF(女子!$G$18:$G$467,E23)</f>
        <v>0</v>
      </c>
      <c r="F24" s="73">
        <f>COUNTIF(女子!$G$18:$G$467,F23)</f>
        <v>0</v>
      </c>
      <c r="G24" s="73">
        <f>COUNTIF(女子!$G$18:$G$467,G23)</f>
        <v>0</v>
      </c>
      <c r="H24" s="73">
        <f>COUNTIF(女子!$G$18:$G$467,H23)</f>
        <v>0</v>
      </c>
      <c r="I24" s="73">
        <f>COUNTIF(女子!$G$18:$G$467,I23)</f>
        <v>0</v>
      </c>
      <c r="J24" s="73">
        <f>COUNTIF(女子!$G$18:$G$467,J23)</f>
        <v>0</v>
      </c>
      <c r="K24" s="73">
        <f>COUNTIF(女子!$G$18:$G$467,K23)</f>
        <v>0</v>
      </c>
      <c r="L24" s="73">
        <f>COUNTIF(女子!$G$18:$G$467,L23)</f>
        <v>0</v>
      </c>
      <c r="M24" s="73"/>
      <c r="N24" s="73"/>
    </row>
  </sheetData>
  <sheetProtection algorithmName="SHA-512" hashValue="Fbqylp53brECw+l2d3EBLhp9iEXJuR+Rd2LuOvW+GWgBq3Wf8HTQoF0mAdKy0MCVSq/CehrHk2Lpnv3JVYEeKw==" saltValue="xpQdLGebxbF8U2ba/g7lUQ==" spinCount="100000" sheet="1" objects="1" scenarios="1"/>
  <mergeCells count="9">
    <mergeCell ref="C13:C17"/>
    <mergeCell ref="C20:C24"/>
    <mergeCell ref="B3:O5"/>
    <mergeCell ref="D7:F7"/>
    <mergeCell ref="J7:L7"/>
    <mergeCell ref="D9:F9"/>
    <mergeCell ref="J9:L9"/>
    <mergeCell ref="D11:F11"/>
    <mergeCell ref="J11:L11"/>
  </mergeCells>
  <phoneticPr fontId="1"/>
  <pageMargins left="0.7" right="0.7" top="0.75" bottom="0.75" header="0.3" footer="0.3"/>
  <pageSetup paperSize="9" scale="73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BL2030"/>
  <sheetViews>
    <sheetView topLeftCell="P1" zoomScale="70" zoomScaleNormal="70" zoomScalePageLayoutView="69" workbookViewId="0">
      <selection activeCell="T20" sqref="T20"/>
    </sheetView>
  </sheetViews>
  <sheetFormatPr defaultColWidth="9" defaultRowHeight="12.75"/>
  <cols>
    <col min="1" max="1" width="17" style="172" customWidth="1"/>
    <col min="2" max="2" width="27.3125" style="154" customWidth="1"/>
    <col min="3" max="4" width="17" style="154" customWidth="1"/>
    <col min="5" max="5" width="17" style="167" customWidth="1"/>
    <col min="6" max="6" width="25.5" style="154" customWidth="1"/>
    <col min="7" max="12" width="17" style="154" customWidth="1"/>
    <col min="13" max="13" width="25.5" style="154" customWidth="1"/>
    <col min="14" max="14" width="26.3125" style="154" customWidth="1"/>
    <col min="15" max="15" width="17" style="158" customWidth="1"/>
    <col min="16" max="16" width="25.5" style="154" customWidth="1"/>
    <col min="17" max="17" width="18" style="154" customWidth="1"/>
    <col min="18" max="20" width="9" style="154"/>
    <col min="21" max="21" width="18" style="154" customWidth="1"/>
    <col min="22" max="27" width="9" style="154"/>
    <col min="28" max="28" width="17.5" style="126" customWidth="1"/>
    <col min="29" max="39" width="9" style="154"/>
    <col min="40" max="40" width="23" style="154" customWidth="1"/>
    <col min="41" max="47" width="9" style="154"/>
    <col min="48" max="52" width="19.5" style="154" customWidth="1"/>
    <col min="53" max="54" width="9" style="154"/>
    <col min="55" max="64" width="9" style="44"/>
    <col min="65" max="16384" width="9" style="154"/>
  </cols>
  <sheetData>
    <row r="1" spans="1:54" ht="17.649999999999999">
      <c r="A1" s="168" t="s">
        <v>1</v>
      </c>
      <c r="B1" s="153"/>
      <c r="C1" s="153"/>
      <c r="D1" s="153"/>
      <c r="E1" s="165"/>
      <c r="F1" s="153"/>
      <c r="G1" s="153"/>
      <c r="H1" s="153"/>
      <c r="I1" s="153"/>
      <c r="J1" s="153"/>
      <c r="K1" s="153"/>
      <c r="L1" s="153"/>
      <c r="M1" s="496" t="s">
        <v>2</v>
      </c>
      <c r="N1" s="496"/>
      <c r="O1" s="496"/>
      <c r="P1" s="496"/>
      <c r="Q1" s="498" t="s">
        <v>3</v>
      </c>
      <c r="R1" s="498"/>
      <c r="S1" s="498"/>
      <c r="T1" s="498"/>
      <c r="U1" s="498"/>
      <c r="V1" s="498"/>
      <c r="W1" s="498"/>
      <c r="X1" s="497" t="s">
        <v>4</v>
      </c>
      <c r="Y1" s="497"/>
      <c r="Z1" s="133"/>
      <c r="AA1" s="133"/>
      <c r="AB1" s="129"/>
      <c r="AC1" s="133"/>
      <c r="AV1" s="128"/>
    </row>
    <row r="2" spans="1:54" customFormat="1" ht="17.649999999999999">
      <c r="A2" s="166" t="s">
        <v>656</v>
      </c>
      <c r="B2" t="s">
        <v>657</v>
      </c>
      <c r="C2" t="s">
        <v>658</v>
      </c>
      <c r="D2" t="s">
        <v>659</v>
      </c>
      <c r="E2" s="166" t="s">
        <v>660</v>
      </c>
      <c r="F2" t="s">
        <v>661</v>
      </c>
      <c r="G2" t="s">
        <v>662</v>
      </c>
      <c r="H2" t="s">
        <v>663</v>
      </c>
      <c r="I2" t="s">
        <v>664</v>
      </c>
      <c r="J2" t="s">
        <v>665</v>
      </c>
      <c r="K2" t="s">
        <v>666</v>
      </c>
      <c r="L2" t="s">
        <v>667</v>
      </c>
      <c r="M2" t="s">
        <v>668</v>
      </c>
      <c r="N2" t="s">
        <v>785</v>
      </c>
      <c r="O2" t="s">
        <v>669</v>
      </c>
      <c r="P2" t="s">
        <v>670</v>
      </c>
      <c r="AB2" s="129" t="s">
        <v>155</v>
      </c>
      <c r="AE2" s="1" t="s">
        <v>170</v>
      </c>
      <c r="AF2" s="1"/>
      <c r="AG2" s="1" t="s">
        <v>171</v>
      </c>
      <c r="AH2" s="1"/>
      <c r="AI2" s="1" t="s">
        <v>172</v>
      </c>
      <c r="AJ2" s="1"/>
      <c r="AK2" s="1" t="s">
        <v>173</v>
      </c>
    </row>
    <row r="3" spans="1:54" customFormat="1" ht="18" thickBot="1">
      <c r="A3">
        <v>1</v>
      </c>
      <c r="B3" t="s">
        <v>786</v>
      </c>
      <c r="C3" t="s">
        <v>787</v>
      </c>
      <c r="D3" t="s">
        <v>788</v>
      </c>
      <c r="E3" t="s">
        <v>789</v>
      </c>
      <c r="F3" t="s">
        <v>716</v>
      </c>
      <c r="G3" t="s">
        <v>188</v>
      </c>
      <c r="H3" t="s">
        <v>790</v>
      </c>
      <c r="I3" t="s">
        <v>791</v>
      </c>
      <c r="J3" t="s">
        <v>557</v>
      </c>
      <c r="K3" t="s">
        <v>427</v>
      </c>
      <c r="L3" t="s">
        <v>430</v>
      </c>
      <c r="M3" t="s">
        <v>671</v>
      </c>
      <c r="N3" t="s">
        <v>672</v>
      </c>
      <c r="O3">
        <v>100101</v>
      </c>
      <c r="P3" t="s">
        <v>673</v>
      </c>
      <c r="Q3" t="s">
        <v>367</v>
      </c>
      <c r="R3" t="s">
        <v>792</v>
      </c>
      <c r="S3">
        <v>1175</v>
      </c>
      <c r="U3" t="s">
        <v>367</v>
      </c>
      <c r="V3" t="s">
        <v>792</v>
      </c>
      <c r="AB3" s="129" t="str">
        <f>IF(基本情報登録!$D$10="","",IF(基本情報登録!$D$10=F3,1,0))</f>
        <v/>
      </c>
      <c r="AE3" s="1">
        <v>1</v>
      </c>
      <c r="AF3" s="1" t="str">
        <f>IFERROR(VLOOKUP(AE3,男子!$AT$18:$AU$467,2,FALSE),"")</f>
        <v/>
      </c>
      <c r="AG3" s="1">
        <v>1</v>
      </c>
      <c r="AH3" s="1" t="str">
        <f>IFERROR(VLOOKUP(AG3,男子!$AV$18:$AW$465,2,FALSE),"")</f>
        <v/>
      </c>
      <c r="AI3" s="1">
        <v>1</v>
      </c>
      <c r="AJ3" s="1" t="str">
        <f>IFERROR(VLOOKUP(AI3,女子!$AT$18:$AU$467,2,FALSE),"")</f>
        <v/>
      </c>
      <c r="AK3" s="1">
        <v>1</v>
      </c>
      <c r="AL3" t="str">
        <f>IFERROR(VLOOKUP(AK3,女子!$AV$18:$AW$467,2,FALSE),"")</f>
        <v/>
      </c>
      <c r="AW3" t="s">
        <v>671</v>
      </c>
      <c r="AX3" t="s">
        <v>672</v>
      </c>
      <c r="AY3">
        <v>100101</v>
      </c>
      <c r="AZ3" t="s">
        <v>673</v>
      </c>
      <c r="BA3" t="s">
        <v>2740</v>
      </c>
      <c r="BB3" t="str">
        <f>VLOOKUP(BA3,$AR$4:$AS$11,2,FALSE)</f>
        <v>02</v>
      </c>
    </row>
    <row r="4" spans="1:54" customFormat="1" ht="18" thickBot="1">
      <c r="A4">
        <v>2</v>
      </c>
      <c r="B4" t="s">
        <v>793</v>
      </c>
      <c r="C4" t="s">
        <v>794</v>
      </c>
      <c r="D4" t="s">
        <v>788</v>
      </c>
      <c r="E4" t="s">
        <v>789</v>
      </c>
      <c r="F4" t="s">
        <v>716</v>
      </c>
      <c r="G4" t="s">
        <v>181</v>
      </c>
      <c r="H4" t="s">
        <v>795</v>
      </c>
      <c r="I4" t="s">
        <v>582</v>
      </c>
      <c r="J4" t="s">
        <v>545</v>
      </c>
      <c r="K4" t="s">
        <v>427</v>
      </c>
      <c r="L4" t="s">
        <v>430</v>
      </c>
      <c r="M4" t="s">
        <v>674</v>
      </c>
      <c r="N4" t="s">
        <v>675</v>
      </c>
      <c r="O4">
        <v>100102</v>
      </c>
      <c r="P4" t="s">
        <v>676</v>
      </c>
      <c r="Q4" t="s">
        <v>368</v>
      </c>
      <c r="R4" t="s">
        <v>796</v>
      </c>
      <c r="S4">
        <v>2350</v>
      </c>
      <c r="U4" t="s">
        <v>368</v>
      </c>
      <c r="V4" t="s">
        <v>796</v>
      </c>
      <c r="Z4" s="499" t="s">
        <v>58</v>
      </c>
      <c r="AA4" s="129" t="s">
        <v>144</v>
      </c>
      <c r="AB4" s="129" t="str">
        <f>IF(基本情報登録!$D$10="","",IF(基本情報登録!$D$10=F4,1,0))</f>
        <v/>
      </c>
      <c r="AE4" s="1">
        <v>2</v>
      </c>
      <c r="AF4" s="1" t="str">
        <f>IFERROR(VLOOKUP(AE4,男子!$AT$18:$AU$467,2,FALSE),"")</f>
        <v/>
      </c>
      <c r="AG4" s="1">
        <v>2</v>
      </c>
      <c r="AH4" s="1" t="str">
        <f>IFERROR(VLOOKUP(AG4,男子!$AV$18:$AW$465,2,FALSE),"")</f>
        <v/>
      </c>
      <c r="AI4" s="1">
        <v>2</v>
      </c>
      <c r="AJ4" s="1" t="str">
        <f>IFERROR(VLOOKUP(AI4,女子!$AT$18:$AU$467,2,FALSE),"")</f>
        <v/>
      </c>
      <c r="AK4" s="1">
        <v>2</v>
      </c>
      <c r="AL4" t="str">
        <f>IFERROR(VLOOKUP(AK4,女子!$AV$18:$AW$467,2,FALSE),"")</f>
        <v/>
      </c>
      <c r="AN4" s="161" t="s">
        <v>2745</v>
      </c>
      <c r="AO4" s="161" t="s">
        <v>2746</v>
      </c>
      <c r="AP4" s="161" t="s">
        <v>2747</v>
      </c>
      <c r="AR4" s="159" t="s">
        <v>2733</v>
      </c>
      <c r="AS4" s="160" t="s">
        <v>2735</v>
      </c>
      <c r="AW4" t="s">
        <v>674</v>
      </c>
      <c r="AX4" t="s">
        <v>675</v>
      </c>
      <c r="AY4">
        <v>100102</v>
      </c>
      <c r="AZ4" t="s">
        <v>676</v>
      </c>
      <c r="BA4" t="s">
        <v>2740</v>
      </c>
      <c r="BB4" t="str">
        <f t="shared" ref="BB4:BB45" si="0">VLOOKUP(BA4,$AR$4:$AS$11,2,FALSE)</f>
        <v>02</v>
      </c>
    </row>
    <row r="5" spans="1:54" customFormat="1" ht="18" thickBot="1">
      <c r="A5">
        <v>3</v>
      </c>
      <c r="B5" t="s">
        <v>797</v>
      </c>
      <c r="C5" t="s">
        <v>798</v>
      </c>
      <c r="D5" t="s">
        <v>799</v>
      </c>
      <c r="E5">
        <v>11</v>
      </c>
      <c r="F5" t="s">
        <v>716</v>
      </c>
      <c r="G5" t="s">
        <v>182</v>
      </c>
      <c r="H5" t="s">
        <v>800</v>
      </c>
      <c r="I5" t="s">
        <v>446</v>
      </c>
      <c r="J5" t="s">
        <v>801</v>
      </c>
      <c r="K5" t="s">
        <v>427</v>
      </c>
      <c r="L5" t="s">
        <v>430</v>
      </c>
      <c r="M5" t="s">
        <v>677</v>
      </c>
      <c r="N5" t="s">
        <v>678</v>
      </c>
      <c r="O5">
        <v>100103</v>
      </c>
      <c r="P5" t="s">
        <v>679</v>
      </c>
      <c r="Q5" t="s">
        <v>369</v>
      </c>
      <c r="R5" t="s">
        <v>802</v>
      </c>
      <c r="S5">
        <v>5400</v>
      </c>
      <c r="U5" t="s">
        <v>369</v>
      </c>
      <c r="V5" t="s">
        <v>802</v>
      </c>
      <c r="Z5" s="499"/>
      <c r="AA5" s="129" t="s">
        <v>145</v>
      </c>
      <c r="AB5" s="129" t="str">
        <f>IF(基本情報登録!$D$10="","",IF(基本情報登録!$D$10=F5,1,0))</f>
        <v/>
      </c>
      <c r="AE5" s="1">
        <v>3</v>
      </c>
      <c r="AF5" s="1" t="str">
        <f>IFERROR(VLOOKUP(AE5,男子!$AT$18:$AU$467,2,FALSE),"")</f>
        <v/>
      </c>
      <c r="AG5" s="1">
        <v>3</v>
      </c>
      <c r="AH5" s="1" t="str">
        <f>IFERROR(VLOOKUP(AG5,男子!$AV$18:$AW$465,2,FALSE),"")</f>
        <v/>
      </c>
      <c r="AI5" s="1">
        <v>3</v>
      </c>
      <c r="AJ5" s="1" t="str">
        <f>IFERROR(VLOOKUP(AI5,女子!$AT$18:$AU$467,2,FALSE),"")</f>
        <v/>
      </c>
      <c r="AK5" s="1">
        <v>3</v>
      </c>
      <c r="AL5" t="str">
        <f>IFERROR(VLOOKUP(AK5,女子!$AV$18:$AW$467,2,FALSE),"")</f>
        <v/>
      </c>
      <c r="AN5" s="162"/>
      <c r="AO5" s="161"/>
      <c r="AP5" s="161"/>
      <c r="AR5" s="159" t="s">
        <v>2739</v>
      </c>
      <c r="AS5" s="160" t="s">
        <v>2736</v>
      </c>
      <c r="AW5" t="s">
        <v>677</v>
      </c>
      <c r="AX5" t="s">
        <v>678</v>
      </c>
      <c r="AY5">
        <v>100103</v>
      </c>
      <c r="AZ5" t="s">
        <v>679</v>
      </c>
      <c r="BA5" t="s">
        <v>2740</v>
      </c>
      <c r="BB5" t="str">
        <f t="shared" si="0"/>
        <v>02</v>
      </c>
    </row>
    <row r="6" spans="1:54" customFormat="1" ht="18" thickBot="1">
      <c r="A6">
        <v>4</v>
      </c>
      <c r="B6" t="s">
        <v>803</v>
      </c>
      <c r="C6" t="s">
        <v>804</v>
      </c>
      <c r="D6" t="s">
        <v>219</v>
      </c>
      <c r="E6" t="s">
        <v>220</v>
      </c>
      <c r="F6" t="s">
        <v>716</v>
      </c>
      <c r="G6" t="s">
        <v>182</v>
      </c>
      <c r="H6" t="s">
        <v>279</v>
      </c>
      <c r="I6" t="s">
        <v>805</v>
      </c>
      <c r="J6" t="s">
        <v>528</v>
      </c>
      <c r="K6" t="s">
        <v>427</v>
      </c>
      <c r="L6" t="s">
        <v>430</v>
      </c>
      <c r="M6" t="s">
        <v>680</v>
      </c>
      <c r="N6" t="s">
        <v>681</v>
      </c>
      <c r="O6">
        <v>100104</v>
      </c>
      <c r="P6" t="s">
        <v>682</v>
      </c>
      <c r="Q6" t="s">
        <v>371</v>
      </c>
      <c r="R6" t="s">
        <v>806</v>
      </c>
      <c r="S6">
        <v>20800</v>
      </c>
      <c r="U6" t="s">
        <v>371</v>
      </c>
      <c r="V6" t="s">
        <v>806</v>
      </c>
      <c r="Z6" s="499"/>
      <c r="AA6" s="129"/>
      <c r="AB6" s="129" t="str">
        <f>IF(基本情報登録!$D$10="","",IF(基本情報登録!$D$10=F6,1,0))</f>
        <v/>
      </c>
      <c r="AE6" s="1">
        <v>4</v>
      </c>
      <c r="AF6" s="1" t="str">
        <f>IFERROR(VLOOKUP(AE6,男子!$AT$18:$AU$467,2,FALSE),"")</f>
        <v/>
      </c>
      <c r="AG6" s="1">
        <v>4</v>
      </c>
      <c r="AH6" s="1" t="str">
        <f>IFERROR(VLOOKUP(AG6,男子!$AV$18:$AW$465,2,FALSE),"")</f>
        <v/>
      </c>
      <c r="AI6" s="1">
        <v>4</v>
      </c>
      <c r="AJ6" s="1" t="str">
        <f>IFERROR(VLOOKUP(AI6,女子!$AT$18:$AU$467,2,FALSE),"")</f>
        <v/>
      </c>
      <c r="AK6" s="1">
        <v>4</v>
      </c>
      <c r="AL6" t="str">
        <f>IFERROR(VLOOKUP(AK6,女子!$AV$18:$AW$467,2,FALSE),"")</f>
        <v/>
      </c>
      <c r="AN6" s="162"/>
      <c r="AO6" s="161"/>
      <c r="AP6" s="161"/>
      <c r="AR6" s="159" t="s">
        <v>2730</v>
      </c>
      <c r="AS6" s="160" t="s">
        <v>844</v>
      </c>
      <c r="AW6" t="s">
        <v>680</v>
      </c>
      <c r="AX6" t="s">
        <v>681</v>
      </c>
      <c r="AY6">
        <v>100104</v>
      </c>
      <c r="AZ6" t="s">
        <v>682</v>
      </c>
      <c r="BA6" t="s">
        <v>2741</v>
      </c>
      <c r="BB6" t="str">
        <f t="shared" si="0"/>
        <v>05</v>
      </c>
    </row>
    <row r="7" spans="1:54" customFormat="1" ht="18" thickBot="1">
      <c r="A7">
        <v>5</v>
      </c>
      <c r="B7" t="s">
        <v>807</v>
      </c>
      <c r="C7" t="s">
        <v>808</v>
      </c>
      <c r="D7" t="s">
        <v>809</v>
      </c>
      <c r="E7">
        <v>10</v>
      </c>
      <c r="F7" t="s">
        <v>716</v>
      </c>
      <c r="G7" t="s">
        <v>182</v>
      </c>
      <c r="H7" t="s">
        <v>222</v>
      </c>
      <c r="I7" t="s">
        <v>810</v>
      </c>
      <c r="J7" t="s">
        <v>634</v>
      </c>
      <c r="K7" t="s">
        <v>427</v>
      </c>
      <c r="L7" t="s">
        <v>430</v>
      </c>
      <c r="M7" t="s">
        <v>683</v>
      </c>
      <c r="N7" t="s">
        <v>684</v>
      </c>
      <c r="O7">
        <v>100105</v>
      </c>
      <c r="P7" t="s">
        <v>685</v>
      </c>
      <c r="Q7" t="s">
        <v>366</v>
      </c>
      <c r="R7" t="s">
        <v>811</v>
      </c>
      <c r="S7">
        <v>43000</v>
      </c>
      <c r="U7" t="s">
        <v>366</v>
      </c>
      <c r="V7" t="s">
        <v>811</v>
      </c>
      <c r="Z7" s="129"/>
      <c r="AA7" s="129"/>
      <c r="AB7" s="129" t="str">
        <f>IF(基本情報登録!$D$10="","",IF(基本情報登録!$D$10=F7,1,0))</f>
        <v/>
      </c>
      <c r="AE7" s="1">
        <v>5</v>
      </c>
      <c r="AF7" s="1" t="str">
        <f>IFERROR(VLOOKUP(AE7,男子!$AT$18:$AU$467,2,FALSE),"")</f>
        <v/>
      </c>
      <c r="AG7" s="1">
        <v>5</v>
      </c>
      <c r="AH7" s="1" t="str">
        <f>IFERROR(VLOOKUP(AG7,男子!$AV$18:$AW$465,2,FALSE),"")</f>
        <v/>
      </c>
      <c r="AI7" s="1">
        <v>5</v>
      </c>
      <c r="AJ7" s="1" t="str">
        <f>IFERROR(VLOOKUP(AI7,女子!$AT$18:$AU$467,2,FALSE),"")</f>
        <v/>
      </c>
      <c r="AK7" s="1">
        <v>5</v>
      </c>
      <c r="AL7" t="str">
        <f>IFERROR(VLOOKUP(AK7,女子!$AV$18:$AW$467,2,FALSE),"")</f>
        <v/>
      </c>
      <c r="AN7" s="162"/>
      <c r="AO7" s="161"/>
      <c r="AP7" s="161"/>
      <c r="AR7" s="159" t="s">
        <v>2737</v>
      </c>
      <c r="AS7" s="160" t="s">
        <v>857</v>
      </c>
      <c r="AW7" t="s">
        <v>683</v>
      </c>
      <c r="AX7" t="s">
        <v>684</v>
      </c>
      <c r="AY7">
        <v>100105</v>
      </c>
      <c r="AZ7" t="s">
        <v>685</v>
      </c>
      <c r="BA7" t="s">
        <v>2741</v>
      </c>
      <c r="BB7" t="str">
        <f t="shared" si="0"/>
        <v>05</v>
      </c>
    </row>
    <row r="8" spans="1:54" customFormat="1" ht="18" thickBot="1">
      <c r="A8">
        <v>6</v>
      </c>
      <c r="B8" t="s">
        <v>812</v>
      </c>
      <c r="C8" t="s">
        <v>813</v>
      </c>
      <c r="D8" t="s">
        <v>195</v>
      </c>
      <c r="E8">
        <v>23</v>
      </c>
      <c r="F8" t="s">
        <v>716</v>
      </c>
      <c r="G8" t="s">
        <v>181</v>
      </c>
      <c r="H8" t="s">
        <v>814</v>
      </c>
      <c r="I8" t="s">
        <v>815</v>
      </c>
      <c r="J8" t="s">
        <v>816</v>
      </c>
      <c r="K8" t="s">
        <v>427</v>
      </c>
      <c r="L8" t="s">
        <v>430</v>
      </c>
      <c r="M8" t="s">
        <v>686</v>
      </c>
      <c r="N8" t="s">
        <v>687</v>
      </c>
      <c r="O8">
        <v>100106</v>
      </c>
      <c r="P8" t="s">
        <v>688</v>
      </c>
      <c r="Q8" t="s">
        <v>372</v>
      </c>
      <c r="R8" t="s">
        <v>817</v>
      </c>
      <c r="S8">
        <v>163000</v>
      </c>
      <c r="U8" t="s">
        <v>372</v>
      </c>
      <c r="V8" t="s">
        <v>817</v>
      </c>
      <c r="Z8" s="129" t="s">
        <v>58</v>
      </c>
      <c r="AA8" s="129"/>
      <c r="AB8" s="129" t="str">
        <f>IF(基本情報登録!$D$10="","",IF(基本情報登録!$D$10=F8,1,0))</f>
        <v/>
      </c>
      <c r="AE8" s="1">
        <v>6</v>
      </c>
      <c r="AF8" s="1" t="str">
        <f>IFERROR(VLOOKUP(AE8,男子!$AT$18:$AU$467,2,FALSE),"")</f>
        <v/>
      </c>
      <c r="AG8" s="1">
        <v>6</v>
      </c>
      <c r="AH8" s="1" t="str">
        <f>IFERROR(VLOOKUP(AG8,男子!$AV$18:$AW$465,2,FALSE),"")</f>
        <v/>
      </c>
      <c r="AI8" s="1">
        <v>6</v>
      </c>
      <c r="AJ8" s="1" t="str">
        <f>IFERROR(VLOOKUP(AI8,女子!$AT$18:$AU$467,2,FALSE),"")</f>
        <v/>
      </c>
      <c r="AK8" s="1">
        <v>6</v>
      </c>
      <c r="AL8" t="str">
        <f>IFERROR(VLOOKUP(AK8,女子!$AV$18:$AW$467,2,FALSE),"")</f>
        <v/>
      </c>
      <c r="AN8" s="162"/>
      <c r="AO8" s="161"/>
      <c r="AP8" s="161"/>
      <c r="AR8" s="159" t="s">
        <v>2738</v>
      </c>
      <c r="AS8" s="160" t="s">
        <v>1028</v>
      </c>
      <c r="AW8" t="s">
        <v>686</v>
      </c>
      <c r="AX8" t="s">
        <v>687</v>
      </c>
      <c r="AY8">
        <v>100106</v>
      </c>
      <c r="AZ8" t="s">
        <v>688</v>
      </c>
      <c r="BA8" t="s">
        <v>2742</v>
      </c>
      <c r="BB8" t="str">
        <f t="shared" si="0"/>
        <v>04</v>
      </c>
    </row>
    <row r="9" spans="1:54" customFormat="1" ht="18" thickBot="1">
      <c r="A9">
        <v>7</v>
      </c>
      <c r="B9" t="s">
        <v>818</v>
      </c>
      <c r="C9" t="s">
        <v>819</v>
      </c>
      <c r="D9" t="s">
        <v>195</v>
      </c>
      <c r="E9">
        <v>23</v>
      </c>
      <c r="F9" t="s">
        <v>716</v>
      </c>
      <c r="G9" t="s">
        <v>184</v>
      </c>
      <c r="H9" t="s">
        <v>820</v>
      </c>
      <c r="I9" t="s">
        <v>821</v>
      </c>
      <c r="J9" t="s">
        <v>822</v>
      </c>
      <c r="K9" t="s">
        <v>427</v>
      </c>
      <c r="L9" t="s">
        <v>430</v>
      </c>
      <c r="M9" t="s">
        <v>689</v>
      </c>
      <c r="N9" t="s">
        <v>690</v>
      </c>
      <c r="O9">
        <v>100107</v>
      </c>
      <c r="P9" t="s">
        <v>691</v>
      </c>
      <c r="Q9" t="s">
        <v>373</v>
      </c>
      <c r="R9" t="s">
        <v>823</v>
      </c>
      <c r="S9">
        <v>332000</v>
      </c>
      <c r="U9" t="s">
        <v>373</v>
      </c>
      <c r="V9" t="s">
        <v>823</v>
      </c>
      <c r="AB9" s="129" t="str">
        <f>IF(基本情報登録!$D$10="","",IF(基本情報登録!$D$10=F9,1,0))</f>
        <v/>
      </c>
      <c r="AE9" s="1">
        <v>7</v>
      </c>
      <c r="AF9" s="1" t="str">
        <f>IFERROR(VLOOKUP(AE9,男子!$AT$18:$AU$467,2,FALSE),"")</f>
        <v/>
      </c>
      <c r="AG9" s="1">
        <v>7</v>
      </c>
      <c r="AH9" s="1" t="str">
        <f>IFERROR(VLOOKUP(AG9,男子!$AV$18:$AW$465,2,FALSE),"")</f>
        <v/>
      </c>
      <c r="AI9" s="1">
        <v>7</v>
      </c>
      <c r="AJ9" s="1" t="str">
        <f>IFERROR(VLOOKUP(AI9,女子!$AT$18:$AU$467,2,FALSE),"")</f>
        <v/>
      </c>
      <c r="AK9" s="1">
        <v>7</v>
      </c>
      <c r="AL9" t="str">
        <f>IFERROR(VLOOKUP(AK9,女子!$AV$18:$AW$467,2,FALSE),"")</f>
        <v/>
      </c>
      <c r="AN9" s="162"/>
      <c r="AO9" s="161"/>
      <c r="AP9" s="161"/>
      <c r="AR9" s="159" t="s">
        <v>2734</v>
      </c>
      <c r="AS9" s="160" t="s">
        <v>789</v>
      </c>
      <c r="AW9" t="s">
        <v>689</v>
      </c>
      <c r="AX9" t="s">
        <v>690</v>
      </c>
      <c r="AY9">
        <v>100107</v>
      </c>
      <c r="AZ9" t="s">
        <v>691</v>
      </c>
      <c r="BA9" t="s">
        <v>2743</v>
      </c>
      <c r="BB9" t="str">
        <f t="shared" si="0"/>
        <v>07</v>
      </c>
    </row>
    <row r="10" spans="1:54" customFormat="1" ht="18" thickBot="1">
      <c r="A10">
        <v>8</v>
      </c>
      <c r="B10" t="s">
        <v>824</v>
      </c>
      <c r="C10" t="s">
        <v>825</v>
      </c>
      <c r="D10" t="s">
        <v>198</v>
      </c>
      <c r="E10">
        <v>22</v>
      </c>
      <c r="F10" t="s">
        <v>716</v>
      </c>
      <c r="G10" t="s">
        <v>181</v>
      </c>
      <c r="H10" t="s">
        <v>826</v>
      </c>
      <c r="I10" t="s">
        <v>579</v>
      </c>
      <c r="J10" t="s">
        <v>827</v>
      </c>
      <c r="K10" t="s">
        <v>427</v>
      </c>
      <c r="L10" t="s">
        <v>430</v>
      </c>
      <c r="M10" t="s">
        <v>692</v>
      </c>
      <c r="N10" t="s">
        <v>693</v>
      </c>
      <c r="O10">
        <v>100108</v>
      </c>
      <c r="P10" t="s">
        <v>694</v>
      </c>
      <c r="Q10" t="s">
        <v>828</v>
      </c>
      <c r="R10" t="s">
        <v>829</v>
      </c>
      <c r="S10">
        <v>1660</v>
      </c>
      <c r="U10" t="s">
        <v>830</v>
      </c>
      <c r="V10" t="s">
        <v>831</v>
      </c>
      <c r="AB10" s="129" t="str">
        <f>IF(基本情報登録!$D$10="","",IF(基本情報登録!$D$10=F10,1,0))</f>
        <v/>
      </c>
      <c r="AE10" s="1">
        <v>8</v>
      </c>
      <c r="AF10" s="1" t="str">
        <f>IFERROR(VLOOKUP(AE10,男子!$AT$18:$AU$467,2,FALSE),"")</f>
        <v/>
      </c>
      <c r="AG10" s="1">
        <v>8</v>
      </c>
      <c r="AH10" s="1" t="str">
        <f>IFERROR(VLOOKUP(AG10,男子!$AV$18:$AW$465,2,FALSE),"")</f>
        <v/>
      </c>
      <c r="AI10" s="1">
        <v>8</v>
      </c>
      <c r="AJ10" s="1" t="str">
        <f>IFERROR(VLOOKUP(AI10,女子!$AT$18:$AU$467,2,FALSE),"")</f>
        <v/>
      </c>
      <c r="AK10" s="1">
        <v>8</v>
      </c>
      <c r="AL10" t="str">
        <f>IFERROR(VLOOKUP(AK10,女子!$AV$18:$AW$467,2,FALSE),"")</f>
        <v/>
      </c>
      <c r="AN10" s="162"/>
      <c r="AO10" s="161"/>
      <c r="AP10" s="161"/>
      <c r="AR10" s="159"/>
      <c r="AS10" s="160" t="s">
        <v>220</v>
      </c>
      <c r="AW10" t="s">
        <v>692</v>
      </c>
      <c r="AX10" t="s">
        <v>693</v>
      </c>
      <c r="AY10">
        <v>100108</v>
      </c>
      <c r="AZ10" t="s">
        <v>694</v>
      </c>
      <c r="BA10" t="s">
        <v>2739</v>
      </c>
      <c r="BB10" t="str">
        <f t="shared" si="0"/>
        <v>03</v>
      </c>
    </row>
    <row r="11" spans="1:54" customFormat="1" ht="18" thickBot="1">
      <c r="A11">
        <v>9</v>
      </c>
      <c r="B11" t="s">
        <v>832</v>
      </c>
      <c r="C11" t="s">
        <v>833</v>
      </c>
      <c r="D11" t="s">
        <v>834</v>
      </c>
      <c r="E11" t="s">
        <v>835</v>
      </c>
      <c r="F11" t="s">
        <v>716</v>
      </c>
      <c r="G11" t="s">
        <v>188</v>
      </c>
      <c r="H11" t="s">
        <v>836</v>
      </c>
      <c r="I11" t="s">
        <v>837</v>
      </c>
      <c r="J11" t="s">
        <v>838</v>
      </c>
      <c r="K11" t="s">
        <v>427</v>
      </c>
      <c r="L11" t="s">
        <v>430</v>
      </c>
      <c r="M11" t="s">
        <v>695</v>
      </c>
      <c r="N11" t="s">
        <v>696</v>
      </c>
      <c r="O11">
        <v>100109</v>
      </c>
      <c r="P11" t="s">
        <v>697</v>
      </c>
      <c r="Q11" t="s">
        <v>88</v>
      </c>
      <c r="R11" t="s">
        <v>839</v>
      </c>
      <c r="S11">
        <v>6000</v>
      </c>
      <c r="U11" t="s">
        <v>88</v>
      </c>
      <c r="V11" t="s">
        <v>840</v>
      </c>
      <c r="AB11" s="129" t="str">
        <f>IF(基本情報登録!$D$10="","",IF(基本情報登録!$D$10=F11,1,0))</f>
        <v/>
      </c>
      <c r="AE11" s="1">
        <v>9</v>
      </c>
      <c r="AF11" s="1" t="str">
        <f>IFERROR(VLOOKUP(AE11,男子!$AT$18:$AU$467,2,FALSE),"")</f>
        <v/>
      </c>
      <c r="AG11" s="1">
        <v>9</v>
      </c>
      <c r="AH11" s="1" t="str">
        <f>IFERROR(VLOOKUP(AG11,男子!$AV$18:$AW$465,2,FALSE),"")</f>
        <v/>
      </c>
      <c r="AI11" s="1">
        <v>9</v>
      </c>
      <c r="AJ11" s="1" t="str">
        <f>IFERROR(VLOOKUP(AI11,女子!$AT$18:$AU$467,2,FALSE),"")</f>
        <v/>
      </c>
      <c r="AK11" s="1">
        <v>9</v>
      </c>
      <c r="AL11" t="str">
        <f>IFERROR(VLOOKUP(AK11,女子!$AV$18:$AW$467,2,FALSE),"")</f>
        <v/>
      </c>
      <c r="AN11" s="162"/>
      <c r="AO11" s="161"/>
      <c r="AP11" s="161"/>
      <c r="AR11" s="159"/>
      <c r="AS11" s="160" t="s">
        <v>835</v>
      </c>
      <c r="AW11" t="s">
        <v>695</v>
      </c>
      <c r="AX11" t="s">
        <v>696</v>
      </c>
      <c r="AY11">
        <v>100109</v>
      </c>
      <c r="AZ11" t="s">
        <v>697</v>
      </c>
      <c r="BA11" t="s">
        <v>2739</v>
      </c>
      <c r="BB11" t="str">
        <f t="shared" si="0"/>
        <v>03</v>
      </c>
    </row>
    <row r="12" spans="1:54" customFormat="1" ht="17.649999999999999">
      <c r="A12">
        <v>10</v>
      </c>
      <c r="B12" t="s">
        <v>841</v>
      </c>
      <c r="C12" t="s">
        <v>842</v>
      </c>
      <c r="D12" t="s">
        <v>843</v>
      </c>
      <c r="E12" t="s">
        <v>844</v>
      </c>
      <c r="F12" t="s">
        <v>716</v>
      </c>
      <c r="G12" t="s">
        <v>184</v>
      </c>
      <c r="H12" t="s">
        <v>845</v>
      </c>
      <c r="I12" t="s">
        <v>635</v>
      </c>
      <c r="J12" t="s">
        <v>816</v>
      </c>
      <c r="K12" t="s">
        <v>427</v>
      </c>
      <c r="L12" t="s">
        <v>430</v>
      </c>
      <c r="M12" t="s">
        <v>698</v>
      </c>
      <c r="N12" t="s">
        <v>699</v>
      </c>
      <c r="O12">
        <v>100110</v>
      </c>
      <c r="P12" t="s">
        <v>700</v>
      </c>
      <c r="Q12" t="s">
        <v>846</v>
      </c>
      <c r="R12" t="s">
        <v>847</v>
      </c>
      <c r="S12">
        <v>103000</v>
      </c>
      <c r="U12" t="s">
        <v>846</v>
      </c>
      <c r="V12" t="s">
        <v>848</v>
      </c>
      <c r="AB12" s="129" t="str">
        <f>IF(基本情報登録!$D$10="","",IF(基本情報登録!$D$10=F12,1,0))</f>
        <v/>
      </c>
      <c r="AE12" s="1">
        <v>10</v>
      </c>
      <c r="AF12" s="1" t="str">
        <f>IFERROR(VLOOKUP(AE12,男子!$AT$18:$AU$467,2,FALSE),"")</f>
        <v/>
      </c>
      <c r="AG12" s="1">
        <v>10</v>
      </c>
      <c r="AH12" s="1" t="str">
        <f>IFERROR(VLOOKUP(AG12,男子!$AV$18:$AW$465,2,FALSE),"")</f>
        <v/>
      </c>
      <c r="AI12" s="1">
        <v>10</v>
      </c>
      <c r="AJ12" s="1" t="str">
        <f>IFERROR(VLOOKUP(AI12,女子!$AT$18:$AU$467,2,FALSE),"")</f>
        <v/>
      </c>
      <c r="AK12" s="1">
        <v>10</v>
      </c>
      <c r="AL12" t="str">
        <f>IFERROR(VLOOKUP(AK12,女子!$AV$18:$AW$467,2,FALSE),"")</f>
        <v/>
      </c>
      <c r="AN12" s="162"/>
      <c r="AO12" s="161"/>
      <c r="AP12" s="161"/>
      <c r="AW12" t="s">
        <v>698</v>
      </c>
      <c r="AX12" t="s">
        <v>699</v>
      </c>
      <c r="AY12">
        <v>100110</v>
      </c>
      <c r="AZ12" t="s">
        <v>700</v>
      </c>
      <c r="BA12" t="s">
        <v>2741</v>
      </c>
      <c r="BB12" t="str">
        <f t="shared" si="0"/>
        <v>05</v>
      </c>
    </row>
    <row r="13" spans="1:54" customFormat="1" ht="17.649999999999999">
      <c r="A13">
        <v>11</v>
      </c>
      <c r="B13" t="s">
        <v>849</v>
      </c>
      <c r="C13" t="s">
        <v>850</v>
      </c>
      <c r="D13" t="s">
        <v>834</v>
      </c>
      <c r="E13" t="s">
        <v>835</v>
      </c>
      <c r="F13" t="s">
        <v>716</v>
      </c>
      <c r="G13" t="s">
        <v>188</v>
      </c>
      <c r="H13" t="s">
        <v>851</v>
      </c>
      <c r="I13" t="s">
        <v>852</v>
      </c>
      <c r="J13" t="s">
        <v>606</v>
      </c>
      <c r="K13" t="s">
        <v>427</v>
      </c>
      <c r="L13" t="s">
        <v>430</v>
      </c>
      <c r="M13" t="s">
        <v>701</v>
      </c>
      <c r="N13" t="s">
        <v>702</v>
      </c>
      <c r="O13">
        <v>100111</v>
      </c>
      <c r="P13" t="s">
        <v>703</v>
      </c>
      <c r="Q13" t="s">
        <v>860</v>
      </c>
      <c r="R13" t="s">
        <v>861</v>
      </c>
      <c r="S13">
        <v>175</v>
      </c>
      <c r="U13" t="s">
        <v>376</v>
      </c>
      <c r="V13" t="s">
        <v>853</v>
      </c>
      <c r="AB13" s="129" t="str">
        <f>IF(基本情報登録!$D$10="","",IF(基本情報登録!$D$10=F13,1,0))</f>
        <v/>
      </c>
      <c r="AE13" s="1">
        <v>11</v>
      </c>
      <c r="AF13" s="1" t="str">
        <f>IFERROR(VLOOKUP(AE13,男子!$AT$18:$AU$467,2,FALSE),"")</f>
        <v/>
      </c>
      <c r="AG13" s="1">
        <v>11</v>
      </c>
      <c r="AH13" s="1" t="str">
        <f>IFERROR(VLOOKUP(AG13,男子!$AV$18:$AW$465,2,FALSE),"")</f>
        <v/>
      </c>
      <c r="AI13" s="1">
        <v>11</v>
      </c>
      <c r="AJ13" s="1" t="str">
        <f>IFERROR(VLOOKUP(AI13,女子!$AT$18:$AU$467,2,FALSE),"")</f>
        <v/>
      </c>
      <c r="AK13" s="1">
        <v>11</v>
      </c>
      <c r="AL13" t="str">
        <f>IFERROR(VLOOKUP(AK13,女子!$AV$18:$AW$467,2,FALSE),"")</f>
        <v/>
      </c>
      <c r="AN13" s="162"/>
      <c r="AO13" s="161"/>
      <c r="AP13" s="161"/>
      <c r="AW13" t="s">
        <v>701</v>
      </c>
      <c r="AX13" t="s">
        <v>702</v>
      </c>
      <c r="AY13">
        <v>100111</v>
      </c>
      <c r="AZ13" t="s">
        <v>703</v>
      </c>
      <c r="BA13" t="s">
        <v>2742</v>
      </c>
      <c r="BB13" t="str">
        <f t="shared" si="0"/>
        <v>04</v>
      </c>
    </row>
    <row r="14" spans="1:54" customFormat="1" ht="17.649999999999999">
      <c r="A14">
        <v>12</v>
      </c>
      <c r="B14" t="s">
        <v>854</v>
      </c>
      <c r="C14" t="s">
        <v>855</v>
      </c>
      <c r="D14" t="s">
        <v>856</v>
      </c>
      <c r="E14" t="s">
        <v>857</v>
      </c>
      <c r="F14" t="s">
        <v>716</v>
      </c>
      <c r="G14" t="s">
        <v>182</v>
      </c>
      <c r="H14" t="s">
        <v>858</v>
      </c>
      <c r="I14" t="s">
        <v>859</v>
      </c>
      <c r="J14" t="s">
        <v>514</v>
      </c>
      <c r="K14" t="s">
        <v>427</v>
      </c>
      <c r="L14" t="s">
        <v>430</v>
      </c>
      <c r="M14" t="s">
        <v>704</v>
      </c>
      <c r="N14" t="s">
        <v>705</v>
      </c>
      <c r="O14">
        <v>100112</v>
      </c>
      <c r="P14" t="s">
        <v>706</v>
      </c>
      <c r="Q14" t="s">
        <v>866</v>
      </c>
      <c r="R14" t="s">
        <v>867</v>
      </c>
      <c r="S14">
        <v>360</v>
      </c>
      <c r="U14" t="s">
        <v>860</v>
      </c>
      <c r="V14" t="s">
        <v>861</v>
      </c>
      <c r="AB14" s="129" t="str">
        <f>IF(基本情報登録!$D$10="","",IF(基本情報登録!$D$10=F14,1,0))</f>
        <v/>
      </c>
      <c r="AE14" s="1">
        <v>12</v>
      </c>
      <c r="AF14" s="1" t="str">
        <f>IFERROR(VLOOKUP(AE14,男子!$AT$18:$AU$467,2,FALSE),"")</f>
        <v/>
      </c>
      <c r="AG14" s="1">
        <v>12</v>
      </c>
      <c r="AH14" s="1" t="str">
        <f>IFERROR(VLOOKUP(AG14,男子!$AV$18:$AW$465,2,FALSE),"")</f>
        <v/>
      </c>
      <c r="AI14" s="1">
        <v>12</v>
      </c>
      <c r="AJ14" s="1" t="str">
        <f>IFERROR(VLOOKUP(AI14,女子!$AT$18:$AU$467,2,FALSE),"")</f>
        <v/>
      </c>
      <c r="AK14" s="1">
        <v>12</v>
      </c>
      <c r="AL14" t="str">
        <f>IFERROR(VLOOKUP(AK14,女子!$AV$18:$AW$467,2,FALSE),"")</f>
        <v/>
      </c>
      <c r="AN14" s="162"/>
      <c r="AO14" s="161"/>
      <c r="AP14" s="161"/>
      <c r="AW14" t="s">
        <v>704</v>
      </c>
      <c r="AX14" t="s">
        <v>705</v>
      </c>
      <c r="AY14">
        <v>100112</v>
      </c>
      <c r="AZ14" t="s">
        <v>706</v>
      </c>
      <c r="BA14" t="s">
        <v>2742</v>
      </c>
      <c r="BB14" t="str">
        <f t="shared" si="0"/>
        <v>04</v>
      </c>
    </row>
    <row r="15" spans="1:54" customFormat="1" ht="17.649999999999999">
      <c r="A15">
        <v>13</v>
      </c>
      <c r="B15" t="s">
        <v>862</v>
      </c>
      <c r="C15" t="s">
        <v>863</v>
      </c>
      <c r="D15" t="s">
        <v>207</v>
      </c>
      <c r="E15" t="s">
        <v>208</v>
      </c>
      <c r="F15" t="s">
        <v>716</v>
      </c>
      <c r="G15" t="s">
        <v>182</v>
      </c>
      <c r="H15" t="s">
        <v>864</v>
      </c>
      <c r="I15" t="s">
        <v>865</v>
      </c>
      <c r="J15" t="s">
        <v>508</v>
      </c>
      <c r="K15" t="s">
        <v>427</v>
      </c>
      <c r="L15" t="s">
        <v>430</v>
      </c>
      <c r="M15" t="s">
        <v>707</v>
      </c>
      <c r="N15" t="s">
        <v>708</v>
      </c>
      <c r="O15">
        <v>100113</v>
      </c>
      <c r="P15" t="s">
        <v>709</v>
      </c>
      <c r="Q15" t="s">
        <v>871</v>
      </c>
      <c r="R15" t="s">
        <v>872</v>
      </c>
      <c r="S15">
        <v>630</v>
      </c>
      <c r="U15" t="s">
        <v>866</v>
      </c>
      <c r="V15" t="s">
        <v>867</v>
      </c>
      <c r="AB15" s="129" t="str">
        <f>IF(基本情報登録!$D$10="","",IF(基本情報登録!$D$10=F15,1,0))</f>
        <v/>
      </c>
      <c r="AE15" s="1">
        <v>13</v>
      </c>
      <c r="AF15" s="1" t="str">
        <f>IFERROR(VLOOKUP(AE15,男子!$AT$18:$AU$467,2,FALSE),"")</f>
        <v/>
      </c>
      <c r="AG15" s="1">
        <v>13</v>
      </c>
      <c r="AH15" s="1" t="str">
        <f>IFERROR(VLOOKUP(AG15,男子!$AV$18:$AW$465,2,FALSE),"")</f>
        <v/>
      </c>
      <c r="AI15" s="1">
        <v>13</v>
      </c>
      <c r="AJ15" s="1" t="str">
        <f>IFERROR(VLOOKUP(AI15,女子!$AT$18:$AU$467,2,FALSE),"")</f>
        <v/>
      </c>
      <c r="AK15" s="1">
        <v>13</v>
      </c>
      <c r="AL15" t="str">
        <f>IFERROR(VLOOKUP(AK15,女子!$AV$18:$AW$467,2,FALSE),"")</f>
        <v/>
      </c>
      <c r="AN15" s="162"/>
      <c r="AO15" s="161"/>
      <c r="AP15" s="161"/>
      <c r="AW15" t="s">
        <v>707</v>
      </c>
      <c r="AX15" t="s">
        <v>708</v>
      </c>
      <c r="AY15">
        <v>100113</v>
      </c>
      <c r="AZ15" t="s">
        <v>709</v>
      </c>
      <c r="BA15" t="s">
        <v>2744</v>
      </c>
      <c r="BB15" t="str">
        <f t="shared" si="0"/>
        <v>06</v>
      </c>
    </row>
    <row r="16" spans="1:54" customFormat="1" ht="17.649999999999999">
      <c r="A16">
        <v>14</v>
      </c>
      <c r="B16" t="s">
        <v>868</v>
      </c>
      <c r="C16" t="s">
        <v>869</v>
      </c>
      <c r="D16" t="s">
        <v>834</v>
      </c>
      <c r="E16" t="s">
        <v>835</v>
      </c>
      <c r="F16" t="s">
        <v>716</v>
      </c>
      <c r="G16" t="s">
        <v>188</v>
      </c>
      <c r="H16" t="s">
        <v>870</v>
      </c>
      <c r="I16" t="s">
        <v>550</v>
      </c>
      <c r="J16" t="s">
        <v>525</v>
      </c>
      <c r="K16" t="s">
        <v>427</v>
      </c>
      <c r="L16" t="s">
        <v>430</v>
      </c>
      <c r="M16" t="s">
        <v>710</v>
      </c>
      <c r="N16" t="s">
        <v>711</v>
      </c>
      <c r="O16">
        <v>100114</v>
      </c>
      <c r="P16" t="s">
        <v>712</v>
      </c>
      <c r="Q16" t="s">
        <v>877</v>
      </c>
      <c r="R16" t="s">
        <v>878</v>
      </c>
      <c r="S16">
        <v>1300</v>
      </c>
      <c r="U16" t="s">
        <v>871</v>
      </c>
      <c r="V16" t="s">
        <v>872</v>
      </c>
      <c r="AB16" s="129" t="str">
        <f>IF(基本情報登録!$D$10="","",IF(基本情報登録!$D$10=F16,1,0))</f>
        <v/>
      </c>
      <c r="AE16" s="1">
        <v>14</v>
      </c>
      <c r="AF16" s="1" t="str">
        <f>IFERROR(VLOOKUP(AE16,男子!$AT$18:$AU$467,2,FALSE),"")</f>
        <v/>
      </c>
      <c r="AG16" s="1">
        <v>14</v>
      </c>
      <c r="AH16" s="1" t="str">
        <f>IFERROR(VLOOKUP(AG16,男子!$AV$18:$AW$465,2,FALSE),"")</f>
        <v/>
      </c>
      <c r="AI16" s="1">
        <v>14</v>
      </c>
      <c r="AJ16" s="1" t="str">
        <f>IFERROR(VLOOKUP(AI16,女子!$AT$18:$AU$467,2,FALSE),"")</f>
        <v/>
      </c>
      <c r="AK16" s="1">
        <v>14</v>
      </c>
      <c r="AL16" t="str">
        <f>IFERROR(VLOOKUP(AK16,女子!$AV$18:$AW$467,2,FALSE),"")</f>
        <v/>
      </c>
      <c r="AN16" s="162"/>
      <c r="AO16" s="161"/>
      <c r="AP16" s="161"/>
      <c r="AW16" t="s">
        <v>710</v>
      </c>
      <c r="AX16" t="s">
        <v>711</v>
      </c>
      <c r="AY16">
        <v>100114</v>
      </c>
      <c r="AZ16" t="s">
        <v>712</v>
      </c>
      <c r="BA16" t="s">
        <v>2742</v>
      </c>
      <c r="BB16" t="str">
        <f t="shared" si="0"/>
        <v>04</v>
      </c>
    </row>
    <row r="17" spans="1:54" customFormat="1" ht="17.649999999999999">
      <c r="A17">
        <v>15</v>
      </c>
      <c r="B17" t="s">
        <v>873</v>
      </c>
      <c r="C17" t="s">
        <v>874</v>
      </c>
      <c r="D17" t="s">
        <v>219</v>
      </c>
      <c r="E17" t="s">
        <v>220</v>
      </c>
      <c r="F17" t="s">
        <v>716</v>
      </c>
      <c r="G17" t="s">
        <v>184</v>
      </c>
      <c r="H17" t="s">
        <v>348</v>
      </c>
      <c r="I17" t="s">
        <v>875</v>
      </c>
      <c r="J17" t="s">
        <v>876</v>
      </c>
      <c r="K17" t="s">
        <v>427</v>
      </c>
      <c r="L17" t="s">
        <v>430</v>
      </c>
      <c r="M17" t="s">
        <v>713</v>
      </c>
      <c r="N17" t="s">
        <v>714</v>
      </c>
      <c r="O17">
        <v>100115</v>
      </c>
      <c r="P17" t="s">
        <v>715</v>
      </c>
      <c r="Q17" t="s">
        <v>883</v>
      </c>
      <c r="R17" t="s">
        <v>884</v>
      </c>
      <c r="S17">
        <v>1135</v>
      </c>
      <c r="U17" t="s">
        <v>877</v>
      </c>
      <c r="V17" t="s">
        <v>878</v>
      </c>
      <c r="AB17" s="129" t="str">
        <f>IF(基本情報登録!$D$10="","",IF(基本情報登録!$D$10=F17,1,0))</f>
        <v/>
      </c>
      <c r="AE17" s="1">
        <v>15</v>
      </c>
      <c r="AF17" s="1" t="str">
        <f>IFERROR(VLOOKUP(AE17,男子!$AT$18:$AU$467,2,FALSE),"")</f>
        <v/>
      </c>
      <c r="AG17" s="1">
        <v>15</v>
      </c>
      <c r="AH17" s="1" t="str">
        <f>IFERROR(VLOOKUP(AG17,男子!$AV$18:$AW$465,2,FALSE),"")</f>
        <v/>
      </c>
      <c r="AI17" s="1">
        <v>15</v>
      </c>
      <c r="AJ17" s="1" t="str">
        <f>IFERROR(VLOOKUP(AI17,女子!$AT$18:$AU$467,2,FALSE),"")</f>
        <v/>
      </c>
      <c r="AK17" s="1">
        <v>15</v>
      </c>
      <c r="AL17" t="str">
        <f>IFERROR(VLOOKUP(AK17,女子!$AV$18:$AW$467,2,FALSE),"")</f>
        <v/>
      </c>
      <c r="AN17" s="162"/>
      <c r="AO17" s="161"/>
      <c r="AP17" s="161"/>
      <c r="AW17" t="s">
        <v>713</v>
      </c>
      <c r="AX17" t="s">
        <v>714</v>
      </c>
      <c r="AY17">
        <v>100115</v>
      </c>
      <c r="AZ17" t="s">
        <v>715</v>
      </c>
      <c r="BA17" t="s">
        <v>2740</v>
      </c>
      <c r="BB17" t="str">
        <f t="shared" si="0"/>
        <v>02</v>
      </c>
    </row>
    <row r="18" spans="1:54" customFormat="1" ht="17.649999999999999">
      <c r="A18">
        <v>16</v>
      </c>
      <c r="B18" t="s">
        <v>879</v>
      </c>
      <c r="C18" t="s">
        <v>880</v>
      </c>
      <c r="D18" t="s">
        <v>843</v>
      </c>
      <c r="E18" t="s">
        <v>844</v>
      </c>
      <c r="F18" t="s">
        <v>716</v>
      </c>
      <c r="G18" t="s">
        <v>187</v>
      </c>
      <c r="H18" t="s">
        <v>881</v>
      </c>
      <c r="I18" t="s">
        <v>882</v>
      </c>
      <c r="J18" t="s">
        <v>538</v>
      </c>
      <c r="K18" t="s">
        <v>427</v>
      </c>
      <c r="L18" t="s">
        <v>430</v>
      </c>
      <c r="M18" t="s">
        <v>716</v>
      </c>
      <c r="N18" t="s">
        <v>717</v>
      </c>
      <c r="O18">
        <v>100116</v>
      </c>
      <c r="P18" t="s">
        <v>718</v>
      </c>
      <c r="Q18" t="s">
        <v>889</v>
      </c>
      <c r="R18" t="s">
        <v>890</v>
      </c>
      <c r="S18">
        <v>3000</v>
      </c>
      <c r="U18" t="s">
        <v>883</v>
      </c>
      <c r="V18" t="s">
        <v>885</v>
      </c>
      <c r="AB18" s="129" t="str">
        <f>IF(基本情報登録!$D$10="","",IF(基本情報登録!$D$10=F18,1,0))</f>
        <v/>
      </c>
      <c r="AE18" s="1">
        <v>16</v>
      </c>
      <c r="AF18" s="1" t="str">
        <f>IFERROR(VLOOKUP(AE18,男子!$AT$18:$AU$467,2,FALSE),"")</f>
        <v/>
      </c>
      <c r="AG18" s="1">
        <v>16</v>
      </c>
      <c r="AH18" s="1" t="str">
        <f>IFERROR(VLOOKUP(AG18,男子!$AV$18:$AW$465,2,FALSE),"")</f>
        <v/>
      </c>
      <c r="AI18" s="1">
        <v>16</v>
      </c>
      <c r="AJ18" s="1" t="str">
        <f>IFERROR(VLOOKUP(AI18,女子!$AT$18:$AU$467,2,FALSE),"")</f>
        <v/>
      </c>
      <c r="AK18" s="1">
        <v>16</v>
      </c>
      <c r="AL18" t="str">
        <f>IFERROR(VLOOKUP(AK18,女子!$AV$18:$AW$467,2,FALSE),"")</f>
        <v/>
      </c>
      <c r="AN18" s="162"/>
      <c r="AO18" s="161"/>
      <c r="AP18" s="161"/>
      <c r="AW18" t="s">
        <v>716</v>
      </c>
      <c r="AX18" t="s">
        <v>717</v>
      </c>
      <c r="AY18">
        <v>100116</v>
      </c>
      <c r="AZ18" t="s">
        <v>718</v>
      </c>
      <c r="BA18" t="s">
        <v>2742</v>
      </c>
      <c r="BB18" t="str">
        <f t="shared" si="0"/>
        <v>04</v>
      </c>
    </row>
    <row r="19" spans="1:54" customFormat="1" ht="17.649999999999999">
      <c r="A19">
        <v>17</v>
      </c>
      <c r="B19" t="s">
        <v>886</v>
      </c>
      <c r="C19" t="s">
        <v>887</v>
      </c>
      <c r="D19" t="s">
        <v>843</v>
      </c>
      <c r="E19" t="s">
        <v>844</v>
      </c>
      <c r="F19" t="s">
        <v>716</v>
      </c>
      <c r="G19" t="s">
        <v>181</v>
      </c>
      <c r="H19" t="s">
        <v>888</v>
      </c>
      <c r="I19" t="s">
        <v>542</v>
      </c>
      <c r="J19" t="s">
        <v>589</v>
      </c>
      <c r="K19" t="s">
        <v>427</v>
      </c>
      <c r="L19" t="s">
        <v>430</v>
      </c>
      <c r="M19" t="s">
        <v>719</v>
      </c>
      <c r="N19" t="s">
        <v>720</v>
      </c>
      <c r="O19">
        <v>100117</v>
      </c>
      <c r="P19" t="s">
        <v>721</v>
      </c>
      <c r="Q19" t="s">
        <v>896</v>
      </c>
      <c r="R19" t="s">
        <v>897</v>
      </c>
      <c r="S19">
        <v>3600</v>
      </c>
      <c r="U19" t="s">
        <v>889</v>
      </c>
      <c r="V19" t="s">
        <v>891</v>
      </c>
      <c r="AB19" s="129" t="str">
        <f>IF(基本情報登録!$D$10="","",IF(基本情報登録!$D$10=F19,1,0))</f>
        <v/>
      </c>
      <c r="AE19" s="1">
        <v>17</v>
      </c>
      <c r="AF19" s="1" t="str">
        <f>IFERROR(VLOOKUP(AE19,男子!$AT$18:$AU$467,2,FALSE),"")</f>
        <v/>
      </c>
      <c r="AG19" s="1">
        <v>17</v>
      </c>
      <c r="AH19" s="1" t="str">
        <f>IFERROR(VLOOKUP(AG19,男子!$AV$18:$AW$465,2,FALSE),"")</f>
        <v/>
      </c>
      <c r="AI19" s="1">
        <v>17</v>
      </c>
      <c r="AJ19" s="1" t="str">
        <f>IFERROR(VLOOKUP(AI19,女子!$AT$18:$AU$467,2,FALSE),"")</f>
        <v/>
      </c>
      <c r="AK19" s="1">
        <v>17</v>
      </c>
      <c r="AL19" t="str">
        <f>IFERROR(VLOOKUP(AK19,女子!$AV$18:$AW$467,2,FALSE),"")</f>
        <v/>
      </c>
      <c r="AN19" s="162"/>
      <c r="AO19" s="161"/>
      <c r="AP19" s="161"/>
      <c r="AW19" t="s">
        <v>719</v>
      </c>
      <c r="AX19" t="s">
        <v>720</v>
      </c>
      <c r="AY19">
        <v>100117</v>
      </c>
      <c r="AZ19" t="s">
        <v>721</v>
      </c>
      <c r="BA19" t="s">
        <v>2742</v>
      </c>
      <c r="BB19" t="str">
        <f t="shared" si="0"/>
        <v>04</v>
      </c>
    </row>
    <row r="20" spans="1:54" customFormat="1" ht="17.649999999999999">
      <c r="A20">
        <v>18</v>
      </c>
      <c r="B20" t="s">
        <v>892</v>
      </c>
      <c r="C20" t="s">
        <v>893</v>
      </c>
      <c r="D20" t="s">
        <v>834</v>
      </c>
      <c r="E20" t="s">
        <v>835</v>
      </c>
      <c r="F20" t="s">
        <v>716</v>
      </c>
      <c r="G20" t="s">
        <v>181</v>
      </c>
      <c r="H20" t="s">
        <v>226</v>
      </c>
      <c r="I20" t="s">
        <v>894</v>
      </c>
      <c r="J20" t="s">
        <v>895</v>
      </c>
      <c r="K20" t="s">
        <v>427</v>
      </c>
      <c r="L20" t="s">
        <v>430</v>
      </c>
      <c r="M20" t="s">
        <v>722</v>
      </c>
      <c r="N20" t="s">
        <v>723</v>
      </c>
      <c r="O20">
        <v>100118</v>
      </c>
      <c r="P20" t="s">
        <v>724</v>
      </c>
      <c r="Q20" t="s">
        <v>903</v>
      </c>
      <c r="R20" t="s">
        <v>904</v>
      </c>
      <c r="S20">
        <v>4500</v>
      </c>
      <c r="U20" t="s">
        <v>896</v>
      </c>
      <c r="V20" t="s">
        <v>898</v>
      </c>
      <c r="AB20" s="129" t="str">
        <f>IF(基本情報登録!$D$10="","",IF(基本情報登録!$D$10=F20,1,0))</f>
        <v/>
      </c>
      <c r="AE20" s="1">
        <v>18</v>
      </c>
      <c r="AF20" s="1" t="str">
        <f>IFERROR(VLOOKUP(AE20,男子!$AT$18:$AU$467,2,FALSE),"")</f>
        <v/>
      </c>
      <c r="AG20" s="1">
        <v>18</v>
      </c>
      <c r="AH20" s="1" t="str">
        <f>IFERROR(VLOOKUP(AG20,男子!$AV$18:$AW$465,2,FALSE),"")</f>
        <v/>
      </c>
      <c r="AI20" s="1">
        <v>18</v>
      </c>
      <c r="AJ20" s="1" t="str">
        <f>IFERROR(VLOOKUP(AI20,女子!$AT$18:$AU$467,2,FALSE),"")</f>
        <v/>
      </c>
      <c r="AK20" s="1">
        <v>18</v>
      </c>
      <c r="AL20" t="str">
        <f>IFERROR(VLOOKUP(AK20,女子!$AV$18:$AW$467,2,FALSE),"")</f>
        <v/>
      </c>
      <c r="AN20" s="162"/>
      <c r="AO20" s="161"/>
      <c r="AP20" s="161"/>
      <c r="AW20" t="s">
        <v>722</v>
      </c>
      <c r="AX20" t="s">
        <v>723</v>
      </c>
      <c r="AY20">
        <v>100118</v>
      </c>
      <c r="AZ20" t="s">
        <v>724</v>
      </c>
      <c r="BA20" t="s">
        <v>2742</v>
      </c>
      <c r="BB20" t="str">
        <f t="shared" si="0"/>
        <v>04</v>
      </c>
    </row>
    <row r="21" spans="1:54" customFormat="1" ht="17.649999999999999">
      <c r="A21">
        <v>19</v>
      </c>
      <c r="B21" t="s">
        <v>899</v>
      </c>
      <c r="C21" t="s">
        <v>900</v>
      </c>
      <c r="D21" t="s">
        <v>196</v>
      </c>
      <c r="E21">
        <v>14</v>
      </c>
      <c r="F21" t="s">
        <v>716</v>
      </c>
      <c r="G21" t="s">
        <v>188</v>
      </c>
      <c r="H21" t="s">
        <v>901</v>
      </c>
      <c r="I21" t="s">
        <v>902</v>
      </c>
      <c r="J21" t="s">
        <v>557</v>
      </c>
      <c r="K21" t="s">
        <v>427</v>
      </c>
      <c r="L21" t="s">
        <v>430</v>
      </c>
      <c r="M21" t="s">
        <v>725</v>
      </c>
      <c r="N21" t="s">
        <v>726</v>
      </c>
      <c r="O21">
        <v>100119</v>
      </c>
      <c r="P21" t="s">
        <v>727</v>
      </c>
      <c r="U21" t="s">
        <v>903</v>
      </c>
      <c r="V21" t="s">
        <v>905</v>
      </c>
      <c r="AB21" s="129" t="str">
        <f>IF(基本情報登録!$D$10="","",IF(基本情報登録!$D$10=F21,1,0))</f>
        <v/>
      </c>
      <c r="AE21" s="1"/>
      <c r="AF21" s="1"/>
      <c r="AG21" s="1"/>
      <c r="AH21" s="1"/>
      <c r="AI21" s="1"/>
      <c r="AJ21" s="1"/>
      <c r="AK21" s="1"/>
      <c r="AN21" s="162"/>
      <c r="AO21" s="161"/>
      <c r="AP21" s="161"/>
      <c r="AW21" t="s">
        <v>725</v>
      </c>
      <c r="AX21" t="s">
        <v>726</v>
      </c>
      <c r="AY21">
        <v>100119</v>
      </c>
      <c r="AZ21" t="s">
        <v>727</v>
      </c>
      <c r="BA21" t="s">
        <v>2744</v>
      </c>
      <c r="BB21" t="str">
        <f t="shared" si="0"/>
        <v>06</v>
      </c>
    </row>
    <row r="22" spans="1:54" customFormat="1" ht="17.649999999999999">
      <c r="A22">
        <v>20</v>
      </c>
      <c r="B22" t="s">
        <v>3598</v>
      </c>
      <c r="C22" t="s">
        <v>906</v>
      </c>
      <c r="D22" t="s">
        <v>788</v>
      </c>
      <c r="E22" t="s">
        <v>789</v>
      </c>
      <c r="F22" t="s">
        <v>716</v>
      </c>
      <c r="G22" t="s">
        <v>184</v>
      </c>
      <c r="H22" t="s">
        <v>907</v>
      </c>
      <c r="I22" t="s">
        <v>908</v>
      </c>
      <c r="J22" t="s">
        <v>608</v>
      </c>
      <c r="K22" t="s">
        <v>427</v>
      </c>
      <c r="L22" t="s">
        <v>430</v>
      </c>
      <c r="M22" t="s">
        <v>728</v>
      </c>
      <c r="N22" t="s">
        <v>729</v>
      </c>
      <c r="O22">
        <v>100120</v>
      </c>
      <c r="P22" t="s">
        <v>730</v>
      </c>
      <c r="U22" t="s">
        <v>909</v>
      </c>
      <c r="V22" t="s">
        <v>910</v>
      </c>
      <c r="AB22" s="129" t="str">
        <f>IF(基本情報登録!$D$10="","",IF(基本情報登録!$D$10=F22,1,0))</f>
        <v/>
      </c>
      <c r="AE22" s="1" t="s">
        <v>174</v>
      </c>
      <c r="AF22" s="1"/>
      <c r="AG22" s="1"/>
      <c r="AH22" s="1"/>
      <c r="AI22" s="1" t="s">
        <v>175</v>
      </c>
      <c r="AJ22" s="1"/>
      <c r="AK22" s="1"/>
      <c r="AN22" s="162"/>
      <c r="AO22" s="161"/>
      <c r="AP22" s="161"/>
      <c r="AW22" t="s">
        <v>728</v>
      </c>
      <c r="AX22" t="s">
        <v>729</v>
      </c>
      <c r="AY22">
        <v>100120</v>
      </c>
      <c r="AZ22" t="s">
        <v>730</v>
      </c>
      <c r="BA22" t="s">
        <v>2743</v>
      </c>
      <c r="BB22" t="str">
        <f t="shared" si="0"/>
        <v>07</v>
      </c>
    </row>
    <row r="23" spans="1:54" customFormat="1" ht="17.649999999999999">
      <c r="A23">
        <v>21</v>
      </c>
      <c r="B23" t="s">
        <v>911</v>
      </c>
      <c r="C23" t="s">
        <v>912</v>
      </c>
      <c r="D23" t="s">
        <v>199</v>
      </c>
      <c r="E23">
        <v>28</v>
      </c>
      <c r="F23" t="s">
        <v>716</v>
      </c>
      <c r="G23" t="s">
        <v>184</v>
      </c>
      <c r="H23" t="s">
        <v>303</v>
      </c>
      <c r="I23" t="s">
        <v>913</v>
      </c>
      <c r="J23" t="s">
        <v>573</v>
      </c>
      <c r="K23" t="s">
        <v>427</v>
      </c>
      <c r="L23" t="s">
        <v>430</v>
      </c>
      <c r="M23" t="s">
        <v>731</v>
      </c>
      <c r="N23" t="s">
        <v>732</v>
      </c>
      <c r="O23">
        <v>100121</v>
      </c>
      <c r="P23" t="s">
        <v>733</v>
      </c>
      <c r="AB23" s="129" t="str">
        <f>IF(基本情報登録!$D$10="","",IF(基本情報登録!$D$10=F23,1,0))</f>
        <v/>
      </c>
      <c r="AE23" s="1">
        <v>1</v>
      </c>
      <c r="AF23" s="1" t="str">
        <f>IFERROR(VLOOKUP('登録データ（男）'!AE23,男子!$AX$18:$AY$467,2,FALSE),"")</f>
        <v/>
      </c>
      <c r="AG23" s="1"/>
      <c r="AH23" s="1"/>
      <c r="AI23" s="1">
        <v>1</v>
      </c>
      <c r="AJ23" s="1" t="str">
        <f>IFERROR(VLOOKUP(AI23,女子!$AX$18:$AY$467,2,FALSE),"")</f>
        <v/>
      </c>
      <c r="AK23" s="1"/>
      <c r="AN23" s="162"/>
      <c r="AO23" s="161"/>
      <c r="AP23" s="161"/>
      <c r="AW23" t="s">
        <v>731</v>
      </c>
      <c r="AX23" t="s">
        <v>732</v>
      </c>
      <c r="AY23">
        <v>100121</v>
      </c>
      <c r="AZ23" t="s">
        <v>733</v>
      </c>
      <c r="BA23" t="s">
        <v>2741</v>
      </c>
      <c r="BB23" t="str">
        <f t="shared" si="0"/>
        <v>05</v>
      </c>
    </row>
    <row r="24" spans="1:54" customFormat="1" ht="17.649999999999999">
      <c r="A24">
        <v>22</v>
      </c>
      <c r="B24" t="s">
        <v>914</v>
      </c>
      <c r="C24" t="s">
        <v>915</v>
      </c>
      <c r="D24" t="s">
        <v>843</v>
      </c>
      <c r="E24" t="s">
        <v>844</v>
      </c>
      <c r="F24" t="s">
        <v>716</v>
      </c>
      <c r="G24" t="s">
        <v>182</v>
      </c>
      <c r="H24" t="s">
        <v>916</v>
      </c>
      <c r="I24" t="s">
        <v>917</v>
      </c>
      <c r="J24" t="s">
        <v>533</v>
      </c>
      <c r="K24" t="s">
        <v>427</v>
      </c>
      <c r="L24" t="s">
        <v>430</v>
      </c>
      <c r="M24" t="s">
        <v>734</v>
      </c>
      <c r="N24" t="s">
        <v>735</v>
      </c>
      <c r="O24">
        <v>100122</v>
      </c>
      <c r="P24" t="s">
        <v>736</v>
      </c>
      <c r="AB24" s="129" t="str">
        <f>IF(基本情報登録!$D$10="","",IF(基本情報登録!$D$10=F24,1,0))</f>
        <v/>
      </c>
      <c r="AE24" s="1">
        <v>2</v>
      </c>
      <c r="AF24" s="1" t="str">
        <f>IFERROR(VLOOKUP('登録データ（男）'!AE24,男子!$AX$18:$AY$467,2,FALSE),"")</f>
        <v/>
      </c>
      <c r="AG24" s="1"/>
      <c r="AH24" s="1"/>
      <c r="AI24" s="1">
        <v>2</v>
      </c>
      <c r="AJ24" s="1" t="str">
        <f>IFERROR(VLOOKUP(AI24,女子!$AX$18:$AY$467,2,FALSE),"")</f>
        <v/>
      </c>
      <c r="AK24" s="1"/>
      <c r="AN24" s="162"/>
      <c r="AO24" s="161"/>
      <c r="AP24" s="161"/>
      <c r="AW24" t="s">
        <v>734</v>
      </c>
      <c r="AX24" t="s">
        <v>735</v>
      </c>
      <c r="AY24">
        <v>100122</v>
      </c>
      <c r="AZ24" t="s">
        <v>736</v>
      </c>
      <c r="BA24" t="s">
        <v>2740</v>
      </c>
      <c r="BB24" t="str">
        <f t="shared" si="0"/>
        <v>02</v>
      </c>
    </row>
    <row r="25" spans="1:54" customFormat="1" ht="17.649999999999999">
      <c r="A25">
        <v>23</v>
      </c>
      <c r="B25" t="s">
        <v>918</v>
      </c>
      <c r="C25" t="s">
        <v>919</v>
      </c>
      <c r="D25" t="s">
        <v>843</v>
      </c>
      <c r="E25" t="s">
        <v>844</v>
      </c>
      <c r="F25" t="s">
        <v>716</v>
      </c>
      <c r="G25" t="s">
        <v>184</v>
      </c>
      <c r="H25" t="s">
        <v>920</v>
      </c>
      <c r="I25" t="s">
        <v>465</v>
      </c>
      <c r="J25" t="s">
        <v>508</v>
      </c>
      <c r="K25" t="s">
        <v>427</v>
      </c>
      <c r="L25" t="s">
        <v>430</v>
      </c>
      <c r="M25" t="s">
        <v>737</v>
      </c>
      <c r="N25" t="s">
        <v>738</v>
      </c>
      <c r="O25">
        <v>100123</v>
      </c>
      <c r="P25" t="s">
        <v>739</v>
      </c>
      <c r="AB25" s="129" t="str">
        <f>IF(基本情報登録!$D$10="","",IF(基本情報登録!$D$10=F25,1,0))</f>
        <v/>
      </c>
      <c r="AE25" s="1">
        <v>3</v>
      </c>
      <c r="AF25" s="1" t="str">
        <f>IFERROR(VLOOKUP('登録データ（男）'!AE25,男子!$AX$18:$AY$467,2,FALSE),"")</f>
        <v/>
      </c>
      <c r="AG25" s="1"/>
      <c r="AH25" s="1"/>
      <c r="AI25" s="1">
        <v>3</v>
      </c>
      <c r="AJ25" s="1" t="str">
        <f>IFERROR(VLOOKUP(AI25,女子!$AX$18:$AY$467,2,FALSE),"")</f>
        <v/>
      </c>
      <c r="AK25" s="1"/>
      <c r="AN25" s="162"/>
      <c r="AO25" s="161"/>
      <c r="AP25" s="161"/>
      <c r="AW25" t="s">
        <v>737</v>
      </c>
      <c r="AX25" t="s">
        <v>738</v>
      </c>
      <c r="AY25">
        <v>100123</v>
      </c>
      <c r="AZ25" t="s">
        <v>739</v>
      </c>
      <c r="BA25" t="s">
        <v>2740</v>
      </c>
      <c r="BB25" t="str">
        <f t="shared" si="0"/>
        <v>02</v>
      </c>
    </row>
    <row r="26" spans="1:54" customFormat="1" ht="17.649999999999999">
      <c r="A26">
        <v>24</v>
      </c>
      <c r="B26" t="s">
        <v>921</v>
      </c>
      <c r="C26" t="s">
        <v>922</v>
      </c>
      <c r="D26" t="s">
        <v>843</v>
      </c>
      <c r="E26" t="s">
        <v>844</v>
      </c>
      <c r="F26" t="s">
        <v>716</v>
      </c>
      <c r="G26" t="s">
        <v>181</v>
      </c>
      <c r="H26" t="s">
        <v>923</v>
      </c>
      <c r="I26" t="s">
        <v>482</v>
      </c>
      <c r="J26" t="s">
        <v>563</v>
      </c>
      <c r="K26" t="s">
        <v>427</v>
      </c>
      <c r="L26" t="s">
        <v>430</v>
      </c>
      <c r="M26" t="s">
        <v>740</v>
      </c>
      <c r="N26" t="s">
        <v>741</v>
      </c>
      <c r="O26">
        <v>100124</v>
      </c>
      <c r="P26" t="s">
        <v>742</v>
      </c>
      <c r="AB26" s="129" t="str">
        <f>IF(基本情報登録!$D$10="","",IF(基本情報登録!$D$10=F26,1,0))</f>
        <v/>
      </c>
      <c r="AE26" s="1">
        <v>4</v>
      </c>
      <c r="AF26" s="1" t="str">
        <f>IFERROR(VLOOKUP('登録データ（男）'!AE26,男子!$AX$18:$AY$467,2,FALSE),"")</f>
        <v/>
      </c>
      <c r="AG26" s="1"/>
      <c r="AH26" s="1"/>
      <c r="AI26" s="1">
        <v>4</v>
      </c>
      <c r="AJ26" s="1" t="str">
        <f>IFERROR(VLOOKUP(AI26,女子!$AX$18:$AY$467,2,FALSE),"")</f>
        <v/>
      </c>
      <c r="AK26" s="1"/>
      <c r="AN26" s="162"/>
      <c r="AO26" s="161"/>
      <c r="AP26" s="161"/>
      <c r="AW26" t="s">
        <v>740</v>
      </c>
      <c r="AX26" t="s">
        <v>741</v>
      </c>
      <c r="AY26">
        <v>100124</v>
      </c>
      <c r="AZ26" t="s">
        <v>742</v>
      </c>
      <c r="BA26" t="s">
        <v>2743</v>
      </c>
      <c r="BB26" t="str">
        <f t="shared" si="0"/>
        <v>07</v>
      </c>
    </row>
    <row r="27" spans="1:54" customFormat="1" ht="17.649999999999999">
      <c r="A27">
        <v>25</v>
      </c>
      <c r="B27" t="s">
        <v>924</v>
      </c>
      <c r="C27" t="s">
        <v>925</v>
      </c>
      <c r="D27" t="s">
        <v>205</v>
      </c>
      <c r="E27" t="s">
        <v>206</v>
      </c>
      <c r="F27" t="s">
        <v>716</v>
      </c>
      <c r="G27" t="s">
        <v>181</v>
      </c>
      <c r="H27" t="s">
        <v>926</v>
      </c>
      <c r="I27" t="s">
        <v>483</v>
      </c>
      <c r="J27" t="s">
        <v>643</v>
      </c>
      <c r="K27" t="s">
        <v>427</v>
      </c>
      <c r="L27" t="s">
        <v>430</v>
      </c>
      <c r="M27" t="s">
        <v>743</v>
      </c>
      <c r="N27" t="s">
        <v>744</v>
      </c>
      <c r="O27">
        <v>100125</v>
      </c>
      <c r="P27" t="s">
        <v>745</v>
      </c>
      <c r="AB27" s="129" t="str">
        <f>IF(基本情報登録!$D$10="","",IF(基本情報登録!$D$10=F27,1,0))</f>
        <v/>
      </c>
      <c r="AE27" s="1">
        <v>5</v>
      </c>
      <c r="AF27" s="1" t="str">
        <f>IFERROR(VLOOKUP('登録データ（男）'!AE27,男子!$AX$18:$AY$467,2,FALSE),"")</f>
        <v/>
      </c>
      <c r="AG27" s="1"/>
      <c r="AH27" s="1"/>
      <c r="AI27" s="1">
        <v>5</v>
      </c>
      <c r="AJ27" s="1" t="str">
        <f>IFERROR(VLOOKUP(AI27,女子!$AX$18:$AY$467,2,FALSE),"")</f>
        <v/>
      </c>
      <c r="AK27" s="1"/>
      <c r="AN27" s="162"/>
      <c r="AO27" s="161"/>
      <c r="AP27" s="161"/>
      <c r="AW27" t="s">
        <v>743</v>
      </c>
      <c r="AX27" t="s">
        <v>744</v>
      </c>
      <c r="AY27">
        <v>100125</v>
      </c>
      <c r="AZ27" t="s">
        <v>745</v>
      </c>
      <c r="BA27" t="s">
        <v>2743</v>
      </c>
      <c r="BB27" t="str">
        <f t="shared" si="0"/>
        <v>07</v>
      </c>
    </row>
    <row r="28" spans="1:54" customFormat="1" ht="17.649999999999999">
      <c r="A28">
        <v>26</v>
      </c>
      <c r="B28" t="s">
        <v>927</v>
      </c>
      <c r="C28" t="s">
        <v>928</v>
      </c>
      <c r="D28" t="s">
        <v>929</v>
      </c>
      <c r="E28">
        <v>20</v>
      </c>
      <c r="F28" t="s">
        <v>716</v>
      </c>
      <c r="G28" t="s">
        <v>181</v>
      </c>
      <c r="H28" t="s">
        <v>254</v>
      </c>
      <c r="I28" t="s">
        <v>930</v>
      </c>
      <c r="J28" t="s">
        <v>565</v>
      </c>
      <c r="K28" t="s">
        <v>427</v>
      </c>
      <c r="L28" t="s">
        <v>430</v>
      </c>
      <c r="M28" t="s">
        <v>746</v>
      </c>
      <c r="N28" t="s">
        <v>747</v>
      </c>
      <c r="O28">
        <v>100126</v>
      </c>
      <c r="P28" t="s">
        <v>748</v>
      </c>
      <c r="AB28" s="129" t="str">
        <f>IF(基本情報登録!$D$10="","",IF(基本情報登録!$D$10=F28,1,0))</f>
        <v/>
      </c>
      <c r="AN28" s="163"/>
      <c r="AO28" s="164"/>
      <c r="AP28" s="164"/>
      <c r="AW28" t="s">
        <v>746</v>
      </c>
      <c r="AX28" t="s">
        <v>747</v>
      </c>
      <c r="AY28">
        <v>100126</v>
      </c>
      <c r="AZ28" t="s">
        <v>748</v>
      </c>
      <c r="BA28" t="s">
        <v>2743</v>
      </c>
      <c r="BB28" t="str">
        <f t="shared" si="0"/>
        <v>07</v>
      </c>
    </row>
    <row r="29" spans="1:54" customFormat="1" ht="17.649999999999999">
      <c r="A29">
        <v>27</v>
      </c>
      <c r="B29" t="s">
        <v>931</v>
      </c>
      <c r="C29" t="s">
        <v>932</v>
      </c>
      <c r="D29" t="s">
        <v>834</v>
      </c>
      <c r="E29" t="s">
        <v>835</v>
      </c>
      <c r="F29" t="s">
        <v>716</v>
      </c>
      <c r="G29" t="s">
        <v>184</v>
      </c>
      <c r="H29" t="s">
        <v>301</v>
      </c>
      <c r="I29" t="s">
        <v>933</v>
      </c>
      <c r="J29" t="s">
        <v>934</v>
      </c>
      <c r="K29" t="s">
        <v>427</v>
      </c>
      <c r="L29" t="s">
        <v>430</v>
      </c>
      <c r="M29" t="s">
        <v>749</v>
      </c>
      <c r="N29" t="s">
        <v>750</v>
      </c>
      <c r="O29">
        <v>100127</v>
      </c>
      <c r="P29" t="s">
        <v>751</v>
      </c>
      <c r="AB29" s="129" t="str">
        <f>IF(基本情報登録!$D$10="","",IF(基本情報登録!$D$10=F29,1,0))</f>
        <v/>
      </c>
      <c r="AN29" s="163"/>
      <c r="AO29" s="164"/>
      <c r="AP29" s="164"/>
      <c r="AW29" t="s">
        <v>749</v>
      </c>
      <c r="AX29" t="s">
        <v>750</v>
      </c>
      <c r="AY29">
        <v>100127</v>
      </c>
      <c r="AZ29" t="s">
        <v>751</v>
      </c>
      <c r="BA29" t="s">
        <v>2739</v>
      </c>
      <c r="BB29" t="str">
        <f t="shared" si="0"/>
        <v>03</v>
      </c>
    </row>
    <row r="30" spans="1:54" customFormat="1" ht="17.649999999999999">
      <c r="A30">
        <v>28</v>
      </c>
      <c r="B30" t="s">
        <v>935</v>
      </c>
      <c r="C30" t="s">
        <v>936</v>
      </c>
      <c r="D30" t="s">
        <v>204</v>
      </c>
      <c r="E30">
        <v>13</v>
      </c>
      <c r="F30" t="s">
        <v>716</v>
      </c>
      <c r="G30" t="s">
        <v>182</v>
      </c>
      <c r="H30" t="s">
        <v>352</v>
      </c>
      <c r="I30" t="s">
        <v>937</v>
      </c>
      <c r="J30" t="s">
        <v>518</v>
      </c>
      <c r="K30" t="s">
        <v>427</v>
      </c>
      <c r="L30" t="s">
        <v>430</v>
      </c>
      <c r="M30" t="s">
        <v>752</v>
      </c>
      <c r="N30" t="s">
        <v>753</v>
      </c>
      <c r="O30">
        <v>100128</v>
      </c>
      <c r="P30" t="s">
        <v>754</v>
      </c>
      <c r="AB30" s="129" t="str">
        <f>IF(基本情報登録!$D$10="","",IF(基本情報登録!$D$10=F30,1,0))</f>
        <v/>
      </c>
      <c r="AN30" s="163"/>
      <c r="AO30" s="164"/>
      <c r="AP30" s="164"/>
      <c r="AW30" t="s">
        <v>752</v>
      </c>
      <c r="AX30" t="s">
        <v>753</v>
      </c>
      <c r="AY30">
        <v>100128</v>
      </c>
      <c r="AZ30" t="s">
        <v>754</v>
      </c>
      <c r="BA30" t="s">
        <v>2742</v>
      </c>
      <c r="BB30" t="str">
        <f t="shared" si="0"/>
        <v>04</v>
      </c>
    </row>
    <row r="31" spans="1:54" customFormat="1" ht="17.649999999999999">
      <c r="A31">
        <v>29</v>
      </c>
      <c r="B31" t="s">
        <v>938</v>
      </c>
      <c r="C31" t="s">
        <v>939</v>
      </c>
      <c r="D31" t="s">
        <v>843</v>
      </c>
      <c r="E31" t="s">
        <v>844</v>
      </c>
      <c r="F31" t="s">
        <v>716</v>
      </c>
      <c r="G31" t="s">
        <v>197</v>
      </c>
      <c r="H31" t="s">
        <v>940</v>
      </c>
      <c r="I31" t="s">
        <v>941</v>
      </c>
      <c r="J31" t="s">
        <v>534</v>
      </c>
      <c r="K31" t="s">
        <v>427</v>
      </c>
      <c r="L31" t="s">
        <v>430</v>
      </c>
      <c r="M31" t="s">
        <v>755</v>
      </c>
      <c r="N31" t="s">
        <v>756</v>
      </c>
      <c r="O31">
        <v>100129</v>
      </c>
      <c r="P31" t="s">
        <v>757</v>
      </c>
      <c r="AB31" s="129" t="str">
        <f>IF(基本情報登録!$D$10="","",IF(基本情報登録!$D$10=F31,1,0))</f>
        <v/>
      </c>
      <c r="AN31" s="163"/>
      <c r="AO31" s="164"/>
      <c r="AP31" s="164"/>
      <c r="AW31" t="s">
        <v>755</v>
      </c>
      <c r="AX31" t="s">
        <v>756</v>
      </c>
      <c r="AY31">
        <v>100129</v>
      </c>
      <c r="AZ31" t="s">
        <v>757</v>
      </c>
      <c r="BA31" t="s">
        <v>2742</v>
      </c>
      <c r="BB31" t="str">
        <f t="shared" si="0"/>
        <v>04</v>
      </c>
    </row>
    <row r="32" spans="1:54" customFormat="1" ht="17.649999999999999">
      <c r="A32">
        <v>30</v>
      </c>
      <c r="B32" t="s">
        <v>942</v>
      </c>
      <c r="C32" t="s">
        <v>943</v>
      </c>
      <c r="D32" t="s">
        <v>843</v>
      </c>
      <c r="E32" t="s">
        <v>844</v>
      </c>
      <c r="F32" t="s">
        <v>716</v>
      </c>
      <c r="G32" t="s">
        <v>197</v>
      </c>
      <c r="H32" t="s">
        <v>944</v>
      </c>
      <c r="I32" t="s">
        <v>618</v>
      </c>
      <c r="J32" t="s">
        <v>945</v>
      </c>
      <c r="K32" t="s">
        <v>427</v>
      </c>
      <c r="L32" t="s">
        <v>430</v>
      </c>
      <c r="M32" t="s">
        <v>758</v>
      </c>
      <c r="N32" t="s">
        <v>759</v>
      </c>
      <c r="O32">
        <v>100130</v>
      </c>
      <c r="P32" t="s">
        <v>760</v>
      </c>
      <c r="AB32" s="129" t="str">
        <f>IF(基本情報登録!$D$10="","",IF(基本情報登録!$D$10=F32,1,0))</f>
        <v/>
      </c>
      <c r="AN32" s="163"/>
      <c r="AO32" s="164"/>
      <c r="AP32" s="164"/>
      <c r="AW32" t="s">
        <v>758</v>
      </c>
      <c r="AX32" t="s">
        <v>759</v>
      </c>
      <c r="AY32">
        <v>100130</v>
      </c>
      <c r="AZ32" t="s">
        <v>760</v>
      </c>
      <c r="BA32" t="s">
        <v>2742</v>
      </c>
      <c r="BB32" t="str">
        <f t="shared" si="0"/>
        <v>04</v>
      </c>
    </row>
    <row r="33" spans="1:54" customFormat="1" ht="17.649999999999999">
      <c r="A33">
        <v>31</v>
      </c>
      <c r="B33" t="s">
        <v>946</v>
      </c>
      <c r="C33" t="s">
        <v>947</v>
      </c>
      <c r="D33" t="s">
        <v>799</v>
      </c>
      <c r="E33">
        <v>11</v>
      </c>
      <c r="F33" t="s">
        <v>716</v>
      </c>
      <c r="G33" t="s">
        <v>182</v>
      </c>
      <c r="H33" t="s">
        <v>948</v>
      </c>
      <c r="I33" t="s">
        <v>602</v>
      </c>
      <c r="J33" t="s">
        <v>540</v>
      </c>
      <c r="K33" t="s">
        <v>427</v>
      </c>
      <c r="L33" t="s">
        <v>430</v>
      </c>
      <c r="M33" t="s">
        <v>761</v>
      </c>
      <c r="N33" t="s">
        <v>762</v>
      </c>
      <c r="O33">
        <v>100131</v>
      </c>
      <c r="P33" t="s">
        <v>763</v>
      </c>
      <c r="AB33" s="129" t="str">
        <f>IF(基本情報登録!$D$10="","",IF(基本情報登録!$D$10=F33,1,0))</f>
        <v/>
      </c>
      <c r="AN33" s="163"/>
      <c r="AO33" s="164"/>
      <c r="AP33" s="164"/>
      <c r="AW33" t="s">
        <v>761</v>
      </c>
      <c r="AX33" t="s">
        <v>762</v>
      </c>
      <c r="AY33">
        <v>100131</v>
      </c>
      <c r="AZ33" t="s">
        <v>763</v>
      </c>
      <c r="BA33" t="s">
        <v>2744</v>
      </c>
      <c r="BB33" t="str">
        <f t="shared" si="0"/>
        <v>06</v>
      </c>
    </row>
    <row r="34" spans="1:54" customFormat="1" ht="17.649999999999999">
      <c r="A34">
        <v>32</v>
      </c>
      <c r="B34" t="s">
        <v>949</v>
      </c>
      <c r="C34" t="s">
        <v>950</v>
      </c>
      <c r="D34" t="s">
        <v>843</v>
      </c>
      <c r="E34" t="s">
        <v>844</v>
      </c>
      <c r="F34" t="s">
        <v>716</v>
      </c>
      <c r="G34" t="s">
        <v>182</v>
      </c>
      <c r="H34" t="s">
        <v>320</v>
      </c>
      <c r="I34" t="s">
        <v>805</v>
      </c>
      <c r="J34" t="s">
        <v>641</v>
      </c>
      <c r="K34" t="s">
        <v>427</v>
      </c>
      <c r="L34" t="s">
        <v>430</v>
      </c>
      <c r="M34" t="s">
        <v>764</v>
      </c>
      <c r="N34" t="s">
        <v>765</v>
      </c>
      <c r="O34">
        <v>100132</v>
      </c>
      <c r="P34" t="s">
        <v>766</v>
      </c>
      <c r="AB34" s="129" t="str">
        <f>IF(基本情報登録!$D$10="","",IF(基本情報登録!$D$10=F34,1,0))</f>
        <v/>
      </c>
      <c r="AN34" s="163"/>
      <c r="AO34" s="164"/>
      <c r="AP34" s="164"/>
      <c r="AW34" t="s">
        <v>764</v>
      </c>
      <c r="AX34" t="s">
        <v>765</v>
      </c>
      <c r="AY34">
        <v>100132</v>
      </c>
      <c r="AZ34" t="s">
        <v>766</v>
      </c>
      <c r="BA34" t="s">
        <v>2744</v>
      </c>
      <c r="BB34" t="str">
        <f t="shared" si="0"/>
        <v>06</v>
      </c>
    </row>
    <row r="35" spans="1:54" customFormat="1" ht="17.649999999999999">
      <c r="A35">
        <v>33</v>
      </c>
      <c r="B35" t="s">
        <v>951</v>
      </c>
      <c r="C35" t="s">
        <v>952</v>
      </c>
      <c r="D35" t="s">
        <v>196</v>
      </c>
      <c r="E35">
        <v>14</v>
      </c>
      <c r="F35" t="s">
        <v>716</v>
      </c>
      <c r="G35" t="s">
        <v>184</v>
      </c>
      <c r="H35" t="s">
        <v>953</v>
      </c>
      <c r="I35" t="s">
        <v>521</v>
      </c>
      <c r="J35" t="s">
        <v>954</v>
      </c>
      <c r="K35" t="s">
        <v>427</v>
      </c>
      <c r="L35" t="s">
        <v>430</v>
      </c>
      <c r="M35" t="s">
        <v>767</v>
      </c>
      <c r="N35" t="s">
        <v>768</v>
      </c>
      <c r="O35">
        <v>100133</v>
      </c>
      <c r="P35" t="s">
        <v>769</v>
      </c>
      <c r="AB35" s="129" t="str">
        <f>IF(基本情報登録!$D$10="","",IF(基本情報登録!$D$10=F35,1,0))</f>
        <v/>
      </c>
      <c r="AN35" s="163"/>
      <c r="AO35" s="164"/>
      <c r="AP35" s="164"/>
      <c r="AW35" t="s">
        <v>767</v>
      </c>
      <c r="AX35" t="s">
        <v>768</v>
      </c>
      <c r="AY35">
        <v>100133</v>
      </c>
      <c r="AZ35" t="s">
        <v>769</v>
      </c>
      <c r="BA35" t="s">
        <v>2739</v>
      </c>
      <c r="BB35" t="str">
        <f t="shared" si="0"/>
        <v>03</v>
      </c>
    </row>
    <row r="36" spans="1:54" customFormat="1" ht="17.649999999999999">
      <c r="A36">
        <v>34</v>
      </c>
      <c r="B36" t="s">
        <v>955</v>
      </c>
      <c r="C36" t="s">
        <v>956</v>
      </c>
      <c r="D36" t="s">
        <v>843</v>
      </c>
      <c r="E36" t="s">
        <v>844</v>
      </c>
      <c r="F36" t="s">
        <v>716</v>
      </c>
      <c r="G36" t="s">
        <v>188</v>
      </c>
      <c r="H36" t="s">
        <v>957</v>
      </c>
      <c r="I36" t="s">
        <v>958</v>
      </c>
      <c r="J36" t="s">
        <v>591</v>
      </c>
      <c r="K36" t="s">
        <v>427</v>
      </c>
      <c r="L36" t="s">
        <v>430</v>
      </c>
      <c r="M36" t="s">
        <v>770</v>
      </c>
      <c r="N36" t="s">
        <v>771</v>
      </c>
      <c r="O36">
        <v>100134</v>
      </c>
      <c r="P36" t="s">
        <v>772</v>
      </c>
      <c r="AB36" s="129" t="str">
        <f>IF(基本情報登録!$D$10="","",IF(基本情報登録!$D$10=F36,1,0))</f>
        <v/>
      </c>
      <c r="AN36" s="164"/>
      <c r="AO36" s="164"/>
      <c r="AP36" s="164"/>
      <c r="AW36" t="s">
        <v>770</v>
      </c>
      <c r="AX36" t="s">
        <v>771</v>
      </c>
      <c r="AY36">
        <v>100134</v>
      </c>
      <c r="AZ36" t="s">
        <v>772</v>
      </c>
      <c r="BA36" t="s">
        <v>2742</v>
      </c>
      <c r="BB36" t="str">
        <f t="shared" si="0"/>
        <v>04</v>
      </c>
    </row>
    <row r="37" spans="1:54" customFormat="1" ht="17.649999999999999">
      <c r="A37">
        <v>35</v>
      </c>
      <c r="B37" t="s">
        <v>959</v>
      </c>
      <c r="C37" t="s">
        <v>960</v>
      </c>
      <c r="D37" t="s">
        <v>219</v>
      </c>
      <c r="E37" t="s">
        <v>220</v>
      </c>
      <c r="F37" t="s">
        <v>716</v>
      </c>
      <c r="G37" t="s">
        <v>184</v>
      </c>
      <c r="H37" t="s">
        <v>961</v>
      </c>
      <c r="I37" t="s">
        <v>962</v>
      </c>
      <c r="J37" t="s">
        <v>606</v>
      </c>
      <c r="K37" t="s">
        <v>427</v>
      </c>
      <c r="L37" t="s">
        <v>430</v>
      </c>
      <c r="M37" t="s">
        <v>773</v>
      </c>
      <c r="N37" t="s">
        <v>774</v>
      </c>
      <c r="O37">
        <v>100135</v>
      </c>
      <c r="P37" t="s">
        <v>775</v>
      </c>
      <c r="AB37" s="129" t="str">
        <f>IF(基本情報登録!$D$10="","",IF(基本情報登録!$D$10=F37,1,0))</f>
        <v/>
      </c>
      <c r="AN37" s="164"/>
      <c r="AO37" s="164"/>
      <c r="AP37" s="164"/>
      <c r="AW37" t="s">
        <v>773</v>
      </c>
      <c r="AX37" t="s">
        <v>774</v>
      </c>
      <c r="AY37">
        <v>100135</v>
      </c>
      <c r="AZ37" t="s">
        <v>775</v>
      </c>
      <c r="BA37" t="s">
        <v>2740</v>
      </c>
      <c r="BB37" t="str">
        <f t="shared" si="0"/>
        <v>02</v>
      </c>
    </row>
    <row r="38" spans="1:54" customFormat="1" ht="17.649999999999999">
      <c r="A38">
        <v>36</v>
      </c>
      <c r="B38" t="s">
        <v>963</v>
      </c>
      <c r="C38" t="s">
        <v>964</v>
      </c>
      <c r="D38" t="s">
        <v>843</v>
      </c>
      <c r="E38" t="s">
        <v>844</v>
      </c>
      <c r="F38" t="s">
        <v>716</v>
      </c>
      <c r="G38" t="s">
        <v>184</v>
      </c>
      <c r="H38" t="s">
        <v>314</v>
      </c>
      <c r="I38" t="s">
        <v>965</v>
      </c>
      <c r="J38" t="s">
        <v>532</v>
      </c>
      <c r="K38" t="s">
        <v>427</v>
      </c>
      <c r="L38" t="s">
        <v>430</v>
      </c>
      <c r="M38" t="s">
        <v>776</v>
      </c>
      <c r="N38" t="s">
        <v>777</v>
      </c>
      <c r="O38">
        <v>100136</v>
      </c>
      <c r="P38" t="s">
        <v>778</v>
      </c>
      <c r="AB38" s="129" t="str">
        <f>IF(基本情報登録!$D$10="","",IF(基本情報登録!$D$10=F38,1,0))</f>
        <v/>
      </c>
      <c r="AN38" s="164"/>
      <c r="AO38" s="164"/>
      <c r="AP38" s="164"/>
      <c r="AW38" t="s">
        <v>776</v>
      </c>
      <c r="AX38" t="s">
        <v>777</v>
      </c>
      <c r="AY38">
        <v>100136</v>
      </c>
      <c r="AZ38" t="s">
        <v>778</v>
      </c>
      <c r="BA38" t="s">
        <v>2744</v>
      </c>
      <c r="BB38" t="str">
        <f t="shared" si="0"/>
        <v>06</v>
      </c>
    </row>
    <row r="39" spans="1:54" customFormat="1" ht="17.649999999999999">
      <c r="A39">
        <v>37</v>
      </c>
      <c r="B39" t="s">
        <v>966</v>
      </c>
      <c r="C39" t="s">
        <v>967</v>
      </c>
      <c r="D39" t="s">
        <v>204</v>
      </c>
      <c r="E39">
        <v>13</v>
      </c>
      <c r="F39" t="s">
        <v>716</v>
      </c>
      <c r="G39" t="s">
        <v>184</v>
      </c>
      <c r="H39" t="s">
        <v>493</v>
      </c>
      <c r="I39" t="s">
        <v>968</v>
      </c>
      <c r="J39" t="s">
        <v>620</v>
      </c>
      <c r="K39" t="s">
        <v>427</v>
      </c>
      <c r="L39" t="s">
        <v>430</v>
      </c>
      <c r="M39" t="s">
        <v>779</v>
      </c>
      <c r="N39" t="s">
        <v>780</v>
      </c>
      <c r="O39">
        <v>100137</v>
      </c>
      <c r="P39" t="s">
        <v>781</v>
      </c>
      <c r="AB39" s="129" t="str">
        <f>IF(基本情報登録!$D$10="","",IF(基本情報登録!$D$10=F39,1,0))</f>
        <v/>
      </c>
      <c r="AN39" s="164"/>
      <c r="AO39" s="164"/>
      <c r="AP39" s="164"/>
      <c r="AW39" t="s">
        <v>779</v>
      </c>
      <c r="AX39" t="s">
        <v>780</v>
      </c>
      <c r="AY39">
        <v>100137</v>
      </c>
      <c r="AZ39" t="s">
        <v>781</v>
      </c>
      <c r="BA39" t="s">
        <v>2743</v>
      </c>
      <c r="BB39" t="str">
        <f t="shared" si="0"/>
        <v>07</v>
      </c>
    </row>
    <row r="40" spans="1:54" customFormat="1" ht="17.649999999999999">
      <c r="A40">
        <v>38</v>
      </c>
      <c r="B40" t="s">
        <v>969</v>
      </c>
      <c r="C40" t="s">
        <v>970</v>
      </c>
      <c r="D40" t="s">
        <v>204</v>
      </c>
      <c r="E40">
        <v>13</v>
      </c>
      <c r="F40" t="s">
        <v>716</v>
      </c>
      <c r="G40" t="s">
        <v>197</v>
      </c>
      <c r="H40" t="s">
        <v>971</v>
      </c>
      <c r="I40" t="s">
        <v>972</v>
      </c>
      <c r="J40" t="s">
        <v>586</v>
      </c>
      <c r="K40" t="s">
        <v>427</v>
      </c>
      <c r="L40" t="s">
        <v>430</v>
      </c>
      <c r="M40" t="s">
        <v>782</v>
      </c>
      <c r="N40" t="s">
        <v>783</v>
      </c>
      <c r="O40">
        <v>100138</v>
      </c>
      <c r="P40" t="s">
        <v>784</v>
      </c>
      <c r="AB40" s="129" t="str">
        <f>IF(基本情報登録!$D$10="","",IF(基本情報登録!$D$10=F40,1,0))</f>
        <v/>
      </c>
      <c r="AN40" s="164"/>
      <c r="AO40" s="164"/>
      <c r="AP40" s="164"/>
      <c r="AW40" t="s">
        <v>782</v>
      </c>
      <c r="AX40" t="s">
        <v>783</v>
      </c>
      <c r="AY40">
        <v>100138</v>
      </c>
      <c r="AZ40" t="s">
        <v>784</v>
      </c>
      <c r="BA40" t="s">
        <v>2741</v>
      </c>
      <c r="BB40" t="str">
        <f t="shared" si="0"/>
        <v>05</v>
      </c>
    </row>
    <row r="41" spans="1:54" customFormat="1" ht="17.649999999999999">
      <c r="A41">
        <v>39</v>
      </c>
      <c r="B41" t="s">
        <v>973</v>
      </c>
      <c r="C41" t="s">
        <v>974</v>
      </c>
      <c r="D41" t="s">
        <v>834</v>
      </c>
      <c r="E41" t="s">
        <v>835</v>
      </c>
      <c r="F41" t="s">
        <v>716</v>
      </c>
      <c r="G41" t="s">
        <v>182</v>
      </c>
      <c r="H41" t="s">
        <v>975</v>
      </c>
      <c r="I41" t="s">
        <v>647</v>
      </c>
      <c r="J41" t="s">
        <v>976</v>
      </c>
      <c r="K41" t="s">
        <v>427</v>
      </c>
      <c r="L41" t="s">
        <v>430</v>
      </c>
      <c r="M41" t="s">
        <v>3097</v>
      </c>
      <c r="N41" t="s">
        <v>3098</v>
      </c>
      <c r="O41">
        <v>100139</v>
      </c>
      <c r="P41" t="s">
        <v>3099</v>
      </c>
      <c r="AB41" s="129" t="str">
        <f>IF(基本情報登録!$D$10="","",IF(基本情報登録!$D$10=F41,1,0))</f>
        <v/>
      </c>
      <c r="AN41" s="164"/>
      <c r="AO41" s="164"/>
      <c r="AP41" s="164"/>
      <c r="AW41" t="s">
        <v>3097</v>
      </c>
      <c r="AX41" t="s">
        <v>3098</v>
      </c>
      <c r="AY41">
        <v>100139</v>
      </c>
      <c r="AZ41" t="s">
        <v>3099</v>
      </c>
      <c r="BA41" t="s">
        <v>2738</v>
      </c>
      <c r="BB41" t="str">
        <f t="shared" si="0"/>
        <v>06</v>
      </c>
    </row>
    <row r="42" spans="1:54" customFormat="1" ht="17.649999999999999">
      <c r="A42">
        <v>40</v>
      </c>
      <c r="B42" t="s">
        <v>977</v>
      </c>
      <c r="C42" t="s">
        <v>978</v>
      </c>
      <c r="D42" t="s">
        <v>221</v>
      </c>
      <c r="E42">
        <v>15</v>
      </c>
      <c r="F42" t="s">
        <v>716</v>
      </c>
      <c r="G42" t="s">
        <v>186</v>
      </c>
      <c r="H42" t="s">
        <v>979</v>
      </c>
      <c r="I42" t="s">
        <v>980</v>
      </c>
      <c r="J42" t="s">
        <v>612</v>
      </c>
      <c r="K42" t="s">
        <v>427</v>
      </c>
      <c r="L42" t="s">
        <v>430</v>
      </c>
      <c r="M42" t="s">
        <v>3100</v>
      </c>
      <c r="N42" t="s">
        <v>3101</v>
      </c>
      <c r="O42">
        <v>100140</v>
      </c>
      <c r="P42" t="s">
        <v>3102</v>
      </c>
      <c r="AB42" s="129" t="str">
        <f>IF(基本情報登録!$D$10="","",IF(基本情報登録!$D$10=F42,1,0))</f>
        <v/>
      </c>
      <c r="AN42" s="164"/>
      <c r="AO42" s="164"/>
      <c r="AP42" s="164"/>
      <c r="AW42" t="s">
        <v>3100</v>
      </c>
      <c r="AX42" t="s">
        <v>3101</v>
      </c>
      <c r="AY42">
        <v>100140</v>
      </c>
      <c r="AZ42" t="s">
        <v>3102</v>
      </c>
      <c r="BA42" t="s">
        <v>2743</v>
      </c>
      <c r="BB42" t="str">
        <f t="shared" si="0"/>
        <v>07</v>
      </c>
    </row>
    <row r="43" spans="1:54" customFormat="1" ht="17.649999999999999">
      <c r="A43">
        <v>41</v>
      </c>
      <c r="B43" t="s">
        <v>981</v>
      </c>
      <c r="C43" t="s">
        <v>982</v>
      </c>
      <c r="D43" t="s">
        <v>799</v>
      </c>
      <c r="E43">
        <v>11</v>
      </c>
      <c r="F43" t="s">
        <v>716</v>
      </c>
      <c r="G43" t="s">
        <v>184</v>
      </c>
      <c r="H43" t="s">
        <v>983</v>
      </c>
      <c r="I43" t="s">
        <v>984</v>
      </c>
      <c r="J43" t="s">
        <v>443</v>
      </c>
      <c r="K43" t="s">
        <v>427</v>
      </c>
      <c r="L43" t="s">
        <v>430</v>
      </c>
      <c r="AB43" s="129" t="str">
        <f>IF(基本情報登録!$D$10="","",IF(基本情報登録!$D$10=F43,1,0))</f>
        <v/>
      </c>
      <c r="AN43" s="164"/>
      <c r="AO43" s="164"/>
      <c r="AP43" s="164"/>
      <c r="BB43" t="e">
        <f t="shared" si="0"/>
        <v>#N/A</v>
      </c>
    </row>
    <row r="44" spans="1:54" customFormat="1" ht="17.649999999999999">
      <c r="A44">
        <v>42</v>
      </c>
      <c r="B44" t="s">
        <v>985</v>
      </c>
      <c r="C44" t="s">
        <v>986</v>
      </c>
      <c r="D44" t="s">
        <v>788</v>
      </c>
      <c r="E44" t="s">
        <v>789</v>
      </c>
      <c r="F44" t="s">
        <v>716</v>
      </c>
      <c r="G44" t="s">
        <v>182</v>
      </c>
      <c r="H44" t="s">
        <v>289</v>
      </c>
      <c r="I44" t="s">
        <v>987</v>
      </c>
      <c r="J44" t="s">
        <v>508</v>
      </c>
      <c r="K44" t="s">
        <v>427</v>
      </c>
      <c r="L44" t="s">
        <v>430</v>
      </c>
      <c r="AB44" s="129" t="str">
        <f>IF(基本情報登録!$D$10="","",IF(基本情報登録!$D$10=F44,1,0))</f>
        <v/>
      </c>
      <c r="AN44" s="164"/>
      <c r="AO44" s="164"/>
      <c r="AP44" s="164"/>
      <c r="BB44" t="e">
        <f t="shared" si="0"/>
        <v>#N/A</v>
      </c>
    </row>
    <row r="45" spans="1:54" customFormat="1" ht="17.649999999999999">
      <c r="A45">
        <v>43</v>
      </c>
      <c r="B45" t="s">
        <v>988</v>
      </c>
      <c r="C45" t="s">
        <v>989</v>
      </c>
      <c r="D45" t="s">
        <v>199</v>
      </c>
      <c r="E45">
        <v>28</v>
      </c>
      <c r="F45" t="s">
        <v>716</v>
      </c>
      <c r="G45" t="s">
        <v>182</v>
      </c>
      <c r="H45" t="s">
        <v>403</v>
      </c>
      <c r="I45" t="s">
        <v>990</v>
      </c>
      <c r="J45" t="s">
        <v>515</v>
      </c>
      <c r="K45" t="s">
        <v>427</v>
      </c>
      <c r="L45" t="s">
        <v>430</v>
      </c>
      <c r="AB45" s="129" t="str">
        <f>IF(基本情報登録!$D$10="","",IF(基本情報登録!$D$10=F45,1,0))</f>
        <v/>
      </c>
      <c r="AN45" s="164"/>
      <c r="AO45" s="164"/>
      <c r="AP45" s="164"/>
      <c r="BB45" t="e">
        <f t="shared" si="0"/>
        <v>#N/A</v>
      </c>
    </row>
    <row r="46" spans="1:54" customFormat="1" ht="17.649999999999999">
      <c r="A46">
        <v>44</v>
      </c>
      <c r="B46" t="s">
        <v>991</v>
      </c>
      <c r="C46" t="s">
        <v>992</v>
      </c>
      <c r="D46" t="s">
        <v>199</v>
      </c>
      <c r="E46">
        <v>28</v>
      </c>
      <c r="F46" t="s">
        <v>716</v>
      </c>
      <c r="G46" t="s">
        <v>182</v>
      </c>
      <c r="H46" t="s">
        <v>993</v>
      </c>
      <c r="I46" t="s">
        <v>994</v>
      </c>
      <c r="J46" t="s">
        <v>564</v>
      </c>
      <c r="K46" t="s">
        <v>427</v>
      </c>
      <c r="L46" t="s">
        <v>430</v>
      </c>
      <c r="AB46" s="129" t="str">
        <f>IF(基本情報登録!$D$10="","",IF(基本情報登録!$D$10=F46,1,0))</f>
        <v/>
      </c>
      <c r="AN46" s="164"/>
      <c r="AO46" s="164"/>
      <c r="AP46" s="164"/>
    </row>
    <row r="47" spans="1:54" customFormat="1" ht="17.649999999999999">
      <c r="A47">
        <v>45</v>
      </c>
      <c r="B47" t="s">
        <v>995</v>
      </c>
      <c r="C47" t="s">
        <v>996</v>
      </c>
      <c r="D47" t="s">
        <v>219</v>
      </c>
      <c r="E47" t="s">
        <v>220</v>
      </c>
      <c r="F47" t="s">
        <v>716</v>
      </c>
      <c r="G47" t="s">
        <v>182</v>
      </c>
      <c r="H47" t="s">
        <v>323</v>
      </c>
      <c r="I47" t="s">
        <v>997</v>
      </c>
      <c r="J47" t="s">
        <v>998</v>
      </c>
      <c r="K47" t="s">
        <v>427</v>
      </c>
      <c r="L47" t="s">
        <v>430</v>
      </c>
      <c r="AB47" s="129" t="str">
        <f>IF(基本情報登録!$D$10="","",IF(基本情報登録!$D$10=F47,1,0))</f>
        <v/>
      </c>
      <c r="AN47" s="164"/>
      <c r="AO47" s="164"/>
      <c r="AP47" s="164"/>
    </row>
    <row r="48" spans="1:54" customFormat="1" ht="17.649999999999999">
      <c r="A48">
        <v>46</v>
      </c>
      <c r="B48" t="s">
        <v>999</v>
      </c>
      <c r="C48" t="s">
        <v>1000</v>
      </c>
      <c r="D48" t="s">
        <v>788</v>
      </c>
      <c r="E48" t="s">
        <v>789</v>
      </c>
      <c r="F48" t="s">
        <v>716</v>
      </c>
      <c r="G48" t="s">
        <v>181</v>
      </c>
      <c r="H48" t="s">
        <v>1001</v>
      </c>
      <c r="I48" t="s">
        <v>484</v>
      </c>
      <c r="J48" t="s">
        <v>513</v>
      </c>
      <c r="K48" t="s">
        <v>427</v>
      </c>
      <c r="L48" t="s">
        <v>430</v>
      </c>
      <c r="AB48" s="129" t="str">
        <f>IF(基本情報登録!$D$10="","",IF(基本情報登録!$D$10=F48,1,0))</f>
        <v/>
      </c>
      <c r="AN48" s="164"/>
      <c r="AO48" s="164"/>
      <c r="AP48" s="164"/>
    </row>
    <row r="49" spans="1:42" customFormat="1" ht="17.649999999999999">
      <c r="A49">
        <v>47</v>
      </c>
      <c r="B49" t="s">
        <v>1002</v>
      </c>
      <c r="C49" t="s">
        <v>1003</v>
      </c>
      <c r="D49" t="s">
        <v>843</v>
      </c>
      <c r="E49" t="s">
        <v>844</v>
      </c>
      <c r="F49" t="s">
        <v>716</v>
      </c>
      <c r="G49" t="s">
        <v>187</v>
      </c>
      <c r="H49" t="s">
        <v>1004</v>
      </c>
      <c r="I49" t="s">
        <v>482</v>
      </c>
      <c r="J49" t="s">
        <v>584</v>
      </c>
      <c r="K49" t="s">
        <v>427</v>
      </c>
      <c r="L49" t="s">
        <v>430</v>
      </c>
      <c r="AB49" s="129" t="str">
        <f>IF(基本情報登録!$D$10="","",IF(基本情報登録!$D$10=F49,1,0))</f>
        <v/>
      </c>
      <c r="AN49" s="164"/>
      <c r="AO49" s="164"/>
      <c r="AP49" s="164"/>
    </row>
    <row r="50" spans="1:42" customFormat="1" ht="17.649999999999999">
      <c r="A50">
        <v>48</v>
      </c>
      <c r="B50" t="s">
        <v>1005</v>
      </c>
      <c r="C50" t="s">
        <v>1006</v>
      </c>
      <c r="D50" t="s">
        <v>198</v>
      </c>
      <c r="E50">
        <v>22</v>
      </c>
      <c r="F50" t="s">
        <v>716</v>
      </c>
      <c r="G50" t="s">
        <v>184</v>
      </c>
      <c r="H50" t="s">
        <v>312</v>
      </c>
      <c r="I50" t="s">
        <v>1007</v>
      </c>
      <c r="J50" t="s">
        <v>607</v>
      </c>
      <c r="K50" t="s">
        <v>427</v>
      </c>
      <c r="L50" t="s">
        <v>430</v>
      </c>
      <c r="AB50" s="129" t="str">
        <f>IF(基本情報登録!$D$10="","",IF(基本情報登録!$D$10=F50,1,0))</f>
        <v/>
      </c>
      <c r="AN50" s="164"/>
      <c r="AO50" s="164"/>
      <c r="AP50" s="164"/>
    </row>
    <row r="51" spans="1:42" customFormat="1" ht="17.649999999999999">
      <c r="A51">
        <v>49</v>
      </c>
      <c r="B51" t="s">
        <v>1008</v>
      </c>
      <c r="C51" t="s">
        <v>1009</v>
      </c>
      <c r="D51" t="s">
        <v>198</v>
      </c>
      <c r="E51">
        <v>22</v>
      </c>
      <c r="F51" t="s">
        <v>716</v>
      </c>
      <c r="G51" t="s">
        <v>188</v>
      </c>
      <c r="H51" t="s">
        <v>1010</v>
      </c>
      <c r="I51" t="s">
        <v>1011</v>
      </c>
      <c r="J51" t="s">
        <v>1012</v>
      </c>
      <c r="K51" t="s">
        <v>427</v>
      </c>
      <c r="L51" t="s">
        <v>430</v>
      </c>
      <c r="AB51" s="129" t="str">
        <f>IF(基本情報登録!$D$10="","",IF(基本情報登録!$D$10=F51,1,0))</f>
        <v/>
      </c>
      <c r="AN51" s="164"/>
      <c r="AO51" s="164"/>
      <c r="AP51" s="164"/>
    </row>
    <row r="52" spans="1:42" customFormat="1" ht="17.649999999999999">
      <c r="A52">
        <v>50</v>
      </c>
      <c r="B52" t="s">
        <v>1013</v>
      </c>
      <c r="C52" t="s">
        <v>1014</v>
      </c>
      <c r="D52" t="s">
        <v>221</v>
      </c>
      <c r="E52">
        <v>15</v>
      </c>
      <c r="F52" t="s">
        <v>716</v>
      </c>
      <c r="G52" t="s">
        <v>181</v>
      </c>
      <c r="H52" t="s">
        <v>211</v>
      </c>
      <c r="I52" t="s">
        <v>588</v>
      </c>
      <c r="J52" t="s">
        <v>1015</v>
      </c>
      <c r="K52" t="s">
        <v>427</v>
      </c>
      <c r="L52" t="s">
        <v>430</v>
      </c>
      <c r="AB52" s="129" t="str">
        <f>IF(基本情報登録!$D$10="","",IF(基本情報登録!$D$10=F52,1,0))</f>
        <v/>
      </c>
      <c r="AN52" s="164"/>
      <c r="AO52" s="164"/>
      <c r="AP52" s="164"/>
    </row>
    <row r="53" spans="1:42" customFormat="1" ht="17.649999999999999">
      <c r="A53">
        <v>51</v>
      </c>
      <c r="B53" t="s">
        <v>1016</v>
      </c>
      <c r="C53" t="s">
        <v>1017</v>
      </c>
      <c r="D53" t="s">
        <v>856</v>
      </c>
      <c r="E53" t="s">
        <v>857</v>
      </c>
      <c r="F53" t="s">
        <v>716</v>
      </c>
      <c r="G53" t="s">
        <v>188</v>
      </c>
      <c r="H53" t="s">
        <v>1018</v>
      </c>
      <c r="I53" t="s">
        <v>1019</v>
      </c>
      <c r="J53" t="s">
        <v>538</v>
      </c>
      <c r="K53" t="s">
        <v>427</v>
      </c>
      <c r="L53" t="s">
        <v>430</v>
      </c>
      <c r="AB53" s="129" t="str">
        <f>IF(基本情報登録!$D$10="","",IF(基本情報登録!$D$10=F53,1,0))</f>
        <v/>
      </c>
      <c r="AN53" s="164"/>
      <c r="AO53" s="164"/>
      <c r="AP53" s="164"/>
    </row>
    <row r="54" spans="1:42" customFormat="1" ht="17.649999999999999">
      <c r="A54">
        <v>52</v>
      </c>
      <c r="B54" t="s">
        <v>1020</v>
      </c>
      <c r="C54" t="s">
        <v>1021</v>
      </c>
      <c r="D54" t="s">
        <v>204</v>
      </c>
      <c r="E54">
        <v>13</v>
      </c>
      <c r="F54" t="s">
        <v>716</v>
      </c>
      <c r="G54" t="s">
        <v>184</v>
      </c>
      <c r="H54" t="s">
        <v>1022</v>
      </c>
      <c r="I54" t="s">
        <v>1023</v>
      </c>
      <c r="J54" t="s">
        <v>1024</v>
      </c>
      <c r="K54" t="s">
        <v>427</v>
      </c>
      <c r="L54" t="s">
        <v>430</v>
      </c>
      <c r="AB54" s="129" t="str">
        <f>IF(基本情報登録!$D$10="","",IF(基本情報登録!$D$10=F54,1,0))</f>
        <v/>
      </c>
      <c r="AN54" s="164"/>
      <c r="AO54" s="164"/>
      <c r="AP54" s="164"/>
    </row>
    <row r="55" spans="1:42" customFormat="1" ht="17.649999999999999">
      <c r="A55">
        <v>53</v>
      </c>
      <c r="B55" t="s">
        <v>1025</v>
      </c>
      <c r="C55" t="s">
        <v>1026</v>
      </c>
      <c r="D55" t="s">
        <v>1027</v>
      </c>
      <c r="E55" t="s">
        <v>1028</v>
      </c>
      <c r="F55" t="s">
        <v>764</v>
      </c>
      <c r="G55" t="s">
        <v>197</v>
      </c>
      <c r="H55" t="s">
        <v>1029</v>
      </c>
      <c r="I55" t="s">
        <v>434</v>
      </c>
      <c r="J55" t="s">
        <v>608</v>
      </c>
      <c r="K55" t="s">
        <v>427</v>
      </c>
      <c r="L55" t="s">
        <v>430</v>
      </c>
      <c r="AB55" s="129" t="str">
        <f>IF(基本情報登録!$D$10="","",IF(基本情報登録!$D$10=F55,1,0))</f>
        <v/>
      </c>
      <c r="AN55" s="164"/>
      <c r="AO55" s="164"/>
      <c r="AP55" s="164"/>
    </row>
    <row r="56" spans="1:42" customFormat="1" ht="17.649999999999999">
      <c r="A56">
        <v>54</v>
      </c>
      <c r="B56" t="s">
        <v>1030</v>
      </c>
      <c r="C56" t="s">
        <v>1031</v>
      </c>
      <c r="D56" t="s">
        <v>1027</v>
      </c>
      <c r="E56" t="s">
        <v>1028</v>
      </c>
      <c r="F56" t="s">
        <v>764</v>
      </c>
      <c r="G56" t="s">
        <v>182</v>
      </c>
      <c r="H56" t="s">
        <v>1032</v>
      </c>
      <c r="I56" t="s">
        <v>1033</v>
      </c>
      <c r="J56" t="s">
        <v>1034</v>
      </c>
      <c r="K56" t="s">
        <v>427</v>
      </c>
      <c r="L56" t="s">
        <v>430</v>
      </c>
      <c r="AB56" s="129" t="str">
        <f>IF(基本情報登録!$D$10="","",IF(基本情報登録!$D$10=F56,1,0))</f>
        <v/>
      </c>
      <c r="AN56" s="164"/>
      <c r="AO56" s="164"/>
      <c r="AP56" s="164"/>
    </row>
    <row r="57" spans="1:42" customFormat="1" ht="17.649999999999999">
      <c r="A57">
        <v>55</v>
      </c>
      <c r="B57" t="s">
        <v>1035</v>
      </c>
      <c r="C57" t="s">
        <v>1036</v>
      </c>
      <c r="D57" t="s">
        <v>1027</v>
      </c>
      <c r="E57" t="s">
        <v>1028</v>
      </c>
      <c r="F57" t="s">
        <v>764</v>
      </c>
      <c r="G57" t="s">
        <v>197</v>
      </c>
      <c r="H57" t="s">
        <v>1037</v>
      </c>
      <c r="I57" t="s">
        <v>1038</v>
      </c>
      <c r="J57" t="s">
        <v>568</v>
      </c>
      <c r="K57" t="s">
        <v>427</v>
      </c>
      <c r="L57" t="s">
        <v>430</v>
      </c>
      <c r="AB57" s="129" t="str">
        <f>IF(基本情報登録!$D$10="","",IF(基本情報登録!$D$10=F57,1,0))</f>
        <v/>
      </c>
      <c r="AN57" s="164"/>
      <c r="AO57" s="164"/>
      <c r="AP57" s="164"/>
    </row>
    <row r="58" spans="1:42" customFormat="1" ht="17.649999999999999">
      <c r="A58">
        <v>56</v>
      </c>
      <c r="B58" t="s">
        <v>1039</v>
      </c>
      <c r="C58" t="s">
        <v>1040</v>
      </c>
      <c r="D58" t="s">
        <v>1027</v>
      </c>
      <c r="E58" t="s">
        <v>1028</v>
      </c>
      <c r="F58" t="s">
        <v>764</v>
      </c>
      <c r="G58" t="s">
        <v>181</v>
      </c>
      <c r="H58" t="s">
        <v>1041</v>
      </c>
      <c r="I58" t="s">
        <v>1042</v>
      </c>
      <c r="J58" t="s">
        <v>514</v>
      </c>
      <c r="K58" t="s">
        <v>427</v>
      </c>
      <c r="L58" t="s">
        <v>430</v>
      </c>
      <c r="AB58" s="129" t="str">
        <f>IF(基本情報登録!$D$10="","",IF(基本情報登録!$D$10=F58,1,0))</f>
        <v/>
      </c>
      <c r="AN58" s="164"/>
      <c r="AO58" s="164"/>
      <c r="AP58" s="164"/>
    </row>
    <row r="59" spans="1:42" customFormat="1" ht="17.649999999999999">
      <c r="A59">
        <v>57</v>
      </c>
      <c r="B59" t="s">
        <v>1043</v>
      </c>
      <c r="C59" t="s">
        <v>1044</v>
      </c>
      <c r="D59" t="s">
        <v>1027</v>
      </c>
      <c r="E59" t="s">
        <v>1028</v>
      </c>
      <c r="F59" t="s">
        <v>764</v>
      </c>
      <c r="G59" t="s">
        <v>181</v>
      </c>
      <c r="H59" t="s">
        <v>495</v>
      </c>
      <c r="I59" t="s">
        <v>1045</v>
      </c>
      <c r="J59" t="s">
        <v>1046</v>
      </c>
      <c r="K59" t="s">
        <v>427</v>
      </c>
      <c r="L59" t="s">
        <v>430</v>
      </c>
      <c r="AB59" s="129" t="str">
        <f>IF(基本情報登録!$D$10="","",IF(基本情報登録!$D$10=F59,1,0))</f>
        <v/>
      </c>
      <c r="AN59" s="164"/>
      <c r="AO59" s="164"/>
      <c r="AP59" s="164"/>
    </row>
    <row r="60" spans="1:42" customFormat="1" ht="17.649999999999999">
      <c r="A60">
        <v>58</v>
      </c>
      <c r="B60" t="s">
        <v>1047</v>
      </c>
      <c r="C60" t="s">
        <v>1048</v>
      </c>
      <c r="D60" t="s">
        <v>1027</v>
      </c>
      <c r="E60" t="s">
        <v>1028</v>
      </c>
      <c r="F60" t="s">
        <v>764</v>
      </c>
      <c r="G60">
        <v>3</v>
      </c>
      <c r="H60" t="s">
        <v>288</v>
      </c>
      <c r="I60" t="s">
        <v>1049</v>
      </c>
      <c r="J60" t="s">
        <v>527</v>
      </c>
      <c r="K60" t="s">
        <v>427</v>
      </c>
      <c r="L60" t="s">
        <v>430</v>
      </c>
      <c r="AB60" s="129" t="str">
        <f>IF(基本情報登録!$D$10="","",IF(基本情報登録!$D$10=F60,1,0))</f>
        <v/>
      </c>
      <c r="AN60" s="164"/>
      <c r="AO60" s="164"/>
      <c r="AP60" s="164"/>
    </row>
    <row r="61" spans="1:42" customFormat="1" ht="17.649999999999999">
      <c r="A61">
        <v>59</v>
      </c>
      <c r="B61" t="s">
        <v>1050</v>
      </c>
      <c r="C61" t="s">
        <v>1051</v>
      </c>
      <c r="D61" t="s">
        <v>1027</v>
      </c>
      <c r="E61" t="s">
        <v>1028</v>
      </c>
      <c r="F61" t="s">
        <v>764</v>
      </c>
      <c r="G61">
        <v>3</v>
      </c>
      <c r="H61" t="s">
        <v>1052</v>
      </c>
      <c r="I61" t="s">
        <v>588</v>
      </c>
      <c r="J61" t="s">
        <v>559</v>
      </c>
      <c r="K61" t="s">
        <v>427</v>
      </c>
      <c r="L61" t="s">
        <v>430</v>
      </c>
      <c r="AB61" s="129" t="str">
        <f>IF(基本情報登録!$D$10="","",IF(基本情報登録!$D$10=F61,1,0))</f>
        <v/>
      </c>
      <c r="AN61" s="164"/>
      <c r="AO61" s="164"/>
      <c r="AP61" s="164"/>
    </row>
    <row r="62" spans="1:42" customFormat="1" ht="17.649999999999999">
      <c r="A62">
        <v>60</v>
      </c>
      <c r="B62" t="s">
        <v>1053</v>
      </c>
      <c r="C62" t="s">
        <v>1054</v>
      </c>
      <c r="D62" t="s">
        <v>1027</v>
      </c>
      <c r="E62" t="s">
        <v>1028</v>
      </c>
      <c r="F62" t="s">
        <v>764</v>
      </c>
      <c r="G62">
        <v>4</v>
      </c>
      <c r="H62" t="s">
        <v>227</v>
      </c>
      <c r="I62" t="s">
        <v>1055</v>
      </c>
      <c r="J62" t="s">
        <v>1056</v>
      </c>
      <c r="K62" t="s">
        <v>427</v>
      </c>
      <c r="L62" t="s">
        <v>430</v>
      </c>
      <c r="AB62" s="129" t="str">
        <f>IF(基本情報登録!$D$10="","",IF(基本情報登録!$D$10=F62,1,0))</f>
        <v/>
      </c>
      <c r="AN62" s="164"/>
      <c r="AO62" s="164"/>
      <c r="AP62" s="164"/>
    </row>
    <row r="63" spans="1:42" customFormat="1" ht="17.649999999999999">
      <c r="A63">
        <v>61</v>
      </c>
      <c r="B63" t="s">
        <v>1057</v>
      </c>
      <c r="C63" t="s">
        <v>1058</v>
      </c>
      <c r="D63" t="s">
        <v>1027</v>
      </c>
      <c r="E63" t="s">
        <v>1028</v>
      </c>
      <c r="F63" t="s">
        <v>764</v>
      </c>
      <c r="G63">
        <v>4</v>
      </c>
      <c r="H63" t="s">
        <v>247</v>
      </c>
      <c r="I63" t="s">
        <v>447</v>
      </c>
      <c r="J63" t="s">
        <v>563</v>
      </c>
      <c r="K63" t="s">
        <v>427</v>
      </c>
      <c r="L63" t="s">
        <v>430</v>
      </c>
      <c r="AB63" s="129" t="str">
        <f>IF(基本情報登録!$D$10="","",IF(基本情報登録!$D$10=F63,1,0))</f>
        <v/>
      </c>
      <c r="AN63" s="164"/>
      <c r="AO63" s="164"/>
      <c r="AP63" s="164"/>
    </row>
    <row r="64" spans="1:42" customFormat="1" ht="17.649999999999999">
      <c r="A64">
        <v>62</v>
      </c>
      <c r="B64" t="s">
        <v>1059</v>
      </c>
      <c r="C64" t="s">
        <v>1060</v>
      </c>
      <c r="D64" t="s">
        <v>1027</v>
      </c>
      <c r="E64" t="s">
        <v>1028</v>
      </c>
      <c r="F64" t="s">
        <v>764</v>
      </c>
      <c r="G64">
        <v>4</v>
      </c>
      <c r="H64" t="s">
        <v>1061</v>
      </c>
      <c r="I64" t="s">
        <v>447</v>
      </c>
      <c r="J64" t="s">
        <v>443</v>
      </c>
      <c r="K64" t="s">
        <v>427</v>
      </c>
      <c r="L64" t="s">
        <v>430</v>
      </c>
      <c r="AB64" s="129" t="str">
        <f>IF(基本情報登録!$D$10="","",IF(基本情報登録!$D$10=F64,1,0))</f>
        <v/>
      </c>
      <c r="AN64" s="164"/>
      <c r="AO64" s="164"/>
      <c r="AP64" s="164"/>
    </row>
    <row r="65" spans="1:42" customFormat="1" ht="17.649999999999999">
      <c r="A65">
        <v>63</v>
      </c>
      <c r="B65" t="s">
        <v>1062</v>
      </c>
      <c r="C65" t="s">
        <v>1063</v>
      </c>
      <c r="D65" t="s">
        <v>1027</v>
      </c>
      <c r="E65" t="s">
        <v>1028</v>
      </c>
      <c r="F65" t="s">
        <v>764</v>
      </c>
      <c r="G65">
        <v>4</v>
      </c>
      <c r="H65" t="s">
        <v>229</v>
      </c>
      <c r="I65" t="s">
        <v>1064</v>
      </c>
      <c r="J65" t="s">
        <v>1065</v>
      </c>
      <c r="K65" t="s">
        <v>427</v>
      </c>
      <c r="L65" t="s">
        <v>430</v>
      </c>
      <c r="AB65" s="129" t="str">
        <f>IF(基本情報登録!$D$10="","",IF(基本情報登録!$D$10=F65,1,0))</f>
        <v/>
      </c>
      <c r="AN65" s="164"/>
      <c r="AO65" s="164"/>
      <c r="AP65" s="164"/>
    </row>
    <row r="66" spans="1:42" customFormat="1" ht="17.649999999999999">
      <c r="A66">
        <v>64</v>
      </c>
      <c r="B66" t="s">
        <v>1066</v>
      </c>
      <c r="C66" t="s">
        <v>1067</v>
      </c>
      <c r="D66" t="s">
        <v>1027</v>
      </c>
      <c r="E66" t="s">
        <v>1028</v>
      </c>
      <c r="F66" t="s">
        <v>764</v>
      </c>
      <c r="G66">
        <v>4</v>
      </c>
      <c r="H66" t="s">
        <v>223</v>
      </c>
      <c r="I66" t="s">
        <v>1068</v>
      </c>
      <c r="J66" t="s">
        <v>573</v>
      </c>
      <c r="K66" t="s">
        <v>427</v>
      </c>
      <c r="L66" t="s">
        <v>430</v>
      </c>
      <c r="AB66" s="129" t="str">
        <f>IF(基本情報登録!$D$10="","",IF(基本情報登録!$D$10=F66,1,0))</f>
        <v/>
      </c>
      <c r="AN66" s="164"/>
      <c r="AO66" s="164"/>
      <c r="AP66" s="164"/>
    </row>
    <row r="67" spans="1:42" customFormat="1" ht="17.649999999999999">
      <c r="A67">
        <v>65</v>
      </c>
      <c r="B67" t="s">
        <v>1069</v>
      </c>
      <c r="C67" t="s">
        <v>1070</v>
      </c>
      <c r="D67" t="s">
        <v>1027</v>
      </c>
      <c r="E67" t="s">
        <v>1028</v>
      </c>
      <c r="F67" t="s">
        <v>764</v>
      </c>
      <c r="G67">
        <v>4</v>
      </c>
      <c r="H67" t="s">
        <v>826</v>
      </c>
      <c r="I67" t="s">
        <v>1071</v>
      </c>
      <c r="J67" t="s">
        <v>1072</v>
      </c>
      <c r="K67" t="s">
        <v>427</v>
      </c>
      <c r="L67" t="s">
        <v>430</v>
      </c>
      <c r="AB67" s="129" t="str">
        <f>IF(基本情報登録!$D$10="","",IF(基本情報登録!$D$10=F67,1,0))</f>
        <v/>
      </c>
      <c r="AN67" s="164"/>
      <c r="AO67" s="164"/>
      <c r="AP67" s="164"/>
    </row>
    <row r="68" spans="1:42" customFormat="1" ht="17.649999999999999">
      <c r="A68">
        <v>66</v>
      </c>
      <c r="B68" t="s">
        <v>1073</v>
      </c>
      <c r="C68" t="s">
        <v>1074</v>
      </c>
      <c r="D68" t="s">
        <v>1027</v>
      </c>
      <c r="E68" t="s">
        <v>1028</v>
      </c>
      <c r="F68" t="s">
        <v>764</v>
      </c>
      <c r="G68">
        <v>3</v>
      </c>
      <c r="H68" t="s">
        <v>1075</v>
      </c>
      <c r="I68" t="s">
        <v>1076</v>
      </c>
      <c r="J68" t="s">
        <v>632</v>
      </c>
      <c r="K68" t="s">
        <v>427</v>
      </c>
      <c r="L68" t="s">
        <v>430</v>
      </c>
      <c r="AB68" s="129" t="str">
        <f>IF(基本情報登録!$D$10="","",IF(基本情報登録!$D$10=F68,1,0))</f>
        <v/>
      </c>
      <c r="AN68" s="164"/>
      <c r="AO68" s="164"/>
      <c r="AP68" s="164"/>
    </row>
    <row r="69" spans="1:42" customFormat="1" ht="17.649999999999999">
      <c r="A69">
        <v>67</v>
      </c>
      <c r="B69" t="s">
        <v>1077</v>
      </c>
      <c r="C69" t="s">
        <v>1078</v>
      </c>
      <c r="D69" t="s">
        <v>1027</v>
      </c>
      <c r="E69" t="s">
        <v>1028</v>
      </c>
      <c r="F69" t="s">
        <v>764</v>
      </c>
      <c r="G69">
        <v>3</v>
      </c>
      <c r="H69" t="s">
        <v>1079</v>
      </c>
      <c r="I69" t="s">
        <v>1080</v>
      </c>
      <c r="J69" t="s">
        <v>1081</v>
      </c>
      <c r="K69" t="s">
        <v>427</v>
      </c>
      <c r="L69" t="s">
        <v>430</v>
      </c>
      <c r="AB69" s="129" t="str">
        <f>IF(基本情報登録!$D$10="","",IF(基本情報登録!$D$10=F69,1,0))</f>
        <v/>
      </c>
      <c r="AN69" s="164"/>
      <c r="AO69" s="164"/>
      <c r="AP69" s="164"/>
    </row>
    <row r="70" spans="1:42" customFormat="1" ht="17.649999999999999">
      <c r="A70">
        <v>68</v>
      </c>
      <c r="B70" t="s">
        <v>1082</v>
      </c>
      <c r="C70" t="s">
        <v>1083</v>
      </c>
      <c r="D70" t="s">
        <v>1027</v>
      </c>
      <c r="E70" t="s">
        <v>1028</v>
      </c>
      <c r="F70" t="s">
        <v>764</v>
      </c>
      <c r="G70">
        <v>4</v>
      </c>
      <c r="H70" t="s">
        <v>265</v>
      </c>
      <c r="I70" t="s">
        <v>484</v>
      </c>
      <c r="J70" t="s">
        <v>1084</v>
      </c>
      <c r="K70" t="s">
        <v>427</v>
      </c>
      <c r="L70" t="s">
        <v>430</v>
      </c>
      <c r="AB70" s="129" t="str">
        <f>IF(基本情報登録!$D$10="","",IF(基本情報登録!$D$10=F70,1,0))</f>
        <v/>
      </c>
      <c r="AN70" s="164"/>
      <c r="AO70" s="164"/>
      <c r="AP70" s="164"/>
    </row>
    <row r="71" spans="1:42" customFormat="1" ht="17.649999999999999">
      <c r="A71">
        <v>69</v>
      </c>
      <c r="B71" t="s">
        <v>1085</v>
      </c>
      <c r="C71" t="s">
        <v>1086</v>
      </c>
      <c r="D71" t="s">
        <v>1027</v>
      </c>
      <c r="E71" t="s">
        <v>1028</v>
      </c>
      <c r="F71" t="s">
        <v>764</v>
      </c>
      <c r="G71">
        <v>5</v>
      </c>
      <c r="H71">
        <v>990629</v>
      </c>
      <c r="I71" t="s">
        <v>1087</v>
      </c>
      <c r="J71" t="s">
        <v>580</v>
      </c>
      <c r="K71" t="s">
        <v>427</v>
      </c>
      <c r="L71" t="s">
        <v>430</v>
      </c>
      <c r="AB71" s="129" t="str">
        <f>IF(基本情報登録!$D$10="","",IF(基本情報登録!$D$10=F71,1,0))</f>
        <v/>
      </c>
      <c r="AN71" s="164"/>
      <c r="AO71" s="164"/>
      <c r="AP71" s="164"/>
    </row>
    <row r="72" spans="1:42" customFormat="1" ht="17.649999999999999">
      <c r="A72">
        <v>70</v>
      </c>
      <c r="B72" t="s">
        <v>1088</v>
      </c>
      <c r="C72" t="s">
        <v>1089</v>
      </c>
      <c r="D72" t="s">
        <v>1027</v>
      </c>
      <c r="E72" t="s">
        <v>1028</v>
      </c>
      <c r="F72" t="s">
        <v>764</v>
      </c>
      <c r="G72">
        <v>6</v>
      </c>
      <c r="H72" t="s">
        <v>1090</v>
      </c>
      <c r="I72" t="s">
        <v>1091</v>
      </c>
      <c r="J72" t="s">
        <v>628</v>
      </c>
      <c r="K72" t="s">
        <v>427</v>
      </c>
      <c r="L72" t="s">
        <v>430</v>
      </c>
      <c r="AB72" s="129" t="str">
        <f>IF(基本情報登録!$D$10="","",IF(基本情報登録!$D$10=F72,1,0))</f>
        <v/>
      </c>
    </row>
    <row r="73" spans="1:42" customFormat="1" ht="17.649999999999999">
      <c r="A73">
        <v>71</v>
      </c>
      <c r="B73" t="s">
        <v>1092</v>
      </c>
      <c r="C73" t="s">
        <v>1093</v>
      </c>
      <c r="D73" t="s">
        <v>1027</v>
      </c>
      <c r="E73" t="s">
        <v>1028</v>
      </c>
      <c r="F73" t="s">
        <v>764</v>
      </c>
      <c r="G73">
        <v>2</v>
      </c>
      <c r="H73" t="s">
        <v>1094</v>
      </c>
      <c r="I73" t="s">
        <v>1095</v>
      </c>
      <c r="J73" t="s">
        <v>876</v>
      </c>
      <c r="K73" t="s">
        <v>427</v>
      </c>
      <c r="L73" t="s">
        <v>430</v>
      </c>
      <c r="AB73" s="129" t="str">
        <f>IF(基本情報登録!$D$10="","",IF(基本情報登録!$D$10=F73,1,0))</f>
        <v/>
      </c>
    </row>
    <row r="74" spans="1:42" customFormat="1" ht="17.649999999999999">
      <c r="A74">
        <v>72</v>
      </c>
      <c r="B74" t="s">
        <v>1096</v>
      </c>
      <c r="C74" t="s">
        <v>1097</v>
      </c>
      <c r="D74" t="s">
        <v>1027</v>
      </c>
      <c r="E74" t="s">
        <v>1028</v>
      </c>
      <c r="F74" t="s">
        <v>764</v>
      </c>
      <c r="G74">
        <v>2</v>
      </c>
      <c r="H74" t="s">
        <v>1098</v>
      </c>
      <c r="I74" t="s">
        <v>521</v>
      </c>
      <c r="J74" t="s">
        <v>624</v>
      </c>
      <c r="K74" t="s">
        <v>427</v>
      </c>
      <c r="L74" t="s">
        <v>430</v>
      </c>
      <c r="AB74" s="129" t="str">
        <f>IF(基本情報登録!$D$10="","",IF(基本情報登録!$D$10=F74,1,0))</f>
        <v/>
      </c>
    </row>
    <row r="75" spans="1:42" customFormat="1" ht="17.649999999999999">
      <c r="A75">
        <v>73</v>
      </c>
      <c r="B75" t="s">
        <v>1099</v>
      </c>
      <c r="C75" t="s">
        <v>1100</v>
      </c>
      <c r="D75" t="s">
        <v>1027</v>
      </c>
      <c r="E75" t="s">
        <v>1028</v>
      </c>
      <c r="F75" t="s">
        <v>764</v>
      </c>
      <c r="G75">
        <v>2</v>
      </c>
      <c r="H75" t="s">
        <v>1101</v>
      </c>
      <c r="I75" t="s">
        <v>1102</v>
      </c>
      <c r="J75" t="s">
        <v>1103</v>
      </c>
      <c r="K75" t="s">
        <v>427</v>
      </c>
      <c r="L75" t="s">
        <v>430</v>
      </c>
      <c r="AB75" s="129" t="str">
        <f>IF(基本情報登録!$D$10="","",IF(基本情報登録!$D$10=F75,1,0))</f>
        <v/>
      </c>
    </row>
    <row r="76" spans="1:42" customFormat="1" ht="17.649999999999999">
      <c r="A76">
        <v>74</v>
      </c>
      <c r="B76" t="s">
        <v>1104</v>
      </c>
      <c r="C76" t="s">
        <v>1105</v>
      </c>
      <c r="D76" t="s">
        <v>221</v>
      </c>
      <c r="E76">
        <v>15</v>
      </c>
      <c r="F76" t="s">
        <v>764</v>
      </c>
      <c r="G76">
        <v>2</v>
      </c>
      <c r="H76" t="s">
        <v>389</v>
      </c>
      <c r="I76" t="s">
        <v>482</v>
      </c>
      <c r="J76" t="s">
        <v>599</v>
      </c>
      <c r="K76" t="s">
        <v>427</v>
      </c>
      <c r="L76" t="s">
        <v>430</v>
      </c>
      <c r="AB76" s="129" t="str">
        <f>IF(基本情報登録!$D$10="","",IF(基本情報登録!$D$10=F76,1,0))</f>
        <v/>
      </c>
    </row>
    <row r="77" spans="1:42" customFormat="1" ht="17.649999999999999">
      <c r="A77">
        <v>75</v>
      </c>
      <c r="B77" t="s">
        <v>1106</v>
      </c>
      <c r="C77" t="s">
        <v>1107</v>
      </c>
      <c r="D77" t="s">
        <v>1027</v>
      </c>
      <c r="E77" t="s">
        <v>1028</v>
      </c>
      <c r="F77" t="s">
        <v>764</v>
      </c>
      <c r="G77">
        <v>2</v>
      </c>
      <c r="H77" t="s">
        <v>1108</v>
      </c>
      <c r="I77" t="s">
        <v>1109</v>
      </c>
      <c r="J77" t="s">
        <v>549</v>
      </c>
      <c r="K77" t="s">
        <v>427</v>
      </c>
      <c r="L77" t="s">
        <v>430</v>
      </c>
      <c r="AB77" s="129" t="str">
        <f>IF(基本情報登録!$D$10="","",IF(基本情報登録!$D$10=F77,1,0))</f>
        <v/>
      </c>
    </row>
    <row r="78" spans="1:42" customFormat="1" ht="17.649999999999999">
      <c r="A78">
        <v>76</v>
      </c>
      <c r="B78" t="s">
        <v>1110</v>
      </c>
      <c r="C78" t="s">
        <v>1111</v>
      </c>
      <c r="D78" t="s">
        <v>214</v>
      </c>
      <c r="E78">
        <v>16</v>
      </c>
      <c r="F78" t="s">
        <v>764</v>
      </c>
      <c r="G78">
        <v>2</v>
      </c>
      <c r="H78" t="s">
        <v>322</v>
      </c>
      <c r="I78" t="s">
        <v>1112</v>
      </c>
      <c r="J78" t="s">
        <v>555</v>
      </c>
      <c r="K78" t="s">
        <v>427</v>
      </c>
      <c r="L78" t="s">
        <v>430</v>
      </c>
      <c r="AB78" s="129" t="str">
        <f>IF(基本情報登録!$D$10="","",IF(基本情報登録!$D$10=F78,1,0))</f>
        <v/>
      </c>
    </row>
    <row r="79" spans="1:42" customFormat="1" ht="17.649999999999999">
      <c r="A79">
        <v>77</v>
      </c>
      <c r="B79" t="s">
        <v>1113</v>
      </c>
      <c r="C79" t="s">
        <v>1114</v>
      </c>
      <c r="D79" t="s">
        <v>1115</v>
      </c>
      <c r="E79" t="s">
        <v>1116</v>
      </c>
      <c r="F79" t="s">
        <v>764</v>
      </c>
      <c r="G79">
        <v>2</v>
      </c>
      <c r="H79" t="s">
        <v>1117</v>
      </c>
      <c r="I79" t="s">
        <v>1118</v>
      </c>
      <c r="J79" t="s">
        <v>614</v>
      </c>
      <c r="K79" t="s">
        <v>427</v>
      </c>
      <c r="L79" t="s">
        <v>430</v>
      </c>
      <c r="AB79" s="129" t="str">
        <f>IF(基本情報登録!$D$10="","",IF(基本情報登録!$D$10=F79,1,0))</f>
        <v/>
      </c>
    </row>
    <row r="80" spans="1:42" customFormat="1" ht="17.649999999999999">
      <c r="A80">
        <v>78</v>
      </c>
      <c r="B80" t="s">
        <v>1119</v>
      </c>
      <c r="C80" t="s">
        <v>1120</v>
      </c>
      <c r="D80" t="s">
        <v>1027</v>
      </c>
      <c r="E80" t="s">
        <v>1028</v>
      </c>
      <c r="F80" t="s">
        <v>764</v>
      </c>
      <c r="G80">
        <v>2</v>
      </c>
      <c r="H80" t="s">
        <v>322</v>
      </c>
      <c r="I80" t="s">
        <v>1121</v>
      </c>
      <c r="J80" t="s">
        <v>1122</v>
      </c>
      <c r="K80" t="s">
        <v>427</v>
      </c>
      <c r="L80" t="s">
        <v>430</v>
      </c>
      <c r="AB80" s="129" t="str">
        <f>IF(基本情報登録!$D$10="","",IF(基本情報登録!$D$10=F80,1,0))</f>
        <v/>
      </c>
    </row>
    <row r="81" spans="1:28" customFormat="1" ht="17.649999999999999">
      <c r="A81">
        <v>79</v>
      </c>
      <c r="B81" t="s">
        <v>1123</v>
      </c>
      <c r="C81" t="s">
        <v>1124</v>
      </c>
      <c r="D81" t="s">
        <v>1027</v>
      </c>
      <c r="E81" t="s">
        <v>1028</v>
      </c>
      <c r="F81" t="s">
        <v>764</v>
      </c>
      <c r="G81">
        <v>2</v>
      </c>
      <c r="H81" t="s">
        <v>1125</v>
      </c>
      <c r="I81" t="s">
        <v>482</v>
      </c>
      <c r="J81" t="s">
        <v>1126</v>
      </c>
      <c r="K81" t="s">
        <v>427</v>
      </c>
      <c r="L81" t="s">
        <v>430</v>
      </c>
      <c r="AB81" s="129" t="str">
        <f>IF(基本情報登録!$D$10="","",IF(基本情報登録!$D$10=F81,1,0))</f>
        <v/>
      </c>
    </row>
    <row r="82" spans="1:28" customFormat="1" ht="17.649999999999999">
      <c r="A82">
        <v>80</v>
      </c>
      <c r="B82" t="s">
        <v>1127</v>
      </c>
      <c r="C82" t="s">
        <v>1128</v>
      </c>
      <c r="D82" t="s">
        <v>1027</v>
      </c>
      <c r="E82" t="s">
        <v>1028</v>
      </c>
      <c r="F82" t="s">
        <v>764</v>
      </c>
      <c r="G82">
        <v>2</v>
      </c>
      <c r="H82" t="s">
        <v>315</v>
      </c>
      <c r="I82" t="s">
        <v>1129</v>
      </c>
      <c r="J82" t="s">
        <v>1130</v>
      </c>
      <c r="K82" t="s">
        <v>427</v>
      </c>
      <c r="L82" t="s">
        <v>430</v>
      </c>
      <c r="AB82" s="129" t="str">
        <f>IF(基本情報登録!$D$10="","",IF(基本情報登録!$D$10=F82,1,0))</f>
        <v/>
      </c>
    </row>
    <row r="83" spans="1:28" customFormat="1" ht="17.649999999999999">
      <c r="A83">
        <v>81</v>
      </c>
      <c r="B83" t="s">
        <v>1131</v>
      </c>
      <c r="C83" t="s">
        <v>1132</v>
      </c>
      <c r="D83" t="s">
        <v>1027</v>
      </c>
      <c r="E83" t="s">
        <v>1028</v>
      </c>
      <c r="F83" t="s">
        <v>764</v>
      </c>
      <c r="G83">
        <v>2</v>
      </c>
      <c r="H83" t="s">
        <v>407</v>
      </c>
      <c r="I83" t="s">
        <v>1049</v>
      </c>
      <c r="J83" t="s">
        <v>507</v>
      </c>
      <c r="K83" t="s">
        <v>427</v>
      </c>
      <c r="L83" t="s">
        <v>430</v>
      </c>
      <c r="AB83" s="129" t="str">
        <f>IF(基本情報登録!$D$10="","",IF(基本情報登録!$D$10=F83,1,0))</f>
        <v/>
      </c>
    </row>
    <row r="84" spans="1:28" customFormat="1" ht="17.649999999999999">
      <c r="A84">
        <v>82</v>
      </c>
      <c r="B84" t="s">
        <v>3599</v>
      </c>
      <c r="C84" t="s">
        <v>1133</v>
      </c>
      <c r="D84" t="s">
        <v>1027</v>
      </c>
      <c r="E84" t="s">
        <v>1028</v>
      </c>
      <c r="F84" t="s">
        <v>764</v>
      </c>
      <c r="G84">
        <v>2</v>
      </c>
      <c r="H84" t="s">
        <v>313</v>
      </c>
      <c r="I84" t="s">
        <v>550</v>
      </c>
      <c r="J84" t="s">
        <v>549</v>
      </c>
      <c r="K84" t="s">
        <v>427</v>
      </c>
      <c r="L84" t="s">
        <v>430</v>
      </c>
      <c r="AB84" s="129" t="str">
        <f>IF(基本情報登録!$D$10="","",IF(基本情報登録!$D$10=F84,1,0))</f>
        <v/>
      </c>
    </row>
    <row r="85" spans="1:28" customFormat="1" ht="17.649999999999999">
      <c r="A85">
        <v>83</v>
      </c>
      <c r="B85" t="s">
        <v>1134</v>
      </c>
      <c r="C85" t="s">
        <v>1135</v>
      </c>
      <c r="D85" t="s">
        <v>1115</v>
      </c>
      <c r="E85" t="s">
        <v>1116</v>
      </c>
      <c r="F85" t="s">
        <v>764</v>
      </c>
      <c r="G85" t="s">
        <v>184</v>
      </c>
      <c r="H85" t="s">
        <v>327</v>
      </c>
      <c r="I85" t="s">
        <v>1136</v>
      </c>
      <c r="J85" t="s">
        <v>538</v>
      </c>
      <c r="K85" t="s">
        <v>427</v>
      </c>
      <c r="L85" t="s">
        <v>430</v>
      </c>
      <c r="AB85" s="129" t="str">
        <f>IF(基本情報登録!$D$10="","",IF(基本情報登録!$D$10=F85,1,0))</f>
        <v/>
      </c>
    </row>
    <row r="86" spans="1:28" customFormat="1" ht="17.649999999999999">
      <c r="A86">
        <v>84</v>
      </c>
      <c r="B86" t="s">
        <v>1137</v>
      </c>
      <c r="C86" t="s">
        <v>1138</v>
      </c>
      <c r="D86" t="s">
        <v>788</v>
      </c>
      <c r="E86" t="s">
        <v>789</v>
      </c>
      <c r="F86" t="s">
        <v>740</v>
      </c>
      <c r="G86" t="s">
        <v>184</v>
      </c>
      <c r="H86" t="s">
        <v>384</v>
      </c>
      <c r="I86" t="s">
        <v>539</v>
      </c>
      <c r="J86" t="s">
        <v>1139</v>
      </c>
      <c r="K86" t="s">
        <v>427</v>
      </c>
      <c r="L86" t="s">
        <v>430</v>
      </c>
      <c r="AB86" s="129" t="str">
        <f>IF(基本情報登録!$D$10="","",IF(基本情報登録!$D$10=F86,1,0))</f>
        <v/>
      </c>
    </row>
    <row r="87" spans="1:28" customFormat="1" ht="17.649999999999999">
      <c r="A87">
        <v>85</v>
      </c>
      <c r="B87" t="s">
        <v>1140</v>
      </c>
      <c r="C87" t="s">
        <v>1141</v>
      </c>
      <c r="D87" t="s">
        <v>788</v>
      </c>
      <c r="E87" t="s">
        <v>789</v>
      </c>
      <c r="F87" t="s">
        <v>740</v>
      </c>
      <c r="G87" t="s">
        <v>184</v>
      </c>
      <c r="H87" t="s">
        <v>1142</v>
      </c>
      <c r="I87" t="s">
        <v>542</v>
      </c>
      <c r="J87" t="s">
        <v>1143</v>
      </c>
      <c r="K87" t="s">
        <v>427</v>
      </c>
      <c r="L87" t="s">
        <v>430</v>
      </c>
      <c r="AB87" s="129" t="str">
        <f>IF(基本情報登録!$D$10="","",IF(基本情報登録!$D$10=F87,1,0))</f>
        <v/>
      </c>
    </row>
    <row r="88" spans="1:28" customFormat="1" ht="17.649999999999999">
      <c r="A88">
        <v>86</v>
      </c>
      <c r="B88" t="s">
        <v>1144</v>
      </c>
      <c r="C88" t="s">
        <v>1145</v>
      </c>
      <c r="D88" t="s">
        <v>788</v>
      </c>
      <c r="E88" t="s">
        <v>789</v>
      </c>
      <c r="F88" t="s">
        <v>740</v>
      </c>
      <c r="G88" t="s">
        <v>182</v>
      </c>
      <c r="H88" t="s">
        <v>1146</v>
      </c>
      <c r="I88" t="s">
        <v>1147</v>
      </c>
      <c r="J88" t="s">
        <v>1148</v>
      </c>
      <c r="K88" t="s">
        <v>427</v>
      </c>
      <c r="L88" t="s">
        <v>430</v>
      </c>
      <c r="AB88" s="129" t="str">
        <f>IF(基本情報登録!$D$10="","",IF(基本情報登録!$D$10=F88,1,0))</f>
        <v/>
      </c>
    </row>
    <row r="89" spans="1:28" customFormat="1" ht="17.649999999999999">
      <c r="A89">
        <v>87</v>
      </c>
      <c r="B89" t="s">
        <v>1149</v>
      </c>
      <c r="C89" t="s">
        <v>1150</v>
      </c>
      <c r="D89" t="s">
        <v>843</v>
      </c>
      <c r="E89" t="s">
        <v>844</v>
      </c>
      <c r="F89" t="s">
        <v>719</v>
      </c>
      <c r="G89" t="s">
        <v>181</v>
      </c>
      <c r="H89" t="s">
        <v>234</v>
      </c>
      <c r="I89" t="s">
        <v>1151</v>
      </c>
      <c r="J89" t="s">
        <v>1152</v>
      </c>
      <c r="K89" t="s">
        <v>427</v>
      </c>
      <c r="L89" t="s">
        <v>430</v>
      </c>
      <c r="AB89" s="129" t="str">
        <f>IF(基本情報登録!$D$10="","",IF(基本情報登録!$D$10=F89,1,0))</f>
        <v/>
      </c>
    </row>
    <row r="90" spans="1:28" customFormat="1" ht="17.649999999999999">
      <c r="A90">
        <v>88</v>
      </c>
      <c r="B90" t="s">
        <v>1153</v>
      </c>
      <c r="C90" t="s">
        <v>1154</v>
      </c>
      <c r="D90" t="s">
        <v>788</v>
      </c>
      <c r="E90" t="s">
        <v>789</v>
      </c>
      <c r="F90" t="s">
        <v>719</v>
      </c>
      <c r="G90" t="s">
        <v>181</v>
      </c>
      <c r="H90" t="s">
        <v>245</v>
      </c>
      <c r="I90" t="s">
        <v>465</v>
      </c>
      <c r="J90" t="s">
        <v>1155</v>
      </c>
      <c r="K90" t="s">
        <v>427</v>
      </c>
      <c r="L90" t="s">
        <v>430</v>
      </c>
      <c r="AB90" s="129" t="str">
        <f>IF(基本情報登録!$D$10="","",IF(基本情報登録!$D$10=F90,1,0))</f>
        <v/>
      </c>
    </row>
    <row r="91" spans="1:28" customFormat="1" ht="17.649999999999999">
      <c r="A91">
        <v>89</v>
      </c>
      <c r="B91" t="s">
        <v>1156</v>
      </c>
      <c r="C91" t="s">
        <v>1157</v>
      </c>
      <c r="D91" t="s">
        <v>788</v>
      </c>
      <c r="E91" t="s">
        <v>789</v>
      </c>
      <c r="F91" t="s">
        <v>719</v>
      </c>
      <c r="G91" t="s">
        <v>182</v>
      </c>
      <c r="H91" t="s">
        <v>324</v>
      </c>
      <c r="I91" t="s">
        <v>646</v>
      </c>
      <c r="J91" t="s">
        <v>620</v>
      </c>
      <c r="K91" t="s">
        <v>427</v>
      </c>
      <c r="L91" t="s">
        <v>430</v>
      </c>
      <c r="AB91" s="129" t="str">
        <f>IF(基本情報登録!$D$10="","",IF(基本情報登録!$D$10=F91,1,0))</f>
        <v/>
      </c>
    </row>
    <row r="92" spans="1:28" customFormat="1" ht="17.649999999999999">
      <c r="A92">
        <v>90</v>
      </c>
      <c r="B92" t="s">
        <v>1158</v>
      </c>
      <c r="C92" t="s">
        <v>1159</v>
      </c>
      <c r="D92" t="s">
        <v>856</v>
      </c>
      <c r="E92" t="s">
        <v>857</v>
      </c>
      <c r="F92" t="s">
        <v>719</v>
      </c>
      <c r="G92" t="s">
        <v>182</v>
      </c>
      <c r="H92" t="s">
        <v>301</v>
      </c>
      <c r="I92" t="s">
        <v>623</v>
      </c>
      <c r="J92" t="s">
        <v>1103</v>
      </c>
      <c r="K92" t="s">
        <v>427</v>
      </c>
      <c r="L92" t="s">
        <v>430</v>
      </c>
      <c r="AB92" s="129" t="str">
        <f>IF(基本情報登録!$D$10="","",IF(基本情報登録!$D$10=F92,1,0))</f>
        <v/>
      </c>
    </row>
    <row r="93" spans="1:28" customFormat="1" ht="17.649999999999999">
      <c r="A93">
        <v>91</v>
      </c>
      <c r="B93" t="s">
        <v>1160</v>
      </c>
      <c r="C93" t="s">
        <v>1161</v>
      </c>
      <c r="D93" t="s">
        <v>856</v>
      </c>
      <c r="E93" t="s">
        <v>857</v>
      </c>
      <c r="F93" t="s">
        <v>719</v>
      </c>
      <c r="G93" t="s">
        <v>184</v>
      </c>
      <c r="H93" t="s">
        <v>1162</v>
      </c>
      <c r="I93" t="s">
        <v>1163</v>
      </c>
      <c r="J93" t="s">
        <v>601</v>
      </c>
      <c r="K93" t="s">
        <v>427</v>
      </c>
      <c r="L93" t="s">
        <v>430</v>
      </c>
      <c r="AB93" s="129" t="str">
        <f>IF(基本情報登録!$D$10="","",IF(基本情報登録!$D$10=F93,1,0))</f>
        <v/>
      </c>
    </row>
    <row r="94" spans="1:28" customFormat="1" ht="17.649999999999999">
      <c r="A94">
        <v>92</v>
      </c>
      <c r="B94" t="s">
        <v>1164</v>
      </c>
      <c r="C94" t="s">
        <v>1165</v>
      </c>
      <c r="D94" t="s">
        <v>1027</v>
      </c>
      <c r="E94" t="s">
        <v>1028</v>
      </c>
      <c r="F94" t="s">
        <v>719</v>
      </c>
      <c r="G94" t="s">
        <v>184</v>
      </c>
      <c r="H94" t="s">
        <v>1166</v>
      </c>
      <c r="I94" t="s">
        <v>805</v>
      </c>
      <c r="J94" t="s">
        <v>545</v>
      </c>
      <c r="K94" t="s">
        <v>427</v>
      </c>
      <c r="L94" t="s">
        <v>430</v>
      </c>
      <c r="AB94" s="129" t="str">
        <f>IF(基本情報登録!$D$10="","",IF(基本情報登録!$D$10=F94,1,0))</f>
        <v/>
      </c>
    </row>
    <row r="95" spans="1:28" customFormat="1" ht="17.649999999999999">
      <c r="A95">
        <v>93</v>
      </c>
      <c r="B95" t="s">
        <v>1167</v>
      </c>
      <c r="C95" t="s">
        <v>1168</v>
      </c>
      <c r="D95" t="s">
        <v>1027</v>
      </c>
      <c r="E95" t="s">
        <v>1028</v>
      </c>
      <c r="F95" t="s">
        <v>719</v>
      </c>
      <c r="G95" t="s">
        <v>184</v>
      </c>
      <c r="H95" t="s">
        <v>425</v>
      </c>
      <c r="I95" t="s">
        <v>1169</v>
      </c>
      <c r="J95" t="s">
        <v>549</v>
      </c>
      <c r="K95" t="s">
        <v>427</v>
      </c>
      <c r="L95" t="s">
        <v>430</v>
      </c>
      <c r="AB95" s="129" t="str">
        <f>IF(基本情報登録!$D$10="","",IF(基本情報登録!$D$10=F95,1,0))</f>
        <v/>
      </c>
    </row>
    <row r="96" spans="1:28" customFormat="1" ht="17.649999999999999">
      <c r="A96">
        <v>94</v>
      </c>
      <c r="B96" t="s">
        <v>1170</v>
      </c>
      <c r="C96" t="s">
        <v>1171</v>
      </c>
      <c r="D96" t="s">
        <v>843</v>
      </c>
      <c r="E96" t="s">
        <v>844</v>
      </c>
      <c r="F96" t="s">
        <v>719</v>
      </c>
      <c r="G96" t="s">
        <v>189</v>
      </c>
      <c r="H96" t="s">
        <v>1172</v>
      </c>
      <c r="I96" t="s">
        <v>805</v>
      </c>
      <c r="J96" t="s">
        <v>1173</v>
      </c>
      <c r="K96" t="s">
        <v>427</v>
      </c>
      <c r="L96" t="s">
        <v>430</v>
      </c>
      <c r="AB96" s="129" t="str">
        <f>IF(基本情報登録!$D$10="","",IF(基本情報登録!$D$10=F96,1,0))</f>
        <v/>
      </c>
    </row>
    <row r="97" spans="1:28" customFormat="1" ht="17.649999999999999">
      <c r="A97">
        <v>95</v>
      </c>
      <c r="B97" t="s">
        <v>1174</v>
      </c>
      <c r="C97" t="s">
        <v>1175</v>
      </c>
      <c r="D97" t="s">
        <v>843</v>
      </c>
      <c r="E97" t="s">
        <v>844</v>
      </c>
      <c r="F97" t="s">
        <v>719</v>
      </c>
      <c r="G97" t="s">
        <v>181</v>
      </c>
      <c r="H97" t="s">
        <v>1176</v>
      </c>
      <c r="I97" t="s">
        <v>1177</v>
      </c>
      <c r="J97" t="s">
        <v>537</v>
      </c>
      <c r="K97" t="s">
        <v>427</v>
      </c>
      <c r="L97" t="s">
        <v>430</v>
      </c>
      <c r="AB97" s="129" t="str">
        <f>IF(基本情報登録!$D$10="","",IF(基本情報登録!$D$10=F97,1,0))</f>
        <v/>
      </c>
    </row>
    <row r="98" spans="1:28" customFormat="1" ht="17.649999999999999">
      <c r="A98">
        <v>96</v>
      </c>
      <c r="B98" t="s">
        <v>1178</v>
      </c>
      <c r="C98" t="s">
        <v>1179</v>
      </c>
      <c r="D98" t="s">
        <v>843</v>
      </c>
      <c r="E98" t="s">
        <v>844</v>
      </c>
      <c r="F98" t="s">
        <v>719</v>
      </c>
      <c r="G98" t="s">
        <v>181</v>
      </c>
      <c r="H98" t="s">
        <v>1180</v>
      </c>
      <c r="I98" t="s">
        <v>639</v>
      </c>
      <c r="J98" t="s">
        <v>598</v>
      </c>
      <c r="K98" t="s">
        <v>427</v>
      </c>
      <c r="L98" t="s">
        <v>430</v>
      </c>
      <c r="AB98" s="129" t="str">
        <f>IF(基本情報登録!$D$10="","",IF(基本情報登録!$D$10=F98,1,0))</f>
        <v/>
      </c>
    </row>
    <row r="99" spans="1:28" customFormat="1" ht="17.649999999999999">
      <c r="A99">
        <v>97</v>
      </c>
      <c r="B99" t="s">
        <v>1181</v>
      </c>
      <c r="C99" t="s">
        <v>1182</v>
      </c>
      <c r="D99" t="s">
        <v>1115</v>
      </c>
      <c r="E99" t="s">
        <v>1116</v>
      </c>
      <c r="F99" t="s">
        <v>719</v>
      </c>
      <c r="G99" t="s">
        <v>182</v>
      </c>
      <c r="H99" t="s">
        <v>282</v>
      </c>
      <c r="I99" t="s">
        <v>560</v>
      </c>
      <c r="J99" t="s">
        <v>606</v>
      </c>
      <c r="K99" t="s">
        <v>427</v>
      </c>
      <c r="L99" t="s">
        <v>430</v>
      </c>
      <c r="AB99" s="129" t="str">
        <f>IF(基本情報登録!$D$10="","",IF(基本情報登録!$D$10=F99,1,0))</f>
        <v/>
      </c>
    </row>
    <row r="100" spans="1:28" customFormat="1" ht="17.649999999999999">
      <c r="A100">
        <v>98</v>
      </c>
      <c r="B100" t="s">
        <v>1183</v>
      </c>
      <c r="C100" t="s">
        <v>1184</v>
      </c>
      <c r="D100" t="s">
        <v>205</v>
      </c>
      <c r="E100" t="s">
        <v>206</v>
      </c>
      <c r="F100" t="s">
        <v>719</v>
      </c>
      <c r="G100" t="s">
        <v>182</v>
      </c>
      <c r="H100" t="s">
        <v>916</v>
      </c>
      <c r="I100" t="s">
        <v>1185</v>
      </c>
      <c r="J100" t="s">
        <v>627</v>
      </c>
      <c r="K100" t="s">
        <v>427</v>
      </c>
      <c r="L100" t="s">
        <v>430</v>
      </c>
      <c r="AB100" s="129" t="str">
        <f>IF(基本情報登録!$D$10="","",IF(基本情報登録!$D$10=F100,1,0))</f>
        <v/>
      </c>
    </row>
    <row r="101" spans="1:28" customFormat="1" ht="17.649999999999999">
      <c r="A101">
        <v>99</v>
      </c>
      <c r="B101" t="s">
        <v>1186</v>
      </c>
      <c r="C101" t="s">
        <v>1187</v>
      </c>
      <c r="D101" t="s">
        <v>1115</v>
      </c>
      <c r="E101" t="s">
        <v>1116</v>
      </c>
      <c r="F101" t="s">
        <v>719</v>
      </c>
      <c r="G101" t="s">
        <v>182</v>
      </c>
      <c r="H101" t="s">
        <v>858</v>
      </c>
      <c r="I101" t="s">
        <v>1188</v>
      </c>
      <c r="J101" t="s">
        <v>1189</v>
      </c>
      <c r="K101" t="s">
        <v>427</v>
      </c>
      <c r="L101" t="s">
        <v>430</v>
      </c>
      <c r="AB101" s="129" t="str">
        <f>IF(基本情報登録!$D$10="","",IF(基本情報登録!$D$10=F101,1,0))</f>
        <v/>
      </c>
    </row>
    <row r="102" spans="1:28" customFormat="1" ht="17.649999999999999">
      <c r="A102">
        <v>100</v>
      </c>
      <c r="B102" t="s">
        <v>1190</v>
      </c>
      <c r="C102" t="s">
        <v>1191</v>
      </c>
      <c r="D102" t="s">
        <v>843</v>
      </c>
      <c r="E102" t="s">
        <v>844</v>
      </c>
      <c r="F102" t="s">
        <v>719</v>
      </c>
      <c r="G102" t="s">
        <v>182</v>
      </c>
      <c r="H102" t="s">
        <v>310</v>
      </c>
      <c r="I102" t="s">
        <v>1192</v>
      </c>
      <c r="J102" t="s">
        <v>522</v>
      </c>
      <c r="K102" t="s">
        <v>427</v>
      </c>
      <c r="L102" t="s">
        <v>430</v>
      </c>
      <c r="AB102" s="129" t="str">
        <f>IF(基本情報登録!$D$10="","",IF(基本情報登録!$D$10=F102,1,0))</f>
        <v/>
      </c>
    </row>
    <row r="103" spans="1:28" customFormat="1" ht="17.649999999999999">
      <c r="A103">
        <v>101</v>
      </c>
      <c r="B103" t="s">
        <v>1193</v>
      </c>
      <c r="C103" t="s">
        <v>1194</v>
      </c>
      <c r="D103" t="s">
        <v>1027</v>
      </c>
      <c r="E103" t="s">
        <v>1028</v>
      </c>
      <c r="F103" t="s">
        <v>719</v>
      </c>
      <c r="G103" t="s">
        <v>182</v>
      </c>
      <c r="H103" t="s">
        <v>325</v>
      </c>
      <c r="I103" t="s">
        <v>560</v>
      </c>
      <c r="J103" t="s">
        <v>1195</v>
      </c>
      <c r="K103" t="s">
        <v>427</v>
      </c>
      <c r="L103" t="s">
        <v>430</v>
      </c>
      <c r="AB103" s="129" t="str">
        <f>IF(基本情報登録!$D$10="","",IF(基本情報登録!$D$10=F103,1,0))</f>
        <v/>
      </c>
    </row>
    <row r="104" spans="1:28" customFormat="1" ht="17.649999999999999">
      <c r="A104">
        <v>102</v>
      </c>
      <c r="B104" t="s">
        <v>1196</v>
      </c>
      <c r="C104" t="s">
        <v>1197</v>
      </c>
      <c r="D104" t="s">
        <v>1027</v>
      </c>
      <c r="E104" t="s">
        <v>1028</v>
      </c>
      <c r="F104" t="s">
        <v>719</v>
      </c>
      <c r="G104" t="s">
        <v>182</v>
      </c>
      <c r="H104" t="s">
        <v>280</v>
      </c>
      <c r="I104" t="s">
        <v>440</v>
      </c>
      <c r="J104" t="s">
        <v>625</v>
      </c>
      <c r="K104" t="s">
        <v>427</v>
      </c>
      <c r="L104" t="s">
        <v>430</v>
      </c>
      <c r="AB104" s="129" t="str">
        <f>IF(基本情報登録!$D$10="","",IF(基本情報登録!$D$10=F104,1,0))</f>
        <v/>
      </c>
    </row>
    <row r="105" spans="1:28" customFormat="1" ht="17.649999999999999">
      <c r="A105">
        <v>103</v>
      </c>
      <c r="B105" t="s">
        <v>1198</v>
      </c>
      <c r="C105" t="s">
        <v>1199</v>
      </c>
      <c r="D105" t="s">
        <v>856</v>
      </c>
      <c r="E105" t="s">
        <v>857</v>
      </c>
      <c r="F105" t="s">
        <v>719</v>
      </c>
      <c r="G105" t="s">
        <v>184</v>
      </c>
      <c r="H105" t="s">
        <v>346</v>
      </c>
      <c r="I105" t="s">
        <v>1200</v>
      </c>
      <c r="J105" t="s">
        <v>541</v>
      </c>
      <c r="K105" t="s">
        <v>427</v>
      </c>
      <c r="L105" t="s">
        <v>430</v>
      </c>
      <c r="AB105" s="129" t="str">
        <f>IF(基本情報登録!$D$10="","",IF(基本情報登録!$D$10=F105,1,0))</f>
        <v/>
      </c>
    </row>
    <row r="106" spans="1:28" customFormat="1" ht="17.649999999999999">
      <c r="A106">
        <v>104</v>
      </c>
      <c r="B106" t="s">
        <v>1201</v>
      </c>
      <c r="C106" t="s">
        <v>1202</v>
      </c>
      <c r="D106" t="s">
        <v>856</v>
      </c>
      <c r="E106" t="s">
        <v>857</v>
      </c>
      <c r="F106" t="s">
        <v>719</v>
      </c>
      <c r="G106" t="s">
        <v>184</v>
      </c>
      <c r="H106" t="s">
        <v>332</v>
      </c>
      <c r="I106" t="s">
        <v>1203</v>
      </c>
      <c r="J106" t="s">
        <v>1204</v>
      </c>
      <c r="K106" t="s">
        <v>427</v>
      </c>
      <c r="L106" t="s">
        <v>430</v>
      </c>
      <c r="AB106" s="129" t="str">
        <f>IF(基本情報登録!$D$10="","",IF(基本情報登録!$D$10=F106,1,0))</f>
        <v/>
      </c>
    </row>
    <row r="107" spans="1:28" customFormat="1" ht="17.649999999999999">
      <c r="A107">
        <v>105</v>
      </c>
      <c r="B107" t="s">
        <v>1205</v>
      </c>
      <c r="C107" t="s">
        <v>1206</v>
      </c>
      <c r="D107" t="s">
        <v>843</v>
      </c>
      <c r="E107" t="s">
        <v>844</v>
      </c>
      <c r="F107" t="s">
        <v>719</v>
      </c>
      <c r="G107" t="s">
        <v>184</v>
      </c>
      <c r="H107" t="s">
        <v>399</v>
      </c>
      <c r="I107" t="s">
        <v>447</v>
      </c>
      <c r="J107" t="s">
        <v>578</v>
      </c>
      <c r="K107" t="s">
        <v>427</v>
      </c>
      <c r="L107" t="s">
        <v>430</v>
      </c>
      <c r="AB107" s="129" t="str">
        <f>IF(基本情報登録!$D$10="","",IF(基本情報登録!$D$10=F107,1,0))</f>
        <v/>
      </c>
    </row>
    <row r="108" spans="1:28" customFormat="1" ht="17.649999999999999">
      <c r="A108">
        <v>106</v>
      </c>
      <c r="B108" t="s">
        <v>1207</v>
      </c>
      <c r="C108" t="s">
        <v>1208</v>
      </c>
      <c r="D108" t="s">
        <v>856</v>
      </c>
      <c r="E108" t="s">
        <v>857</v>
      </c>
      <c r="F108" t="s">
        <v>719</v>
      </c>
      <c r="G108" t="s">
        <v>184</v>
      </c>
      <c r="H108" t="s">
        <v>347</v>
      </c>
      <c r="I108" t="s">
        <v>1209</v>
      </c>
      <c r="J108" t="s">
        <v>1210</v>
      </c>
      <c r="K108" t="s">
        <v>427</v>
      </c>
      <c r="L108" t="s">
        <v>430</v>
      </c>
      <c r="AB108" s="129" t="str">
        <f>IF(基本情報登録!$D$10="","",IF(基本情報登録!$D$10=F108,1,0))</f>
        <v/>
      </c>
    </row>
    <row r="109" spans="1:28" customFormat="1" ht="17.649999999999999">
      <c r="A109">
        <v>107</v>
      </c>
      <c r="B109" t="s">
        <v>1211</v>
      </c>
      <c r="C109" t="s">
        <v>1212</v>
      </c>
      <c r="D109" t="s">
        <v>205</v>
      </c>
      <c r="E109" t="s">
        <v>206</v>
      </c>
      <c r="F109" t="s">
        <v>719</v>
      </c>
      <c r="G109" t="s">
        <v>184</v>
      </c>
      <c r="H109" t="s">
        <v>489</v>
      </c>
      <c r="I109" t="s">
        <v>1203</v>
      </c>
      <c r="J109" t="s">
        <v>1213</v>
      </c>
      <c r="K109" t="s">
        <v>427</v>
      </c>
      <c r="L109" t="s">
        <v>430</v>
      </c>
      <c r="AB109" s="129" t="str">
        <f>IF(基本情報登録!$D$10="","",IF(基本情報登録!$D$10=F109,1,0))</f>
        <v/>
      </c>
    </row>
    <row r="110" spans="1:28" customFormat="1" ht="17.649999999999999">
      <c r="A110">
        <v>108</v>
      </c>
      <c r="B110" t="s">
        <v>1214</v>
      </c>
      <c r="C110" t="s">
        <v>1215</v>
      </c>
      <c r="D110" t="s">
        <v>205</v>
      </c>
      <c r="E110" t="s">
        <v>206</v>
      </c>
      <c r="F110" t="s">
        <v>719</v>
      </c>
      <c r="G110" t="s">
        <v>184</v>
      </c>
      <c r="H110" t="s">
        <v>384</v>
      </c>
      <c r="I110" t="s">
        <v>1216</v>
      </c>
      <c r="J110" t="s">
        <v>1217</v>
      </c>
      <c r="K110" t="s">
        <v>427</v>
      </c>
      <c r="L110" t="s">
        <v>430</v>
      </c>
      <c r="AB110" s="129" t="str">
        <f>IF(基本情報登録!$D$10="","",IF(基本情報登録!$D$10=F110,1,0))</f>
        <v/>
      </c>
    </row>
    <row r="111" spans="1:28" customFormat="1" ht="17.649999999999999">
      <c r="A111">
        <v>109</v>
      </c>
      <c r="B111" t="s">
        <v>1218</v>
      </c>
      <c r="C111" t="s">
        <v>1219</v>
      </c>
      <c r="D111" t="s">
        <v>205</v>
      </c>
      <c r="E111" t="s">
        <v>206</v>
      </c>
      <c r="F111" t="s">
        <v>719</v>
      </c>
      <c r="G111" t="s">
        <v>189</v>
      </c>
      <c r="H111" t="s">
        <v>1220</v>
      </c>
      <c r="I111" t="s">
        <v>1221</v>
      </c>
      <c r="J111" t="s">
        <v>568</v>
      </c>
      <c r="K111" t="s">
        <v>427</v>
      </c>
      <c r="L111" t="s">
        <v>430</v>
      </c>
      <c r="AB111" s="129" t="str">
        <f>IF(基本情報登録!$D$10="","",IF(基本情報登録!$D$10=F111,1,0))</f>
        <v/>
      </c>
    </row>
    <row r="112" spans="1:28" customFormat="1" ht="17.649999999999999">
      <c r="A112">
        <v>110</v>
      </c>
      <c r="B112" t="s">
        <v>1222</v>
      </c>
      <c r="C112" t="s">
        <v>1223</v>
      </c>
      <c r="D112" t="s">
        <v>1027</v>
      </c>
      <c r="E112" t="s">
        <v>1028</v>
      </c>
      <c r="F112" t="s">
        <v>725</v>
      </c>
      <c r="G112" t="s">
        <v>181</v>
      </c>
      <c r="H112" t="s">
        <v>193</v>
      </c>
      <c r="I112" t="s">
        <v>1224</v>
      </c>
      <c r="J112" t="s">
        <v>1225</v>
      </c>
      <c r="K112" t="s">
        <v>427</v>
      </c>
      <c r="L112">
        <v>0</v>
      </c>
      <c r="AB112" s="129" t="str">
        <f>IF(基本情報登録!$D$10="","",IF(基本情報登録!$D$10=F112,1,0))</f>
        <v/>
      </c>
    </row>
    <row r="113" spans="1:28" customFormat="1" ht="17.649999999999999">
      <c r="A113">
        <v>111</v>
      </c>
      <c r="B113" t="s">
        <v>1226</v>
      </c>
      <c r="C113" t="s">
        <v>1227</v>
      </c>
      <c r="D113" t="s">
        <v>1027</v>
      </c>
      <c r="E113" t="s">
        <v>1028</v>
      </c>
      <c r="F113" t="s">
        <v>725</v>
      </c>
      <c r="G113" t="s">
        <v>182</v>
      </c>
      <c r="H113" t="s">
        <v>231</v>
      </c>
      <c r="I113" t="s">
        <v>1228</v>
      </c>
      <c r="J113" t="s">
        <v>459</v>
      </c>
      <c r="K113" t="s">
        <v>427</v>
      </c>
      <c r="L113">
        <v>0</v>
      </c>
      <c r="AB113" s="129" t="str">
        <f>IF(基本情報登録!$D$10="","",IF(基本情報登録!$D$10=F113,1,0))</f>
        <v/>
      </c>
    </row>
    <row r="114" spans="1:28" customFormat="1" ht="17.649999999999999">
      <c r="A114">
        <v>112</v>
      </c>
      <c r="B114" t="s">
        <v>1229</v>
      </c>
      <c r="C114" t="s">
        <v>1230</v>
      </c>
      <c r="D114" t="s">
        <v>1027</v>
      </c>
      <c r="E114" t="s">
        <v>1028</v>
      </c>
      <c r="F114" t="s">
        <v>746</v>
      </c>
      <c r="G114" t="s">
        <v>181</v>
      </c>
      <c r="H114" t="s">
        <v>409</v>
      </c>
      <c r="I114" t="s">
        <v>482</v>
      </c>
      <c r="J114" t="s">
        <v>522</v>
      </c>
      <c r="K114" t="s">
        <v>427</v>
      </c>
      <c r="L114" t="s">
        <v>430</v>
      </c>
      <c r="AB114" s="129" t="str">
        <f>IF(基本情報登録!$D$10="","",IF(基本情報登録!$D$10=F114,1,0))</f>
        <v/>
      </c>
    </row>
    <row r="115" spans="1:28" customFormat="1" ht="17.649999999999999">
      <c r="A115">
        <v>113</v>
      </c>
      <c r="B115" t="s">
        <v>1231</v>
      </c>
      <c r="C115" t="s">
        <v>1232</v>
      </c>
      <c r="D115" t="s">
        <v>834</v>
      </c>
      <c r="E115" t="s">
        <v>835</v>
      </c>
      <c r="F115" t="s">
        <v>746</v>
      </c>
      <c r="G115" t="s">
        <v>181</v>
      </c>
      <c r="H115" t="s">
        <v>1233</v>
      </c>
      <c r="I115" t="s">
        <v>1234</v>
      </c>
      <c r="J115" t="s">
        <v>1235</v>
      </c>
      <c r="K115" t="s">
        <v>427</v>
      </c>
      <c r="L115" t="s">
        <v>430</v>
      </c>
      <c r="AB115" s="129" t="str">
        <f>IF(基本情報登録!$D$10="","",IF(基本情報登録!$D$10=F115,1,0))</f>
        <v/>
      </c>
    </row>
    <row r="116" spans="1:28" customFormat="1" ht="17.649999999999999">
      <c r="A116">
        <v>114</v>
      </c>
      <c r="B116" t="s">
        <v>1236</v>
      </c>
      <c r="C116" t="s">
        <v>1237</v>
      </c>
      <c r="D116" t="s">
        <v>843</v>
      </c>
      <c r="E116" t="s">
        <v>844</v>
      </c>
      <c r="F116" t="s">
        <v>746</v>
      </c>
      <c r="G116" t="s">
        <v>181</v>
      </c>
      <c r="H116" t="s">
        <v>1238</v>
      </c>
      <c r="I116" t="s">
        <v>1239</v>
      </c>
      <c r="J116" t="s">
        <v>531</v>
      </c>
      <c r="K116" t="s">
        <v>427</v>
      </c>
      <c r="L116" t="s">
        <v>430</v>
      </c>
      <c r="AB116" s="129" t="str">
        <f>IF(基本情報登録!$D$10="","",IF(基本情報登録!$D$10=F116,1,0))</f>
        <v/>
      </c>
    </row>
    <row r="117" spans="1:28" customFormat="1" ht="17.649999999999999">
      <c r="A117">
        <v>115</v>
      </c>
      <c r="B117" t="s">
        <v>1240</v>
      </c>
      <c r="C117" t="s">
        <v>1241</v>
      </c>
      <c r="D117" t="s">
        <v>205</v>
      </c>
      <c r="E117" t="s">
        <v>206</v>
      </c>
      <c r="F117" t="s">
        <v>746</v>
      </c>
      <c r="G117" t="s">
        <v>181</v>
      </c>
      <c r="H117" t="s">
        <v>1242</v>
      </c>
      <c r="I117" t="s">
        <v>1216</v>
      </c>
      <c r="J117" t="s">
        <v>603</v>
      </c>
      <c r="K117" t="s">
        <v>427</v>
      </c>
      <c r="L117" t="s">
        <v>430</v>
      </c>
      <c r="AB117" s="129" t="str">
        <f>IF(基本情報登録!$D$10="","",IF(基本情報登録!$D$10=F117,1,0))</f>
        <v/>
      </c>
    </row>
    <row r="118" spans="1:28" customFormat="1" ht="17.649999999999999">
      <c r="A118">
        <v>116</v>
      </c>
      <c r="B118" t="s">
        <v>1243</v>
      </c>
      <c r="C118" t="s">
        <v>1244</v>
      </c>
      <c r="D118" t="s">
        <v>219</v>
      </c>
      <c r="E118" t="s">
        <v>220</v>
      </c>
      <c r="F118" t="s">
        <v>746</v>
      </c>
      <c r="G118" t="s">
        <v>181</v>
      </c>
      <c r="H118" t="s">
        <v>1245</v>
      </c>
      <c r="I118" t="s">
        <v>1246</v>
      </c>
      <c r="J118" t="s">
        <v>619</v>
      </c>
      <c r="K118" t="s">
        <v>427</v>
      </c>
      <c r="L118" t="s">
        <v>430</v>
      </c>
      <c r="AB118" s="129" t="str">
        <f>IF(基本情報登録!$D$10="","",IF(基本情報登録!$D$10=F118,1,0))</f>
        <v/>
      </c>
    </row>
    <row r="119" spans="1:28" customFormat="1" ht="17.649999999999999">
      <c r="A119">
        <v>117</v>
      </c>
      <c r="B119" t="s">
        <v>1247</v>
      </c>
      <c r="C119" t="s">
        <v>1248</v>
      </c>
      <c r="D119" t="s">
        <v>788</v>
      </c>
      <c r="E119" t="s">
        <v>789</v>
      </c>
      <c r="F119" t="s">
        <v>746</v>
      </c>
      <c r="G119" t="s">
        <v>182</v>
      </c>
      <c r="H119" t="s">
        <v>1249</v>
      </c>
      <c r="I119" t="s">
        <v>640</v>
      </c>
      <c r="J119" t="s">
        <v>576</v>
      </c>
      <c r="K119" t="s">
        <v>427</v>
      </c>
      <c r="L119" t="s">
        <v>430</v>
      </c>
      <c r="AB119" s="129" t="str">
        <f>IF(基本情報登録!$D$10="","",IF(基本情報登録!$D$10=F119,1,0))</f>
        <v/>
      </c>
    </row>
    <row r="120" spans="1:28" customFormat="1" ht="17.649999999999999">
      <c r="A120">
        <v>118</v>
      </c>
      <c r="B120" t="s">
        <v>1250</v>
      </c>
      <c r="C120" t="s">
        <v>1251</v>
      </c>
      <c r="D120" t="s">
        <v>788</v>
      </c>
      <c r="E120" t="s">
        <v>789</v>
      </c>
      <c r="F120" t="s">
        <v>746</v>
      </c>
      <c r="G120" t="s">
        <v>182</v>
      </c>
      <c r="H120" t="s">
        <v>1252</v>
      </c>
      <c r="I120" t="s">
        <v>542</v>
      </c>
      <c r="J120" t="s">
        <v>625</v>
      </c>
      <c r="K120" t="s">
        <v>427</v>
      </c>
      <c r="L120" t="s">
        <v>430</v>
      </c>
      <c r="AB120" s="129" t="str">
        <f>IF(基本情報登録!$D$10="","",IF(基本情報登録!$D$10=F120,1,0))</f>
        <v/>
      </c>
    </row>
    <row r="121" spans="1:28" customFormat="1" ht="17.649999999999999">
      <c r="A121">
        <v>119</v>
      </c>
      <c r="B121" t="s">
        <v>1253</v>
      </c>
      <c r="C121" t="s">
        <v>1254</v>
      </c>
      <c r="D121" t="s">
        <v>207</v>
      </c>
      <c r="E121" t="s">
        <v>208</v>
      </c>
      <c r="F121" t="s">
        <v>746</v>
      </c>
      <c r="G121" t="s">
        <v>182</v>
      </c>
      <c r="H121" t="s">
        <v>1255</v>
      </c>
      <c r="I121" t="s">
        <v>1256</v>
      </c>
      <c r="J121" t="s">
        <v>642</v>
      </c>
      <c r="K121" t="s">
        <v>427</v>
      </c>
      <c r="L121" t="s">
        <v>430</v>
      </c>
      <c r="AB121" s="129" t="str">
        <f>IF(基本情報登録!$D$10="","",IF(基本情報登録!$D$10=F121,1,0))</f>
        <v/>
      </c>
    </row>
    <row r="122" spans="1:28" customFormat="1" ht="17.649999999999999">
      <c r="A122">
        <v>120</v>
      </c>
      <c r="B122" t="s">
        <v>1257</v>
      </c>
      <c r="C122" t="s">
        <v>1258</v>
      </c>
      <c r="D122" t="s">
        <v>205</v>
      </c>
      <c r="E122" t="s">
        <v>206</v>
      </c>
      <c r="F122" t="s">
        <v>746</v>
      </c>
      <c r="G122" t="s">
        <v>182</v>
      </c>
      <c r="H122" t="s">
        <v>1259</v>
      </c>
      <c r="I122" t="s">
        <v>510</v>
      </c>
      <c r="J122" t="s">
        <v>565</v>
      </c>
      <c r="K122" t="s">
        <v>427</v>
      </c>
      <c r="L122" t="s">
        <v>430</v>
      </c>
      <c r="AB122" s="129" t="str">
        <f>IF(基本情報登録!$D$10="","",IF(基本情報登録!$D$10=F122,1,0))</f>
        <v/>
      </c>
    </row>
    <row r="123" spans="1:28" customFormat="1" ht="17.649999999999999">
      <c r="A123">
        <v>121</v>
      </c>
      <c r="B123" t="s">
        <v>1260</v>
      </c>
      <c r="C123" t="s">
        <v>1261</v>
      </c>
      <c r="D123" t="s">
        <v>834</v>
      </c>
      <c r="E123" t="s">
        <v>835</v>
      </c>
      <c r="F123" t="s">
        <v>746</v>
      </c>
      <c r="G123" t="s">
        <v>182</v>
      </c>
      <c r="H123" t="s">
        <v>1262</v>
      </c>
      <c r="I123" t="s">
        <v>550</v>
      </c>
      <c r="J123" t="s">
        <v>642</v>
      </c>
      <c r="K123" t="s">
        <v>427</v>
      </c>
      <c r="L123" t="s">
        <v>430</v>
      </c>
      <c r="AB123" s="129" t="str">
        <f>IF(基本情報登録!$D$10="","",IF(基本情報登録!$D$10=F123,1,0))</f>
        <v/>
      </c>
    </row>
    <row r="124" spans="1:28" customFormat="1" ht="17.649999999999999">
      <c r="A124">
        <v>122</v>
      </c>
      <c r="B124" t="s">
        <v>1263</v>
      </c>
      <c r="C124" t="s">
        <v>1264</v>
      </c>
      <c r="D124" t="s">
        <v>1115</v>
      </c>
      <c r="E124" t="s">
        <v>1116</v>
      </c>
      <c r="F124" t="s">
        <v>746</v>
      </c>
      <c r="G124" t="s">
        <v>182</v>
      </c>
      <c r="H124" t="s">
        <v>1265</v>
      </c>
      <c r="I124" t="s">
        <v>585</v>
      </c>
      <c r="J124" t="s">
        <v>527</v>
      </c>
      <c r="K124" t="s">
        <v>427</v>
      </c>
      <c r="L124" t="s">
        <v>430</v>
      </c>
      <c r="AB124" s="129" t="str">
        <f>IF(基本情報登録!$D$10="","",IF(基本情報登録!$D$10=F124,1,0))</f>
        <v/>
      </c>
    </row>
    <row r="125" spans="1:28" customFormat="1" ht="17.649999999999999">
      <c r="A125">
        <v>123</v>
      </c>
      <c r="B125" t="s">
        <v>1266</v>
      </c>
      <c r="C125" t="s">
        <v>1267</v>
      </c>
      <c r="D125" t="s">
        <v>221</v>
      </c>
      <c r="E125">
        <v>15</v>
      </c>
      <c r="F125" t="s">
        <v>746</v>
      </c>
      <c r="G125" t="s">
        <v>182</v>
      </c>
      <c r="H125" t="s">
        <v>499</v>
      </c>
      <c r="I125" t="s">
        <v>1268</v>
      </c>
      <c r="J125" t="s">
        <v>1269</v>
      </c>
      <c r="K125" t="s">
        <v>427</v>
      </c>
      <c r="L125" t="s">
        <v>430</v>
      </c>
      <c r="AB125" s="129" t="str">
        <f>IF(基本情報登録!$D$10="","",IF(基本情報登録!$D$10=F125,1,0))</f>
        <v/>
      </c>
    </row>
    <row r="126" spans="1:28" customFormat="1" ht="17.649999999999999">
      <c r="A126">
        <v>124</v>
      </c>
      <c r="B126" t="s">
        <v>1270</v>
      </c>
      <c r="C126" t="s">
        <v>1271</v>
      </c>
      <c r="D126" t="s">
        <v>788</v>
      </c>
      <c r="E126" t="s">
        <v>789</v>
      </c>
      <c r="F126" t="s">
        <v>746</v>
      </c>
      <c r="G126" t="s">
        <v>184</v>
      </c>
      <c r="H126" t="s">
        <v>386</v>
      </c>
      <c r="I126" t="s">
        <v>1272</v>
      </c>
      <c r="J126" t="s">
        <v>1273</v>
      </c>
      <c r="K126" t="s">
        <v>427</v>
      </c>
      <c r="L126" t="s">
        <v>430</v>
      </c>
      <c r="AB126" s="129" t="str">
        <f>IF(基本情報登録!$D$10="","",IF(基本情報登録!$D$10=F126,1,0))</f>
        <v/>
      </c>
    </row>
    <row r="127" spans="1:28" customFormat="1" ht="17.649999999999999">
      <c r="A127">
        <v>125</v>
      </c>
      <c r="B127" t="s">
        <v>1274</v>
      </c>
      <c r="C127" t="s">
        <v>1275</v>
      </c>
      <c r="D127" t="s">
        <v>1115</v>
      </c>
      <c r="E127" t="s">
        <v>1116</v>
      </c>
      <c r="F127" t="s">
        <v>746</v>
      </c>
      <c r="G127" t="s">
        <v>184</v>
      </c>
      <c r="H127" t="s">
        <v>383</v>
      </c>
      <c r="I127" t="s">
        <v>1276</v>
      </c>
      <c r="J127" t="s">
        <v>545</v>
      </c>
      <c r="K127" t="s">
        <v>427</v>
      </c>
      <c r="L127" t="s">
        <v>430</v>
      </c>
      <c r="AB127" s="129" t="str">
        <f>IF(基本情報登録!$D$10="","",IF(基本情報登録!$D$10=F127,1,0))</f>
        <v/>
      </c>
    </row>
    <row r="128" spans="1:28" customFormat="1" ht="17.649999999999999">
      <c r="A128">
        <v>126</v>
      </c>
      <c r="B128" t="s">
        <v>1277</v>
      </c>
      <c r="C128" t="s">
        <v>1278</v>
      </c>
      <c r="D128" t="s">
        <v>843</v>
      </c>
      <c r="E128" t="s">
        <v>844</v>
      </c>
      <c r="F128" t="s">
        <v>746</v>
      </c>
      <c r="G128" t="s">
        <v>184</v>
      </c>
      <c r="H128" t="s">
        <v>411</v>
      </c>
      <c r="I128" t="s">
        <v>1279</v>
      </c>
      <c r="J128" t="s">
        <v>1280</v>
      </c>
      <c r="K128" t="s">
        <v>427</v>
      </c>
      <c r="L128" t="s">
        <v>430</v>
      </c>
      <c r="AB128" s="129" t="str">
        <f>IF(基本情報登録!$D$10="","",IF(基本情報登録!$D$10=F128,1,0))</f>
        <v/>
      </c>
    </row>
    <row r="129" spans="1:28" customFormat="1" ht="17.649999999999999">
      <c r="A129">
        <v>127</v>
      </c>
      <c r="B129" t="s">
        <v>1281</v>
      </c>
      <c r="C129" t="s">
        <v>1282</v>
      </c>
      <c r="D129" t="s">
        <v>205</v>
      </c>
      <c r="E129" t="s">
        <v>206</v>
      </c>
      <c r="F129" t="s">
        <v>746</v>
      </c>
      <c r="G129" t="s">
        <v>184</v>
      </c>
      <c r="H129" t="s">
        <v>1283</v>
      </c>
      <c r="I129" t="s">
        <v>1284</v>
      </c>
      <c r="J129" t="s">
        <v>526</v>
      </c>
      <c r="K129" t="s">
        <v>427</v>
      </c>
      <c r="L129" t="s">
        <v>430</v>
      </c>
      <c r="AB129" s="129" t="str">
        <f>IF(基本情報登録!$D$10="","",IF(基本情報登録!$D$10=F129,1,0))</f>
        <v/>
      </c>
    </row>
    <row r="130" spans="1:28" customFormat="1" ht="17.649999999999999">
      <c r="A130">
        <v>128</v>
      </c>
      <c r="B130" t="s">
        <v>1285</v>
      </c>
      <c r="C130" t="s">
        <v>1286</v>
      </c>
      <c r="D130" t="s">
        <v>834</v>
      </c>
      <c r="E130" t="s">
        <v>835</v>
      </c>
      <c r="F130" t="s">
        <v>746</v>
      </c>
      <c r="G130" t="s">
        <v>184</v>
      </c>
      <c r="H130" t="s">
        <v>413</v>
      </c>
      <c r="I130" t="s">
        <v>623</v>
      </c>
      <c r="J130" t="s">
        <v>571</v>
      </c>
      <c r="K130" t="s">
        <v>427</v>
      </c>
      <c r="L130" t="s">
        <v>430</v>
      </c>
      <c r="AB130" s="129" t="str">
        <f>IF(基本情報登録!$D$10="","",IF(基本情報登録!$D$10=F130,1,0))</f>
        <v/>
      </c>
    </row>
    <row r="131" spans="1:28" customFormat="1" ht="17.649999999999999">
      <c r="A131">
        <v>129</v>
      </c>
      <c r="B131" t="s">
        <v>1287</v>
      </c>
      <c r="C131" t="s">
        <v>1288</v>
      </c>
      <c r="D131" t="s">
        <v>834</v>
      </c>
      <c r="E131" t="s">
        <v>835</v>
      </c>
      <c r="F131" t="s">
        <v>746</v>
      </c>
      <c r="G131" t="s">
        <v>184</v>
      </c>
      <c r="H131" t="s">
        <v>400</v>
      </c>
      <c r="I131" t="s">
        <v>1289</v>
      </c>
      <c r="J131" t="s">
        <v>576</v>
      </c>
      <c r="K131" t="s">
        <v>427</v>
      </c>
      <c r="L131" t="s">
        <v>430</v>
      </c>
      <c r="AB131" s="129" t="str">
        <f>IF(基本情報登録!$D$10="","",IF(基本情報登録!$D$10=F131,1,0))</f>
        <v/>
      </c>
    </row>
    <row r="132" spans="1:28" customFormat="1" ht="17.649999999999999">
      <c r="A132">
        <v>130</v>
      </c>
      <c r="B132" t="s">
        <v>1290</v>
      </c>
      <c r="C132" t="s">
        <v>1291</v>
      </c>
      <c r="D132" t="s">
        <v>335</v>
      </c>
      <c r="E132">
        <v>12</v>
      </c>
      <c r="F132" t="s">
        <v>746</v>
      </c>
      <c r="G132" t="s">
        <v>184</v>
      </c>
      <c r="H132" t="s">
        <v>1292</v>
      </c>
      <c r="I132" t="s">
        <v>1293</v>
      </c>
      <c r="J132" t="s">
        <v>526</v>
      </c>
      <c r="K132" t="s">
        <v>427</v>
      </c>
      <c r="L132" t="s">
        <v>430</v>
      </c>
      <c r="AB132" s="129" t="str">
        <f>IF(基本情報登録!$D$10="","",IF(基本情報登録!$D$10=F132,1,0))</f>
        <v/>
      </c>
    </row>
    <row r="133" spans="1:28" customFormat="1" ht="17.649999999999999">
      <c r="A133">
        <v>131</v>
      </c>
      <c r="B133" t="s">
        <v>1294</v>
      </c>
      <c r="C133" t="s">
        <v>1295</v>
      </c>
      <c r="D133" t="s">
        <v>204</v>
      </c>
      <c r="E133">
        <v>13</v>
      </c>
      <c r="F133" t="s">
        <v>746</v>
      </c>
      <c r="G133" t="s">
        <v>184</v>
      </c>
      <c r="H133" t="s">
        <v>1296</v>
      </c>
      <c r="I133" t="s">
        <v>567</v>
      </c>
      <c r="J133" t="s">
        <v>1034</v>
      </c>
      <c r="K133" t="s">
        <v>427</v>
      </c>
      <c r="L133" t="s">
        <v>430</v>
      </c>
      <c r="AB133" s="129" t="str">
        <f>IF(基本情報登録!$D$10="","",IF(基本情報登録!$D$10=F133,1,0))</f>
        <v/>
      </c>
    </row>
    <row r="134" spans="1:28" customFormat="1" ht="17.649999999999999">
      <c r="A134">
        <v>132</v>
      </c>
      <c r="B134" t="s">
        <v>1297</v>
      </c>
      <c r="C134" t="s">
        <v>1298</v>
      </c>
      <c r="D134" t="s">
        <v>183</v>
      </c>
      <c r="E134">
        <v>46</v>
      </c>
      <c r="F134" t="s">
        <v>746</v>
      </c>
      <c r="G134" t="s">
        <v>184</v>
      </c>
      <c r="H134" t="s">
        <v>1299</v>
      </c>
      <c r="I134" t="s">
        <v>1300</v>
      </c>
      <c r="J134" t="s">
        <v>1301</v>
      </c>
      <c r="K134" t="s">
        <v>427</v>
      </c>
      <c r="L134" t="s">
        <v>430</v>
      </c>
      <c r="AB134" s="129" t="str">
        <f>IF(基本情報登録!$D$10="","",IF(基本情報登録!$D$10=F134,1,0))</f>
        <v/>
      </c>
    </row>
    <row r="135" spans="1:28" customFormat="1" ht="17.649999999999999">
      <c r="A135">
        <v>133</v>
      </c>
      <c r="B135" t="s">
        <v>1302</v>
      </c>
      <c r="C135" t="s">
        <v>1303</v>
      </c>
      <c r="D135" t="s">
        <v>221</v>
      </c>
      <c r="E135">
        <v>15</v>
      </c>
      <c r="F135" t="s">
        <v>716</v>
      </c>
      <c r="G135" t="s">
        <v>181</v>
      </c>
      <c r="H135" t="s">
        <v>1304</v>
      </c>
      <c r="I135" t="s">
        <v>613</v>
      </c>
      <c r="J135" t="s">
        <v>1305</v>
      </c>
      <c r="K135" t="s">
        <v>427</v>
      </c>
      <c r="L135" t="s">
        <v>430</v>
      </c>
      <c r="AB135" s="129" t="str">
        <f>IF(基本情報登録!$D$10="","",IF(基本情報登録!$D$10=F135,1,0))</f>
        <v/>
      </c>
    </row>
    <row r="136" spans="1:28" customFormat="1" ht="17.649999999999999">
      <c r="A136">
        <v>134</v>
      </c>
      <c r="B136" t="s">
        <v>1306</v>
      </c>
      <c r="C136" t="s">
        <v>1307</v>
      </c>
      <c r="D136" t="s">
        <v>788</v>
      </c>
      <c r="E136" t="s">
        <v>789</v>
      </c>
      <c r="F136" t="s">
        <v>716</v>
      </c>
      <c r="G136" t="s">
        <v>184</v>
      </c>
      <c r="H136" t="s">
        <v>1308</v>
      </c>
      <c r="I136" t="s">
        <v>639</v>
      </c>
      <c r="J136" t="s">
        <v>1309</v>
      </c>
      <c r="K136" t="s">
        <v>427</v>
      </c>
      <c r="L136" t="s">
        <v>430</v>
      </c>
      <c r="AB136" s="129" t="str">
        <f>IF(基本情報登録!$D$10="","",IF(基本情報登録!$D$10=F136,1,0))</f>
        <v/>
      </c>
    </row>
    <row r="137" spans="1:28" customFormat="1" ht="17.649999999999999">
      <c r="A137">
        <v>135</v>
      </c>
      <c r="B137" t="s">
        <v>1310</v>
      </c>
      <c r="C137" t="s">
        <v>1311</v>
      </c>
      <c r="D137" t="s">
        <v>843</v>
      </c>
      <c r="E137" t="s">
        <v>844</v>
      </c>
      <c r="F137" t="s">
        <v>716</v>
      </c>
      <c r="G137" t="s">
        <v>182</v>
      </c>
      <c r="H137" t="s">
        <v>320</v>
      </c>
      <c r="I137" t="s">
        <v>1312</v>
      </c>
      <c r="J137" t="s">
        <v>1313</v>
      </c>
      <c r="K137" t="s">
        <v>427</v>
      </c>
      <c r="L137" t="s">
        <v>430</v>
      </c>
      <c r="AB137" s="129" t="str">
        <f>IF(基本情報登録!$D$10="","",IF(基本情報登録!$D$10=F137,1,0))</f>
        <v/>
      </c>
    </row>
    <row r="138" spans="1:28" customFormat="1" ht="17.649999999999999">
      <c r="A138">
        <v>136</v>
      </c>
      <c r="B138" t="s">
        <v>1314</v>
      </c>
      <c r="C138" t="s">
        <v>1315</v>
      </c>
      <c r="D138" t="s">
        <v>1115</v>
      </c>
      <c r="E138" t="s">
        <v>1116</v>
      </c>
      <c r="F138" t="s">
        <v>716</v>
      </c>
      <c r="G138" t="s">
        <v>181</v>
      </c>
      <c r="H138" t="s">
        <v>1316</v>
      </c>
      <c r="I138" t="s">
        <v>1221</v>
      </c>
      <c r="J138" t="s">
        <v>506</v>
      </c>
      <c r="K138" t="s">
        <v>427</v>
      </c>
      <c r="L138" t="s">
        <v>430</v>
      </c>
      <c r="AB138" s="129" t="str">
        <f>IF(基本情報登録!$D$10="","",IF(基本情報登録!$D$10=F138,1,0))</f>
        <v/>
      </c>
    </row>
    <row r="139" spans="1:28" customFormat="1" ht="17.649999999999999">
      <c r="A139">
        <v>137</v>
      </c>
      <c r="B139" t="s">
        <v>1317</v>
      </c>
      <c r="C139" t="s">
        <v>1318</v>
      </c>
      <c r="D139" t="s">
        <v>205</v>
      </c>
      <c r="E139" t="s">
        <v>206</v>
      </c>
      <c r="F139" t="s">
        <v>716</v>
      </c>
      <c r="G139" t="s">
        <v>197</v>
      </c>
      <c r="H139" t="s">
        <v>1319</v>
      </c>
      <c r="I139" t="s">
        <v>1320</v>
      </c>
      <c r="J139" t="s">
        <v>1321</v>
      </c>
      <c r="K139" t="s">
        <v>427</v>
      </c>
      <c r="L139" t="s">
        <v>430</v>
      </c>
      <c r="AB139" s="129" t="str">
        <f>IF(基本情報登録!$D$10="","",IF(基本情報登録!$D$10=F139,1,0))</f>
        <v/>
      </c>
    </row>
    <row r="140" spans="1:28" customFormat="1" ht="17.649999999999999">
      <c r="A140">
        <v>138</v>
      </c>
      <c r="B140" t="s">
        <v>1322</v>
      </c>
      <c r="C140" t="s">
        <v>1323</v>
      </c>
      <c r="D140" t="s">
        <v>843</v>
      </c>
      <c r="E140" t="s">
        <v>844</v>
      </c>
      <c r="F140" t="s">
        <v>716</v>
      </c>
      <c r="G140" t="s">
        <v>181</v>
      </c>
      <c r="H140" t="s">
        <v>1324</v>
      </c>
      <c r="I140" t="s">
        <v>585</v>
      </c>
      <c r="J140" t="s">
        <v>573</v>
      </c>
      <c r="K140" t="s">
        <v>427</v>
      </c>
      <c r="L140" t="s">
        <v>430</v>
      </c>
      <c r="AB140" s="129" t="str">
        <f>IF(基本情報登録!$D$10="","",IF(基本情報登録!$D$10=F140,1,0))</f>
        <v/>
      </c>
    </row>
    <row r="141" spans="1:28" customFormat="1" ht="17.649999999999999">
      <c r="A141">
        <v>139</v>
      </c>
      <c r="B141" t="s">
        <v>1325</v>
      </c>
      <c r="C141" t="s">
        <v>1326</v>
      </c>
      <c r="D141" t="s">
        <v>843</v>
      </c>
      <c r="E141" t="s">
        <v>844</v>
      </c>
      <c r="F141" t="s">
        <v>716</v>
      </c>
      <c r="G141" t="s">
        <v>184</v>
      </c>
      <c r="H141" t="s">
        <v>329</v>
      </c>
      <c r="I141" t="s">
        <v>1327</v>
      </c>
      <c r="J141" t="s">
        <v>1328</v>
      </c>
      <c r="K141" t="s">
        <v>427</v>
      </c>
      <c r="L141" t="s">
        <v>430</v>
      </c>
      <c r="AB141" s="129" t="str">
        <f>IF(基本情報登録!$D$10="","",IF(基本情報登録!$D$10=F141,1,0))</f>
        <v/>
      </c>
    </row>
    <row r="142" spans="1:28" customFormat="1" ht="17.649999999999999">
      <c r="A142">
        <v>140</v>
      </c>
      <c r="B142" t="s">
        <v>1329</v>
      </c>
      <c r="C142" t="s">
        <v>1330</v>
      </c>
      <c r="D142" t="s">
        <v>843</v>
      </c>
      <c r="E142" t="s">
        <v>844</v>
      </c>
      <c r="F142" t="s">
        <v>716</v>
      </c>
      <c r="G142" t="s">
        <v>184</v>
      </c>
      <c r="H142" t="s">
        <v>1331</v>
      </c>
      <c r="I142" t="s">
        <v>1332</v>
      </c>
      <c r="J142" t="s">
        <v>1034</v>
      </c>
      <c r="K142" t="s">
        <v>427</v>
      </c>
      <c r="L142" t="s">
        <v>430</v>
      </c>
      <c r="AB142" s="129" t="str">
        <f>IF(基本情報登録!$D$10="","",IF(基本情報登録!$D$10=F142,1,0))</f>
        <v/>
      </c>
    </row>
    <row r="143" spans="1:28" customFormat="1" ht="17.649999999999999">
      <c r="A143">
        <v>141</v>
      </c>
      <c r="B143" t="s">
        <v>1333</v>
      </c>
      <c r="C143" t="s">
        <v>1334</v>
      </c>
      <c r="D143" t="s">
        <v>214</v>
      </c>
      <c r="E143">
        <v>16</v>
      </c>
      <c r="F143" t="s">
        <v>716</v>
      </c>
      <c r="G143" t="s">
        <v>184</v>
      </c>
      <c r="H143" t="s">
        <v>425</v>
      </c>
      <c r="I143" t="s">
        <v>1335</v>
      </c>
      <c r="J143" t="s">
        <v>503</v>
      </c>
      <c r="K143" t="s">
        <v>427</v>
      </c>
      <c r="L143" t="s">
        <v>430</v>
      </c>
      <c r="AB143" s="129" t="str">
        <f>IF(基本情報登録!$D$10="","",IF(基本情報登録!$D$10=F143,1,0))</f>
        <v/>
      </c>
    </row>
    <row r="144" spans="1:28" customFormat="1" ht="17.649999999999999">
      <c r="A144">
        <v>142</v>
      </c>
      <c r="B144" t="s">
        <v>1336</v>
      </c>
      <c r="C144" t="s">
        <v>1337</v>
      </c>
      <c r="D144" t="s">
        <v>929</v>
      </c>
      <c r="E144">
        <v>20</v>
      </c>
      <c r="F144" t="s">
        <v>716</v>
      </c>
      <c r="G144" t="s">
        <v>181</v>
      </c>
      <c r="H144" t="s">
        <v>490</v>
      </c>
      <c r="I144" t="s">
        <v>1338</v>
      </c>
      <c r="J144" t="s">
        <v>611</v>
      </c>
      <c r="K144" t="s">
        <v>427</v>
      </c>
      <c r="L144" t="s">
        <v>430</v>
      </c>
      <c r="AB144" s="129" t="str">
        <f>IF(基本情報登録!$D$10="","",IF(基本情報登録!$D$10=F144,1,0))</f>
        <v/>
      </c>
    </row>
    <row r="145" spans="1:28" customFormat="1" ht="17.649999999999999">
      <c r="A145">
        <v>143</v>
      </c>
      <c r="B145" t="s">
        <v>1339</v>
      </c>
      <c r="C145" t="s">
        <v>1340</v>
      </c>
      <c r="D145" t="s">
        <v>843</v>
      </c>
      <c r="E145" t="s">
        <v>844</v>
      </c>
      <c r="F145" t="s">
        <v>716</v>
      </c>
      <c r="G145" t="s">
        <v>188</v>
      </c>
      <c r="H145" t="s">
        <v>1341</v>
      </c>
      <c r="I145" t="s">
        <v>637</v>
      </c>
      <c r="J145" t="s">
        <v>1342</v>
      </c>
      <c r="K145" t="s">
        <v>427</v>
      </c>
      <c r="L145" t="s">
        <v>430</v>
      </c>
      <c r="AB145" s="129" t="str">
        <f>IF(基本情報登録!$D$10="","",IF(基本情報登録!$D$10=F145,1,0))</f>
        <v/>
      </c>
    </row>
    <row r="146" spans="1:28" customFormat="1" ht="17.649999999999999">
      <c r="A146">
        <v>144</v>
      </c>
      <c r="B146" t="s">
        <v>1343</v>
      </c>
      <c r="C146" t="s">
        <v>1344</v>
      </c>
      <c r="D146" t="s">
        <v>221</v>
      </c>
      <c r="E146">
        <v>15</v>
      </c>
      <c r="F146" t="s">
        <v>716</v>
      </c>
      <c r="G146" t="s">
        <v>184</v>
      </c>
      <c r="H146" t="s">
        <v>1345</v>
      </c>
      <c r="I146" t="s">
        <v>445</v>
      </c>
      <c r="J146" t="s">
        <v>501</v>
      </c>
      <c r="K146" t="s">
        <v>427</v>
      </c>
      <c r="L146" t="s">
        <v>430</v>
      </c>
      <c r="AB146" s="129" t="str">
        <f>IF(基本情報登録!$D$10="","",IF(基本情報登録!$D$10=F146,1,0))</f>
        <v/>
      </c>
    </row>
    <row r="147" spans="1:28" customFormat="1" ht="17.649999999999999">
      <c r="A147">
        <v>145</v>
      </c>
      <c r="B147" t="s">
        <v>1346</v>
      </c>
      <c r="C147" t="s">
        <v>1347</v>
      </c>
      <c r="D147" t="s">
        <v>843</v>
      </c>
      <c r="E147" t="s">
        <v>844</v>
      </c>
      <c r="F147" t="s">
        <v>716</v>
      </c>
      <c r="G147" t="s">
        <v>184</v>
      </c>
      <c r="H147" t="s">
        <v>1331</v>
      </c>
      <c r="I147" t="s">
        <v>1348</v>
      </c>
      <c r="J147" t="s">
        <v>599</v>
      </c>
      <c r="K147" t="s">
        <v>427</v>
      </c>
      <c r="L147" t="s">
        <v>430</v>
      </c>
      <c r="AB147" s="129" t="str">
        <f>IF(基本情報登録!$D$10="","",IF(基本情報登録!$D$10=F147,1,0))</f>
        <v/>
      </c>
    </row>
    <row r="148" spans="1:28" customFormat="1" ht="17.649999999999999">
      <c r="A148">
        <v>146</v>
      </c>
      <c r="B148" t="s">
        <v>1349</v>
      </c>
      <c r="C148" t="s">
        <v>1350</v>
      </c>
      <c r="D148" t="s">
        <v>809</v>
      </c>
      <c r="E148">
        <v>10</v>
      </c>
      <c r="F148" t="s">
        <v>716</v>
      </c>
      <c r="G148" t="s">
        <v>182</v>
      </c>
      <c r="H148" t="s">
        <v>1351</v>
      </c>
      <c r="I148" t="s">
        <v>465</v>
      </c>
      <c r="J148" t="s">
        <v>1352</v>
      </c>
      <c r="K148" t="s">
        <v>427</v>
      </c>
      <c r="L148" t="s">
        <v>430</v>
      </c>
      <c r="AB148" s="129" t="str">
        <f>IF(基本情報登録!$D$10="","",IF(基本情報登録!$D$10=F148,1,0))</f>
        <v/>
      </c>
    </row>
    <row r="149" spans="1:28" customFormat="1" ht="17.649999999999999">
      <c r="A149">
        <v>147</v>
      </c>
      <c r="B149" t="s">
        <v>1353</v>
      </c>
      <c r="C149" t="s">
        <v>1354</v>
      </c>
      <c r="D149" t="s">
        <v>221</v>
      </c>
      <c r="E149">
        <v>15</v>
      </c>
      <c r="F149" t="s">
        <v>716</v>
      </c>
      <c r="G149" t="s">
        <v>182</v>
      </c>
      <c r="H149" t="s">
        <v>293</v>
      </c>
      <c r="I149" t="s">
        <v>1355</v>
      </c>
      <c r="J149" t="s">
        <v>625</v>
      </c>
      <c r="K149" t="s">
        <v>427</v>
      </c>
      <c r="L149" t="s">
        <v>430</v>
      </c>
      <c r="AB149" s="129" t="str">
        <f>IF(基本情報登録!$D$10="","",IF(基本情報登録!$D$10=F149,1,0))</f>
        <v/>
      </c>
    </row>
    <row r="150" spans="1:28" customFormat="1" ht="17.649999999999999">
      <c r="A150">
        <v>148</v>
      </c>
      <c r="B150" t="s">
        <v>1356</v>
      </c>
      <c r="C150" t="s">
        <v>1357</v>
      </c>
      <c r="D150" t="s">
        <v>199</v>
      </c>
      <c r="E150">
        <v>28</v>
      </c>
      <c r="F150" t="s">
        <v>716</v>
      </c>
      <c r="G150" t="s">
        <v>197</v>
      </c>
      <c r="H150" t="s">
        <v>1358</v>
      </c>
      <c r="I150" t="s">
        <v>1359</v>
      </c>
      <c r="J150" t="s">
        <v>1360</v>
      </c>
      <c r="K150" t="s">
        <v>427</v>
      </c>
      <c r="L150" t="s">
        <v>430</v>
      </c>
      <c r="AB150" s="129" t="str">
        <f>IF(基本情報登録!$D$10="","",IF(基本情報登録!$D$10=F150,1,0))</f>
        <v/>
      </c>
    </row>
    <row r="151" spans="1:28" customFormat="1" ht="17.649999999999999">
      <c r="A151">
        <v>149</v>
      </c>
      <c r="B151" t="s">
        <v>1361</v>
      </c>
      <c r="C151" t="s">
        <v>1362</v>
      </c>
      <c r="D151" t="s">
        <v>856</v>
      </c>
      <c r="E151" t="s">
        <v>857</v>
      </c>
      <c r="F151" t="s">
        <v>716</v>
      </c>
      <c r="G151" t="s">
        <v>186</v>
      </c>
      <c r="H151" t="s">
        <v>1363</v>
      </c>
      <c r="I151" t="s">
        <v>1364</v>
      </c>
      <c r="J151" t="s">
        <v>1365</v>
      </c>
      <c r="K151" t="s">
        <v>427</v>
      </c>
      <c r="L151" t="s">
        <v>430</v>
      </c>
      <c r="AB151" s="129" t="str">
        <f>IF(基本情報登録!$D$10="","",IF(基本情報登録!$D$10=F151,1,0))</f>
        <v/>
      </c>
    </row>
    <row r="152" spans="1:28" customFormat="1" ht="17.649999999999999">
      <c r="A152">
        <v>150</v>
      </c>
      <c r="B152" t="s">
        <v>1366</v>
      </c>
      <c r="C152" t="s">
        <v>1367</v>
      </c>
      <c r="D152" t="s">
        <v>843</v>
      </c>
      <c r="E152" t="s">
        <v>844</v>
      </c>
      <c r="F152" t="s">
        <v>755</v>
      </c>
      <c r="G152" t="s">
        <v>184</v>
      </c>
      <c r="H152" t="s">
        <v>387</v>
      </c>
      <c r="I152" t="s">
        <v>1368</v>
      </c>
      <c r="J152" t="s">
        <v>1369</v>
      </c>
      <c r="K152" t="s">
        <v>427</v>
      </c>
      <c r="L152" t="s">
        <v>430</v>
      </c>
      <c r="AB152" s="129" t="str">
        <f>IF(基本情報登録!$D$10="","",IF(基本情報登録!$D$10=F152,1,0))</f>
        <v/>
      </c>
    </row>
    <row r="153" spans="1:28" customFormat="1" ht="17.649999999999999">
      <c r="A153">
        <v>151</v>
      </c>
      <c r="B153" t="s">
        <v>1370</v>
      </c>
      <c r="C153" t="s">
        <v>1371</v>
      </c>
      <c r="D153" t="s">
        <v>843</v>
      </c>
      <c r="E153" t="s">
        <v>844</v>
      </c>
      <c r="F153" t="s">
        <v>755</v>
      </c>
      <c r="G153" t="s">
        <v>182</v>
      </c>
      <c r="H153" t="s">
        <v>277</v>
      </c>
      <c r="I153" t="s">
        <v>1372</v>
      </c>
      <c r="J153" t="s">
        <v>531</v>
      </c>
      <c r="K153" t="s">
        <v>427</v>
      </c>
      <c r="L153" t="s">
        <v>430</v>
      </c>
      <c r="AB153" s="129" t="str">
        <f>IF(基本情報登録!$D$10="","",IF(基本情報登録!$D$10=F153,1,0))</f>
        <v/>
      </c>
    </row>
    <row r="154" spans="1:28" customFormat="1" ht="17.649999999999999">
      <c r="A154">
        <v>152</v>
      </c>
      <c r="B154" t="s">
        <v>1373</v>
      </c>
      <c r="C154" t="s">
        <v>1374</v>
      </c>
      <c r="D154" t="s">
        <v>843</v>
      </c>
      <c r="E154" t="s">
        <v>844</v>
      </c>
      <c r="F154" t="s">
        <v>755</v>
      </c>
      <c r="G154" t="s">
        <v>182</v>
      </c>
      <c r="H154" t="s">
        <v>1375</v>
      </c>
      <c r="I154" t="s">
        <v>1376</v>
      </c>
      <c r="J154" t="s">
        <v>564</v>
      </c>
      <c r="K154" t="s">
        <v>427</v>
      </c>
      <c r="L154" t="s">
        <v>430</v>
      </c>
      <c r="AB154" s="129" t="str">
        <f>IF(基本情報登録!$D$10="","",IF(基本情報登録!$D$10=F154,1,0))</f>
        <v/>
      </c>
    </row>
    <row r="155" spans="1:28" customFormat="1" ht="17.649999999999999">
      <c r="A155">
        <v>153</v>
      </c>
      <c r="B155" t="s">
        <v>1377</v>
      </c>
      <c r="C155" t="s">
        <v>1378</v>
      </c>
      <c r="D155" t="s">
        <v>843</v>
      </c>
      <c r="E155" t="s">
        <v>844</v>
      </c>
      <c r="F155" t="s">
        <v>755</v>
      </c>
      <c r="G155" t="s">
        <v>188</v>
      </c>
      <c r="H155" t="s">
        <v>1379</v>
      </c>
      <c r="I155" t="s">
        <v>805</v>
      </c>
      <c r="J155" t="s">
        <v>532</v>
      </c>
      <c r="K155" t="s">
        <v>427</v>
      </c>
      <c r="L155" t="s">
        <v>430</v>
      </c>
      <c r="AB155" s="129" t="str">
        <f>IF(基本情報登録!$D$10="","",IF(基本情報登録!$D$10=F155,1,0))</f>
        <v/>
      </c>
    </row>
    <row r="156" spans="1:28" customFormat="1" ht="17.649999999999999">
      <c r="A156">
        <v>154</v>
      </c>
      <c r="B156" t="s">
        <v>1380</v>
      </c>
      <c r="C156" t="s">
        <v>1381</v>
      </c>
      <c r="D156" t="s">
        <v>843</v>
      </c>
      <c r="E156" t="s">
        <v>844</v>
      </c>
      <c r="F156" t="s">
        <v>755</v>
      </c>
      <c r="G156" t="s">
        <v>184</v>
      </c>
      <c r="H156" t="s">
        <v>1382</v>
      </c>
      <c r="I156" t="s">
        <v>542</v>
      </c>
      <c r="J156" t="s">
        <v>1383</v>
      </c>
      <c r="K156" t="s">
        <v>427</v>
      </c>
      <c r="L156" t="s">
        <v>430</v>
      </c>
      <c r="AB156" s="129" t="str">
        <f>IF(基本情報登録!$D$10="","",IF(基本情報登録!$D$10=F156,1,0))</f>
        <v/>
      </c>
    </row>
    <row r="157" spans="1:28" customFormat="1" ht="17.649999999999999">
      <c r="A157">
        <v>155</v>
      </c>
      <c r="B157" t="s">
        <v>1384</v>
      </c>
      <c r="C157" t="s">
        <v>1385</v>
      </c>
      <c r="D157" t="s">
        <v>843</v>
      </c>
      <c r="E157" t="s">
        <v>844</v>
      </c>
      <c r="F157" t="s">
        <v>755</v>
      </c>
      <c r="G157" t="s">
        <v>184</v>
      </c>
      <c r="H157" t="s">
        <v>1386</v>
      </c>
      <c r="I157" t="s">
        <v>1387</v>
      </c>
      <c r="J157" t="s">
        <v>1388</v>
      </c>
      <c r="K157" t="s">
        <v>427</v>
      </c>
      <c r="L157" t="s">
        <v>430</v>
      </c>
      <c r="AB157" s="129" t="str">
        <f>IF(基本情報登録!$D$10="","",IF(基本情報登録!$D$10=F157,1,0))</f>
        <v/>
      </c>
    </row>
    <row r="158" spans="1:28" customFormat="1" ht="17.649999999999999">
      <c r="A158">
        <v>156</v>
      </c>
      <c r="B158" t="s">
        <v>1389</v>
      </c>
      <c r="C158" t="s">
        <v>1390</v>
      </c>
      <c r="D158" t="s">
        <v>856</v>
      </c>
      <c r="E158" t="s">
        <v>857</v>
      </c>
      <c r="F158" t="s">
        <v>755</v>
      </c>
      <c r="G158" t="s">
        <v>181</v>
      </c>
      <c r="H158" t="s">
        <v>1391</v>
      </c>
      <c r="I158" t="s">
        <v>1392</v>
      </c>
      <c r="J158" t="s">
        <v>1393</v>
      </c>
      <c r="K158" t="s">
        <v>427</v>
      </c>
      <c r="L158" t="s">
        <v>430</v>
      </c>
      <c r="AB158" s="129" t="str">
        <f>IF(基本情報登録!$D$10="","",IF(基本情報登録!$D$10=F158,1,0))</f>
        <v/>
      </c>
    </row>
    <row r="159" spans="1:28" customFormat="1" ht="17.649999999999999">
      <c r="A159">
        <v>157</v>
      </c>
      <c r="B159" t="s">
        <v>1394</v>
      </c>
      <c r="C159" t="s">
        <v>1395</v>
      </c>
      <c r="D159" t="s">
        <v>843</v>
      </c>
      <c r="E159" t="s">
        <v>844</v>
      </c>
      <c r="F159" t="s">
        <v>755</v>
      </c>
      <c r="G159" t="s">
        <v>184</v>
      </c>
      <c r="H159" t="s">
        <v>394</v>
      </c>
      <c r="I159" t="s">
        <v>482</v>
      </c>
      <c r="J159" t="s">
        <v>503</v>
      </c>
      <c r="K159" t="s">
        <v>427</v>
      </c>
      <c r="L159" t="s">
        <v>430</v>
      </c>
      <c r="AB159" s="129" t="str">
        <f>IF(基本情報登録!$D$10="","",IF(基本情報登録!$D$10=F159,1,0))</f>
        <v/>
      </c>
    </row>
    <row r="160" spans="1:28" customFormat="1" ht="17.649999999999999">
      <c r="A160">
        <v>158</v>
      </c>
      <c r="B160" t="s">
        <v>1396</v>
      </c>
      <c r="C160" t="s">
        <v>1397</v>
      </c>
      <c r="D160" t="s">
        <v>788</v>
      </c>
      <c r="E160" t="s">
        <v>789</v>
      </c>
      <c r="F160" t="s">
        <v>755</v>
      </c>
      <c r="G160" t="s">
        <v>182</v>
      </c>
      <c r="H160" t="s">
        <v>232</v>
      </c>
      <c r="I160" t="s">
        <v>482</v>
      </c>
      <c r="J160" t="s">
        <v>581</v>
      </c>
      <c r="K160" t="s">
        <v>427</v>
      </c>
      <c r="L160" t="s">
        <v>430</v>
      </c>
      <c r="AB160" s="129" t="str">
        <f>IF(基本情報登録!$D$10="","",IF(基本情報登録!$D$10=F160,1,0))</f>
        <v/>
      </c>
    </row>
    <row r="161" spans="1:28" customFormat="1" ht="17.649999999999999">
      <c r="A161">
        <v>159</v>
      </c>
      <c r="B161" t="s">
        <v>1398</v>
      </c>
      <c r="C161" t="s">
        <v>1399</v>
      </c>
      <c r="D161" t="s">
        <v>843</v>
      </c>
      <c r="E161" t="s">
        <v>844</v>
      </c>
      <c r="F161" t="s">
        <v>755</v>
      </c>
      <c r="G161" t="s">
        <v>181</v>
      </c>
      <c r="H161" t="s">
        <v>1400</v>
      </c>
      <c r="I161" t="s">
        <v>509</v>
      </c>
      <c r="J161" t="s">
        <v>573</v>
      </c>
      <c r="K161" t="s">
        <v>427</v>
      </c>
      <c r="L161" t="s">
        <v>430</v>
      </c>
      <c r="AB161" s="129" t="str">
        <f>IF(基本情報登録!$D$10="","",IF(基本情報登録!$D$10=F161,1,0))</f>
        <v/>
      </c>
    </row>
    <row r="162" spans="1:28" customFormat="1" ht="17.649999999999999">
      <c r="A162">
        <v>160</v>
      </c>
      <c r="B162" t="s">
        <v>1401</v>
      </c>
      <c r="C162" t="s">
        <v>1402</v>
      </c>
      <c r="D162" t="s">
        <v>843</v>
      </c>
      <c r="E162" t="s">
        <v>844</v>
      </c>
      <c r="F162" t="s">
        <v>704</v>
      </c>
      <c r="G162">
        <v>4</v>
      </c>
      <c r="H162" t="s">
        <v>491</v>
      </c>
      <c r="I162" t="s">
        <v>502</v>
      </c>
      <c r="J162" t="s">
        <v>536</v>
      </c>
      <c r="K162" t="s">
        <v>427</v>
      </c>
      <c r="L162" t="s">
        <v>430</v>
      </c>
      <c r="AB162" s="129" t="str">
        <f>IF(基本情報登録!$D$10="","",IF(基本情報登録!$D$10=F162,1,0))</f>
        <v/>
      </c>
    </row>
    <row r="163" spans="1:28" customFormat="1" ht="17.649999999999999">
      <c r="A163">
        <v>161</v>
      </c>
      <c r="B163" t="s">
        <v>1403</v>
      </c>
      <c r="C163" t="s">
        <v>1404</v>
      </c>
      <c r="D163" t="s">
        <v>1115</v>
      </c>
      <c r="E163" t="s">
        <v>1116</v>
      </c>
      <c r="F163" t="s">
        <v>704</v>
      </c>
      <c r="G163">
        <v>4</v>
      </c>
      <c r="H163" t="s">
        <v>1405</v>
      </c>
      <c r="I163" t="s">
        <v>1406</v>
      </c>
      <c r="J163" t="s">
        <v>516</v>
      </c>
      <c r="K163" t="s">
        <v>427</v>
      </c>
      <c r="L163" t="s">
        <v>430</v>
      </c>
      <c r="AB163" s="129" t="str">
        <f>IF(基本情報登録!$D$10="","",IF(基本情報登録!$D$10=F163,1,0))</f>
        <v/>
      </c>
    </row>
    <row r="164" spans="1:28" customFormat="1" ht="17.649999999999999">
      <c r="A164">
        <v>162</v>
      </c>
      <c r="B164" t="s">
        <v>1407</v>
      </c>
      <c r="C164" t="s">
        <v>1408</v>
      </c>
      <c r="D164" t="s">
        <v>205</v>
      </c>
      <c r="E164" t="s">
        <v>206</v>
      </c>
      <c r="F164" t="s">
        <v>704</v>
      </c>
      <c r="G164">
        <v>4</v>
      </c>
      <c r="H164" t="s">
        <v>236</v>
      </c>
      <c r="I164" t="s">
        <v>446</v>
      </c>
      <c r="J164" t="s">
        <v>505</v>
      </c>
      <c r="K164" t="s">
        <v>427</v>
      </c>
      <c r="L164" t="s">
        <v>430</v>
      </c>
      <c r="AB164" s="129" t="str">
        <f>IF(基本情報登録!$D$10="","",IF(基本情報登録!$D$10=F164,1,0))</f>
        <v/>
      </c>
    </row>
    <row r="165" spans="1:28" customFormat="1" ht="17.649999999999999">
      <c r="A165">
        <v>163</v>
      </c>
      <c r="B165" t="s">
        <v>1409</v>
      </c>
      <c r="C165" t="s">
        <v>1410</v>
      </c>
      <c r="D165" t="s">
        <v>843</v>
      </c>
      <c r="E165" t="s">
        <v>844</v>
      </c>
      <c r="F165" t="s">
        <v>704</v>
      </c>
      <c r="G165">
        <v>4</v>
      </c>
      <c r="H165" t="s">
        <v>212</v>
      </c>
      <c r="I165" t="s">
        <v>482</v>
      </c>
      <c r="J165" t="s">
        <v>641</v>
      </c>
      <c r="K165" t="s">
        <v>427</v>
      </c>
      <c r="L165" t="s">
        <v>430</v>
      </c>
      <c r="AB165" s="129" t="str">
        <f>IF(基本情報登録!$D$10="","",IF(基本情報登録!$D$10=F165,1,0))</f>
        <v/>
      </c>
    </row>
    <row r="166" spans="1:28" customFormat="1" ht="17.649999999999999">
      <c r="A166">
        <v>164</v>
      </c>
      <c r="B166" t="s">
        <v>1411</v>
      </c>
      <c r="C166" t="s">
        <v>1412</v>
      </c>
      <c r="D166" t="s">
        <v>843</v>
      </c>
      <c r="E166" t="s">
        <v>844</v>
      </c>
      <c r="F166" t="s">
        <v>704</v>
      </c>
      <c r="G166">
        <v>4</v>
      </c>
      <c r="H166" t="s">
        <v>228</v>
      </c>
      <c r="I166" t="s">
        <v>482</v>
      </c>
      <c r="J166" t="s">
        <v>551</v>
      </c>
      <c r="K166" t="s">
        <v>427</v>
      </c>
      <c r="L166" t="s">
        <v>430</v>
      </c>
      <c r="AB166" s="129" t="str">
        <f>IF(基本情報登録!$D$10="","",IF(基本情報登録!$D$10=F166,1,0))</f>
        <v/>
      </c>
    </row>
    <row r="167" spans="1:28" customFormat="1" ht="17.649999999999999">
      <c r="A167">
        <v>165</v>
      </c>
      <c r="B167" t="s">
        <v>1413</v>
      </c>
      <c r="C167" t="s">
        <v>1414</v>
      </c>
      <c r="D167" t="s">
        <v>1115</v>
      </c>
      <c r="E167" t="s">
        <v>1116</v>
      </c>
      <c r="F167" t="s">
        <v>704</v>
      </c>
      <c r="G167">
        <v>4</v>
      </c>
      <c r="H167" t="s">
        <v>264</v>
      </c>
      <c r="I167" t="s">
        <v>550</v>
      </c>
      <c r="J167" t="s">
        <v>536</v>
      </c>
      <c r="K167" t="s">
        <v>427</v>
      </c>
      <c r="L167" t="s">
        <v>430</v>
      </c>
      <c r="AB167" s="129" t="str">
        <f>IF(基本情報登録!$D$10="","",IF(基本情報登録!$D$10=F167,1,0))</f>
        <v/>
      </c>
    </row>
    <row r="168" spans="1:28" customFormat="1" ht="17.649999999999999">
      <c r="A168">
        <v>166</v>
      </c>
      <c r="B168" t="s">
        <v>1415</v>
      </c>
      <c r="C168" t="s">
        <v>1416</v>
      </c>
      <c r="D168" t="s">
        <v>843</v>
      </c>
      <c r="E168" t="s">
        <v>844</v>
      </c>
      <c r="F168" t="s">
        <v>704</v>
      </c>
      <c r="G168">
        <v>4</v>
      </c>
      <c r="H168" t="s">
        <v>1417</v>
      </c>
      <c r="I168" t="s">
        <v>1418</v>
      </c>
      <c r="J168" t="s">
        <v>500</v>
      </c>
      <c r="K168" t="s">
        <v>427</v>
      </c>
      <c r="L168" t="s">
        <v>430</v>
      </c>
      <c r="AB168" s="129" t="str">
        <f>IF(基本情報登録!$D$10="","",IF(基本情報登録!$D$10=F168,1,0))</f>
        <v/>
      </c>
    </row>
    <row r="169" spans="1:28" customFormat="1" ht="17.649999999999999">
      <c r="A169">
        <v>167</v>
      </c>
      <c r="B169" t="s">
        <v>1419</v>
      </c>
      <c r="C169" t="s">
        <v>1420</v>
      </c>
      <c r="D169" t="s">
        <v>843</v>
      </c>
      <c r="E169" t="s">
        <v>844</v>
      </c>
      <c r="F169" t="s">
        <v>704</v>
      </c>
      <c r="G169">
        <v>4</v>
      </c>
      <c r="H169" t="s">
        <v>1421</v>
      </c>
      <c r="I169" t="s">
        <v>1422</v>
      </c>
      <c r="J169" t="s">
        <v>518</v>
      </c>
      <c r="K169" t="s">
        <v>427</v>
      </c>
      <c r="L169" t="s">
        <v>430</v>
      </c>
      <c r="AB169" s="129" t="str">
        <f>IF(基本情報登録!$D$10="","",IF(基本情報登録!$D$10=F169,1,0))</f>
        <v/>
      </c>
    </row>
    <row r="170" spans="1:28" customFormat="1" ht="17.649999999999999">
      <c r="A170">
        <v>168</v>
      </c>
      <c r="B170" t="s">
        <v>1423</v>
      </c>
      <c r="C170" t="s">
        <v>1424</v>
      </c>
      <c r="D170" t="s">
        <v>843</v>
      </c>
      <c r="E170" t="s">
        <v>844</v>
      </c>
      <c r="F170" t="s">
        <v>704</v>
      </c>
      <c r="G170">
        <v>3</v>
      </c>
      <c r="H170" t="s">
        <v>1425</v>
      </c>
      <c r="I170" t="s">
        <v>1426</v>
      </c>
      <c r="J170" t="s">
        <v>435</v>
      </c>
      <c r="K170" t="s">
        <v>427</v>
      </c>
      <c r="L170" t="s">
        <v>430</v>
      </c>
      <c r="AB170" s="129" t="str">
        <f>IF(基本情報登録!$D$10="","",IF(基本情報登録!$D$10=F170,1,0))</f>
        <v/>
      </c>
    </row>
    <row r="171" spans="1:28" customFormat="1" ht="17.649999999999999">
      <c r="A171">
        <v>169</v>
      </c>
      <c r="B171" t="s">
        <v>1427</v>
      </c>
      <c r="C171" t="s">
        <v>1428</v>
      </c>
      <c r="D171" t="s">
        <v>843</v>
      </c>
      <c r="E171" t="s">
        <v>844</v>
      </c>
      <c r="F171" t="s">
        <v>704</v>
      </c>
      <c r="G171">
        <v>3</v>
      </c>
      <c r="H171" t="s">
        <v>287</v>
      </c>
      <c r="I171" t="s">
        <v>1429</v>
      </c>
      <c r="J171" t="s">
        <v>529</v>
      </c>
      <c r="K171" t="s">
        <v>427</v>
      </c>
      <c r="L171" t="s">
        <v>430</v>
      </c>
      <c r="AB171" s="129" t="str">
        <f>IF(基本情報登録!$D$10="","",IF(基本情報登録!$D$10=F171,1,0))</f>
        <v/>
      </c>
    </row>
    <row r="172" spans="1:28" customFormat="1" ht="17.649999999999999">
      <c r="A172">
        <v>170</v>
      </c>
      <c r="B172" t="s">
        <v>1430</v>
      </c>
      <c r="C172" t="s">
        <v>1431</v>
      </c>
      <c r="D172" t="s">
        <v>1115</v>
      </c>
      <c r="E172" t="s">
        <v>1116</v>
      </c>
      <c r="F172" t="s">
        <v>704</v>
      </c>
      <c r="G172">
        <v>3</v>
      </c>
      <c r="H172" t="s">
        <v>1432</v>
      </c>
      <c r="I172" t="s">
        <v>447</v>
      </c>
      <c r="J172" t="s">
        <v>643</v>
      </c>
      <c r="K172" t="s">
        <v>427</v>
      </c>
      <c r="L172" t="s">
        <v>430</v>
      </c>
      <c r="AB172" s="129" t="str">
        <f>IF(基本情報登録!$D$10="","",IF(基本情報登録!$D$10=F172,1,0))</f>
        <v/>
      </c>
    </row>
    <row r="173" spans="1:28" customFormat="1" ht="17.649999999999999">
      <c r="A173">
        <v>171</v>
      </c>
      <c r="B173" t="s">
        <v>1433</v>
      </c>
      <c r="C173" t="s">
        <v>1434</v>
      </c>
      <c r="D173" t="s">
        <v>843</v>
      </c>
      <c r="E173" t="s">
        <v>844</v>
      </c>
      <c r="F173" t="s">
        <v>704</v>
      </c>
      <c r="G173">
        <v>3</v>
      </c>
      <c r="H173" t="s">
        <v>1435</v>
      </c>
      <c r="I173" t="s">
        <v>1436</v>
      </c>
      <c r="J173" t="s">
        <v>1437</v>
      </c>
      <c r="K173" t="s">
        <v>427</v>
      </c>
      <c r="L173" t="s">
        <v>430</v>
      </c>
      <c r="AB173" s="129" t="str">
        <f>IF(基本情報登録!$D$10="","",IF(基本情報登録!$D$10=F173,1,0))</f>
        <v/>
      </c>
    </row>
    <row r="174" spans="1:28" customFormat="1" ht="17.649999999999999">
      <c r="A174">
        <v>172</v>
      </c>
      <c r="B174" t="s">
        <v>1438</v>
      </c>
      <c r="C174" t="s">
        <v>1439</v>
      </c>
      <c r="D174" t="s">
        <v>205</v>
      </c>
      <c r="E174" t="s">
        <v>206</v>
      </c>
      <c r="F174" t="s">
        <v>704</v>
      </c>
      <c r="G174">
        <v>3</v>
      </c>
      <c r="H174" t="s">
        <v>278</v>
      </c>
      <c r="I174" t="s">
        <v>1440</v>
      </c>
      <c r="J174" t="s">
        <v>1441</v>
      </c>
      <c r="K174" t="s">
        <v>427</v>
      </c>
      <c r="L174" t="s">
        <v>430</v>
      </c>
      <c r="AB174" s="129" t="str">
        <f>IF(基本情報登録!$D$10="","",IF(基本情報登録!$D$10=F174,1,0))</f>
        <v/>
      </c>
    </row>
    <row r="175" spans="1:28" customFormat="1" ht="17.649999999999999">
      <c r="A175">
        <v>173</v>
      </c>
      <c r="B175" t="s">
        <v>1442</v>
      </c>
      <c r="C175" t="s">
        <v>1443</v>
      </c>
      <c r="D175" t="s">
        <v>219</v>
      </c>
      <c r="E175" t="s">
        <v>220</v>
      </c>
      <c r="F175" t="s">
        <v>704</v>
      </c>
      <c r="G175">
        <v>3</v>
      </c>
      <c r="H175" t="s">
        <v>299</v>
      </c>
      <c r="I175" t="s">
        <v>519</v>
      </c>
      <c r="J175" t="s">
        <v>1444</v>
      </c>
      <c r="K175" t="s">
        <v>427</v>
      </c>
      <c r="L175" t="s">
        <v>430</v>
      </c>
      <c r="AB175" s="129" t="str">
        <f>IF(基本情報登録!$D$10="","",IF(基本情報登録!$D$10=F175,1,0))</f>
        <v/>
      </c>
    </row>
    <row r="176" spans="1:28" customFormat="1" ht="17.649999999999999">
      <c r="A176">
        <v>174</v>
      </c>
      <c r="B176" t="s">
        <v>1445</v>
      </c>
      <c r="C176" t="s">
        <v>1446</v>
      </c>
      <c r="D176" t="s">
        <v>205</v>
      </c>
      <c r="E176" t="s">
        <v>206</v>
      </c>
      <c r="F176" t="s">
        <v>704</v>
      </c>
      <c r="G176">
        <v>3</v>
      </c>
      <c r="H176" t="s">
        <v>1447</v>
      </c>
      <c r="I176" t="s">
        <v>1448</v>
      </c>
      <c r="J176" t="s">
        <v>642</v>
      </c>
      <c r="K176" t="s">
        <v>427</v>
      </c>
      <c r="L176" t="s">
        <v>430</v>
      </c>
      <c r="AB176" s="129" t="str">
        <f>IF(基本情報登録!$D$10="","",IF(基本情報登録!$D$10=F176,1,0))</f>
        <v/>
      </c>
    </row>
    <row r="177" spans="1:28" customFormat="1" ht="17.649999999999999">
      <c r="A177">
        <v>175</v>
      </c>
      <c r="B177" t="s">
        <v>1449</v>
      </c>
      <c r="C177" t="s">
        <v>1450</v>
      </c>
      <c r="D177" t="s">
        <v>1115</v>
      </c>
      <c r="E177" t="s">
        <v>1116</v>
      </c>
      <c r="F177" t="s">
        <v>704</v>
      </c>
      <c r="G177">
        <v>3</v>
      </c>
      <c r="H177" t="s">
        <v>1451</v>
      </c>
      <c r="I177" t="s">
        <v>1452</v>
      </c>
      <c r="J177" t="s">
        <v>615</v>
      </c>
      <c r="K177" t="s">
        <v>427</v>
      </c>
      <c r="L177" t="s">
        <v>430</v>
      </c>
      <c r="AB177" s="129" t="str">
        <f>IF(基本情報登録!$D$10="","",IF(基本情報登録!$D$10=F177,1,0))</f>
        <v/>
      </c>
    </row>
    <row r="178" spans="1:28" customFormat="1" ht="17.649999999999999">
      <c r="A178">
        <v>176</v>
      </c>
      <c r="B178" t="s">
        <v>1453</v>
      </c>
      <c r="C178" t="s">
        <v>1454</v>
      </c>
      <c r="D178" t="s">
        <v>205</v>
      </c>
      <c r="E178" t="s">
        <v>206</v>
      </c>
      <c r="F178" t="s">
        <v>704</v>
      </c>
      <c r="G178">
        <v>3</v>
      </c>
      <c r="H178" t="s">
        <v>975</v>
      </c>
      <c r="I178" t="s">
        <v>556</v>
      </c>
      <c r="J178" t="s">
        <v>553</v>
      </c>
      <c r="K178" t="s">
        <v>427</v>
      </c>
      <c r="L178" t="s">
        <v>430</v>
      </c>
      <c r="AB178" s="129" t="str">
        <f>IF(基本情報登録!$D$10="","",IF(基本情報登録!$D$10=F178,1,0))</f>
        <v/>
      </c>
    </row>
    <row r="179" spans="1:28" customFormat="1" ht="17.649999999999999">
      <c r="A179">
        <v>177</v>
      </c>
      <c r="B179" t="s">
        <v>1455</v>
      </c>
      <c r="C179" t="s">
        <v>1456</v>
      </c>
      <c r="D179" t="s">
        <v>843</v>
      </c>
      <c r="E179" t="s">
        <v>844</v>
      </c>
      <c r="F179" t="s">
        <v>704</v>
      </c>
      <c r="G179">
        <v>2</v>
      </c>
      <c r="H179" t="s">
        <v>294</v>
      </c>
      <c r="I179" t="s">
        <v>1426</v>
      </c>
      <c r="J179" t="s">
        <v>507</v>
      </c>
      <c r="K179" t="s">
        <v>427</v>
      </c>
      <c r="L179" t="s">
        <v>430</v>
      </c>
      <c r="AB179" s="129" t="str">
        <f>IF(基本情報登録!$D$10="","",IF(基本情報登録!$D$10=F179,1,0))</f>
        <v/>
      </c>
    </row>
    <row r="180" spans="1:28" customFormat="1" ht="17.649999999999999">
      <c r="A180">
        <v>178</v>
      </c>
      <c r="B180" t="s">
        <v>1457</v>
      </c>
      <c r="C180" t="s">
        <v>1458</v>
      </c>
      <c r="D180" t="s">
        <v>1115</v>
      </c>
      <c r="E180" t="s">
        <v>1116</v>
      </c>
      <c r="F180" t="s">
        <v>704</v>
      </c>
      <c r="G180">
        <v>2</v>
      </c>
      <c r="H180" t="s">
        <v>497</v>
      </c>
      <c r="I180" t="s">
        <v>1459</v>
      </c>
      <c r="J180" t="s">
        <v>526</v>
      </c>
      <c r="K180" t="s">
        <v>427</v>
      </c>
      <c r="L180" t="s">
        <v>430</v>
      </c>
      <c r="AB180" s="129" t="str">
        <f>IF(基本情報登録!$D$10="","",IF(基本情報登録!$D$10=F180,1,0))</f>
        <v/>
      </c>
    </row>
    <row r="181" spans="1:28" customFormat="1" ht="17.649999999999999">
      <c r="A181">
        <v>179</v>
      </c>
      <c r="B181" t="s">
        <v>1460</v>
      </c>
      <c r="C181" t="s">
        <v>1461</v>
      </c>
      <c r="D181" t="s">
        <v>843</v>
      </c>
      <c r="E181" t="s">
        <v>844</v>
      </c>
      <c r="F181" t="s">
        <v>704</v>
      </c>
      <c r="G181">
        <v>2</v>
      </c>
      <c r="H181" t="s">
        <v>404</v>
      </c>
      <c r="I181" t="s">
        <v>482</v>
      </c>
      <c r="J181" t="s">
        <v>636</v>
      </c>
      <c r="K181" t="s">
        <v>427</v>
      </c>
      <c r="L181" t="s">
        <v>430</v>
      </c>
      <c r="AB181" s="129" t="str">
        <f>IF(基本情報登録!$D$10="","",IF(基本情報登録!$D$10=F181,1,0))</f>
        <v/>
      </c>
    </row>
    <row r="182" spans="1:28" customFormat="1" ht="17.649999999999999">
      <c r="A182">
        <v>180</v>
      </c>
      <c r="B182" t="s">
        <v>1462</v>
      </c>
      <c r="C182" t="s">
        <v>1463</v>
      </c>
      <c r="D182" t="s">
        <v>843</v>
      </c>
      <c r="E182" t="s">
        <v>844</v>
      </c>
      <c r="F182" t="s">
        <v>704</v>
      </c>
      <c r="G182">
        <v>2</v>
      </c>
      <c r="H182" t="s">
        <v>1464</v>
      </c>
      <c r="I182" t="s">
        <v>482</v>
      </c>
      <c r="J182" t="s">
        <v>621</v>
      </c>
      <c r="K182" t="s">
        <v>427</v>
      </c>
      <c r="L182" t="s">
        <v>430</v>
      </c>
      <c r="AB182" s="129" t="str">
        <f>IF(基本情報登録!$D$10="","",IF(基本情報登録!$D$10=F182,1,0))</f>
        <v/>
      </c>
    </row>
    <row r="183" spans="1:28" customFormat="1" ht="17.649999999999999">
      <c r="A183">
        <v>181</v>
      </c>
      <c r="B183" t="s">
        <v>1465</v>
      </c>
      <c r="C183" t="s">
        <v>1466</v>
      </c>
      <c r="D183" t="s">
        <v>843</v>
      </c>
      <c r="E183" t="s">
        <v>844</v>
      </c>
      <c r="F183" t="s">
        <v>704</v>
      </c>
      <c r="G183">
        <v>2</v>
      </c>
      <c r="H183" t="s">
        <v>1467</v>
      </c>
      <c r="I183" t="s">
        <v>1468</v>
      </c>
      <c r="J183" t="s">
        <v>1469</v>
      </c>
      <c r="K183" t="s">
        <v>427</v>
      </c>
      <c r="L183" t="s">
        <v>430</v>
      </c>
      <c r="AB183" s="129" t="str">
        <f>IF(基本情報登録!$D$10="","",IF(基本情報登録!$D$10=F183,1,0))</f>
        <v/>
      </c>
    </row>
    <row r="184" spans="1:28" customFormat="1" ht="17.649999999999999">
      <c r="A184">
        <v>182</v>
      </c>
      <c r="B184" t="s">
        <v>1470</v>
      </c>
      <c r="C184" t="s">
        <v>1471</v>
      </c>
      <c r="D184" t="s">
        <v>843</v>
      </c>
      <c r="E184" t="s">
        <v>844</v>
      </c>
      <c r="F184" t="s">
        <v>704</v>
      </c>
      <c r="G184">
        <v>2</v>
      </c>
      <c r="H184" t="s">
        <v>382</v>
      </c>
      <c r="I184" t="s">
        <v>1472</v>
      </c>
      <c r="J184" t="s">
        <v>580</v>
      </c>
      <c r="K184" t="s">
        <v>427</v>
      </c>
      <c r="L184" t="s">
        <v>430</v>
      </c>
      <c r="AB184" s="129" t="str">
        <f>IF(基本情報登録!$D$10="","",IF(基本情報登録!$D$10=F184,1,0))</f>
        <v/>
      </c>
    </row>
    <row r="185" spans="1:28" customFormat="1" ht="17.649999999999999">
      <c r="A185">
        <v>183</v>
      </c>
      <c r="B185" t="s">
        <v>1473</v>
      </c>
      <c r="C185" t="s">
        <v>1474</v>
      </c>
      <c r="D185" t="s">
        <v>843</v>
      </c>
      <c r="E185" t="s">
        <v>844</v>
      </c>
      <c r="F185" t="s">
        <v>704</v>
      </c>
      <c r="G185">
        <v>2</v>
      </c>
      <c r="H185" t="s">
        <v>1475</v>
      </c>
      <c r="I185" t="s">
        <v>447</v>
      </c>
      <c r="J185" t="s">
        <v>520</v>
      </c>
      <c r="K185" t="s">
        <v>427</v>
      </c>
      <c r="L185" t="s">
        <v>430</v>
      </c>
      <c r="AB185" s="129" t="str">
        <f>IF(基本情報登録!$D$10="","",IF(基本情報登録!$D$10=F185,1,0))</f>
        <v/>
      </c>
    </row>
    <row r="186" spans="1:28" customFormat="1" ht="17.649999999999999">
      <c r="A186">
        <v>184</v>
      </c>
      <c r="B186" t="s">
        <v>1476</v>
      </c>
      <c r="C186" t="s">
        <v>1477</v>
      </c>
      <c r="D186" t="s">
        <v>843</v>
      </c>
      <c r="E186" t="s">
        <v>844</v>
      </c>
      <c r="F186" t="s">
        <v>704</v>
      </c>
      <c r="G186">
        <v>2</v>
      </c>
      <c r="H186" t="s">
        <v>1478</v>
      </c>
      <c r="I186" t="s">
        <v>447</v>
      </c>
      <c r="J186" t="s">
        <v>546</v>
      </c>
      <c r="K186" t="s">
        <v>427</v>
      </c>
      <c r="L186" t="s">
        <v>430</v>
      </c>
      <c r="AB186" s="129" t="str">
        <f>IF(基本情報登録!$D$10="","",IF(基本情報登録!$D$10=F186,1,0))</f>
        <v/>
      </c>
    </row>
    <row r="187" spans="1:28" customFormat="1" ht="17.649999999999999">
      <c r="A187">
        <v>185</v>
      </c>
      <c r="B187" t="s">
        <v>1479</v>
      </c>
      <c r="C187" t="s">
        <v>1480</v>
      </c>
      <c r="D187" t="s">
        <v>843</v>
      </c>
      <c r="E187" t="s">
        <v>844</v>
      </c>
      <c r="F187" t="s">
        <v>704</v>
      </c>
      <c r="G187">
        <v>2</v>
      </c>
      <c r="H187" t="s">
        <v>1481</v>
      </c>
      <c r="I187" t="s">
        <v>1482</v>
      </c>
      <c r="J187" t="s">
        <v>593</v>
      </c>
      <c r="K187" t="s">
        <v>427</v>
      </c>
      <c r="L187" t="s">
        <v>430</v>
      </c>
      <c r="AB187" s="129" t="str">
        <f>IF(基本情報登録!$D$10="","",IF(基本情報登録!$D$10=F187,1,0))</f>
        <v/>
      </c>
    </row>
    <row r="188" spans="1:28" customFormat="1" ht="17.649999999999999">
      <c r="A188">
        <v>186</v>
      </c>
      <c r="B188" t="s">
        <v>1483</v>
      </c>
      <c r="C188" t="s">
        <v>1484</v>
      </c>
      <c r="D188" t="s">
        <v>843</v>
      </c>
      <c r="E188" t="s">
        <v>844</v>
      </c>
      <c r="F188" t="s">
        <v>704</v>
      </c>
      <c r="G188">
        <v>2</v>
      </c>
      <c r="H188" t="s">
        <v>907</v>
      </c>
      <c r="I188" t="s">
        <v>473</v>
      </c>
      <c r="J188" t="s">
        <v>476</v>
      </c>
      <c r="K188" t="s">
        <v>427</v>
      </c>
      <c r="L188" t="s">
        <v>430</v>
      </c>
      <c r="AB188" s="129" t="str">
        <f>IF(基本情報登録!$D$10="","",IF(基本情報登録!$D$10=F188,1,0))</f>
        <v/>
      </c>
    </row>
    <row r="189" spans="1:28" customFormat="1" ht="17.649999999999999">
      <c r="A189">
        <v>187</v>
      </c>
      <c r="B189" t="s">
        <v>1485</v>
      </c>
      <c r="C189" t="s">
        <v>1486</v>
      </c>
      <c r="D189" t="s">
        <v>856</v>
      </c>
      <c r="E189" t="s">
        <v>857</v>
      </c>
      <c r="F189" t="s">
        <v>704</v>
      </c>
      <c r="G189">
        <v>2</v>
      </c>
      <c r="H189" t="s">
        <v>1487</v>
      </c>
      <c r="I189" t="s">
        <v>617</v>
      </c>
      <c r="J189" t="s">
        <v>508</v>
      </c>
      <c r="K189" t="s">
        <v>427</v>
      </c>
      <c r="L189" t="s">
        <v>430</v>
      </c>
      <c r="AB189" s="129" t="str">
        <f>IF(基本情報登録!$D$10="","",IF(基本情報登録!$D$10=F189,1,0))</f>
        <v/>
      </c>
    </row>
    <row r="190" spans="1:28" customFormat="1" ht="17.649999999999999">
      <c r="A190">
        <v>188</v>
      </c>
      <c r="B190" t="s">
        <v>1488</v>
      </c>
      <c r="C190" t="s">
        <v>1489</v>
      </c>
      <c r="D190" t="s">
        <v>843</v>
      </c>
      <c r="E190" t="s">
        <v>844</v>
      </c>
      <c r="F190" t="s">
        <v>704</v>
      </c>
      <c r="G190">
        <v>2</v>
      </c>
      <c r="H190" t="s">
        <v>394</v>
      </c>
      <c r="I190" t="s">
        <v>1490</v>
      </c>
      <c r="J190" t="s">
        <v>597</v>
      </c>
      <c r="K190" t="s">
        <v>427</v>
      </c>
      <c r="L190" t="s">
        <v>430</v>
      </c>
      <c r="AB190" s="129" t="str">
        <f>IF(基本情報登録!$D$10="","",IF(基本情報登録!$D$10=F190,1,0))</f>
        <v/>
      </c>
    </row>
    <row r="191" spans="1:28" customFormat="1" ht="17.649999999999999">
      <c r="A191">
        <v>189</v>
      </c>
      <c r="B191" t="s">
        <v>1491</v>
      </c>
      <c r="C191" t="s">
        <v>1492</v>
      </c>
      <c r="D191" t="s">
        <v>843</v>
      </c>
      <c r="E191" t="s">
        <v>844</v>
      </c>
      <c r="F191" t="s">
        <v>704</v>
      </c>
      <c r="G191">
        <v>2</v>
      </c>
      <c r="H191" t="s">
        <v>1493</v>
      </c>
      <c r="I191" t="s">
        <v>1494</v>
      </c>
      <c r="J191" t="s">
        <v>1495</v>
      </c>
      <c r="K191" t="s">
        <v>427</v>
      </c>
      <c r="L191" t="s">
        <v>430</v>
      </c>
      <c r="AB191" s="129" t="str">
        <f>IF(基本情報登録!$D$10="","",IF(基本情報登録!$D$10=F191,1,0))</f>
        <v/>
      </c>
    </row>
    <row r="192" spans="1:28" customFormat="1" ht="17.649999999999999">
      <c r="A192">
        <v>190</v>
      </c>
      <c r="B192" t="s">
        <v>1496</v>
      </c>
      <c r="C192" t="s">
        <v>1497</v>
      </c>
      <c r="D192" t="s">
        <v>205</v>
      </c>
      <c r="E192" t="s">
        <v>206</v>
      </c>
      <c r="F192" t="s">
        <v>737</v>
      </c>
      <c r="G192" t="s">
        <v>181</v>
      </c>
      <c r="H192" t="s">
        <v>1498</v>
      </c>
      <c r="I192" t="s">
        <v>1499</v>
      </c>
      <c r="J192" t="s">
        <v>531</v>
      </c>
      <c r="K192" t="s">
        <v>427</v>
      </c>
      <c r="L192" t="s">
        <v>430</v>
      </c>
      <c r="AB192" s="129" t="str">
        <f>IF(基本情報登録!$D$10="","",IF(基本情報登録!$D$10=F192,1,0))</f>
        <v/>
      </c>
    </row>
    <row r="193" spans="1:28" customFormat="1" ht="17.649999999999999">
      <c r="A193">
        <v>191</v>
      </c>
      <c r="B193" t="s">
        <v>1500</v>
      </c>
      <c r="C193" t="s">
        <v>1501</v>
      </c>
      <c r="D193" t="s">
        <v>205</v>
      </c>
      <c r="E193" t="s">
        <v>206</v>
      </c>
      <c r="F193" t="s">
        <v>737</v>
      </c>
      <c r="G193" t="s">
        <v>181</v>
      </c>
      <c r="H193" t="s">
        <v>248</v>
      </c>
      <c r="I193" t="s">
        <v>1502</v>
      </c>
      <c r="J193" t="s">
        <v>572</v>
      </c>
      <c r="K193" t="s">
        <v>427</v>
      </c>
      <c r="L193" t="s">
        <v>430</v>
      </c>
      <c r="AB193" s="129" t="str">
        <f>IF(基本情報登録!$D$10="","",IF(基本情報登録!$D$10=F193,1,0))</f>
        <v/>
      </c>
    </row>
    <row r="194" spans="1:28" customFormat="1" ht="17.649999999999999">
      <c r="A194">
        <v>192</v>
      </c>
      <c r="B194" t="s">
        <v>1503</v>
      </c>
      <c r="C194" t="s">
        <v>1504</v>
      </c>
      <c r="D194" t="s">
        <v>205</v>
      </c>
      <c r="E194" t="s">
        <v>206</v>
      </c>
      <c r="F194" t="s">
        <v>737</v>
      </c>
      <c r="G194" t="s">
        <v>181</v>
      </c>
      <c r="H194" t="s">
        <v>1505</v>
      </c>
      <c r="I194" t="s">
        <v>588</v>
      </c>
      <c r="J194" t="s">
        <v>1506</v>
      </c>
      <c r="K194" t="s">
        <v>427</v>
      </c>
      <c r="L194" t="s">
        <v>430</v>
      </c>
      <c r="AB194" s="129" t="str">
        <f>IF(基本情報登録!$D$10="","",IF(基本情報登録!$D$10=F194,1,0))</f>
        <v/>
      </c>
    </row>
    <row r="195" spans="1:28" customFormat="1" ht="17.649999999999999">
      <c r="A195">
        <v>193</v>
      </c>
      <c r="B195" t="s">
        <v>1507</v>
      </c>
      <c r="C195" t="s">
        <v>1508</v>
      </c>
      <c r="D195" t="s">
        <v>205</v>
      </c>
      <c r="E195" t="s">
        <v>206</v>
      </c>
      <c r="F195" t="s">
        <v>737</v>
      </c>
      <c r="G195" t="s">
        <v>182</v>
      </c>
      <c r="H195" t="s">
        <v>1180</v>
      </c>
      <c r="I195" t="s">
        <v>1509</v>
      </c>
      <c r="J195" t="s">
        <v>1510</v>
      </c>
      <c r="K195" t="s">
        <v>427</v>
      </c>
      <c r="L195" t="s">
        <v>430</v>
      </c>
      <c r="AB195" s="129" t="str">
        <f>IF(基本情報登録!$D$10="","",IF(基本情報登録!$D$10=F195,1,0))</f>
        <v/>
      </c>
    </row>
    <row r="196" spans="1:28" customFormat="1" ht="17.649999999999999">
      <c r="A196">
        <v>194</v>
      </c>
      <c r="B196" t="s">
        <v>1511</v>
      </c>
      <c r="C196" t="s">
        <v>1512</v>
      </c>
      <c r="D196" t="s">
        <v>205</v>
      </c>
      <c r="E196" t="s">
        <v>206</v>
      </c>
      <c r="F196" t="s">
        <v>737</v>
      </c>
      <c r="G196" t="s">
        <v>182</v>
      </c>
      <c r="H196" t="s">
        <v>1513</v>
      </c>
      <c r="I196" t="s">
        <v>1514</v>
      </c>
      <c r="J196" t="s">
        <v>435</v>
      </c>
      <c r="K196" t="s">
        <v>427</v>
      </c>
      <c r="L196" t="s">
        <v>430</v>
      </c>
      <c r="AB196" s="129" t="str">
        <f>IF(基本情報登録!$D$10="","",IF(基本情報登録!$D$10=F196,1,0))</f>
        <v/>
      </c>
    </row>
    <row r="197" spans="1:28" customFormat="1" ht="17.649999999999999">
      <c r="A197">
        <v>195</v>
      </c>
      <c r="B197" t="s">
        <v>1515</v>
      </c>
      <c r="C197" t="s">
        <v>1516</v>
      </c>
      <c r="D197" t="s">
        <v>205</v>
      </c>
      <c r="E197" t="s">
        <v>206</v>
      </c>
      <c r="F197" t="s">
        <v>737</v>
      </c>
      <c r="G197" t="s">
        <v>182</v>
      </c>
      <c r="H197" t="s">
        <v>1517</v>
      </c>
      <c r="I197" t="s">
        <v>550</v>
      </c>
      <c r="J197" t="s">
        <v>625</v>
      </c>
      <c r="K197" t="s">
        <v>427</v>
      </c>
      <c r="L197" t="s">
        <v>430</v>
      </c>
      <c r="AB197" s="129" t="str">
        <f>IF(基本情報登録!$D$10="","",IF(基本情報登録!$D$10=F197,1,0))</f>
        <v/>
      </c>
    </row>
    <row r="198" spans="1:28" customFormat="1" ht="17.649999999999999">
      <c r="A198">
        <v>196</v>
      </c>
      <c r="B198" t="s">
        <v>1518</v>
      </c>
      <c r="C198" t="s">
        <v>1519</v>
      </c>
      <c r="D198" t="s">
        <v>205</v>
      </c>
      <c r="E198" t="s">
        <v>206</v>
      </c>
      <c r="F198" t="s">
        <v>737</v>
      </c>
      <c r="G198" t="s">
        <v>182</v>
      </c>
      <c r="H198" t="s">
        <v>1520</v>
      </c>
      <c r="I198" t="s">
        <v>453</v>
      </c>
      <c r="J198" t="s">
        <v>563</v>
      </c>
      <c r="K198" t="s">
        <v>427</v>
      </c>
      <c r="L198" t="s">
        <v>430</v>
      </c>
      <c r="AB198" s="129" t="str">
        <f>IF(基本情報登録!$D$10="","",IF(基本情報登録!$D$10=F198,1,0))</f>
        <v/>
      </c>
    </row>
    <row r="199" spans="1:28" customFormat="1" ht="17.649999999999999">
      <c r="A199">
        <v>197</v>
      </c>
      <c r="B199" t="s">
        <v>1521</v>
      </c>
      <c r="C199" t="s">
        <v>1522</v>
      </c>
      <c r="D199" t="s">
        <v>205</v>
      </c>
      <c r="E199" t="s">
        <v>206</v>
      </c>
      <c r="F199" t="s">
        <v>737</v>
      </c>
      <c r="G199" t="s">
        <v>182</v>
      </c>
      <c r="H199" t="s">
        <v>1523</v>
      </c>
      <c r="I199" t="s">
        <v>465</v>
      </c>
      <c r="J199" t="s">
        <v>443</v>
      </c>
      <c r="K199" t="s">
        <v>427</v>
      </c>
      <c r="L199" t="s">
        <v>430</v>
      </c>
      <c r="AB199" s="129" t="str">
        <f>IF(基本情報登録!$D$10="","",IF(基本情報登録!$D$10=F199,1,0))</f>
        <v/>
      </c>
    </row>
    <row r="200" spans="1:28" customFormat="1" ht="17.649999999999999">
      <c r="A200">
        <v>198</v>
      </c>
      <c r="B200" t="s">
        <v>1524</v>
      </c>
      <c r="C200" t="s">
        <v>1525</v>
      </c>
      <c r="D200" t="s">
        <v>205</v>
      </c>
      <c r="E200" t="s">
        <v>206</v>
      </c>
      <c r="F200" t="s">
        <v>737</v>
      </c>
      <c r="G200" t="s">
        <v>182</v>
      </c>
      <c r="H200" t="s">
        <v>1526</v>
      </c>
      <c r="I200" t="s">
        <v>440</v>
      </c>
      <c r="J200" t="s">
        <v>610</v>
      </c>
      <c r="K200" t="s">
        <v>427</v>
      </c>
      <c r="L200" t="s">
        <v>430</v>
      </c>
      <c r="AB200" s="129" t="str">
        <f>IF(基本情報登録!$D$10="","",IF(基本情報登録!$D$10=F200,1,0))</f>
        <v/>
      </c>
    </row>
    <row r="201" spans="1:28" customFormat="1" ht="17.649999999999999">
      <c r="A201">
        <v>199</v>
      </c>
      <c r="B201" t="s">
        <v>1527</v>
      </c>
      <c r="C201" t="s">
        <v>1528</v>
      </c>
      <c r="D201" t="s">
        <v>205</v>
      </c>
      <c r="E201" t="s">
        <v>206</v>
      </c>
      <c r="F201" t="s">
        <v>737</v>
      </c>
      <c r="G201" t="s">
        <v>182</v>
      </c>
      <c r="H201" t="s">
        <v>203</v>
      </c>
      <c r="I201" t="s">
        <v>1529</v>
      </c>
      <c r="J201" t="s">
        <v>1530</v>
      </c>
      <c r="K201" t="s">
        <v>427</v>
      </c>
      <c r="L201" t="s">
        <v>430</v>
      </c>
      <c r="AB201" s="129" t="str">
        <f>IF(基本情報登録!$D$10="","",IF(基本情報登録!$D$10=F201,1,0))</f>
        <v/>
      </c>
    </row>
    <row r="202" spans="1:28" customFormat="1" ht="17.649999999999999">
      <c r="A202">
        <v>200</v>
      </c>
      <c r="B202" t="s">
        <v>1531</v>
      </c>
      <c r="C202" t="s">
        <v>1532</v>
      </c>
      <c r="D202" t="s">
        <v>205</v>
      </c>
      <c r="E202" t="s">
        <v>206</v>
      </c>
      <c r="F202" t="s">
        <v>737</v>
      </c>
      <c r="G202" t="s">
        <v>182</v>
      </c>
      <c r="H202" t="s">
        <v>1533</v>
      </c>
      <c r="I202" t="s">
        <v>595</v>
      </c>
      <c r="J202" t="s">
        <v>1534</v>
      </c>
      <c r="K202" t="s">
        <v>427</v>
      </c>
      <c r="L202" t="s">
        <v>430</v>
      </c>
      <c r="AB202" s="129" t="str">
        <f>IF(基本情報登録!$D$10="","",IF(基本情報登録!$D$10=F202,1,0))</f>
        <v/>
      </c>
    </row>
    <row r="203" spans="1:28" customFormat="1" ht="17.649999999999999">
      <c r="A203">
        <v>201</v>
      </c>
      <c r="B203" t="s">
        <v>1535</v>
      </c>
      <c r="C203" t="s">
        <v>1536</v>
      </c>
      <c r="D203" t="s">
        <v>205</v>
      </c>
      <c r="E203" t="s">
        <v>206</v>
      </c>
      <c r="F203" t="s">
        <v>737</v>
      </c>
      <c r="G203" t="s">
        <v>182</v>
      </c>
      <c r="H203" t="s">
        <v>1537</v>
      </c>
      <c r="I203" t="s">
        <v>1538</v>
      </c>
      <c r="J203" t="s">
        <v>1539</v>
      </c>
      <c r="K203" t="s">
        <v>427</v>
      </c>
      <c r="L203" t="s">
        <v>430</v>
      </c>
      <c r="AB203" s="129" t="str">
        <f>IF(基本情報登録!$D$10="","",IF(基本情報登録!$D$10=F203,1,0))</f>
        <v/>
      </c>
    </row>
    <row r="204" spans="1:28" customFormat="1" ht="17.649999999999999">
      <c r="A204">
        <v>202</v>
      </c>
      <c r="B204" t="s">
        <v>1540</v>
      </c>
      <c r="C204" t="s">
        <v>1541</v>
      </c>
      <c r="D204" t="s">
        <v>205</v>
      </c>
      <c r="E204" t="s">
        <v>206</v>
      </c>
      <c r="F204" t="s">
        <v>737</v>
      </c>
      <c r="G204" t="s">
        <v>184</v>
      </c>
      <c r="H204" t="s">
        <v>290</v>
      </c>
      <c r="I204" t="s">
        <v>1049</v>
      </c>
      <c r="J204" t="s">
        <v>1542</v>
      </c>
      <c r="K204" t="s">
        <v>427</v>
      </c>
      <c r="L204" t="s">
        <v>430</v>
      </c>
      <c r="AB204" s="129" t="str">
        <f>IF(基本情報登録!$D$10="","",IF(基本情報登録!$D$10=F204,1,0))</f>
        <v/>
      </c>
    </row>
    <row r="205" spans="1:28" customFormat="1" ht="17.649999999999999">
      <c r="A205">
        <v>203</v>
      </c>
      <c r="B205" t="s">
        <v>1543</v>
      </c>
      <c r="C205" t="s">
        <v>1544</v>
      </c>
      <c r="D205" t="s">
        <v>205</v>
      </c>
      <c r="E205" t="s">
        <v>206</v>
      </c>
      <c r="F205" t="s">
        <v>737</v>
      </c>
      <c r="G205" t="s">
        <v>184</v>
      </c>
      <c r="H205" t="s">
        <v>431</v>
      </c>
      <c r="I205" t="s">
        <v>605</v>
      </c>
      <c r="J205" t="s">
        <v>1545</v>
      </c>
      <c r="K205" t="s">
        <v>427</v>
      </c>
      <c r="L205" t="s">
        <v>430</v>
      </c>
      <c r="AB205" s="129" t="str">
        <f>IF(基本情報登録!$D$10="","",IF(基本情報登録!$D$10=F205,1,0))</f>
        <v/>
      </c>
    </row>
    <row r="206" spans="1:28" customFormat="1" ht="17.649999999999999">
      <c r="A206">
        <v>204</v>
      </c>
      <c r="B206" t="s">
        <v>1546</v>
      </c>
      <c r="C206" t="s">
        <v>1547</v>
      </c>
      <c r="D206" t="s">
        <v>205</v>
      </c>
      <c r="E206" t="s">
        <v>206</v>
      </c>
      <c r="F206" t="s">
        <v>737</v>
      </c>
      <c r="G206" t="s">
        <v>184</v>
      </c>
      <c r="H206" t="s">
        <v>1548</v>
      </c>
      <c r="I206" t="s">
        <v>482</v>
      </c>
      <c r="J206" t="s">
        <v>532</v>
      </c>
      <c r="K206" t="s">
        <v>427</v>
      </c>
      <c r="L206" t="s">
        <v>430</v>
      </c>
      <c r="AB206" s="129" t="str">
        <f>IF(基本情報登録!$D$10="","",IF(基本情報登録!$D$10=F206,1,0))</f>
        <v/>
      </c>
    </row>
    <row r="207" spans="1:28" customFormat="1" ht="17.649999999999999">
      <c r="A207">
        <v>205</v>
      </c>
      <c r="B207" t="s">
        <v>1549</v>
      </c>
      <c r="C207" t="s">
        <v>1550</v>
      </c>
      <c r="D207" t="s">
        <v>205</v>
      </c>
      <c r="E207" t="s">
        <v>206</v>
      </c>
      <c r="F207" t="s">
        <v>737</v>
      </c>
      <c r="G207" t="s">
        <v>184</v>
      </c>
      <c r="H207" t="s">
        <v>382</v>
      </c>
      <c r="I207" t="s">
        <v>1551</v>
      </c>
      <c r="J207" t="s">
        <v>1313</v>
      </c>
      <c r="K207" t="s">
        <v>427</v>
      </c>
      <c r="L207" t="s">
        <v>430</v>
      </c>
      <c r="AB207" s="129" t="str">
        <f>IF(基本情報登録!$D$10="","",IF(基本情報登録!$D$10=F207,1,0))</f>
        <v/>
      </c>
    </row>
    <row r="208" spans="1:28" customFormat="1" ht="17.649999999999999">
      <c r="A208">
        <v>206</v>
      </c>
      <c r="B208" t="s">
        <v>1552</v>
      </c>
      <c r="C208" t="s">
        <v>1060</v>
      </c>
      <c r="D208" t="s">
        <v>205</v>
      </c>
      <c r="E208" t="s">
        <v>206</v>
      </c>
      <c r="F208" t="s">
        <v>737</v>
      </c>
      <c r="G208" t="s">
        <v>184</v>
      </c>
      <c r="H208" t="s">
        <v>907</v>
      </c>
      <c r="I208" t="s">
        <v>447</v>
      </c>
      <c r="J208" t="s">
        <v>443</v>
      </c>
      <c r="K208" t="s">
        <v>427</v>
      </c>
      <c r="L208" t="s">
        <v>430</v>
      </c>
      <c r="AB208" s="129" t="str">
        <f>IF(基本情報登録!$D$10="","",IF(基本情報登録!$D$10=F208,1,0))</f>
        <v/>
      </c>
    </row>
    <row r="209" spans="1:28" customFormat="1" ht="17.649999999999999">
      <c r="A209">
        <v>207</v>
      </c>
      <c r="B209" t="s">
        <v>1553</v>
      </c>
      <c r="C209" t="s">
        <v>1554</v>
      </c>
      <c r="D209" t="s">
        <v>205</v>
      </c>
      <c r="E209" t="s">
        <v>206</v>
      </c>
      <c r="F209" t="s">
        <v>737</v>
      </c>
      <c r="G209" t="s">
        <v>184</v>
      </c>
      <c r="H209" t="s">
        <v>492</v>
      </c>
      <c r="I209" t="s">
        <v>1555</v>
      </c>
      <c r="J209" t="s">
        <v>1235</v>
      </c>
      <c r="K209" t="s">
        <v>427</v>
      </c>
      <c r="L209" t="s">
        <v>430</v>
      </c>
      <c r="AB209" s="129" t="str">
        <f>IF(基本情報登録!$D$10="","",IF(基本情報登録!$D$10=F209,1,0))</f>
        <v/>
      </c>
    </row>
    <row r="210" spans="1:28" customFormat="1" ht="17.649999999999999">
      <c r="A210">
        <v>208</v>
      </c>
      <c r="B210" t="s">
        <v>1556</v>
      </c>
      <c r="C210" t="s">
        <v>1557</v>
      </c>
      <c r="D210" t="s">
        <v>205</v>
      </c>
      <c r="E210" t="s">
        <v>206</v>
      </c>
      <c r="F210" t="s">
        <v>737</v>
      </c>
      <c r="G210" t="s">
        <v>184</v>
      </c>
      <c r="H210" t="s">
        <v>1558</v>
      </c>
      <c r="I210" t="s">
        <v>1559</v>
      </c>
      <c r="J210" t="s">
        <v>1056</v>
      </c>
      <c r="K210" t="s">
        <v>427</v>
      </c>
      <c r="L210" t="s">
        <v>430</v>
      </c>
      <c r="AB210" s="129" t="str">
        <f>IF(基本情報登録!$D$10="","",IF(基本情報登録!$D$10=F210,1,0))</f>
        <v/>
      </c>
    </row>
    <row r="211" spans="1:28" customFormat="1" ht="17.649999999999999">
      <c r="A211">
        <v>209</v>
      </c>
      <c r="B211" t="s">
        <v>1560</v>
      </c>
      <c r="C211" t="s">
        <v>1561</v>
      </c>
      <c r="D211" t="s">
        <v>205</v>
      </c>
      <c r="E211" t="s">
        <v>206</v>
      </c>
      <c r="F211" t="s">
        <v>737</v>
      </c>
      <c r="G211" t="s">
        <v>184</v>
      </c>
      <c r="H211" t="s">
        <v>1162</v>
      </c>
      <c r="I211" t="s">
        <v>1562</v>
      </c>
      <c r="J211" t="s">
        <v>641</v>
      </c>
      <c r="K211" t="s">
        <v>427</v>
      </c>
      <c r="L211" t="s">
        <v>430</v>
      </c>
      <c r="AB211" s="129" t="str">
        <f>IF(基本情報登録!$D$10="","",IF(基本情報登録!$D$10=F211,1,0))</f>
        <v/>
      </c>
    </row>
    <row r="212" spans="1:28" customFormat="1" ht="17.649999999999999">
      <c r="A212">
        <v>210</v>
      </c>
      <c r="B212" t="s">
        <v>1563</v>
      </c>
      <c r="C212" t="s">
        <v>1564</v>
      </c>
      <c r="D212" t="s">
        <v>205</v>
      </c>
      <c r="E212" t="s">
        <v>206</v>
      </c>
      <c r="F212" t="s">
        <v>737</v>
      </c>
      <c r="G212" t="s">
        <v>184</v>
      </c>
      <c r="H212" t="s">
        <v>1565</v>
      </c>
      <c r="I212" t="s">
        <v>442</v>
      </c>
      <c r="J212" t="s">
        <v>591</v>
      </c>
      <c r="K212" t="s">
        <v>427</v>
      </c>
      <c r="L212" t="s">
        <v>430</v>
      </c>
      <c r="AB212" s="129" t="str">
        <f>IF(基本情報登録!$D$10="","",IF(基本情報登録!$D$10=F212,1,0))</f>
        <v/>
      </c>
    </row>
    <row r="213" spans="1:28" customFormat="1" ht="17.649999999999999">
      <c r="A213">
        <v>211</v>
      </c>
      <c r="B213" t="s">
        <v>1566</v>
      </c>
      <c r="C213" t="s">
        <v>1567</v>
      </c>
      <c r="D213" t="s">
        <v>205</v>
      </c>
      <c r="E213" t="s">
        <v>206</v>
      </c>
      <c r="F213" t="s">
        <v>737</v>
      </c>
      <c r="G213" t="s">
        <v>182</v>
      </c>
      <c r="H213" t="s">
        <v>1568</v>
      </c>
      <c r="I213" t="s">
        <v>602</v>
      </c>
      <c r="J213" t="s">
        <v>1569</v>
      </c>
      <c r="K213" t="s">
        <v>427</v>
      </c>
      <c r="L213" t="s">
        <v>430</v>
      </c>
      <c r="AB213" s="129" t="str">
        <f>IF(基本情報登録!$D$10="","",IF(基本情報登録!$D$10=F213,1,0))</f>
        <v/>
      </c>
    </row>
    <row r="214" spans="1:28" customFormat="1" ht="17.649999999999999">
      <c r="A214">
        <v>212</v>
      </c>
      <c r="B214" t="s">
        <v>1570</v>
      </c>
      <c r="C214" t="s">
        <v>1571</v>
      </c>
      <c r="D214" t="s">
        <v>856</v>
      </c>
      <c r="E214" t="s">
        <v>857</v>
      </c>
      <c r="F214" t="s">
        <v>683</v>
      </c>
      <c r="G214" t="s">
        <v>181</v>
      </c>
      <c r="H214" t="s">
        <v>1572</v>
      </c>
      <c r="I214" t="s">
        <v>504</v>
      </c>
      <c r="J214" t="s">
        <v>1573</v>
      </c>
      <c r="K214" t="s">
        <v>427</v>
      </c>
      <c r="L214" t="s">
        <v>430</v>
      </c>
      <c r="AB214" s="129" t="str">
        <f>IF(基本情報登録!$D$10="","",IF(基本情報登録!$D$10=F214,1,0))</f>
        <v/>
      </c>
    </row>
    <row r="215" spans="1:28" customFormat="1" ht="17.649999999999999">
      <c r="A215">
        <v>213</v>
      </c>
      <c r="B215" t="s">
        <v>1574</v>
      </c>
      <c r="C215" t="s">
        <v>1575</v>
      </c>
      <c r="D215" t="s">
        <v>856</v>
      </c>
      <c r="E215" t="s">
        <v>857</v>
      </c>
      <c r="F215" t="s">
        <v>683</v>
      </c>
      <c r="G215" t="s">
        <v>181</v>
      </c>
      <c r="H215" t="s">
        <v>1576</v>
      </c>
      <c r="I215" t="s">
        <v>504</v>
      </c>
      <c r="J215" t="s">
        <v>580</v>
      </c>
      <c r="K215" t="s">
        <v>427</v>
      </c>
      <c r="L215" t="s">
        <v>430</v>
      </c>
      <c r="AB215" s="129" t="str">
        <f>IF(基本情報登録!$D$10="","",IF(基本情報登録!$D$10=F215,1,0))</f>
        <v/>
      </c>
    </row>
    <row r="216" spans="1:28" customFormat="1" ht="17.649999999999999">
      <c r="A216">
        <v>214</v>
      </c>
      <c r="B216" t="s">
        <v>1577</v>
      </c>
      <c r="C216" t="s">
        <v>1578</v>
      </c>
      <c r="D216" t="s">
        <v>856</v>
      </c>
      <c r="E216" t="s">
        <v>857</v>
      </c>
      <c r="F216" t="s">
        <v>683</v>
      </c>
      <c r="G216" t="s">
        <v>181</v>
      </c>
      <c r="H216" t="s">
        <v>193</v>
      </c>
      <c r="I216" t="s">
        <v>1579</v>
      </c>
      <c r="J216" t="s">
        <v>619</v>
      </c>
      <c r="K216" t="s">
        <v>427</v>
      </c>
      <c r="L216" t="s">
        <v>430</v>
      </c>
      <c r="AB216" s="129" t="str">
        <f>IF(基本情報登録!$D$10="","",IF(基本情報登録!$D$10=F216,1,0))</f>
        <v/>
      </c>
    </row>
    <row r="217" spans="1:28" customFormat="1" ht="17.649999999999999">
      <c r="A217">
        <v>215</v>
      </c>
      <c r="B217" t="s">
        <v>1580</v>
      </c>
      <c r="C217" t="s">
        <v>1581</v>
      </c>
      <c r="D217" t="s">
        <v>856</v>
      </c>
      <c r="E217" t="s">
        <v>857</v>
      </c>
      <c r="F217" t="s">
        <v>683</v>
      </c>
      <c r="G217" t="s">
        <v>181</v>
      </c>
      <c r="H217" t="s">
        <v>213</v>
      </c>
      <c r="I217" t="s">
        <v>1582</v>
      </c>
      <c r="J217" t="s">
        <v>1583</v>
      </c>
      <c r="K217" t="s">
        <v>427</v>
      </c>
      <c r="L217" t="s">
        <v>430</v>
      </c>
      <c r="AB217" s="129" t="str">
        <f>IF(基本情報登録!$D$10="","",IF(基本情報登録!$D$10=F217,1,0))</f>
        <v/>
      </c>
    </row>
    <row r="218" spans="1:28" customFormat="1" ht="17.649999999999999">
      <c r="A218">
        <v>216</v>
      </c>
      <c r="B218" t="s">
        <v>1584</v>
      </c>
      <c r="C218" t="s">
        <v>1585</v>
      </c>
      <c r="D218" t="s">
        <v>856</v>
      </c>
      <c r="E218" t="s">
        <v>857</v>
      </c>
      <c r="F218" t="s">
        <v>683</v>
      </c>
      <c r="G218" t="s">
        <v>181</v>
      </c>
      <c r="H218" t="s">
        <v>1586</v>
      </c>
      <c r="I218" t="s">
        <v>1587</v>
      </c>
      <c r="J218" t="s">
        <v>633</v>
      </c>
      <c r="K218" t="s">
        <v>427</v>
      </c>
      <c r="L218" t="s">
        <v>430</v>
      </c>
      <c r="AB218" s="129" t="str">
        <f>IF(基本情報登録!$D$10="","",IF(基本情報登録!$D$10=F218,1,0))</f>
        <v/>
      </c>
    </row>
    <row r="219" spans="1:28" customFormat="1" ht="17.649999999999999">
      <c r="A219">
        <v>217</v>
      </c>
      <c r="B219" t="s">
        <v>1588</v>
      </c>
      <c r="C219" t="s">
        <v>1589</v>
      </c>
      <c r="D219" t="s">
        <v>856</v>
      </c>
      <c r="E219" t="s">
        <v>857</v>
      </c>
      <c r="F219" t="s">
        <v>683</v>
      </c>
      <c r="G219" t="s">
        <v>181</v>
      </c>
      <c r="H219" t="s">
        <v>250</v>
      </c>
      <c r="I219" t="s">
        <v>502</v>
      </c>
      <c r="J219" t="s">
        <v>1590</v>
      </c>
      <c r="K219" t="s">
        <v>427</v>
      </c>
      <c r="L219" t="s">
        <v>430</v>
      </c>
      <c r="AB219" s="129" t="str">
        <f>IF(基本情報登録!$D$10="","",IF(基本情報登録!$D$10=F219,1,0))</f>
        <v/>
      </c>
    </row>
    <row r="220" spans="1:28" customFormat="1" ht="17.649999999999999">
      <c r="A220">
        <v>218</v>
      </c>
      <c r="B220" t="s">
        <v>1591</v>
      </c>
      <c r="C220" t="s">
        <v>1592</v>
      </c>
      <c r="D220" t="s">
        <v>856</v>
      </c>
      <c r="E220" t="s">
        <v>857</v>
      </c>
      <c r="F220" t="s">
        <v>683</v>
      </c>
      <c r="G220" t="s">
        <v>182</v>
      </c>
      <c r="H220" t="s">
        <v>1593</v>
      </c>
      <c r="I220" t="s">
        <v>1594</v>
      </c>
      <c r="J220" t="s">
        <v>1590</v>
      </c>
      <c r="K220" t="s">
        <v>427</v>
      </c>
      <c r="L220" t="s">
        <v>430</v>
      </c>
      <c r="AB220" s="129" t="str">
        <f>IF(基本情報登録!$D$10="","",IF(基本情報登録!$D$10=F220,1,0))</f>
        <v/>
      </c>
    </row>
    <row r="221" spans="1:28" customFormat="1" ht="17.649999999999999">
      <c r="A221">
        <v>219</v>
      </c>
      <c r="B221" t="s">
        <v>1595</v>
      </c>
      <c r="C221" t="s">
        <v>1596</v>
      </c>
      <c r="D221" t="s">
        <v>856</v>
      </c>
      <c r="E221" t="s">
        <v>857</v>
      </c>
      <c r="F221" t="s">
        <v>683</v>
      </c>
      <c r="G221" t="s">
        <v>182</v>
      </c>
      <c r="H221" t="s">
        <v>1597</v>
      </c>
      <c r="I221" t="s">
        <v>1587</v>
      </c>
      <c r="J221" t="s">
        <v>587</v>
      </c>
      <c r="K221" t="s">
        <v>427</v>
      </c>
      <c r="L221" t="s">
        <v>430</v>
      </c>
      <c r="AB221" s="129" t="str">
        <f>IF(基本情報登録!$D$10="","",IF(基本情報登録!$D$10=F221,1,0))</f>
        <v/>
      </c>
    </row>
    <row r="222" spans="1:28" customFormat="1" ht="17.649999999999999">
      <c r="A222">
        <v>220</v>
      </c>
      <c r="B222" t="s">
        <v>1598</v>
      </c>
      <c r="C222" t="s">
        <v>1599</v>
      </c>
      <c r="D222" t="s">
        <v>788</v>
      </c>
      <c r="E222" t="s">
        <v>789</v>
      </c>
      <c r="F222" t="s">
        <v>683</v>
      </c>
      <c r="G222" t="s">
        <v>182</v>
      </c>
      <c r="H222" t="s">
        <v>1600</v>
      </c>
      <c r="I222" t="s">
        <v>1587</v>
      </c>
      <c r="J222" t="s">
        <v>1601</v>
      </c>
      <c r="K222" t="s">
        <v>427</v>
      </c>
      <c r="L222" t="s">
        <v>430</v>
      </c>
      <c r="AB222" s="129" t="str">
        <f>IF(基本情報登録!$D$10="","",IF(基本情報登録!$D$10=F222,1,0))</f>
        <v/>
      </c>
    </row>
    <row r="223" spans="1:28" customFormat="1" ht="17.649999999999999">
      <c r="A223">
        <v>221</v>
      </c>
      <c r="B223" t="s">
        <v>1602</v>
      </c>
      <c r="C223" t="s">
        <v>1603</v>
      </c>
      <c r="D223" t="s">
        <v>856</v>
      </c>
      <c r="E223" t="s">
        <v>857</v>
      </c>
      <c r="F223" t="s">
        <v>683</v>
      </c>
      <c r="G223" t="s">
        <v>182</v>
      </c>
      <c r="H223" t="s">
        <v>1604</v>
      </c>
      <c r="I223" t="s">
        <v>1605</v>
      </c>
      <c r="J223" t="s">
        <v>443</v>
      </c>
      <c r="K223" t="s">
        <v>427</v>
      </c>
      <c r="L223" t="s">
        <v>430</v>
      </c>
      <c r="AB223" s="129" t="str">
        <f>IF(基本情報登録!$D$10="","",IF(基本情報登録!$D$10=F223,1,0))</f>
        <v/>
      </c>
    </row>
    <row r="224" spans="1:28" customFormat="1" ht="17.649999999999999">
      <c r="A224">
        <v>222</v>
      </c>
      <c r="B224" t="s">
        <v>1606</v>
      </c>
      <c r="C224" t="s">
        <v>1607</v>
      </c>
      <c r="D224" t="s">
        <v>221</v>
      </c>
      <c r="E224">
        <v>15</v>
      </c>
      <c r="F224" t="s">
        <v>683</v>
      </c>
      <c r="G224" t="s">
        <v>182</v>
      </c>
      <c r="H224" t="s">
        <v>1608</v>
      </c>
      <c r="I224" t="s">
        <v>1609</v>
      </c>
      <c r="J224" t="s">
        <v>603</v>
      </c>
      <c r="K224" t="s">
        <v>427</v>
      </c>
      <c r="L224" t="s">
        <v>430</v>
      </c>
      <c r="AB224" s="129" t="str">
        <f>IF(基本情報登録!$D$10="","",IF(基本情報登録!$D$10=F224,1,0))</f>
        <v/>
      </c>
    </row>
    <row r="225" spans="1:28" customFormat="1" ht="17.649999999999999">
      <c r="A225">
        <v>223</v>
      </c>
      <c r="B225" t="s">
        <v>1610</v>
      </c>
      <c r="C225" t="s">
        <v>1611</v>
      </c>
      <c r="D225" t="s">
        <v>856</v>
      </c>
      <c r="E225" t="s">
        <v>857</v>
      </c>
      <c r="F225" t="s">
        <v>683</v>
      </c>
      <c r="G225" t="s">
        <v>182</v>
      </c>
      <c r="H225" t="s">
        <v>1612</v>
      </c>
      <c r="I225" t="s">
        <v>1613</v>
      </c>
      <c r="J225" t="s">
        <v>568</v>
      </c>
      <c r="K225" t="s">
        <v>427</v>
      </c>
      <c r="L225" t="s">
        <v>430</v>
      </c>
      <c r="AB225" s="129" t="str">
        <f>IF(基本情報登録!$D$10="","",IF(基本情報登録!$D$10=F225,1,0))</f>
        <v/>
      </c>
    </row>
    <row r="226" spans="1:28" customFormat="1" ht="17.649999999999999">
      <c r="A226">
        <v>224</v>
      </c>
      <c r="B226" t="s">
        <v>1614</v>
      </c>
      <c r="C226" t="s">
        <v>1615</v>
      </c>
      <c r="D226" t="s">
        <v>856</v>
      </c>
      <c r="E226" t="s">
        <v>857</v>
      </c>
      <c r="F226" t="s">
        <v>683</v>
      </c>
      <c r="G226" t="s">
        <v>182</v>
      </c>
      <c r="H226" t="s">
        <v>321</v>
      </c>
      <c r="I226" t="s">
        <v>805</v>
      </c>
      <c r="J226" t="s">
        <v>1139</v>
      </c>
      <c r="K226" t="s">
        <v>427</v>
      </c>
      <c r="L226" t="s">
        <v>430</v>
      </c>
      <c r="AB226" s="129" t="str">
        <f>IF(基本情報登録!$D$10="","",IF(基本情報登録!$D$10=F226,1,0))</f>
        <v/>
      </c>
    </row>
    <row r="227" spans="1:28" customFormat="1" ht="17.649999999999999">
      <c r="A227">
        <v>225</v>
      </c>
      <c r="B227" t="s">
        <v>1616</v>
      </c>
      <c r="C227" t="s">
        <v>1617</v>
      </c>
      <c r="D227" t="s">
        <v>856</v>
      </c>
      <c r="E227" t="s">
        <v>857</v>
      </c>
      <c r="F227" t="s">
        <v>683</v>
      </c>
      <c r="G227" t="s">
        <v>182</v>
      </c>
      <c r="H227" t="s">
        <v>1618</v>
      </c>
      <c r="I227" t="s">
        <v>552</v>
      </c>
      <c r="J227" t="s">
        <v>630</v>
      </c>
      <c r="K227" t="s">
        <v>427</v>
      </c>
      <c r="L227" t="s">
        <v>430</v>
      </c>
      <c r="AB227" s="129" t="str">
        <f>IF(基本情報登録!$D$10="","",IF(基本情報登録!$D$10=F227,1,0))</f>
        <v/>
      </c>
    </row>
    <row r="228" spans="1:28" customFormat="1" ht="17.649999999999999">
      <c r="A228">
        <v>226</v>
      </c>
      <c r="B228" t="s">
        <v>1619</v>
      </c>
      <c r="C228" t="s">
        <v>1620</v>
      </c>
      <c r="D228" t="s">
        <v>856</v>
      </c>
      <c r="E228" t="s">
        <v>857</v>
      </c>
      <c r="F228" t="s">
        <v>683</v>
      </c>
      <c r="G228" t="s">
        <v>182</v>
      </c>
      <c r="H228" t="s">
        <v>305</v>
      </c>
      <c r="I228" t="s">
        <v>447</v>
      </c>
      <c r="J228" t="s">
        <v>597</v>
      </c>
      <c r="K228" t="s">
        <v>427</v>
      </c>
      <c r="L228" t="s">
        <v>430</v>
      </c>
      <c r="AB228" s="129" t="str">
        <f>IF(基本情報登録!$D$10="","",IF(基本情報登録!$D$10=F228,1,0))</f>
        <v/>
      </c>
    </row>
    <row r="229" spans="1:28" customFormat="1" ht="17.649999999999999">
      <c r="A229">
        <v>227</v>
      </c>
      <c r="B229" t="s">
        <v>1621</v>
      </c>
      <c r="C229" t="s">
        <v>1622</v>
      </c>
      <c r="D229" t="s">
        <v>856</v>
      </c>
      <c r="E229" t="s">
        <v>857</v>
      </c>
      <c r="F229" t="s">
        <v>683</v>
      </c>
      <c r="G229" t="s">
        <v>182</v>
      </c>
      <c r="H229" t="s">
        <v>1623</v>
      </c>
      <c r="I229" t="s">
        <v>569</v>
      </c>
      <c r="J229" t="s">
        <v>1624</v>
      </c>
      <c r="K229" t="s">
        <v>427</v>
      </c>
      <c r="L229" t="s">
        <v>430</v>
      </c>
      <c r="AB229" s="129" t="str">
        <f>IF(基本情報登録!$D$10="","",IF(基本情報登録!$D$10=F229,1,0))</f>
        <v/>
      </c>
    </row>
    <row r="230" spans="1:28" customFormat="1" ht="17.649999999999999">
      <c r="A230">
        <v>228</v>
      </c>
      <c r="B230" t="s">
        <v>1625</v>
      </c>
      <c r="C230" t="s">
        <v>1626</v>
      </c>
      <c r="D230" t="s">
        <v>856</v>
      </c>
      <c r="E230" t="s">
        <v>857</v>
      </c>
      <c r="F230" t="s">
        <v>683</v>
      </c>
      <c r="G230" t="s">
        <v>182</v>
      </c>
      <c r="H230" t="s">
        <v>1627</v>
      </c>
      <c r="I230" t="s">
        <v>510</v>
      </c>
      <c r="J230" t="s">
        <v>512</v>
      </c>
      <c r="K230" t="s">
        <v>427</v>
      </c>
      <c r="L230" t="s">
        <v>430</v>
      </c>
      <c r="AB230" s="129" t="str">
        <f>IF(基本情報登録!$D$10="","",IF(基本情報登録!$D$10=F230,1,0))</f>
        <v/>
      </c>
    </row>
    <row r="231" spans="1:28" customFormat="1" ht="17.649999999999999">
      <c r="A231">
        <v>229</v>
      </c>
      <c r="B231" t="s">
        <v>1628</v>
      </c>
      <c r="C231" t="s">
        <v>1629</v>
      </c>
      <c r="D231" t="s">
        <v>335</v>
      </c>
      <c r="E231">
        <v>12</v>
      </c>
      <c r="F231" t="s">
        <v>683</v>
      </c>
      <c r="G231" t="s">
        <v>197</v>
      </c>
      <c r="H231" t="s">
        <v>1630</v>
      </c>
      <c r="I231" t="s">
        <v>1631</v>
      </c>
      <c r="J231" t="s">
        <v>1632</v>
      </c>
      <c r="K231" t="s">
        <v>427</v>
      </c>
      <c r="L231" t="s">
        <v>430</v>
      </c>
      <c r="AB231" s="129" t="str">
        <f>IF(基本情報登録!$D$10="","",IF(基本情報登録!$D$10=F231,1,0))</f>
        <v/>
      </c>
    </row>
    <row r="232" spans="1:28" customFormat="1" ht="17.649999999999999">
      <c r="A232">
        <v>230</v>
      </c>
      <c r="B232" t="s">
        <v>1633</v>
      </c>
      <c r="C232" t="s">
        <v>1634</v>
      </c>
      <c r="D232" t="s">
        <v>856</v>
      </c>
      <c r="E232" t="s">
        <v>857</v>
      </c>
      <c r="F232" t="s">
        <v>683</v>
      </c>
      <c r="G232" t="s">
        <v>184</v>
      </c>
      <c r="H232" t="s">
        <v>1475</v>
      </c>
      <c r="I232" t="s">
        <v>1635</v>
      </c>
      <c r="J232" t="s">
        <v>1383</v>
      </c>
      <c r="K232" t="s">
        <v>427</v>
      </c>
      <c r="L232" t="s">
        <v>430</v>
      </c>
      <c r="AB232" s="129" t="str">
        <f>IF(基本情報登録!$D$10="","",IF(基本情報登録!$D$10=F232,1,0))</f>
        <v/>
      </c>
    </row>
    <row r="233" spans="1:28" customFormat="1" ht="17.649999999999999">
      <c r="A233">
        <v>231</v>
      </c>
      <c r="B233" t="s">
        <v>1636</v>
      </c>
      <c r="C233" t="s">
        <v>1637</v>
      </c>
      <c r="D233" t="s">
        <v>856</v>
      </c>
      <c r="E233" t="s">
        <v>857</v>
      </c>
      <c r="F233" t="s">
        <v>683</v>
      </c>
      <c r="G233" t="s">
        <v>184</v>
      </c>
      <c r="H233" t="s">
        <v>296</v>
      </c>
      <c r="I233" t="s">
        <v>469</v>
      </c>
      <c r="J233" t="s">
        <v>593</v>
      </c>
      <c r="K233" t="s">
        <v>427</v>
      </c>
      <c r="L233" t="s">
        <v>430</v>
      </c>
      <c r="AB233" s="129" t="str">
        <f>IF(基本情報登録!$D$10="","",IF(基本情報登録!$D$10=F233,1,0))</f>
        <v/>
      </c>
    </row>
    <row r="234" spans="1:28" customFormat="1" ht="17.649999999999999">
      <c r="A234">
        <v>232</v>
      </c>
      <c r="B234" t="s">
        <v>1638</v>
      </c>
      <c r="C234" t="s">
        <v>1639</v>
      </c>
      <c r="D234" t="s">
        <v>856</v>
      </c>
      <c r="E234" t="s">
        <v>857</v>
      </c>
      <c r="F234" t="s">
        <v>683</v>
      </c>
      <c r="G234" t="s">
        <v>184</v>
      </c>
      <c r="H234" t="s">
        <v>494</v>
      </c>
      <c r="I234" t="s">
        <v>1640</v>
      </c>
      <c r="J234" t="s">
        <v>443</v>
      </c>
      <c r="K234" t="s">
        <v>427</v>
      </c>
      <c r="L234" t="s">
        <v>430</v>
      </c>
      <c r="AB234" s="129" t="str">
        <f>IF(基本情報登録!$D$10="","",IF(基本情報登録!$D$10=F234,1,0))</f>
        <v/>
      </c>
    </row>
    <row r="235" spans="1:28" customFormat="1" ht="17.649999999999999">
      <c r="A235">
        <v>233</v>
      </c>
      <c r="B235" t="s">
        <v>1641</v>
      </c>
      <c r="C235" t="s">
        <v>1642</v>
      </c>
      <c r="D235" t="s">
        <v>1115</v>
      </c>
      <c r="E235" t="s">
        <v>1116</v>
      </c>
      <c r="F235" t="s">
        <v>683</v>
      </c>
      <c r="G235" t="s">
        <v>184</v>
      </c>
      <c r="H235" t="s">
        <v>331</v>
      </c>
      <c r="I235" t="s">
        <v>1643</v>
      </c>
      <c r="J235" t="s">
        <v>609</v>
      </c>
      <c r="K235" t="s">
        <v>427</v>
      </c>
      <c r="L235" t="s">
        <v>430</v>
      </c>
      <c r="AB235" s="129" t="str">
        <f>IF(基本情報登録!$D$10="","",IF(基本情報登録!$D$10=F235,1,0))</f>
        <v/>
      </c>
    </row>
    <row r="236" spans="1:28" customFormat="1" ht="17.649999999999999">
      <c r="A236">
        <v>234</v>
      </c>
      <c r="B236" t="s">
        <v>1644</v>
      </c>
      <c r="C236" t="s">
        <v>1645</v>
      </c>
      <c r="D236" t="s">
        <v>221</v>
      </c>
      <c r="E236">
        <v>15</v>
      </c>
      <c r="F236" t="s">
        <v>683</v>
      </c>
      <c r="G236" t="s">
        <v>184</v>
      </c>
      <c r="H236" t="s">
        <v>1646</v>
      </c>
      <c r="I236" t="s">
        <v>1647</v>
      </c>
      <c r="J236" t="s">
        <v>501</v>
      </c>
      <c r="K236" t="s">
        <v>427</v>
      </c>
      <c r="L236" t="s">
        <v>430</v>
      </c>
      <c r="AB236" s="129" t="str">
        <f>IF(基本情報登録!$D$10="","",IF(基本情報登録!$D$10=F236,1,0))</f>
        <v/>
      </c>
    </row>
    <row r="237" spans="1:28" customFormat="1" ht="17.649999999999999">
      <c r="A237">
        <v>235</v>
      </c>
      <c r="B237" t="s">
        <v>1648</v>
      </c>
      <c r="C237" t="s">
        <v>1649</v>
      </c>
      <c r="D237" t="s">
        <v>856</v>
      </c>
      <c r="E237" t="s">
        <v>857</v>
      </c>
      <c r="F237" t="s">
        <v>683</v>
      </c>
      <c r="G237" t="s">
        <v>184</v>
      </c>
      <c r="H237" t="s">
        <v>380</v>
      </c>
      <c r="I237" t="s">
        <v>1650</v>
      </c>
      <c r="J237" t="s">
        <v>505</v>
      </c>
      <c r="K237" t="s">
        <v>427</v>
      </c>
      <c r="L237" t="s">
        <v>430</v>
      </c>
      <c r="AB237" s="129" t="str">
        <f>IF(基本情報登録!$D$10="","",IF(基本情報登録!$D$10=F237,1,0))</f>
        <v/>
      </c>
    </row>
    <row r="238" spans="1:28" customFormat="1" ht="17.649999999999999">
      <c r="A238">
        <v>236</v>
      </c>
      <c r="B238" t="s">
        <v>1651</v>
      </c>
      <c r="C238" t="s">
        <v>1652</v>
      </c>
      <c r="D238" t="s">
        <v>856</v>
      </c>
      <c r="E238" t="s">
        <v>857</v>
      </c>
      <c r="F238" t="s">
        <v>683</v>
      </c>
      <c r="G238" t="s">
        <v>184</v>
      </c>
      <c r="H238" t="s">
        <v>392</v>
      </c>
      <c r="I238" t="s">
        <v>1653</v>
      </c>
      <c r="J238" t="s">
        <v>600</v>
      </c>
      <c r="K238" t="s">
        <v>427</v>
      </c>
      <c r="L238" t="s">
        <v>430</v>
      </c>
      <c r="AB238" s="129" t="str">
        <f>IF(基本情報登録!$D$10="","",IF(基本情報登録!$D$10=F238,1,0))</f>
        <v/>
      </c>
    </row>
    <row r="239" spans="1:28" customFormat="1" ht="17.649999999999999">
      <c r="A239">
        <v>237</v>
      </c>
      <c r="B239" t="s">
        <v>1654</v>
      </c>
      <c r="C239" t="s">
        <v>1655</v>
      </c>
      <c r="D239" t="s">
        <v>834</v>
      </c>
      <c r="E239" t="s">
        <v>835</v>
      </c>
      <c r="F239" t="s">
        <v>683</v>
      </c>
      <c r="G239" t="s">
        <v>184</v>
      </c>
      <c r="H239" t="s">
        <v>1656</v>
      </c>
      <c r="I239" t="s">
        <v>1657</v>
      </c>
      <c r="J239" t="s">
        <v>594</v>
      </c>
      <c r="K239" t="s">
        <v>427</v>
      </c>
      <c r="L239" t="s">
        <v>430</v>
      </c>
      <c r="AB239" s="129" t="str">
        <f>IF(基本情報登録!$D$10="","",IF(基本情報登録!$D$10=F239,1,0))</f>
        <v/>
      </c>
    </row>
    <row r="240" spans="1:28" customFormat="1" ht="17.649999999999999">
      <c r="A240">
        <v>238</v>
      </c>
      <c r="B240" t="s">
        <v>1658</v>
      </c>
      <c r="C240" t="s">
        <v>1659</v>
      </c>
      <c r="D240" t="s">
        <v>207</v>
      </c>
      <c r="E240" t="s">
        <v>208</v>
      </c>
      <c r="F240" t="s">
        <v>683</v>
      </c>
      <c r="G240" t="s">
        <v>184</v>
      </c>
      <c r="H240" t="s">
        <v>313</v>
      </c>
      <c r="I240" t="s">
        <v>1068</v>
      </c>
      <c r="J240" t="s">
        <v>609</v>
      </c>
      <c r="K240" t="s">
        <v>427</v>
      </c>
      <c r="L240" t="s">
        <v>430</v>
      </c>
      <c r="AB240" s="129" t="str">
        <f>IF(基本情報登録!$D$10="","",IF(基本情報登録!$D$10=F240,1,0))</f>
        <v/>
      </c>
    </row>
    <row r="241" spans="1:28" customFormat="1" ht="17.649999999999999">
      <c r="A241">
        <v>239</v>
      </c>
      <c r="B241" t="s">
        <v>1660</v>
      </c>
      <c r="C241" t="s">
        <v>1661</v>
      </c>
      <c r="D241" t="s">
        <v>205</v>
      </c>
      <c r="E241" t="s">
        <v>206</v>
      </c>
      <c r="F241" t="s">
        <v>683</v>
      </c>
      <c r="G241" t="s">
        <v>184</v>
      </c>
      <c r="H241" t="s">
        <v>1662</v>
      </c>
      <c r="I241" t="s">
        <v>1663</v>
      </c>
      <c r="J241" t="s">
        <v>621</v>
      </c>
      <c r="K241" t="s">
        <v>427</v>
      </c>
      <c r="L241" t="s">
        <v>430</v>
      </c>
      <c r="AB241" s="129" t="str">
        <f>IF(基本情報登録!$D$10="","",IF(基本情報登録!$D$10=F241,1,0))</f>
        <v/>
      </c>
    </row>
    <row r="242" spans="1:28" customFormat="1" ht="17.649999999999999">
      <c r="A242">
        <v>240</v>
      </c>
      <c r="B242" t="s">
        <v>1664</v>
      </c>
      <c r="C242" t="s">
        <v>1665</v>
      </c>
      <c r="D242" t="s">
        <v>856</v>
      </c>
      <c r="E242" t="s">
        <v>857</v>
      </c>
      <c r="F242" t="s">
        <v>683</v>
      </c>
      <c r="G242" t="s">
        <v>184</v>
      </c>
      <c r="H242" t="s">
        <v>397</v>
      </c>
      <c r="I242" t="s">
        <v>622</v>
      </c>
      <c r="J242" t="s">
        <v>1666</v>
      </c>
      <c r="K242" t="s">
        <v>427</v>
      </c>
      <c r="L242" t="s">
        <v>430</v>
      </c>
      <c r="AB242" s="129" t="str">
        <f>IF(基本情報登録!$D$10="","",IF(基本情報登録!$D$10=F242,1,0))</f>
        <v/>
      </c>
    </row>
    <row r="243" spans="1:28" customFormat="1" ht="17.649999999999999">
      <c r="A243">
        <v>241</v>
      </c>
      <c r="B243" t="s">
        <v>1667</v>
      </c>
      <c r="C243" t="s">
        <v>1668</v>
      </c>
      <c r="D243" t="s">
        <v>856</v>
      </c>
      <c r="E243" t="s">
        <v>857</v>
      </c>
      <c r="F243" t="s">
        <v>683</v>
      </c>
      <c r="G243" t="s">
        <v>184</v>
      </c>
      <c r="H243" t="s">
        <v>393</v>
      </c>
      <c r="I243" t="s">
        <v>1669</v>
      </c>
      <c r="J243" t="s">
        <v>1670</v>
      </c>
      <c r="K243" t="s">
        <v>427</v>
      </c>
      <c r="L243" t="s">
        <v>430</v>
      </c>
      <c r="AB243" s="129" t="str">
        <f>IF(基本情報登録!$D$10="","",IF(基本情報登録!$D$10=F243,1,0))</f>
        <v/>
      </c>
    </row>
    <row r="244" spans="1:28" customFormat="1" ht="17.649999999999999">
      <c r="A244">
        <v>242</v>
      </c>
      <c r="B244" t="s">
        <v>1671</v>
      </c>
      <c r="C244" t="s">
        <v>1672</v>
      </c>
      <c r="D244" t="s">
        <v>335</v>
      </c>
      <c r="E244">
        <v>12</v>
      </c>
      <c r="F244" t="s">
        <v>683</v>
      </c>
      <c r="G244" t="s">
        <v>197</v>
      </c>
      <c r="H244" t="s">
        <v>1673</v>
      </c>
      <c r="I244" t="s">
        <v>556</v>
      </c>
      <c r="J244" t="s">
        <v>1674</v>
      </c>
      <c r="K244" t="s">
        <v>427</v>
      </c>
      <c r="L244" t="s">
        <v>430</v>
      </c>
      <c r="AB244" s="129" t="str">
        <f>IF(基本情報登録!$D$10="","",IF(基本情報登録!$D$10=F244,1,0))</f>
        <v/>
      </c>
    </row>
    <row r="245" spans="1:28" customFormat="1" ht="17.649999999999999">
      <c r="A245">
        <v>243</v>
      </c>
      <c r="B245" t="s">
        <v>1675</v>
      </c>
      <c r="C245" t="s">
        <v>1676</v>
      </c>
      <c r="D245" t="s">
        <v>856</v>
      </c>
      <c r="E245" t="s">
        <v>857</v>
      </c>
      <c r="F245" t="s">
        <v>683</v>
      </c>
      <c r="G245" t="s">
        <v>182</v>
      </c>
      <c r="H245" t="s">
        <v>1677</v>
      </c>
      <c r="I245" t="s">
        <v>447</v>
      </c>
      <c r="J245" t="s">
        <v>532</v>
      </c>
      <c r="K245" t="s">
        <v>427</v>
      </c>
      <c r="L245" t="s">
        <v>430</v>
      </c>
      <c r="AB245" s="129" t="str">
        <f>IF(基本情報登録!$D$10="","",IF(基本情報登録!$D$10=F245,1,0))</f>
        <v/>
      </c>
    </row>
    <row r="246" spans="1:28" customFormat="1" ht="17.649999999999999">
      <c r="A246">
        <v>244</v>
      </c>
      <c r="B246" t="s">
        <v>1678</v>
      </c>
      <c r="C246" t="s">
        <v>1679</v>
      </c>
      <c r="D246" t="s">
        <v>1115</v>
      </c>
      <c r="E246" t="s">
        <v>1116</v>
      </c>
      <c r="F246" t="s">
        <v>710</v>
      </c>
      <c r="G246" t="s">
        <v>182</v>
      </c>
      <c r="H246" t="s">
        <v>1680</v>
      </c>
      <c r="I246" t="s">
        <v>510</v>
      </c>
      <c r="J246" t="s">
        <v>572</v>
      </c>
      <c r="K246" t="s">
        <v>427</v>
      </c>
      <c r="L246" t="s">
        <v>430</v>
      </c>
      <c r="AB246" s="129" t="str">
        <f>IF(基本情報登録!$D$10="","",IF(基本情報登録!$D$10=F246,1,0))</f>
        <v/>
      </c>
    </row>
    <row r="247" spans="1:28" customFormat="1" ht="17.649999999999999">
      <c r="A247">
        <v>245</v>
      </c>
      <c r="B247" t="s">
        <v>1681</v>
      </c>
      <c r="C247" t="s">
        <v>1682</v>
      </c>
      <c r="D247" t="s">
        <v>809</v>
      </c>
      <c r="E247">
        <v>10</v>
      </c>
      <c r="F247" t="s">
        <v>710</v>
      </c>
      <c r="G247" t="s">
        <v>184</v>
      </c>
      <c r="H247" t="s">
        <v>820</v>
      </c>
      <c r="I247" t="s">
        <v>1246</v>
      </c>
      <c r="J247" t="s">
        <v>1683</v>
      </c>
      <c r="K247" t="s">
        <v>427</v>
      </c>
      <c r="L247" t="s">
        <v>430</v>
      </c>
      <c r="AB247" s="129" t="str">
        <f>IF(基本情報登録!$D$10="","",IF(基本情報登録!$D$10=F247,1,0))</f>
        <v/>
      </c>
    </row>
    <row r="248" spans="1:28" customFormat="1" ht="17.649999999999999">
      <c r="A248">
        <v>246</v>
      </c>
      <c r="B248" t="s">
        <v>1684</v>
      </c>
      <c r="C248" t="s">
        <v>1685</v>
      </c>
      <c r="D248" t="s">
        <v>843</v>
      </c>
      <c r="E248" t="s">
        <v>844</v>
      </c>
      <c r="F248" t="s">
        <v>710</v>
      </c>
      <c r="G248" t="s">
        <v>184</v>
      </c>
      <c r="H248" t="s">
        <v>381</v>
      </c>
      <c r="I248" t="s">
        <v>1686</v>
      </c>
      <c r="J248" t="s">
        <v>1687</v>
      </c>
      <c r="K248" t="s">
        <v>427</v>
      </c>
      <c r="L248" t="s">
        <v>430</v>
      </c>
      <c r="AB248" s="129" t="str">
        <f>IF(基本情報登録!$D$10="","",IF(基本情報登録!$D$10=F248,1,0))</f>
        <v/>
      </c>
    </row>
    <row r="249" spans="1:28" customFormat="1" ht="17.649999999999999">
      <c r="A249">
        <v>247</v>
      </c>
      <c r="B249" t="s">
        <v>1688</v>
      </c>
      <c r="C249" t="s">
        <v>1689</v>
      </c>
      <c r="D249" t="s">
        <v>843</v>
      </c>
      <c r="E249" t="s">
        <v>844</v>
      </c>
      <c r="F249" t="s">
        <v>710</v>
      </c>
      <c r="G249" t="s">
        <v>182</v>
      </c>
      <c r="H249" t="s">
        <v>300</v>
      </c>
      <c r="I249" t="s">
        <v>1320</v>
      </c>
      <c r="J249" t="s">
        <v>624</v>
      </c>
      <c r="K249" t="s">
        <v>427</v>
      </c>
      <c r="L249" t="s">
        <v>430</v>
      </c>
      <c r="AB249" s="129" t="str">
        <f>IF(基本情報登録!$D$10="","",IF(基本情報登録!$D$10=F249,1,0))</f>
        <v/>
      </c>
    </row>
    <row r="250" spans="1:28" customFormat="1" ht="17.649999999999999">
      <c r="A250">
        <v>248</v>
      </c>
      <c r="B250" t="s">
        <v>1690</v>
      </c>
      <c r="C250" t="s">
        <v>1691</v>
      </c>
      <c r="D250" t="s">
        <v>843</v>
      </c>
      <c r="E250" t="s">
        <v>844</v>
      </c>
      <c r="F250" t="s">
        <v>701</v>
      </c>
      <c r="G250">
        <v>4</v>
      </c>
      <c r="H250" t="s">
        <v>1692</v>
      </c>
      <c r="I250" t="s">
        <v>1693</v>
      </c>
      <c r="J250" t="s">
        <v>1694</v>
      </c>
      <c r="K250" t="s">
        <v>427</v>
      </c>
      <c r="L250" t="s">
        <v>430</v>
      </c>
      <c r="AB250" s="129" t="str">
        <f>IF(基本情報登録!$D$10="","",IF(基本情報登録!$D$10=F250,1,0))</f>
        <v/>
      </c>
    </row>
    <row r="251" spans="1:28" customFormat="1" ht="17.649999999999999">
      <c r="A251">
        <v>249</v>
      </c>
      <c r="B251" t="s">
        <v>1695</v>
      </c>
      <c r="C251" t="s">
        <v>1696</v>
      </c>
      <c r="D251" t="s">
        <v>843</v>
      </c>
      <c r="E251" t="s">
        <v>844</v>
      </c>
      <c r="F251" t="s">
        <v>701</v>
      </c>
      <c r="G251">
        <v>4</v>
      </c>
      <c r="H251" t="s">
        <v>1498</v>
      </c>
      <c r="I251" t="s">
        <v>1697</v>
      </c>
      <c r="J251" t="s">
        <v>621</v>
      </c>
      <c r="K251" t="s">
        <v>427</v>
      </c>
      <c r="L251" t="s">
        <v>430</v>
      </c>
      <c r="AB251" s="129" t="str">
        <f>IF(基本情報登録!$D$10="","",IF(基本情報登録!$D$10=F251,1,0))</f>
        <v/>
      </c>
    </row>
    <row r="252" spans="1:28" customFormat="1" ht="17.649999999999999">
      <c r="A252">
        <v>250</v>
      </c>
      <c r="B252" t="s">
        <v>1698</v>
      </c>
      <c r="C252" t="s">
        <v>1699</v>
      </c>
      <c r="D252" t="s">
        <v>843</v>
      </c>
      <c r="E252" t="s">
        <v>844</v>
      </c>
      <c r="F252" t="s">
        <v>701</v>
      </c>
      <c r="G252">
        <v>4</v>
      </c>
      <c r="H252" t="s">
        <v>210</v>
      </c>
      <c r="I252" t="s">
        <v>542</v>
      </c>
      <c r="J252" t="s">
        <v>1700</v>
      </c>
      <c r="K252" t="s">
        <v>427</v>
      </c>
      <c r="L252" t="s">
        <v>430</v>
      </c>
      <c r="AB252" s="129" t="str">
        <f>IF(基本情報登録!$D$10="","",IF(基本情報登録!$D$10=F252,1,0))</f>
        <v/>
      </c>
    </row>
    <row r="253" spans="1:28" customFormat="1" ht="17.649999999999999">
      <c r="A253">
        <v>251</v>
      </c>
      <c r="B253" t="s">
        <v>1701</v>
      </c>
      <c r="C253" t="s">
        <v>1702</v>
      </c>
      <c r="D253" t="s">
        <v>843</v>
      </c>
      <c r="E253" t="s">
        <v>844</v>
      </c>
      <c r="F253" t="s">
        <v>701</v>
      </c>
      <c r="G253">
        <v>4</v>
      </c>
      <c r="H253" t="s">
        <v>1703</v>
      </c>
      <c r="I253" t="s">
        <v>1704</v>
      </c>
      <c r="J253" t="s">
        <v>438</v>
      </c>
      <c r="K253" t="s">
        <v>427</v>
      </c>
      <c r="L253" t="s">
        <v>430</v>
      </c>
      <c r="AB253" s="129" t="str">
        <f>IF(基本情報登録!$D$10="","",IF(基本情報登録!$D$10=F253,1,0))</f>
        <v/>
      </c>
    </row>
    <row r="254" spans="1:28" customFormat="1" ht="17.649999999999999">
      <c r="A254">
        <v>252</v>
      </c>
      <c r="B254" t="s">
        <v>1705</v>
      </c>
      <c r="C254" t="s">
        <v>1706</v>
      </c>
      <c r="D254" t="s">
        <v>843</v>
      </c>
      <c r="E254" t="s">
        <v>844</v>
      </c>
      <c r="F254" t="s">
        <v>701</v>
      </c>
      <c r="G254">
        <v>4</v>
      </c>
      <c r="H254" t="s">
        <v>227</v>
      </c>
      <c r="I254" t="s">
        <v>482</v>
      </c>
      <c r="J254" t="s">
        <v>536</v>
      </c>
      <c r="K254" t="s">
        <v>427</v>
      </c>
      <c r="L254" t="s">
        <v>430</v>
      </c>
      <c r="AB254" s="129" t="str">
        <f>IF(基本情報登録!$D$10="","",IF(基本情報登録!$D$10=F254,1,0))</f>
        <v/>
      </c>
    </row>
    <row r="255" spans="1:28" customFormat="1" ht="17.649999999999999">
      <c r="A255">
        <v>253</v>
      </c>
      <c r="B255" t="s">
        <v>1707</v>
      </c>
      <c r="C255" t="s">
        <v>1708</v>
      </c>
      <c r="D255" t="s">
        <v>788</v>
      </c>
      <c r="E255" t="s">
        <v>789</v>
      </c>
      <c r="F255" t="s">
        <v>701</v>
      </c>
      <c r="G255">
        <v>4</v>
      </c>
      <c r="H255" t="s">
        <v>246</v>
      </c>
      <c r="I255" t="s">
        <v>1709</v>
      </c>
      <c r="J255" t="s">
        <v>530</v>
      </c>
      <c r="K255" t="s">
        <v>427</v>
      </c>
      <c r="L255" t="s">
        <v>430</v>
      </c>
      <c r="AB255" s="129" t="str">
        <f>IF(基本情報登録!$D$10="","",IF(基本情報登録!$D$10=F255,1,0))</f>
        <v/>
      </c>
    </row>
    <row r="256" spans="1:28" customFormat="1" ht="17.649999999999999">
      <c r="A256">
        <v>254</v>
      </c>
      <c r="B256" t="s">
        <v>1710</v>
      </c>
      <c r="C256" t="s">
        <v>1711</v>
      </c>
      <c r="D256" t="s">
        <v>788</v>
      </c>
      <c r="E256" t="s">
        <v>789</v>
      </c>
      <c r="F256" t="s">
        <v>701</v>
      </c>
      <c r="G256">
        <v>4</v>
      </c>
      <c r="H256" t="s">
        <v>1712</v>
      </c>
      <c r="I256" t="s">
        <v>987</v>
      </c>
      <c r="J256" t="s">
        <v>562</v>
      </c>
      <c r="K256" t="s">
        <v>427</v>
      </c>
      <c r="L256" t="s">
        <v>430</v>
      </c>
      <c r="AB256" s="129" t="str">
        <f>IF(基本情報登録!$D$10="","",IF(基本情報登録!$D$10=F256,1,0))</f>
        <v/>
      </c>
    </row>
    <row r="257" spans="1:28" customFormat="1" ht="17.649999999999999">
      <c r="A257">
        <v>255</v>
      </c>
      <c r="B257" t="s">
        <v>1713</v>
      </c>
      <c r="C257" t="s">
        <v>1714</v>
      </c>
      <c r="D257" t="s">
        <v>1027</v>
      </c>
      <c r="E257" t="s">
        <v>1028</v>
      </c>
      <c r="F257" t="s">
        <v>701</v>
      </c>
      <c r="G257">
        <v>4</v>
      </c>
      <c r="H257" t="s">
        <v>1715</v>
      </c>
      <c r="I257" t="s">
        <v>1716</v>
      </c>
      <c r="J257" t="s">
        <v>624</v>
      </c>
      <c r="K257" t="s">
        <v>427</v>
      </c>
      <c r="L257" t="s">
        <v>430</v>
      </c>
      <c r="AB257" s="129" t="str">
        <f>IF(基本情報登録!$D$10="","",IF(基本情報登録!$D$10=F257,1,0))</f>
        <v/>
      </c>
    </row>
    <row r="258" spans="1:28" customFormat="1" ht="17.649999999999999">
      <c r="A258">
        <v>256</v>
      </c>
      <c r="B258" t="s">
        <v>1717</v>
      </c>
      <c r="C258" t="s">
        <v>1718</v>
      </c>
      <c r="D258" t="s">
        <v>1027</v>
      </c>
      <c r="E258" t="s">
        <v>1028</v>
      </c>
      <c r="F258" t="s">
        <v>701</v>
      </c>
      <c r="G258">
        <v>4</v>
      </c>
      <c r="H258" t="s">
        <v>1719</v>
      </c>
      <c r="I258" t="s">
        <v>1720</v>
      </c>
      <c r="J258" t="s">
        <v>501</v>
      </c>
      <c r="K258" t="s">
        <v>427</v>
      </c>
      <c r="L258" t="s">
        <v>430</v>
      </c>
      <c r="AB258" s="129" t="str">
        <f>IF(基本情報登録!$D$10="","",IF(基本情報登録!$D$10=F258,1,0))</f>
        <v/>
      </c>
    </row>
    <row r="259" spans="1:28" customFormat="1" ht="17.649999999999999">
      <c r="A259">
        <v>257</v>
      </c>
      <c r="B259" t="s">
        <v>1721</v>
      </c>
      <c r="C259" t="s">
        <v>1722</v>
      </c>
      <c r="D259" t="s">
        <v>1027</v>
      </c>
      <c r="E259" t="s">
        <v>1028</v>
      </c>
      <c r="F259" t="s">
        <v>701</v>
      </c>
      <c r="G259">
        <v>4</v>
      </c>
      <c r="H259" t="s">
        <v>495</v>
      </c>
      <c r="I259" t="s">
        <v>1033</v>
      </c>
      <c r="J259" t="s">
        <v>638</v>
      </c>
      <c r="K259" t="s">
        <v>427</v>
      </c>
      <c r="L259" t="s">
        <v>430</v>
      </c>
      <c r="AB259" s="129" t="str">
        <f>IF(基本情報登録!$D$10="","",IF(基本情報登録!$D$10=F259,1,0))</f>
        <v/>
      </c>
    </row>
    <row r="260" spans="1:28" customFormat="1" ht="17.649999999999999">
      <c r="A260">
        <v>258</v>
      </c>
      <c r="B260" t="s">
        <v>1723</v>
      </c>
      <c r="C260" t="s">
        <v>1724</v>
      </c>
      <c r="D260" t="s">
        <v>1115</v>
      </c>
      <c r="E260" t="s">
        <v>1116</v>
      </c>
      <c r="F260" t="s">
        <v>701</v>
      </c>
      <c r="G260">
        <v>4</v>
      </c>
      <c r="H260" t="s">
        <v>256</v>
      </c>
      <c r="I260" t="s">
        <v>483</v>
      </c>
      <c r="J260" t="s">
        <v>506</v>
      </c>
      <c r="K260" t="s">
        <v>427</v>
      </c>
      <c r="L260" t="s">
        <v>430</v>
      </c>
      <c r="AB260" s="129" t="str">
        <f>IF(基本情報登録!$D$10="","",IF(基本情報登録!$D$10=F260,1,0))</f>
        <v/>
      </c>
    </row>
    <row r="261" spans="1:28" customFormat="1" ht="17.649999999999999">
      <c r="A261">
        <v>259</v>
      </c>
      <c r="B261" t="s">
        <v>1725</v>
      </c>
      <c r="C261" t="s">
        <v>1726</v>
      </c>
      <c r="D261" t="s">
        <v>207</v>
      </c>
      <c r="E261" t="s">
        <v>208</v>
      </c>
      <c r="F261" t="s">
        <v>701</v>
      </c>
      <c r="G261">
        <v>4</v>
      </c>
      <c r="H261" t="s">
        <v>1727</v>
      </c>
      <c r="I261" t="s">
        <v>1643</v>
      </c>
      <c r="J261" t="s">
        <v>443</v>
      </c>
      <c r="K261" t="s">
        <v>427</v>
      </c>
      <c r="L261" t="s">
        <v>430</v>
      </c>
      <c r="AB261" s="129" t="str">
        <f>IF(基本情報登録!$D$10="","",IF(基本情報登録!$D$10=F261,1,0))</f>
        <v/>
      </c>
    </row>
    <row r="262" spans="1:28" customFormat="1" ht="17.649999999999999">
      <c r="A262">
        <v>260</v>
      </c>
      <c r="B262" t="s">
        <v>1728</v>
      </c>
      <c r="C262" t="s">
        <v>1729</v>
      </c>
      <c r="D262" t="s">
        <v>218</v>
      </c>
      <c r="E262">
        <v>19</v>
      </c>
      <c r="F262" t="s">
        <v>701</v>
      </c>
      <c r="G262">
        <v>4</v>
      </c>
      <c r="H262" t="s">
        <v>201</v>
      </c>
      <c r="I262" t="s">
        <v>554</v>
      </c>
      <c r="J262" t="s">
        <v>1730</v>
      </c>
      <c r="K262" t="s">
        <v>427</v>
      </c>
      <c r="L262" t="s">
        <v>430</v>
      </c>
      <c r="AB262" s="129" t="str">
        <f>IF(基本情報登録!$D$10="","",IF(基本情報登録!$D$10=F262,1,0))</f>
        <v/>
      </c>
    </row>
    <row r="263" spans="1:28" customFormat="1" ht="17.649999999999999">
      <c r="A263">
        <v>261</v>
      </c>
      <c r="B263" t="s">
        <v>1731</v>
      </c>
      <c r="C263" t="s">
        <v>1732</v>
      </c>
      <c r="D263" t="s">
        <v>843</v>
      </c>
      <c r="E263" t="s">
        <v>844</v>
      </c>
      <c r="F263" t="s">
        <v>701</v>
      </c>
      <c r="G263">
        <v>3</v>
      </c>
      <c r="H263" t="s">
        <v>345</v>
      </c>
      <c r="I263" t="s">
        <v>1733</v>
      </c>
      <c r="J263" t="s">
        <v>627</v>
      </c>
      <c r="K263" t="s">
        <v>427</v>
      </c>
      <c r="L263" t="s">
        <v>430</v>
      </c>
      <c r="AB263" s="129" t="str">
        <f>IF(基本情報登録!$D$10="","",IF(基本情報登録!$D$10=F263,1,0))</f>
        <v/>
      </c>
    </row>
    <row r="264" spans="1:28" customFormat="1" ht="17.649999999999999">
      <c r="A264">
        <v>262</v>
      </c>
      <c r="B264" t="s">
        <v>1734</v>
      </c>
      <c r="C264" t="s">
        <v>1735</v>
      </c>
      <c r="D264" t="s">
        <v>843</v>
      </c>
      <c r="E264" t="s">
        <v>844</v>
      </c>
      <c r="F264" t="s">
        <v>701</v>
      </c>
      <c r="G264">
        <v>3</v>
      </c>
      <c r="H264" t="s">
        <v>342</v>
      </c>
      <c r="I264" t="s">
        <v>984</v>
      </c>
      <c r="J264" t="s">
        <v>607</v>
      </c>
      <c r="K264" t="s">
        <v>427</v>
      </c>
      <c r="L264" t="s">
        <v>430</v>
      </c>
      <c r="AB264" s="129" t="str">
        <f>IF(基本情報登録!$D$10="","",IF(基本情報登録!$D$10=F264,1,0))</f>
        <v/>
      </c>
    </row>
    <row r="265" spans="1:28" customFormat="1" ht="17.649999999999999">
      <c r="A265">
        <v>263</v>
      </c>
      <c r="B265" t="s">
        <v>1736</v>
      </c>
      <c r="C265" t="s">
        <v>1737</v>
      </c>
      <c r="D265" t="s">
        <v>843</v>
      </c>
      <c r="E265" t="s">
        <v>844</v>
      </c>
      <c r="F265" t="s">
        <v>701</v>
      </c>
      <c r="G265">
        <v>3</v>
      </c>
      <c r="H265" t="s">
        <v>288</v>
      </c>
      <c r="I265" t="s">
        <v>1704</v>
      </c>
      <c r="J265" t="s">
        <v>507</v>
      </c>
      <c r="K265" t="s">
        <v>427</v>
      </c>
      <c r="L265" t="s">
        <v>430</v>
      </c>
      <c r="AB265" s="129" t="str">
        <f>IF(基本情報登録!$D$10="","",IF(基本情報登録!$D$10=F265,1,0))</f>
        <v/>
      </c>
    </row>
    <row r="266" spans="1:28" customFormat="1" ht="17.649999999999999">
      <c r="A266">
        <v>264</v>
      </c>
      <c r="B266" t="s">
        <v>1738</v>
      </c>
      <c r="C266" t="s">
        <v>1739</v>
      </c>
      <c r="D266" t="s">
        <v>843</v>
      </c>
      <c r="E266" t="s">
        <v>844</v>
      </c>
      <c r="F266" t="s">
        <v>701</v>
      </c>
      <c r="G266">
        <v>3</v>
      </c>
      <c r="H266" t="s">
        <v>1740</v>
      </c>
      <c r="I266" t="s">
        <v>1741</v>
      </c>
      <c r="J266" t="s">
        <v>615</v>
      </c>
      <c r="K266" t="s">
        <v>427</v>
      </c>
      <c r="L266" t="s">
        <v>430</v>
      </c>
      <c r="AB266" s="129" t="str">
        <f>IF(基本情報登録!$D$10="","",IF(基本情報登録!$D$10=F266,1,0))</f>
        <v/>
      </c>
    </row>
    <row r="267" spans="1:28" customFormat="1" ht="17.649999999999999">
      <c r="A267">
        <v>265</v>
      </c>
      <c r="B267" t="s">
        <v>1742</v>
      </c>
      <c r="C267" t="s">
        <v>1743</v>
      </c>
      <c r="D267" t="s">
        <v>788</v>
      </c>
      <c r="E267" t="s">
        <v>789</v>
      </c>
      <c r="F267" t="s">
        <v>701</v>
      </c>
      <c r="G267">
        <v>3</v>
      </c>
      <c r="H267" t="s">
        <v>297</v>
      </c>
      <c r="I267" t="s">
        <v>1744</v>
      </c>
      <c r="J267" t="s">
        <v>608</v>
      </c>
      <c r="K267" t="s">
        <v>427</v>
      </c>
      <c r="L267" t="s">
        <v>430</v>
      </c>
      <c r="AB267" s="129" t="str">
        <f>IF(基本情報登録!$D$10="","",IF(基本情報登録!$D$10=F267,1,0))</f>
        <v/>
      </c>
    </row>
    <row r="268" spans="1:28" customFormat="1" ht="17.649999999999999">
      <c r="A268">
        <v>266</v>
      </c>
      <c r="B268" t="s">
        <v>1745</v>
      </c>
      <c r="C268" t="s">
        <v>1746</v>
      </c>
      <c r="D268" t="s">
        <v>788</v>
      </c>
      <c r="E268" t="s">
        <v>789</v>
      </c>
      <c r="F268" t="s">
        <v>701</v>
      </c>
      <c r="G268">
        <v>3</v>
      </c>
      <c r="H268" t="s">
        <v>1747</v>
      </c>
      <c r="I268" t="s">
        <v>569</v>
      </c>
      <c r="J268" t="s">
        <v>1748</v>
      </c>
      <c r="K268" t="s">
        <v>427</v>
      </c>
      <c r="L268" t="s">
        <v>430</v>
      </c>
      <c r="AB268" s="129" t="str">
        <f>IF(基本情報登録!$D$10="","",IF(基本情報登録!$D$10=F268,1,0))</f>
        <v/>
      </c>
    </row>
    <row r="269" spans="1:28" customFormat="1" ht="17.649999999999999">
      <c r="A269">
        <v>267</v>
      </c>
      <c r="B269" t="s">
        <v>1749</v>
      </c>
      <c r="C269" t="s">
        <v>1750</v>
      </c>
      <c r="D269" t="s">
        <v>1027</v>
      </c>
      <c r="E269" t="s">
        <v>1028</v>
      </c>
      <c r="F269" t="s">
        <v>701</v>
      </c>
      <c r="G269">
        <v>4</v>
      </c>
      <c r="H269" t="s">
        <v>191</v>
      </c>
      <c r="I269" t="s">
        <v>1751</v>
      </c>
      <c r="J269" t="s">
        <v>513</v>
      </c>
      <c r="K269" t="s">
        <v>427</v>
      </c>
      <c r="L269" t="s">
        <v>430</v>
      </c>
      <c r="AB269" s="129" t="str">
        <f>IF(基本情報登録!$D$10="","",IF(基本情報登録!$D$10=F269,1,0))</f>
        <v/>
      </c>
    </row>
    <row r="270" spans="1:28" customFormat="1" ht="17.649999999999999">
      <c r="A270">
        <v>268</v>
      </c>
      <c r="B270" t="s">
        <v>1752</v>
      </c>
      <c r="C270" t="s">
        <v>1753</v>
      </c>
      <c r="D270" t="s">
        <v>1115</v>
      </c>
      <c r="E270" t="s">
        <v>1116</v>
      </c>
      <c r="F270" t="s">
        <v>701</v>
      </c>
      <c r="G270">
        <v>4</v>
      </c>
      <c r="H270" t="s">
        <v>1754</v>
      </c>
      <c r="I270" t="s">
        <v>1704</v>
      </c>
      <c r="J270" t="s">
        <v>443</v>
      </c>
      <c r="K270" t="s">
        <v>427</v>
      </c>
      <c r="L270" t="s">
        <v>430</v>
      </c>
      <c r="AB270" s="129" t="str">
        <f>IF(基本情報登録!$D$10="","",IF(基本情報登録!$D$10=F270,1,0))</f>
        <v/>
      </c>
    </row>
    <row r="271" spans="1:28" customFormat="1" ht="17.649999999999999">
      <c r="A271">
        <v>269</v>
      </c>
      <c r="B271" t="s">
        <v>1755</v>
      </c>
      <c r="C271" t="s">
        <v>1756</v>
      </c>
      <c r="D271" t="s">
        <v>788</v>
      </c>
      <c r="E271" t="s">
        <v>789</v>
      </c>
      <c r="F271" t="s">
        <v>701</v>
      </c>
      <c r="G271">
        <v>4</v>
      </c>
      <c r="H271" t="s">
        <v>249</v>
      </c>
      <c r="I271" t="s">
        <v>482</v>
      </c>
      <c r="J271" t="s">
        <v>616</v>
      </c>
      <c r="K271" t="s">
        <v>427</v>
      </c>
      <c r="L271" t="s">
        <v>430</v>
      </c>
      <c r="AB271" s="129" t="str">
        <f>IF(基本情報登録!$D$10="","",IF(基本情報登録!$D$10=F271,1,0))</f>
        <v/>
      </c>
    </row>
    <row r="272" spans="1:28" customFormat="1" ht="17.649999999999999">
      <c r="A272">
        <v>270</v>
      </c>
      <c r="B272" t="s">
        <v>1757</v>
      </c>
      <c r="C272" t="s">
        <v>1758</v>
      </c>
      <c r="D272" t="s">
        <v>843</v>
      </c>
      <c r="E272" t="s">
        <v>844</v>
      </c>
      <c r="F272" t="s">
        <v>701</v>
      </c>
      <c r="G272">
        <v>4</v>
      </c>
      <c r="H272" t="s">
        <v>1759</v>
      </c>
      <c r="I272" t="s">
        <v>1760</v>
      </c>
      <c r="J272" t="s">
        <v>511</v>
      </c>
      <c r="K272" t="s">
        <v>427</v>
      </c>
      <c r="L272" t="s">
        <v>430</v>
      </c>
      <c r="AB272" s="129" t="str">
        <f>IF(基本情報登録!$D$10="","",IF(基本情報登録!$D$10=F272,1,0))</f>
        <v/>
      </c>
    </row>
    <row r="273" spans="1:28" customFormat="1" ht="17.649999999999999">
      <c r="A273">
        <v>271</v>
      </c>
      <c r="B273" t="s">
        <v>1761</v>
      </c>
      <c r="C273" t="s">
        <v>1762</v>
      </c>
      <c r="D273" t="s">
        <v>1115</v>
      </c>
      <c r="E273" t="s">
        <v>1116</v>
      </c>
      <c r="F273" t="s">
        <v>701</v>
      </c>
      <c r="G273">
        <v>4</v>
      </c>
      <c r="H273" t="s">
        <v>225</v>
      </c>
      <c r="I273" t="s">
        <v>1763</v>
      </c>
      <c r="J273" t="s">
        <v>563</v>
      </c>
      <c r="K273" t="s">
        <v>427</v>
      </c>
      <c r="L273" t="s">
        <v>430</v>
      </c>
      <c r="AB273" s="129" t="str">
        <f>IF(基本情報登録!$D$10="","",IF(基本情報登録!$D$10=F273,1,0))</f>
        <v/>
      </c>
    </row>
    <row r="274" spans="1:28" customFormat="1" ht="17.649999999999999">
      <c r="A274">
        <v>272</v>
      </c>
      <c r="B274" t="s">
        <v>1764</v>
      </c>
      <c r="C274" t="s">
        <v>1765</v>
      </c>
      <c r="D274" t="s">
        <v>205</v>
      </c>
      <c r="E274" t="s">
        <v>206</v>
      </c>
      <c r="F274" t="s">
        <v>701</v>
      </c>
      <c r="G274">
        <v>4</v>
      </c>
      <c r="H274" t="s">
        <v>1766</v>
      </c>
      <c r="I274" t="s">
        <v>1767</v>
      </c>
      <c r="J274" t="s">
        <v>575</v>
      </c>
      <c r="K274" t="s">
        <v>427</v>
      </c>
      <c r="L274" t="s">
        <v>430</v>
      </c>
      <c r="AB274" s="129" t="str">
        <f>IF(基本情報登録!$D$10="","",IF(基本情報登録!$D$10=F274,1,0))</f>
        <v/>
      </c>
    </row>
    <row r="275" spans="1:28" customFormat="1" ht="17.649999999999999">
      <c r="A275">
        <v>273</v>
      </c>
      <c r="B275" t="s">
        <v>1768</v>
      </c>
      <c r="C275" t="s">
        <v>1769</v>
      </c>
      <c r="D275" t="s">
        <v>1027</v>
      </c>
      <c r="E275" t="s">
        <v>1028</v>
      </c>
      <c r="F275" t="s">
        <v>701</v>
      </c>
      <c r="G275">
        <v>3</v>
      </c>
      <c r="H275" t="s">
        <v>1770</v>
      </c>
      <c r="I275" t="s">
        <v>640</v>
      </c>
      <c r="J275" t="s">
        <v>525</v>
      </c>
      <c r="K275" t="s">
        <v>427</v>
      </c>
      <c r="L275" t="s">
        <v>430</v>
      </c>
      <c r="AB275" s="129" t="str">
        <f>IF(基本情報登録!$D$10="","",IF(基本情報登録!$D$10=F275,1,0))</f>
        <v/>
      </c>
    </row>
    <row r="276" spans="1:28" customFormat="1" ht="17.649999999999999">
      <c r="A276">
        <v>274</v>
      </c>
      <c r="B276" t="s">
        <v>1771</v>
      </c>
      <c r="C276" t="s">
        <v>1772</v>
      </c>
      <c r="D276" t="s">
        <v>219</v>
      </c>
      <c r="E276" t="s">
        <v>220</v>
      </c>
      <c r="F276" t="s">
        <v>701</v>
      </c>
      <c r="G276">
        <v>3</v>
      </c>
      <c r="H276" t="s">
        <v>1773</v>
      </c>
      <c r="I276" t="s">
        <v>1774</v>
      </c>
      <c r="J276" t="s">
        <v>626</v>
      </c>
      <c r="K276" t="s">
        <v>427</v>
      </c>
      <c r="L276" t="s">
        <v>430</v>
      </c>
      <c r="AB276" s="129" t="str">
        <f>IF(基本情報登録!$D$10="","",IF(基本情報登録!$D$10=F276,1,0))</f>
        <v/>
      </c>
    </row>
    <row r="277" spans="1:28" customFormat="1" ht="17.649999999999999">
      <c r="A277">
        <v>275</v>
      </c>
      <c r="B277" t="s">
        <v>1775</v>
      </c>
      <c r="C277" t="s">
        <v>284</v>
      </c>
      <c r="D277" t="s">
        <v>843</v>
      </c>
      <c r="E277" t="s">
        <v>844</v>
      </c>
      <c r="F277" t="s">
        <v>701</v>
      </c>
      <c r="G277">
        <v>3</v>
      </c>
      <c r="H277" t="s">
        <v>1776</v>
      </c>
      <c r="I277" t="s">
        <v>510</v>
      </c>
      <c r="J277" t="s">
        <v>532</v>
      </c>
      <c r="K277" t="s">
        <v>427</v>
      </c>
      <c r="L277" t="s">
        <v>430</v>
      </c>
      <c r="AB277" s="129" t="str">
        <f>IF(基本情報登録!$D$10="","",IF(基本情報登録!$D$10=F277,1,0))</f>
        <v/>
      </c>
    </row>
    <row r="278" spans="1:28" customFormat="1" ht="17.649999999999999">
      <c r="A278">
        <v>276</v>
      </c>
      <c r="B278" t="s">
        <v>1777</v>
      </c>
      <c r="C278" t="s">
        <v>1778</v>
      </c>
      <c r="D278" t="s">
        <v>843</v>
      </c>
      <c r="E278" t="s">
        <v>844</v>
      </c>
      <c r="F278" t="s">
        <v>701</v>
      </c>
      <c r="G278">
        <v>3</v>
      </c>
      <c r="H278" t="s">
        <v>1779</v>
      </c>
      <c r="I278" t="s">
        <v>482</v>
      </c>
      <c r="J278" t="s">
        <v>1444</v>
      </c>
      <c r="K278" t="s">
        <v>427</v>
      </c>
      <c r="L278" t="s">
        <v>430</v>
      </c>
      <c r="AB278" s="129" t="str">
        <f>IF(基本情報登録!$D$10="","",IF(基本情報登録!$D$10=F278,1,0))</f>
        <v/>
      </c>
    </row>
    <row r="279" spans="1:28" customFormat="1" ht="17.649999999999999">
      <c r="A279">
        <v>277</v>
      </c>
      <c r="B279" t="s">
        <v>1780</v>
      </c>
      <c r="C279" t="s">
        <v>1781</v>
      </c>
      <c r="D279" t="s">
        <v>205</v>
      </c>
      <c r="E279" t="s">
        <v>206</v>
      </c>
      <c r="F279" t="s">
        <v>701</v>
      </c>
      <c r="G279">
        <v>3</v>
      </c>
      <c r="H279" t="s">
        <v>1782</v>
      </c>
      <c r="I279" t="s">
        <v>1643</v>
      </c>
      <c r="J279" t="s">
        <v>611</v>
      </c>
      <c r="K279" t="s">
        <v>427</v>
      </c>
      <c r="L279" t="s">
        <v>430</v>
      </c>
      <c r="AB279" s="129" t="str">
        <f>IF(基本情報登録!$D$10="","",IF(基本情報登録!$D$10=F279,1,0))</f>
        <v/>
      </c>
    </row>
    <row r="280" spans="1:28" customFormat="1" ht="17.649999999999999">
      <c r="A280">
        <v>278</v>
      </c>
      <c r="B280" t="s">
        <v>1783</v>
      </c>
      <c r="C280" t="s">
        <v>1060</v>
      </c>
      <c r="D280" t="s">
        <v>843</v>
      </c>
      <c r="E280" t="s">
        <v>844</v>
      </c>
      <c r="F280" t="s">
        <v>701</v>
      </c>
      <c r="G280">
        <v>3</v>
      </c>
      <c r="H280" t="s">
        <v>488</v>
      </c>
      <c r="I280" t="s">
        <v>447</v>
      </c>
      <c r="J280" t="s">
        <v>443</v>
      </c>
      <c r="K280" t="s">
        <v>427</v>
      </c>
      <c r="L280" t="s">
        <v>430</v>
      </c>
      <c r="AB280" s="129" t="str">
        <f>IF(基本情報登録!$D$10="","",IF(基本情報登録!$D$10=F280,1,0))</f>
        <v/>
      </c>
    </row>
    <row r="281" spans="1:28" customFormat="1" ht="17.649999999999999">
      <c r="A281">
        <v>279</v>
      </c>
      <c r="B281" t="s">
        <v>1784</v>
      </c>
      <c r="C281" t="s">
        <v>1785</v>
      </c>
      <c r="D281" t="s">
        <v>1027</v>
      </c>
      <c r="E281" t="s">
        <v>1028</v>
      </c>
      <c r="F281" t="s">
        <v>701</v>
      </c>
      <c r="G281" t="s">
        <v>181</v>
      </c>
      <c r="H281" t="s">
        <v>1786</v>
      </c>
      <c r="I281" t="s">
        <v>1787</v>
      </c>
      <c r="J281" t="s">
        <v>1360</v>
      </c>
      <c r="K281" t="s">
        <v>427</v>
      </c>
      <c r="L281" t="s">
        <v>430</v>
      </c>
      <c r="AB281" s="129" t="str">
        <f>IF(基本情報登録!$D$10="","",IF(基本情報登録!$D$10=F281,1,0))</f>
        <v/>
      </c>
    </row>
    <row r="282" spans="1:28" customFormat="1" ht="17.649999999999999">
      <c r="A282">
        <v>280</v>
      </c>
      <c r="B282" t="s">
        <v>1788</v>
      </c>
      <c r="C282" t="s">
        <v>1789</v>
      </c>
      <c r="D282" t="s">
        <v>788</v>
      </c>
      <c r="E282" t="s">
        <v>789</v>
      </c>
      <c r="F282" t="s">
        <v>701</v>
      </c>
      <c r="G282">
        <v>4</v>
      </c>
      <c r="H282" t="s">
        <v>251</v>
      </c>
      <c r="I282" t="s">
        <v>1790</v>
      </c>
      <c r="J282" t="s">
        <v>1791</v>
      </c>
      <c r="K282" t="s">
        <v>427</v>
      </c>
      <c r="L282" t="s">
        <v>430</v>
      </c>
      <c r="AB282" s="129" t="str">
        <f>IF(基本情報登録!$D$10="","",IF(基本情報登録!$D$10=F282,1,0))</f>
        <v/>
      </c>
    </row>
    <row r="283" spans="1:28" customFormat="1" ht="17.649999999999999">
      <c r="A283">
        <v>281</v>
      </c>
      <c r="B283" t="s">
        <v>1792</v>
      </c>
      <c r="C283" t="s">
        <v>1793</v>
      </c>
      <c r="D283" t="s">
        <v>843</v>
      </c>
      <c r="E283" t="s">
        <v>844</v>
      </c>
      <c r="F283" t="s">
        <v>701</v>
      </c>
      <c r="G283">
        <v>4</v>
      </c>
      <c r="H283" t="s">
        <v>243</v>
      </c>
      <c r="I283" t="s">
        <v>1794</v>
      </c>
      <c r="J283" t="s">
        <v>1795</v>
      </c>
      <c r="K283" t="s">
        <v>427</v>
      </c>
      <c r="L283" t="s">
        <v>430</v>
      </c>
      <c r="AB283" s="129" t="str">
        <f>IF(基本情報登録!$D$10="","",IF(基本情報登録!$D$10=F283,1,0))</f>
        <v/>
      </c>
    </row>
    <row r="284" spans="1:28" customFormat="1" ht="17.649999999999999">
      <c r="A284">
        <v>282</v>
      </c>
      <c r="B284" t="s">
        <v>1796</v>
      </c>
      <c r="C284" t="s">
        <v>1797</v>
      </c>
      <c r="D284" t="s">
        <v>856</v>
      </c>
      <c r="E284" t="s">
        <v>857</v>
      </c>
      <c r="F284" t="s">
        <v>701</v>
      </c>
      <c r="G284">
        <v>4</v>
      </c>
      <c r="H284" t="s">
        <v>1798</v>
      </c>
      <c r="I284" t="s">
        <v>447</v>
      </c>
      <c r="J284" t="s">
        <v>1799</v>
      </c>
      <c r="K284" t="s">
        <v>427</v>
      </c>
      <c r="L284" t="s">
        <v>430</v>
      </c>
      <c r="AB284" s="129" t="str">
        <f>IF(基本情報登録!$D$10="","",IF(基本情報登録!$D$10=F284,1,0))</f>
        <v/>
      </c>
    </row>
    <row r="285" spans="1:28" customFormat="1" ht="17.649999999999999">
      <c r="A285">
        <v>283</v>
      </c>
      <c r="B285" t="s">
        <v>1800</v>
      </c>
      <c r="C285" t="s">
        <v>1801</v>
      </c>
      <c r="D285" t="s">
        <v>205</v>
      </c>
      <c r="E285" t="s">
        <v>206</v>
      </c>
      <c r="F285" t="s">
        <v>701</v>
      </c>
      <c r="G285">
        <v>4</v>
      </c>
      <c r="H285" t="s">
        <v>1802</v>
      </c>
      <c r="I285" t="s">
        <v>1272</v>
      </c>
      <c r="J285" t="s">
        <v>1803</v>
      </c>
      <c r="K285" t="s">
        <v>427</v>
      </c>
      <c r="L285" t="s">
        <v>430</v>
      </c>
      <c r="AB285" s="129" t="str">
        <f>IF(基本情報登録!$D$10="","",IF(基本情報登録!$D$10=F285,1,0))</f>
        <v/>
      </c>
    </row>
    <row r="286" spans="1:28" customFormat="1" ht="17.649999999999999">
      <c r="A286">
        <v>284</v>
      </c>
      <c r="B286" t="s">
        <v>1804</v>
      </c>
      <c r="C286" t="s">
        <v>1805</v>
      </c>
      <c r="D286" t="s">
        <v>788</v>
      </c>
      <c r="E286" t="s">
        <v>789</v>
      </c>
      <c r="F286" t="s">
        <v>701</v>
      </c>
      <c r="G286">
        <v>4</v>
      </c>
      <c r="H286" t="s">
        <v>1806</v>
      </c>
      <c r="I286" t="s">
        <v>1807</v>
      </c>
      <c r="J286" t="s">
        <v>591</v>
      </c>
      <c r="K286" t="s">
        <v>427</v>
      </c>
      <c r="L286" t="s">
        <v>430</v>
      </c>
      <c r="AB286" s="129" t="str">
        <f>IF(基本情報登録!$D$10="","",IF(基本情報登録!$D$10=F286,1,0))</f>
        <v/>
      </c>
    </row>
    <row r="287" spans="1:28" customFormat="1" ht="17.649999999999999">
      <c r="A287">
        <v>285</v>
      </c>
      <c r="B287" t="s">
        <v>1808</v>
      </c>
      <c r="C287" t="s">
        <v>1809</v>
      </c>
      <c r="D287" t="s">
        <v>1027</v>
      </c>
      <c r="E287" t="s">
        <v>1028</v>
      </c>
      <c r="F287" t="s">
        <v>701</v>
      </c>
      <c r="G287">
        <v>4</v>
      </c>
      <c r="H287" t="s">
        <v>201</v>
      </c>
      <c r="I287" t="s">
        <v>560</v>
      </c>
      <c r="J287" t="s">
        <v>1810</v>
      </c>
      <c r="K287" t="s">
        <v>427</v>
      </c>
      <c r="L287" t="s">
        <v>430</v>
      </c>
      <c r="AB287" s="129" t="str">
        <f>IF(基本情報登録!$D$10="","",IF(基本情報登録!$D$10=F287,1,0))</f>
        <v/>
      </c>
    </row>
    <row r="288" spans="1:28" customFormat="1" ht="17.649999999999999">
      <c r="A288">
        <v>286</v>
      </c>
      <c r="B288" t="s">
        <v>1811</v>
      </c>
      <c r="C288" t="s">
        <v>1812</v>
      </c>
      <c r="D288" t="s">
        <v>843</v>
      </c>
      <c r="E288" t="s">
        <v>844</v>
      </c>
      <c r="F288" t="s">
        <v>701</v>
      </c>
      <c r="G288">
        <v>4</v>
      </c>
      <c r="H288" t="s">
        <v>1813</v>
      </c>
      <c r="I288" t="s">
        <v>590</v>
      </c>
      <c r="J288" t="s">
        <v>1814</v>
      </c>
      <c r="K288" t="s">
        <v>427</v>
      </c>
      <c r="L288" t="s">
        <v>430</v>
      </c>
      <c r="AB288" s="129" t="str">
        <f>IF(基本情報登録!$D$10="","",IF(基本情報登録!$D$10=F288,1,0))</f>
        <v/>
      </c>
    </row>
    <row r="289" spans="1:28" customFormat="1" ht="17.649999999999999">
      <c r="A289">
        <v>287</v>
      </c>
      <c r="B289" t="s">
        <v>1815</v>
      </c>
      <c r="C289" t="s">
        <v>1816</v>
      </c>
      <c r="D289" t="s">
        <v>788</v>
      </c>
      <c r="E289" t="s">
        <v>789</v>
      </c>
      <c r="F289" t="s">
        <v>701</v>
      </c>
      <c r="G289">
        <v>4</v>
      </c>
      <c r="H289" t="s">
        <v>253</v>
      </c>
      <c r="I289" t="s">
        <v>567</v>
      </c>
      <c r="J289" t="s">
        <v>1674</v>
      </c>
      <c r="K289" t="s">
        <v>427</v>
      </c>
      <c r="L289" t="s">
        <v>430</v>
      </c>
      <c r="AB289" s="129" t="str">
        <f>IF(基本情報登録!$D$10="","",IF(基本情報登録!$D$10=F289,1,0))</f>
        <v/>
      </c>
    </row>
    <row r="290" spans="1:28" customFormat="1" ht="17.649999999999999">
      <c r="A290">
        <v>288</v>
      </c>
      <c r="B290" t="s">
        <v>1817</v>
      </c>
      <c r="C290" t="s">
        <v>1818</v>
      </c>
      <c r="D290" t="s">
        <v>856</v>
      </c>
      <c r="E290" t="s">
        <v>857</v>
      </c>
      <c r="F290" t="s">
        <v>701</v>
      </c>
      <c r="G290">
        <v>3</v>
      </c>
      <c r="H290" t="s">
        <v>341</v>
      </c>
      <c r="I290" t="s">
        <v>635</v>
      </c>
      <c r="J290" t="s">
        <v>573</v>
      </c>
      <c r="K290" t="s">
        <v>427</v>
      </c>
      <c r="L290" t="s">
        <v>430</v>
      </c>
      <c r="AB290" s="129" t="str">
        <f>IF(基本情報登録!$D$10="","",IF(基本情報登録!$D$10=F290,1,0))</f>
        <v/>
      </c>
    </row>
    <row r="291" spans="1:28" customFormat="1" ht="17.649999999999999">
      <c r="A291">
        <v>289</v>
      </c>
      <c r="B291" t="s">
        <v>1819</v>
      </c>
      <c r="C291" t="s">
        <v>1820</v>
      </c>
      <c r="D291" t="s">
        <v>843</v>
      </c>
      <c r="E291" t="s">
        <v>844</v>
      </c>
      <c r="F291" t="s">
        <v>701</v>
      </c>
      <c r="G291">
        <v>3</v>
      </c>
      <c r="H291" t="s">
        <v>339</v>
      </c>
      <c r="I291" t="s">
        <v>1364</v>
      </c>
      <c r="J291" t="s">
        <v>518</v>
      </c>
      <c r="K291" t="s">
        <v>427</v>
      </c>
      <c r="L291" t="s">
        <v>430</v>
      </c>
      <c r="AB291" s="129" t="str">
        <f>IF(基本情報登録!$D$10="","",IF(基本情報登録!$D$10=F291,1,0))</f>
        <v/>
      </c>
    </row>
    <row r="292" spans="1:28" customFormat="1" ht="17.649999999999999">
      <c r="A292">
        <v>290</v>
      </c>
      <c r="B292" t="s">
        <v>1821</v>
      </c>
      <c r="C292" t="s">
        <v>1822</v>
      </c>
      <c r="D292" t="s">
        <v>843</v>
      </c>
      <c r="E292" t="s">
        <v>844</v>
      </c>
      <c r="F292" t="s">
        <v>701</v>
      </c>
      <c r="G292">
        <v>3</v>
      </c>
      <c r="H292" t="s">
        <v>1782</v>
      </c>
      <c r="I292" t="s">
        <v>482</v>
      </c>
      <c r="J292" t="s">
        <v>1823</v>
      </c>
      <c r="K292" t="s">
        <v>427</v>
      </c>
      <c r="L292" t="s">
        <v>430</v>
      </c>
      <c r="AB292" s="129" t="str">
        <f>IF(基本情報登録!$D$10="","",IF(基本情報登録!$D$10=F292,1,0))</f>
        <v/>
      </c>
    </row>
    <row r="293" spans="1:28" customFormat="1" ht="17.649999999999999">
      <c r="A293">
        <v>291</v>
      </c>
      <c r="B293" t="s">
        <v>1824</v>
      </c>
      <c r="C293" t="s">
        <v>1825</v>
      </c>
      <c r="D293" t="s">
        <v>1027</v>
      </c>
      <c r="E293" t="s">
        <v>1028</v>
      </c>
      <c r="F293" t="s">
        <v>701</v>
      </c>
      <c r="G293">
        <v>3</v>
      </c>
      <c r="H293" t="s">
        <v>1826</v>
      </c>
      <c r="I293" t="s">
        <v>447</v>
      </c>
      <c r="J293" t="s">
        <v>535</v>
      </c>
      <c r="K293" t="s">
        <v>427</v>
      </c>
      <c r="L293" t="s">
        <v>430</v>
      </c>
      <c r="AB293" s="129" t="str">
        <f>IF(基本情報登録!$D$10="","",IF(基本情報登録!$D$10=F293,1,0))</f>
        <v/>
      </c>
    </row>
    <row r="294" spans="1:28" customFormat="1" ht="17.649999999999999">
      <c r="A294">
        <v>292</v>
      </c>
      <c r="B294" t="s">
        <v>1827</v>
      </c>
      <c r="C294" t="s">
        <v>1828</v>
      </c>
      <c r="D294" t="s">
        <v>205</v>
      </c>
      <c r="E294" t="s">
        <v>206</v>
      </c>
      <c r="F294" t="s">
        <v>701</v>
      </c>
      <c r="G294">
        <v>4</v>
      </c>
      <c r="H294" t="s">
        <v>190</v>
      </c>
      <c r="I294" t="s">
        <v>434</v>
      </c>
      <c r="J294" t="s">
        <v>466</v>
      </c>
      <c r="K294" t="s">
        <v>427</v>
      </c>
      <c r="L294" t="s">
        <v>430</v>
      </c>
      <c r="AB294" s="129" t="str">
        <f>IF(基本情報登録!$D$10="","",IF(基本情報登録!$D$10=F294,1,0))</f>
        <v/>
      </c>
    </row>
    <row r="295" spans="1:28" customFormat="1" ht="17.649999999999999">
      <c r="A295">
        <v>293</v>
      </c>
      <c r="B295" t="s">
        <v>1829</v>
      </c>
      <c r="C295" t="s">
        <v>1830</v>
      </c>
      <c r="D295" t="s">
        <v>843</v>
      </c>
      <c r="E295" t="s">
        <v>844</v>
      </c>
      <c r="F295" t="s">
        <v>701</v>
      </c>
      <c r="G295">
        <v>4</v>
      </c>
      <c r="H295" t="s">
        <v>192</v>
      </c>
      <c r="I295" t="s">
        <v>1831</v>
      </c>
      <c r="J295" t="s">
        <v>1832</v>
      </c>
      <c r="K295" t="s">
        <v>427</v>
      </c>
      <c r="L295" t="s">
        <v>430</v>
      </c>
      <c r="AB295" s="129" t="str">
        <f>IF(基本情報登録!$D$10="","",IF(基本情報登録!$D$10=F295,1,0))</f>
        <v/>
      </c>
    </row>
    <row r="296" spans="1:28" customFormat="1" ht="17.649999999999999">
      <c r="A296">
        <v>294</v>
      </c>
      <c r="B296" t="s">
        <v>1833</v>
      </c>
      <c r="C296" t="s">
        <v>1834</v>
      </c>
      <c r="D296" t="s">
        <v>205</v>
      </c>
      <c r="E296" t="s">
        <v>206</v>
      </c>
      <c r="F296" t="s">
        <v>701</v>
      </c>
      <c r="G296">
        <v>4</v>
      </c>
      <c r="H296" t="s">
        <v>209</v>
      </c>
      <c r="I296" t="s">
        <v>805</v>
      </c>
      <c r="J296" t="s">
        <v>443</v>
      </c>
      <c r="K296" t="s">
        <v>427</v>
      </c>
      <c r="L296" t="s">
        <v>430</v>
      </c>
      <c r="AB296" s="129" t="str">
        <f>IF(基本情報登録!$D$10="","",IF(基本情報登録!$D$10=F296,1,0))</f>
        <v/>
      </c>
    </row>
    <row r="297" spans="1:28" customFormat="1" ht="17.649999999999999">
      <c r="A297">
        <v>295</v>
      </c>
      <c r="B297" t="s">
        <v>1835</v>
      </c>
      <c r="C297" t="s">
        <v>1836</v>
      </c>
      <c r="D297" t="s">
        <v>843</v>
      </c>
      <c r="E297" t="s">
        <v>844</v>
      </c>
      <c r="F297" t="s">
        <v>701</v>
      </c>
      <c r="G297">
        <v>4</v>
      </c>
      <c r="H297" t="s">
        <v>224</v>
      </c>
      <c r="I297" t="s">
        <v>550</v>
      </c>
      <c r="J297" t="s">
        <v>576</v>
      </c>
      <c r="K297" t="s">
        <v>427</v>
      </c>
      <c r="L297" t="s">
        <v>430</v>
      </c>
      <c r="AB297" s="129" t="str">
        <f>IF(基本情報登録!$D$10="","",IF(基本情報登録!$D$10=F297,1,0))</f>
        <v/>
      </c>
    </row>
    <row r="298" spans="1:28" customFormat="1" ht="17.649999999999999">
      <c r="A298">
        <v>296</v>
      </c>
      <c r="B298" t="s">
        <v>1837</v>
      </c>
      <c r="C298" t="s">
        <v>1838</v>
      </c>
      <c r="D298" t="s">
        <v>788</v>
      </c>
      <c r="E298" t="s">
        <v>789</v>
      </c>
      <c r="F298" t="s">
        <v>701</v>
      </c>
      <c r="G298">
        <v>4</v>
      </c>
      <c r="H298" t="s">
        <v>241</v>
      </c>
      <c r="I298" t="s">
        <v>791</v>
      </c>
      <c r="J298" t="s">
        <v>435</v>
      </c>
      <c r="K298" t="s">
        <v>427</v>
      </c>
      <c r="L298" t="s">
        <v>430</v>
      </c>
      <c r="AB298" s="129" t="str">
        <f>IF(基本情報登録!$D$10="","",IF(基本情報登録!$D$10=F298,1,0))</f>
        <v/>
      </c>
    </row>
    <row r="299" spans="1:28" customFormat="1" ht="17.649999999999999">
      <c r="A299">
        <v>297</v>
      </c>
      <c r="B299" t="s">
        <v>3600</v>
      </c>
      <c r="C299" t="s">
        <v>1839</v>
      </c>
      <c r="D299" t="s">
        <v>843</v>
      </c>
      <c r="E299" t="s">
        <v>844</v>
      </c>
      <c r="F299" t="s">
        <v>701</v>
      </c>
      <c r="G299">
        <v>4</v>
      </c>
      <c r="H299" t="s">
        <v>1840</v>
      </c>
      <c r="I299" t="s">
        <v>1841</v>
      </c>
      <c r="J299" t="s">
        <v>518</v>
      </c>
      <c r="K299" t="s">
        <v>427</v>
      </c>
      <c r="L299" t="s">
        <v>430</v>
      </c>
      <c r="AB299" s="129" t="str">
        <f>IF(基本情報登録!$D$10="","",IF(基本情報登録!$D$10=F299,1,0))</f>
        <v/>
      </c>
    </row>
    <row r="300" spans="1:28" customFormat="1" ht="17.649999999999999">
      <c r="A300">
        <v>298</v>
      </c>
      <c r="B300" t="s">
        <v>1842</v>
      </c>
      <c r="C300" t="s">
        <v>1843</v>
      </c>
      <c r="D300" t="s">
        <v>205</v>
      </c>
      <c r="E300" t="s">
        <v>206</v>
      </c>
      <c r="F300" t="s">
        <v>701</v>
      </c>
      <c r="G300">
        <v>4</v>
      </c>
      <c r="H300" t="s">
        <v>1844</v>
      </c>
      <c r="I300" t="s">
        <v>1845</v>
      </c>
      <c r="J300" t="s">
        <v>1846</v>
      </c>
      <c r="K300" t="s">
        <v>427</v>
      </c>
      <c r="L300" t="s">
        <v>430</v>
      </c>
      <c r="AB300" s="129" t="str">
        <f>IF(基本情報登録!$D$10="","",IF(基本情報登録!$D$10=F300,1,0))</f>
        <v/>
      </c>
    </row>
    <row r="301" spans="1:28" customFormat="1" ht="17.649999999999999">
      <c r="A301">
        <v>299</v>
      </c>
      <c r="B301" t="s">
        <v>1847</v>
      </c>
      <c r="C301" t="s">
        <v>1848</v>
      </c>
      <c r="D301" t="s">
        <v>788</v>
      </c>
      <c r="E301" t="s">
        <v>789</v>
      </c>
      <c r="F301" t="s">
        <v>701</v>
      </c>
      <c r="G301">
        <v>4</v>
      </c>
      <c r="H301" t="s">
        <v>239</v>
      </c>
      <c r="I301" t="s">
        <v>482</v>
      </c>
      <c r="J301" t="s">
        <v>515</v>
      </c>
      <c r="K301" t="s">
        <v>427</v>
      </c>
      <c r="L301" t="s">
        <v>430</v>
      </c>
      <c r="AB301" s="129" t="str">
        <f>IF(基本情報登録!$D$10="","",IF(基本情報登録!$D$10=F301,1,0))</f>
        <v/>
      </c>
    </row>
    <row r="302" spans="1:28" customFormat="1" ht="17.649999999999999">
      <c r="A302">
        <v>300</v>
      </c>
      <c r="B302" t="s">
        <v>1849</v>
      </c>
      <c r="C302" t="s">
        <v>1850</v>
      </c>
      <c r="D302" t="s">
        <v>788</v>
      </c>
      <c r="E302" t="s">
        <v>789</v>
      </c>
      <c r="F302" t="s">
        <v>701</v>
      </c>
      <c r="G302">
        <v>3</v>
      </c>
      <c r="H302" t="s">
        <v>1851</v>
      </c>
      <c r="I302" t="s">
        <v>482</v>
      </c>
      <c r="J302" t="s">
        <v>549</v>
      </c>
      <c r="K302" t="s">
        <v>427</v>
      </c>
      <c r="L302" t="s">
        <v>430</v>
      </c>
      <c r="AB302" s="129" t="str">
        <f>IF(基本情報登録!$D$10="","",IF(基本情報登録!$D$10=F302,1,0))</f>
        <v/>
      </c>
    </row>
    <row r="303" spans="1:28" customFormat="1" ht="17.649999999999999">
      <c r="A303">
        <v>301</v>
      </c>
      <c r="B303" t="s">
        <v>1852</v>
      </c>
      <c r="C303" t="s">
        <v>1853</v>
      </c>
      <c r="D303" t="s">
        <v>843</v>
      </c>
      <c r="E303" t="s">
        <v>844</v>
      </c>
      <c r="F303" t="s">
        <v>701</v>
      </c>
      <c r="G303">
        <v>3</v>
      </c>
      <c r="H303" t="s">
        <v>1854</v>
      </c>
      <c r="I303" t="s">
        <v>1855</v>
      </c>
      <c r="J303" t="s">
        <v>518</v>
      </c>
      <c r="K303" t="s">
        <v>427</v>
      </c>
      <c r="L303" t="s">
        <v>430</v>
      </c>
      <c r="AB303" s="129" t="str">
        <f>IF(基本情報登録!$D$10="","",IF(基本情報登録!$D$10=F303,1,0))</f>
        <v/>
      </c>
    </row>
    <row r="304" spans="1:28" customFormat="1" ht="17.649999999999999">
      <c r="A304">
        <v>302</v>
      </c>
      <c r="B304" t="s">
        <v>1856</v>
      </c>
      <c r="C304" t="s">
        <v>1857</v>
      </c>
      <c r="D304" t="s">
        <v>843</v>
      </c>
      <c r="E304" t="s">
        <v>844</v>
      </c>
      <c r="F304" t="s">
        <v>701</v>
      </c>
      <c r="G304">
        <v>3</v>
      </c>
      <c r="H304" t="s">
        <v>1851</v>
      </c>
      <c r="I304" t="s">
        <v>1858</v>
      </c>
      <c r="J304" t="s">
        <v>1859</v>
      </c>
      <c r="K304" t="s">
        <v>427</v>
      </c>
      <c r="L304" t="s">
        <v>430</v>
      </c>
      <c r="AB304" s="129" t="str">
        <f>IF(基本情報登録!$D$10="","",IF(基本情報登録!$D$10=F304,1,0))</f>
        <v/>
      </c>
    </row>
    <row r="305" spans="1:28" customFormat="1" ht="17.649999999999999">
      <c r="A305">
        <v>303</v>
      </c>
      <c r="B305" t="s">
        <v>1860</v>
      </c>
      <c r="C305" t="s">
        <v>1861</v>
      </c>
      <c r="D305" t="s">
        <v>843</v>
      </c>
      <c r="E305" t="s">
        <v>844</v>
      </c>
      <c r="F305" t="s">
        <v>701</v>
      </c>
      <c r="G305">
        <v>3</v>
      </c>
      <c r="H305" t="s">
        <v>1862</v>
      </c>
      <c r="I305" t="s">
        <v>509</v>
      </c>
      <c r="J305" t="s">
        <v>518</v>
      </c>
      <c r="K305" t="s">
        <v>427</v>
      </c>
      <c r="L305" t="s">
        <v>430</v>
      </c>
      <c r="AB305" s="129" t="str">
        <f>IF(基本情報登録!$D$10="","",IF(基本情報登録!$D$10=F305,1,0))</f>
        <v/>
      </c>
    </row>
    <row r="306" spans="1:28" customFormat="1" ht="17.649999999999999">
      <c r="A306">
        <v>304</v>
      </c>
      <c r="B306" t="s">
        <v>1863</v>
      </c>
      <c r="C306" t="s">
        <v>1864</v>
      </c>
      <c r="D306" t="s">
        <v>843</v>
      </c>
      <c r="E306" t="s">
        <v>844</v>
      </c>
      <c r="F306" t="s">
        <v>701</v>
      </c>
      <c r="G306">
        <v>3</v>
      </c>
      <c r="H306" t="s">
        <v>328</v>
      </c>
      <c r="I306" t="s">
        <v>482</v>
      </c>
      <c r="J306" t="s">
        <v>538</v>
      </c>
      <c r="K306" t="s">
        <v>427</v>
      </c>
      <c r="L306" t="s">
        <v>430</v>
      </c>
      <c r="AB306" s="129" t="str">
        <f>IF(基本情報登録!$D$10="","",IF(基本情報登録!$D$10=F306,1,0))</f>
        <v/>
      </c>
    </row>
    <row r="307" spans="1:28" customFormat="1" ht="17.649999999999999">
      <c r="A307">
        <v>305</v>
      </c>
      <c r="B307" t="s">
        <v>1865</v>
      </c>
      <c r="C307" t="s">
        <v>1866</v>
      </c>
      <c r="D307" t="s">
        <v>1115</v>
      </c>
      <c r="E307" t="s">
        <v>1116</v>
      </c>
      <c r="F307" t="s">
        <v>701</v>
      </c>
      <c r="G307" t="s">
        <v>181</v>
      </c>
      <c r="H307" t="s">
        <v>1867</v>
      </c>
      <c r="I307" t="s">
        <v>1868</v>
      </c>
      <c r="J307" t="s">
        <v>541</v>
      </c>
      <c r="K307" t="s">
        <v>427</v>
      </c>
      <c r="L307" t="s">
        <v>430</v>
      </c>
      <c r="AB307" s="129" t="str">
        <f>IF(基本情報登録!$D$10="","",IF(基本情報登録!$D$10=F307,1,0))</f>
        <v/>
      </c>
    </row>
    <row r="308" spans="1:28" customFormat="1" ht="17.649999999999999">
      <c r="A308">
        <v>306</v>
      </c>
      <c r="B308" t="s">
        <v>1869</v>
      </c>
      <c r="C308" t="s">
        <v>1870</v>
      </c>
      <c r="D308" t="s">
        <v>843</v>
      </c>
      <c r="E308" t="s">
        <v>844</v>
      </c>
      <c r="F308" t="s">
        <v>701</v>
      </c>
      <c r="G308">
        <v>4</v>
      </c>
      <c r="H308" t="s">
        <v>1871</v>
      </c>
      <c r="I308" t="s">
        <v>1872</v>
      </c>
      <c r="J308" t="s">
        <v>523</v>
      </c>
      <c r="K308" t="s">
        <v>427</v>
      </c>
      <c r="L308" t="s">
        <v>430</v>
      </c>
      <c r="AB308" s="129" t="str">
        <f>IF(基本情報登録!$D$10="","",IF(基本情報登録!$D$10=F308,1,0))</f>
        <v/>
      </c>
    </row>
    <row r="309" spans="1:28" customFormat="1" ht="17.649999999999999">
      <c r="A309">
        <v>307</v>
      </c>
      <c r="B309" t="s">
        <v>1873</v>
      </c>
      <c r="C309" t="s">
        <v>1874</v>
      </c>
      <c r="D309" t="s">
        <v>843</v>
      </c>
      <c r="E309" t="s">
        <v>844</v>
      </c>
      <c r="F309" t="s">
        <v>701</v>
      </c>
      <c r="G309">
        <v>3</v>
      </c>
      <c r="H309" t="s">
        <v>275</v>
      </c>
      <c r="I309" t="s">
        <v>567</v>
      </c>
      <c r="J309" t="s">
        <v>544</v>
      </c>
      <c r="K309" t="s">
        <v>427</v>
      </c>
      <c r="L309" t="s">
        <v>430</v>
      </c>
      <c r="AB309" s="129" t="str">
        <f>IF(基本情報登録!$D$10="","",IF(基本情報登録!$D$10=F309,1,0))</f>
        <v/>
      </c>
    </row>
    <row r="310" spans="1:28" customFormat="1" ht="17.649999999999999">
      <c r="A310">
        <v>308</v>
      </c>
      <c r="B310" t="s">
        <v>1875</v>
      </c>
      <c r="C310" t="s">
        <v>1876</v>
      </c>
      <c r="D310" t="s">
        <v>843</v>
      </c>
      <c r="E310" t="s">
        <v>844</v>
      </c>
      <c r="F310" t="s">
        <v>701</v>
      </c>
      <c r="G310">
        <v>4</v>
      </c>
      <c r="H310" t="s">
        <v>217</v>
      </c>
      <c r="I310" t="s">
        <v>482</v>
      </c>
      <c r="J310" t="s">
        <v>573</v>
      </c>
      <c r="K310" t="s">
        <v>427</v>
      </c>
      <c r="L310" t="s">
        <v>430</v>
      </c>
      <c r="AB310" s="129" t="str">
        <f>IF(基本情報登録!$D$10="","",IF(基本情報登録!$D$10=F310,1,0))</f>
        <v/>
      </c>
    </row>
    <row r="311" spans="1:28" customFormat="1" ht="17.649999999999999">
      <c r="A311">
        <v>309</v>
      </c>
      <c r="B311" t="s">
        <v>1877</v>
      </c>
      <c r="C311" t="s">
        <v>1878</v>
      </c>
      <c r="D311" t="s">
        <v>1115</v>
      </c>
      <c r="E311" t="s">
        <v>1116</v>
      </c>
      <c r="F311" t="s">
        <v>701</v>
      </c>
      <c r="G311" t="s">
        <v>188</v>
      </c>
      <c r="H311" t="s">
        <v>1879</v>
      </c>
      <c r="I311" t="s">
        <v>434</v>
      </c>
      <c r="J311" t="s">
        <v>1880</v>
      </c>
      <c r="K311" t="s">
        <v>427</v>
      </c>
      <c r="L311" t="s">
        <v>430</v>
      </c>
      <c r="AB311" s="129" t="str">
        <f>IF(基本情報登録!$D$10="","",IF(基本情報登録!$D$10=F311,1,0))</f>
        <v/>
      </c>
    </row>
    <row r="312" spans="1:28" customFormat="1" ht="17.649999999999999">
      <c r="A312">
        <v>310</v>
      </c>
      <c r="B312" t="s">
        <v>1881</v>
      </c>
      <c r="C312" t="s">
        <v>1882</v>
      </c>
      <c r="D312" t="s">
        <v>843</v>
      </c>
      <c r="E312" t="s">
        <v>844</v>
      </c>
      <c r="F312" t="s">
        <v>701</v>
      </c>
      <c r="G312">
        <v>2</v>
      </c>
      <c r="H312" t="s">
        <v>346</v>
      </c>
      <c r="I312" t="s">
        <v>560</v>
      </c>
      <c r="J312" t="s">
        <v>1204</v>
      </c>
      <c r="K312" t="s">
        <v>427</v>
      </c>
      <c r="L312" t="s">
        <v>430</v>
      </c>
      <c r="AB312" s="129" t="str">
        <f>IF(基本情報登録!$D$10="","",IF(基本情報登録!$D$10=F312,1,0))</f>
        <v/>
      </c>
    </row>
    <row r="313" spans="1:28" customFormat="1" ht="17.649999999999999">
      <c r="A313">
        <v>311</v>
      </c>
      <c r="B313" t="s">
        <v>1883</v>
      </c>
      <c r="C313" t="s">
        <v>1884</v>
      </c>
      <c r="D313" t="s">
        <v>843</v>
      </c>
      <c r="E313" t="s">
        <v>844</v>
      </c>
      <c r="F313" t="s">
        <v>701</v>
      </c>
      <c r="G313">
        <v>2</v>
      </c>
      <c r="H313" t="s">
        <v>396</v>
      </c>
      <c r="I313" t="s">
        <v>1087</v>
      </c>
      <c r="J313" t="s">
        <v>631</v>
      </c>
      <c r="K313" t="s">
        <v>427</v>
      </c>
      <c r="L313" t="s">
        <v>430</v>
      </c>
      <c r="AB313" s="129" t="str">
        <f>IF(基本情報登録!$D$10="","",IF(基本情報登録!$D$10=F313,1,0))</f>
        <v/>
      </c>
    </row>
    <row r="314" spans="1:28" customFormat="1" ht="17.649999999999999">
      <c r="A314">
        <v>312</v>
      </c>
      <c r="B314" t="s">
        <v>1885</v>
      </c>
      <c r="C314" t="s">
        <v>1886</v>
      </c>
      <c r="D314" t="s">
        <v>843</v>
      </c>
      <c r="E314" t="s">
        <v>844</v>
      </c>
      <c r="F314" t="s">
        <v>701</v>
      </c>
      <c r="G314">
        <v>2</v>
      </c>
      <c r="H314" t="s">
        <v>1887</v>
      </c>
      <c r="I314" t="s">
        <v>1049</v>
      </c>
      <c r="J314" t="s">
        <v>1880</v>
      </c>
      <c r="K314" t="s">
        <v>427</v>
      </c>
      <c r="L314" t="s">
        <v>430</v>
      </c>
      <c r="AB314" s="129" t="str">
        <f>IF(基本情報登録!$D$10="","",IF(基本情報登録!$D$10=F314,1,0))</f>
        <v/>
      </c>
    </row>
    <row r="315" spans="1:28" customFormat="1" ht="17.649999999999999">
      <c r="A315">
        <v>313</v>
      </c>
      <c r="B315" t="s">
        <v>1888</v>
      </c>
      <c r="C315" t="s">
        <v>1889</v>
      </c>
      <c r="D315" t="s">
        <v>843</v>
      </c>
      <c r="E315" t="s">
        <v>844</v>
      </c>
      <c r="F315" t="s">
        <v>701</v>
      </c>
      <c r="G315">
        <v>2</v>
      </c>
      <c r="H315" t="s">
        <v>1890</v>
      </c>
      <c r="I315" t="s">
        <v>447</v>
      </c>
      <c r="J315" t="s">
        <v>527</v>
      </c>
      <c r="K315" t="s">
        <v>427</v>
      </c>
      <c r="L315" t="s">
        <v>430</v>
      </c>
      <c r="AB315" s="129" t="str">
        <f>IF(基本情報登録!$D$10="","",IF(基本情報登録!$D$10=F315,1,0))</f>
        <v/>
      </c>
    </row>
    <row r="316" spans="1:28" customFormat="1" ht="17.649999999999999">
      <c r="A316">
        <v>314</v>
      </c>
      <c r="B316" t="s">
        <v>1891</v>
      </c>
      <c r="C316" t="s">
        <v>185</v>
      </c>
      <c r="D316" t="s">
        <v>788</v>
      </c>
      <c r="E316" t="s">
        <v>789</v>
      </c>
      <c r="F316" t="s">
        <v>701</v>
      </c>
      <c r="G316">
        <v>2</v>
      </c>
      <c r="H316" t="s">
        <v>316</v>
      </c>
      <c r="I316" t="s">
        <v>570</v>
      </c>
      <c r="J316" t="s">
        <v>546</v>
      </c>
      <c r="K316" t="s">
        <v>427</v>
      </c>
      <c r="L316" t="s">
        <v>430</v>
      </c>
      <c r="AB316" s="129" t="str">
        <f>IF(基本情報登録!$D$10="","",IF(基本情報登録!$D$10=F316,1,0))</f>
        <v/>
      </c>
    </row>
    <row r="317" spans="1:28" customFormat="1" ht="17.649999999999999">
      <c r="A317">
        <v>315</v>
      </c>
      <c r="B317" t="s">
        <v>1892</v>
      </c>
      <c r="C317" t="s">
        <v>1893</v>
      </c>
      <c r="D317" t="s">
        <v>1115</v>
      </c>
      <c r="E317" t="s">
        <v>1116</v>
      </c>
      <c r="F317" t="s">
        <v>701</v>
      </c>
      <c r="G317">
        <v>2</v>
      </c>
      <c r="H317" t="s">
        <v>1894</v>
      </c>
      <c r="I317" t="s">
        <v>510</v>
      </c>
      <c r="J317" t="s">
        <v>976</v>
      </c>
      <c r="K317" t="s">
        <v>427</v>
      </c>
      <c r="L317" t="s">
        <v>430</v>
      </c>
      <c r="AB317" s="129" t="str">
        <f>IF(基本情報登録!$D$10="","",IF(基本情報登録!$D$10=F317,1,0))</f>
        <v/>
      </c>
    </row>
    <row r="318" spans="1:28" customFormat="1" ht="17.649999999999999">
      <c r="A318">
        <v>316</v>
      </c>
      <c r="B318" t="s">
        <v>1895</v>
      </c>
      <c r="C318" t="s">
        <v>1896</v>
      </c>
      <c r="D318" t="s">
        <v>929</v>
      </c>
      <c r="E318">
        <v>20</v>
      </c>
      <c r="F318" t="s">
        <v>701</v>
      </c>
      <c r="G318">
        <v>2</v>
      </c>
      <c r="H318" t="s">
        <v>1478</v>
      </c>
      <c r="I318" t="s">
        <v>1897</v>
      </c>
      <c r="J318" t="s">
        <v>561</v>
      </c>
      <c r="K318" t="s">
        <v>427</v>
      </c>
      <c r="L318" t="s">
        <v>430</v>
      </c>
      <c r="AB318" s="129" t="str">
        <f>IF(基本情報登録!$D$10="","",IF(基本情報登録!$D$10=F318,1,0))</f>
        <v/>
      </c>
    </row>
    <row r="319" spans="1:28" customFormat="1" ht="17.649999999999999">
      <c r="A319">
        <v>317</v>
      </c>
      <c r="B319" t="s">
        <v>1898</v>
      </c>
      <c r="C319" t="s">
        <v>1899</v>
      </c>
      <c r="D319" t="s">
        <v>207</v>
      </c>
      <c r="E319" t="s">
        <v>208</v>
      </c>
      <c r="F319" t="s">
        <v>701</v>
      </c>
      <c r="G319">
        <v>2</v>
      </c>
      <c r="H319" t="s">
        <v>406</v>
      </c>
      <c r="I319" t="s">
        <v>517</v>
      </c>
      <c r="J319" t="s">
        <v>578</v>
      </c>
      <c r="K319" t="s">
        <v>427</v>
      </c>
      <c r="L319" t="s">
        <v>430</v>
      </c>
      <c r="AB319" s="129" t="str">
        <f>IF(基本情報登録!$D$10="","",IF(基本情報登録!$D$10=F319,1,0))</f>
        <v/>
      </c>
    </row>
    <row r="320" spans="1:28" customFormat="1" ht="17.649999999999999">
      <c r="A320">
        <v>318</v>
      </c>
      <c r="B320" t="s">
        <v>1900</v>
      </c>
      <c r="C320" t="s">
        <v>1901</v>
      </c>
      <c r="D320" t="s">
        <v>843</v>
      </c>
      <c r="E320" t="s">
        <v>844</v>
      </c>
      <c r="F320" t="s">
        <v>701</v>
      </c>
      <c r="G320" t="s">
        <v>184</v>
      </c>
      <c r="H320" t="s">
        <v>426</v>
      </c>
      <c r="I320" t="s">
        <v>1902</v>
      </c>
      <c r="J320" t="s">
        <v>1903</v>
      </c>
      <c r="K320" t="s">
        <v>427</v>
      </c>
      <c r="L320" t="s">
        <v>430</v>
      </c>
      <c r="AB320" s="129" t="str">
        <f>IF(基本情報登録!$D$10="","",IF(基本情報登録!$D$10=F320,1,0))</f>
        <v/>
      </c>
    </row>
    <row r="321" spans="1:28" customFormat="1" ht="17.649999999999999">
      <c r="A321">
        <v>319</v>
      </c>
      <c r="B321" t="s">
        <v>1904</v>
      </c>
      <c r="C321" t="s">
        <v>1905</v>
      </c>
      <c r="D321" t="s">
        <v>843</v>
      </c>
      <c r="E321" t="s">
        <v>844</v>
      </c>
      <c r="F321" t="s">
        <v>701</v>
      </c>
      <c r="G321">
        <v>2</v>
      </c>
      <c r="H321" t="s">
        <v>395</v>
      </c>
      <c r="I321" t="s">
        <v>560</v>
      </c>
      <c r="J321" t="s">
        <v>577</v>
      </c>
      <c r="K321" t="s">
        <v>427</v>
      </c>
      <c r="L321" t="s">
        <v>430</v>
      </c>
      <c r="AB321" s="129" t="str">
        <f>IF(基本情報登録!$D$10="","",IF(基本情報登録!$D$10=F321,1,0))</f>
        <v/>
      </c>
    </row>
    <row r="322" spans="1:28" customFormat="1" ht="17.649999999999999">
      <c r="A322">
        <v>320</v>
      </c>
      <c r="B322" t="s">
        <v>1906</v>
      </c>
      <c r="C322" t="s">
        <v>1907</v>
      </c>
      <c r="D322" t="s">
        <v>843</v>
      </c>
      <c r="E322" t="s">
        <v>844</v>
      </c>
      <c r="F322" t="s">
        <v>701</v>
      </c>
      <c r="G322">
        <v>2</v>
      </c>
      <c r="H322" t="s">
        <v>1656</v>
      </c>
      <c r="I322" t="s">
        <v>510</v>
      </c>
      <c r="J322" t="s">
        <v>435</v>
      </c>
      <c r="K322" t="s">
        <v>427</v>
      </c>
      <c r="L322" t="s">
        <v>430</v>
      </c>
      <c r="AB322" s="129" t="str">
        <f>IF(基本情報登録!$D$10="","",IF(基本情報登録!$D$10=F322,1,0))</f>
        <v/>
      </c>
    </row>
    <row r="323" spans="1:28" customFormat="1" ht="17.649999999999999">
      <c r="A323">
        <v>321</v>
      </c>
      <c r="B323" t="s">
        <v>1908</v>
      </c>
      <c r="C323" t="s">
        <v>1909</v>
      </c>
      <c r="D323" t="s">
        <v>843</v>
      </c>
      <c r="E323" t="s">
        <v>844</v>
      </c>
      <c r="F323" t="s">
        <v>701</v>
      </c>
      <c r="G323">
        <v>2</v>
      </c>
      <c r="H323" t="s">
        <v>489</v>
      </c>
      <c r="I323" t="s">
        <v>635</v>
      </c>
      <c r="J323" t="s">
        <v>1910</v>
      </c>
      <c r="K323" t="s">
        <v>427</v>
      </c>
      <c r="L323" t="s">
        <v>430</v>
      </c>
      <c r="AB323" s="129" t="str">
        <f>IF(基本情報登録!$D$10="","",IF(基本情報登録!$D$10=F323,1,0))</f>
        <v/>
      </c>
    </row>
    <row r="324" spans="1:28" customFormat="1" ht="17.649999999999999">
      <c r="A324">
        <v>322</v>
      </c>
      <c r="B324" t="s">
        <v>1911</v>
      </c>
      <c r="C324" t="s">
        <v>1912</v>
      </c>
      <c r="D324" t="s">
        <v>843</v>
      </c>
      <c r="E324" t="s">
        <v>844</v>
      </c>
      <c r="F324" t="s">
        <v>701</v>
      </c>
      <c r="G324">
        <v>2</v>
      </c>
      <c r="H324" t="s">
        <v>1887</v>
      </c>
      <c r="I324" t="s">
        <v>1913</v>
      </c>
      <c r="J324" t="s">
        <v>1914</v>
      </c>
      <c r="K324" t="s">
        <v>427</v>
      </c>
      <c r="L324" t="s">
        <v>430</v>
      </c>
      <c r="AB324" s="129" t="str">
        <f>IF(基本情報登録!$D$10="","",IF(基本情報登録!$D$10=F324,1,0))</f>
        <v/>
      </c>
    </row>
    <row r="325" spans="1:28" customFormat="1" ht="17.649999999999999">
      <c r="A325">
        <v>323</v>
      </c>
      <c r="B325" t="s">
        <v>1915</v>
      </c>
      <c r="C325" t="s">
        <v>1916</v>
      </c>
      <c r="D325" t="s">
        <v>843</v>
      </c>
      <c r="E325" t="s">
        <v>844</v>
      </c>
      <c r="F325" t="s">
        <v>701</v>
      </c>
      <c r="G325" t="s">
        <v>188</v>
      </c>
      <c r="H325" t="s">
        <v>1917</v>
      </c>
      <c r="I325" t="s">
        <v>1918</v>
      </c>
      <c r="J325" t="s">
        <v>838</v>
      </c>
      <c r="K325" t="s">
        <v>427</v>
      </c>
      <c r="L325" t="s">
        <v>430</v>
      </c>
      <c r="AB325" s="129" t="str">
        <f>IF(基本情報登録!$D$10="","",IF(基本情報登録!$D$10=F325,1,0))</f>
        <v/>
      </c>
    </row>
    <row r="326" spans="1:28" customFormat="1" ht="17.649999999999999">
      <c r="A326">
        <v>324</v>
      </c>
      <c r="B326" t="s">
        <v>1919</v>
      </c>
      <c r="C326" t="s">
        <v>1920</v>
      </c>
      <c r="D326" t="s">
        <v>843</v>
      </c>
      <c r="E326" t="s">
        <v>844</v>
      </c>
      <c r="F326" t="s">
        <v>701</v>
      </c>
      <c r="G326" t="s">
        <v>184</v>
      </c>
      <c r="H326" t="s">
        <v>1921</v>
      </c>
      <c r="I326" t="s">
        <v>1922</v>
      </c>
      <c r="J326" t="s">
        <v>505</v>
      </c>
      <c r="K326" t="s">
        <v>427</v>
      </c>
      <c r="L326" t="s">
        <v>430</v>
      </c>
      <c r="AB326" s="129" t="str">
        <f>IF(基本情報登録!$D$10="","",IF(基本情報登録!$D$10=F326,1,0))</f>
        <v/>
      </c>
    </row>
    <row r="327" spans="1:28" customFormat="1" ht="17.649999999999999">
      <c r="A327">
        <v>325</v>
      </c>
      <c r="B327" t="s">
        <v>1923</v>
      </c>
      <c r="C327" t="s">
        <v>1924</v>
      </c>
      <c r="D327" t="s">
        <v>1115</v>
      </c>
      <c r="E327" t="s">
        <v>1116</v>
      </c>
      <c r="F327" t="s">
        <v>701</v>
      </c>
      <c r="G327">
        <v>2</v>
      </c>
      <c r="H327" t="s">
        <v>394</v>
      </c>
      <c r="I327" t="s">
        <v>482</v>
      </c>
      <c r="J327" t="s">
        <v>1925</v>
      </c>
      <c r="K327" t="s">
        <v>427</v>
      </c>
      <c r="L327" t="s">
        <v>430</v>
      </c>
      <c r="AB327" s="129" t="str">
        <f>IF(基本情報登録!$D$10="","",IF(基本情報登録!$D$10=F327,1,0))</f>
        <v/>
      </c>
    </row>
    <row r="328" spans="1:28" customFormat="1" ht="17.649999999999999">
      <c r="A328">
        <v>326</v>
      </c>
      <c r="B328" t="s">
        <v>1926</v>
      </c>
      <c r="C328" t="s">
        <v>1927</v>
      </c>
      <c r="D328" t="s">
        <v>788</v>
      </c>
      <c r="E328" t="s">
        <v>789</v>
      </c>
      <c r="F328" t="s">
        <v>701</v>
      </c>
      <c r="G328" t="s">
        <v>184</v>
      </c>
      <c r="H328" t="s">
        <v>1478</v>
      </c>
      <c r="I328" t="s">
        <v>1928</v>
      </c>
      <c r="J328" t="s">
        <v>1929</v>
      </c>
      <c r="K328" t="s">
        <v>427</v>
      </c>
      <c r="L328" t="s">
        <v>430</v>
      </c>
      <c r="AB328" s="129" t="str">
        <f>IF(基本情報登録!$D$10="","",IF(基本情報登録!$D$10=F328,1,0))</f>
        <v/>
      </c>
    </row>
    <row r="329" spans="1:28" customFormat="1" ht="17.649999999999999">
      <c r="A329">
        <v>327</v>
      </c>
      <c r="B329" t="s">
        <v>1930</v>
      </c>
      <c r="C329" t="s">
        <v>1931</v>
      </c>
      <c r="D329" t="s">
        <v>1115</v>
      </c>
      <c r="E329" t="s">
        <v>1116</v>
      </c>
      <c r="F329" t="s">
        <v>701</v>
      </c>
      <c r="G329" t="s">
        <v>184</v>
      </c>
      <c r="H329" t="s">
        <v>317</v>
      </c>
      <c r="I329" t="s">
        <v>1932</v>
      </c>
      <c r="J329" t="s">
        <v>1933</v>
      </c>
      <c r="K329" t="s">
        <v>427</v>
      </c>
      <c r="L329" t="s">
        <v>430</v>
      </c>
      <c r="AB329" s="129" t="str">
        <f>IF(基本情報登録!$D$10="","",IF(基本情報登録!$D$10=F329,1,0))</f>
        <v/>
      </c>
    </row>
    <row r="330" spans="1:28" customFormat="1" ht="17.649999999999999">
      <c r="A330">
        <v>328</v>
      </c>
      <c r="B330" t="s">
        <v>1934</v>
      </c>
      <c r="C330" t="s">
        <v>1935</v>
      </c>
      <c r="D330" t="s">
        <v>843</v>
      </c>
      <c r="E330" t="s">
        <v>844</v>
      </c>
      <c r="F330" t="s">
        <v>701</v>
      </c>
      <c r="G330">
        <v>2</v>
      </c>
      <c r="H330" t="s">
        <v>398</v>
      </c>
      <c r="I330" t="s">
        <v>1418</v>
      </c>
      <c r="J330" t="s">
        <v>474</v>
      </c>
      <c r="K330" t="s">
        <v>427</v>
      </c>
      <c r="L330" t="s">
        <v>430</v>
      </c>
      <c r="AB330" s="129" t="str">
        <f>IF(基本情報登録!$D$10="","",IF(基本情報登録!$D$10=F330,1,0))</f>
        <v/>
      </c>
    </row>
    <row r="331" spans="1:28" customFormat="1" ht="17.649999999999999">
      <c r="A331">
        <v>329</v>
      </c>
      <c r="B331" t="s">
        <v>1936</v>
      </c>
      <c r="C331" t="s">
        <v>1937</v>
      </c>
      <c r="D331" t="s">
        <v>843</v>
      </c>
      <c r="E331" t="s">
        <v>844</v>
      </c>
      <c r="F331" t="s">
        <v>701</v>
      </c>
      <c r="G331" t="s">
        <v>184</v>
      </c>
      <c r="H331" t="s">
        <v>402</v>
      </c>
      <c r="I331" t="s">
        <v>1938</v>
      </c>
      <c r="J331" t="s">
        <v>526</v>
      </c>
      <c r="K331" t="s">
        <v>427</v>
      </c>
      <c r="L331" t="s">
        <v>430</v>
      </c>
      <c r="AB331" s="129" t="str">
        <f>IF(基本情報登録!$D$10="","",IF(基本情報登録!$D$10=F331,1,0))</f>
        <v/>
      </c>
    </row>
    <row r="332" spans="1:28" customFormat="1" ht="17.649999999999999">
      <c r="A332">
        <v>330</v>
      </c>
      <c r="B332" t="s">
        <v>1939</v>
      </c>
      <c r="C332" t="s">
        <v>1410</v>
      </c>
      <c r="D332" t="s">
        <v>843</v>
      </c>
      <c r="E332" t="s">
        <v>844</v>
      </c>
      <c r="F332" t="s">
        <v>701</v>
      </c>
      <c r="G332">
        <v>2</v>
      </c>
      <c r="H332" t="s">
        <v>408</v>
      </c>
      <c r="I332" t="s">
        <v>482</v>
      </c>
      <c r="J332" t="s">
        <v>641</v>
      </c>
      <c r="K332" t="s">
        <v>427</v>
      </c>
      <c r="L332" t="s">
        <v>430</v>
      </c>
      <c r="AB332" s="129" t="str">
        <f>IF(基本情報登録!$D$10="","",IF(基本情報登録!$D$10=F332,1,0))</f>
        <v/>
      </c>
    </row>
    <row r="333" spans="1:28" customFormat="1" ht="17.649999999999999">
      <c r="A333">
        <v>331</v>
      </c>
      <c r="B333" t="s">
        <v>1940</v>
      </c>
      <c r="C333" t="s">
        <v>1547</v>
      </c>
      <c r="D333" t="s">
        <v>843</v>
      </c>
      <c r="E333" t="s">
        <v>844</v>
      </c>
      <c r="F333" t="s">
        <v>701</v>
      </c>
      <c r="G333">
        <v>2</v>
      </c>
      <c r="H333" t="s">
        <v>401</v>
      </c>
      <c r="I333" t="s">
        <v>482</v>
      </c>
      <c r="J333" t="s">
        <v>532</v>
      </c>
      <c r="K333" t="s">
        <v>427</v>
      </c>
      <c r="L333" t="s">
        <v>430</v>
      </c>
      <c r="AB333" s="129" t="str">
        <f>IF(基本情報登録!$D$10="","",IF(基本情報登録!$D$10=F333,1,0))</f>
        <v/>
      </c>
    </row>
    <row r="334" spans="1:28" customFormat="1" ht="17.649999999999999">
      <c r="A334">
        <v>332</v>
      </c>
      <c r="B334" t="s">
        <v>1941</v>
      </c>
      <c r="C334" t="s">
        <v>1942</v>
      </c>
      <c r="D334" t="s">
        <v>843</v>
      </c>
      <c r="E334" t="s">
        <v>844</v>
      </c>
      <c r="F334" t="s">
        <v>701</v>
      </c>
      <c r="G334">
        <v>2</v>
      </c>
      <c r="H334" t="s">
        <v>390</v>
      </c>
      <c r="I334" t="s">
        <v>1943</v>
      </c>
      <c r="J334" t="s">
        <v>531</v>
      </c>
      <c r="K334" t="s">
        <v>427</v>
      </c>
      <c r="L334" t="s">
        <v>430</v>
      </c>
      <c r="AB334" s="129" t="str">
        <f>IF(基本情報登録!$D$10="","",IF(基本情報登録!$D$10=F334,1,0))</f>
        <v/>
      </c>
    </row>
    <row r="335" spans="1:28" customFormat="1" ht="17.649999999999999">
      <c r="A335">
        <v>333</v>
      </c>
      <c r="B335" t="s">
        <v>1944</v>
      </c>
      <c r="C335" t="s">
        <v>1945</v>
      </c>
      <c r="D335" t="s">
        <v>1115</v>
      </c>
      <c r="E335" t="s">
        <v>1116</v>
      </c>
      <c r="F335" t="s">
        <v>701</v>
      </c>
      <c r="G335" t="s">
        <v>197</v>
      </c>
      <c r="H335" t="s">
        <v>1946</v>
      </c>
      <c r="I335" t="s">
        <v>1947</v>
      </c>
      <c r="J335" t="s">
        <v>580</v>
      </c>
      <c r="K335" t="s">
        <v>427</v>
      </c>
      <c r="L335" t="s">
        <v>430</v>
      </c>
      <c r="AB335" s="129" t="str">
        <f>IF(基本情報登録!$D$10="","",IF(基本情報登録!$D$10=F335,1,0))</f>
        <v/>
      </c>
    </row>
    <row r="336" spans="1:28" customFormat="1" ht="17.649999999999999">
      <c r="A336">
        <v>334</v>
      </c>
      <c r="B336" t="s">
        <v>1948</v>
      </c>
      <c r="C336" t="s">
        <v>1949</v>
      </c>
      <c r="D336" t="s">
        <v>843</v>
      </c>
      <c r="E336" t="s">
        <v>844</v>
      </c>
      <c r="F336" t="s">
        <v>746</v>
      </c>
      <c r="G336" t="s">
        <v>189</v>
      </c>
      <c r="H336" t="s">
        <v>1950</v>
      </c>
      <c r="I336" t="s">
        <v>560</v>
      </c>
      <c r="J336" t="s">
        <v>1951</v>
      </c>
      <c r="K336" t="s">
        <v>427</v>
      </c>
      <c r="L336" t="s">
        <v>430</v>
      </c>
      <c r="AB336" s="129" t="str">
        <f>IF(基本情報登録!$D$10="","",IF(基本情報登録!$D$10=F336,1,0))</f>
        <v/>
      </c>
    </row>
    <row r="337" spans="1:28" customFormat="1" ht="17.649999999999999">
      <c r="A337">
        <v>335</v>
      </c>
      <c r="B337" t="s">
        <v>1952</v>
      </c>
      <c r="C337" t="s">
        <v>1953</v>
      </c>
      <c r="D337" t="s">
        <v>788</v>
      </c>
      <c r="E337" t="s">
        <v>789</v>
      </c>
      <c r="F337" t="s">
        <v>746</v>
      </c>
      <c r="G337" t="s">
        <v>189</v>
      </c>
      <c r="H337" t="s">
        <v>1954</v>
      </c>
      <c r="I337" t="s">
        <v>1955</v>
      </c>
      <c r="J337" t="s">
        <v>608</v>
      </c>
      <c r="K337" t="s">
        <v>427</v>
      </c>
      <c r="L337" t="s">
        <v>430</v>
      </c>
      <c r="AB337" s="129" t="str">
        <f>IF(基本情報登録!$D$10="","",IF(基本情報登録!$D$10=F337,1,0))</f>
        <v/>
      </c>
    </row>
    <row r="338" spans="1:28" customFormat="1" ht="17.649999999999999">
      <c r="A338">
        <v>336</v>
      </c>
      <c r="B338" t="s">
        <v>1956</v>
      </c>
      <c r="C338" t="s">
        <v>1957</v>
      </c>
      <c r="D338" t="s">
        <v>1027</v>
      </c>
      <c r="E338" t="s">
        <v>1028</v>
      </c>
      <c r="F338" t="s">
        <v>1958</v>
      </c>
      <c r="G338" t="s">
        <v>184</v>
      </c>
      <c r="H338" t="s">
        <v>225</v>
      </c>
      <c r="I338" t="s">
        <v>542</v>
      </c>
      <c r="J338" t="s">
        <v>1152</v>
      </c>
      <c r="K338" t="s">
        <v>427</v>
      </c>
      <c r="L338" t="s">
        <v>430</v>
      </c>
      <c r="AB338" s="129" t="str">
        <f>IF(基本情報登録!$D$10="","",IF(基本情報登録!$D$10=F338,1,0))</f>
        <v/>
      </c>
    </row>
    <row r="339" spans="1:28" customFormat="1" ht="17.649999999999999">
      <c r="A339">
        <v>337</v>
      </c>
      <c r="B339" t="s">
        <v>1959</v>
      </c>
      <c r="C339" t="s">
        <v>1960</v>
      </c>
      <c r="D339" t="s">
        <v>1115</v>
      </c>
      <c r="E339" t="s">
        <v>1116</v>
      </c>
      <c r="F339" t="s">
        <v>695</v>
      </c>
      <c r="G339" t="s">
        <v>197</v>
      </c>
      <c r="H339">
        <v>991229</v>
      </c>
      <c r="I339" t="s">
        <v>550</v>
      </c>
      <c r="J339" t="s">
        <v>591</v>
      </c>
      <c r="K339" t="s">
        <v>427</v>
      </c>
      <c r="L339" t="s">
        <v>430</v>
      </c>
      <c r="AB339" s="129" t="str">
        <f>IF(基本情報登録!$D$10="","",IF(基本情報登録!$D$10=F339,1,0))</f>
        <v/>
      </c>
    </row>
    <row r="340" spans="1:28" customFormat="1" ht="17.649999999999999">
      <c r="A340">
        <v>338</v>
      </c>
      <c r="B340" t="s">
        <v>1961</v>
      </c>
      <c r="C340" t="s">
        <v>1962</v>
      </c>
      <c r="D340" t="s">
        <v>1115</v>
      </c>
      <c r="E340" t="s">
        <v>1116</v>
      </c>
      <c r="F340" t="s">
        <v>695</v>
      </c>
      <c r="G340" t="s">
        <v>197</v>
      </c>
      <c r="H340" t="s">
        <v>1963</v>
      </c>
      <c r="I340" t="s">
        <v>1964</v>
      </c>
      <c r="J340" t="s">
        <v>624</v>
      </c>
      <c r="K340" t="s">
        <v>427</v>
      </c>
      <c r="L340" t="s">
        <v>430</v>
      </c>
      <c r="AB340" s="129" t="str">
        <f>IF(基本情報登録!$D$10="","",IF(基本情報登録!$D$10=F340,1,0))</f>
        <v/>
      </c>
    </row>
    <row r="341" spans="1:28" customFormat="1" ht="17.649999999999999">
      <c r="A341">
        <v>339</v>
      </c>
      <c r="B341" t="s">
        <v>1965</v>
      </c>
      <c r="C341" t="s">
        <v>1966</v>
      </c>
      <c r="D341" t="s">
        <v>1115</v>
      </c>
      <c r="E341" t="s">
        <v>1116</v>
      </c>
      <c r="F341" t="s">
        <v>695</v>
      </c>
      <c r="G341" t="s">
        <v>197</v>
      </c>
      <c r="H341">
        <v>990513</v>
      </c>
      <c r="I341" t="s">
        <v>1967</v>
      </c>
      <c r="J341" t="s">
        <v>1968</v>
      </c>
      <c r="K341" t="s">
        <v>427</v>
      </c>
      <c r="L341" t="s">
        <v>430</v>
      </c>
      <c r="AB341" s="129" t="str">
        <f>IF(基本情報登録!$D$10="","",IF(基本情報登録!$D$10=F341,1,0))</f>
        <v/>
      </c>
    </row>
    <row r="342" spans="1:28" customFormat="1" ht="17.649999999999999">
      <c r="A342">
        <v>340</v>
      </c>
      <c r="B342" t="s">
        <v>1969</v>
      </c>
      <c r="C342" t="s">
        <v>1970</v>
      </c>
      <c r="D342" t="s">
        <v>1115</v>
      </c>
      <c r="E342" t="s">
        <v>1116</v>
      </c>
      <c r="F342" t="s">
        <v>695</v>
      </c>
      <c r="G342" t="s">
        <v>181</v>
      </c>
      <c r="H342" t="s">
        <v>1405</v>
      </c>
      <c r="I342" t="s">
        <v>1049</v>
      </c>
      <c r="J342" t="s">
        <v>1832</v>
      </c>
      <c r="K342" t="s">
        <v>427</v>
      </c>
      <c r="L342" t="s">
        <v>430</v>
      </c>
      <c r="AB342" s="129" t="str">
        <f>IF(基本情報登録!$D$10="","",IF(基本情報登録!$D$10=F342,1,0))</f>
        <v/>
      </c>
    </row>
    <row r="343" spans="1:28" customFormat="1" ht="17.649999999999999">
      <c r="A343">
        <v>341</v>
      </c>
      <c r="B343" t="s">
        <v>1971</v>
      </c>
      <c r="C343" t="s">
        <v>1972</v>
      </c>
      <c r="D343" t="s">
        <v>1115</v>
      </c>
      <c r="E343" t="s">
        <v>1116</v>
      </c>
      <c r="F343" t="s">
        <v>695</v>
      </c>
      <c r="G343" t="s">
        <v>181</v>
      </c>
      <c r="H343" t="s">
        <v>1973</v>
      </c>
      <c r="I343" t="s">
        <v>1049</v>
      </c>
      <c r="J343" t="s">
        <v>600</v>
      </c>
      <c r="K343" t="s">
        <v>427</v>
      </c>
      <c r="L343" t="s">
        <v>430</v>
      </c>
      <c r="AB343" s="129" t="str">
        <f>IF(基本情報登録!$D$10="","",IF(基本情報登録!$D$10=F343,1,0))</f>
        <v/>
      </c>
    </row>
    <row r="344" spans="1:28" customFormat="1" ht="17.649999999999999">
      <c r="A344">
        <v>342</v>
      </c>
      <c r="B344" t="s">
        <v>1974</v>
      </c>
      <c r="C344" t="s">
        <v>1975</v>
      </c>
      <c r="D344" t="s">
        <v>843</v>
      </c>
      <c r="E344" t="s">
        <v>844</v>
      </c>
      <c r="F344" t="s">
        <v>695</v>
      </c>
      <c r="G344" t="s">
        <v>181</v>
      </c>
      <c r="H344" t="s">
        <v>1976</v>
      </c>
      <c r="I344" t="s">
        <v>1977</v>
      </c>
      <c r="J344" t="s">
        <v>1978</v>
      </c>
      <c r="K344" t="s">
        <v>427</v>
      </c>
      <c r="L344" t="s">
        <v>430</v>
      </c>
      <c r="AB344" s="129" t="str">
        <f>IF(基本情報登録!$D$10="","",IF(基本情報登録!$D$10=F344,1,0))</f>
        <v/>
      </c>
    </row>
    <row r="345" spans="1:28" customFormat="1" ht="17.649999999999999">
      <c r="A345">
        <v>343</v>
      </c>
      <c r="B345" t="s">
        <v>1979</v>
      </c>
      <c r="C345" t="s">
        <v>1980</v>
      </c>
      <c r="D345" t="s">
        <v>1115</v>
      </c>
      <c r="E345" t="s">
        <v>1116</v>
      </c>
      <c r="F345" t="s">
        <v>695</v>
      </c>
      <c r="G345" t="s">
        <v>181</v>
      </c>
      <c r="H345" t="s">
        <v>237</v>
      </c>
      <c r="I345" t="s">
        <v>1981</v>
      </c>
      <c r="J345" t="s">
        <v>558</v>
      </c>
      <c r="K345" t="s">
        <v>427</v>
      </c>
      <c r="L345" t="s">
        <v>430</v>
      </c>
      <c r="AB345" s="129" t="str">
        <f>IF(基本情報登録!$D$10="","",IF(基本情報登録!$D$10=F345,1,0))</f>
        <v/>
      </c>
    </row>
    <row r="346" spans="1:28" customFormat="1" ht="17.649999999999999">
      <c r="A346">
        <v>344</v>
      </c>
      <c r="B346" t="s">
        <v>1982</v>
      </c>
      <c r="C346" t="s">
        <v>1983</v>
      </c>
      <c r="D346" t="s">
        <v>1115</v>
      </c>
      <c r="E346" t="s">
        <v>1116</v>
      </c>
      <c r="F346" t="s">
        <v>695</v>
      </c>
      <c r="G346" t="s">
        <v>181</v>
      </c>
      <c r="H346" t="s">
        <v>215</v>
      </c>
      <c r="I346" t="s">
        <v>1984</v>
      </c>
      <c r="J346" t="s">
        <v>531</v>
      </c>
      <c r="K346" t="s">
        <v>427</v>
      </c>
      <c r="L346" t="s">
        <v>430</v>
      </c>
      <c r="AB346" s="129" t="str">
        <f>IF(基本情報登録!$D$10="","",IF(基本情報登録!$D$10=F346,1,0))</f>
        <v/>
      </c>
    </row>
    <row r="347" spans="1:28" customFormat="1" ht="17.649999999999999">
      <c r="A347">
        <v>345</v>
      </c>
      <c r="B347" t="s">
        <v>1985</v>
      </c>
      <c r="C347" t="s">
        <v>1986</v>
      </c>
      <c r="D347" t="s">
        <v>1115</v>
      </c>
      <c r="E347" t="s">
        <v>1116</v>
      </c>
      <c r="F347" t="s">
        <v>695</v>
      </c>
      <c r="G347" t="s">
        <v>181</v>
      </c>
      <c r="H347" t="s">
        <v>242</v>
      </c>
      <c r="I347" t="s">
        <v>482</v>
      </c>
      <c r="J347" t="s">
        <v>1987</v>
      </c>
      <c r="K347" t="s">
        <v>427</v>
      </c>
      <c r="L347" t="s">
        <v>430</v>
      </c>
      <c r="AB347" s="129" t="str">
        <f>IF(基本情報登録!$D$10="","",IF(基本情報登録!$D$10=F347,1,0))</f>
        <v/>
      </c>
    </row>
    <row r="348" spans="1:28" customFormat="1" ht="17.649999999999999">
      <c r="A348">
        <v>346</v>
      </c>
      <c r="B348" t="s">
        <v>1988</v>
      </c>
      <c r="C348" t="s">
        <v>1989</v>
      </c>
      <c r="D348" t="s">
        <v>1115</v>
      </c>
      <c r="E348" t="s">
        <v>1116</v>
      </c>
      <c r="F348" t="s">
        <v>695</v>
      </c>
      <c r="G348" t="s">
        <v>181</v>
      </c>
      <c r="H348">
        <v>990608</v>
      </c>
      <c r="I348" t="s">
        <v>1990</v>
      </c>
      <c r="J348" t="s">
        <v>621</v>
      </c>
      <c r="K348" t="s">
        <v>427</v>
      </c>
      <c r="L348" t="s">
        <v>430</v>
      </c>
      <c r="AB348" s="129" t="str">
        <f>IF(基本情報登録!$D$10="","",IF(基本情報登録!$D$10=F348,1,0))</f>
        <v/>
      </c>
    </row>
    <row r="349" spans="1:28" customFormat="1" ht="17.649999999999999">
      <c r="A349">
        <v>347</v>
      </c>
      <c r="B349" t="s">
        <v>1991</v>
      </c>
      <c r="C349" t="s">
        <v>1992</v>
      </c>
      <c r="D349" t="s">
        <v>1115</v>
      </c>
      <c r="E349" t="s">
        <v>1116</v>
      </c>
      <c r="F349" t="s">
        <v>695</v>
      </c>
      <c r="G349" t="s">
        <v>181</v>
      </c>
      <c r="H349" t="s">
        <v>1993</v>
      </c>
      <c r="I349" t="s">
        <v>1994</v>
      </c>
      <c r="J349" t="s">
        <v>526</v>
      </c>
      <c r="K349" t="s">
        <v>427</v>
      </c>
      <c r="L349" t="s">
        <v>430</v>
      </c>
      <c r="AB349" s="129" t="str">
        <f>IF(基本情報登録!$D$10="","",IF(基本情報登録!$D$10=F349,1,0))</f>
        <v/>
      </c>
    </row>
    <row r="350" spans="1:28" customFormat="1" ht="17.649999999999999">
      <c r="A350">
        <v>348</v>
      </c>
      <c r="B350" t="s">
        <v>1995</v>
      </c>
      <c r="C350" t="s">
        <v>1996</v>
      </c>
      <c r="D350" t="s">
        <v>1115</v>
      </c>
      <c r="E350" t="s">
        <v>1116</v>
      </c>
      <c r="F350" t="s">
        <v>695</v>
      </c>
      <c r="G350" t="s">
        <v>181</v>
      </c>
      <c r="H350" t="s">
        <v>1997</v>
      </c>
      <c r="I350" t="s">
        <v>569</v>
      </c>
      <c r="J350" t="s">
        <v>1998</v>
      </c>
      <c r="K350" t="s">
        <v>427</v>
      </c>
      <c r="L350" t="s">
        <v>430</v>
      </c>
      <c r="AB350" s="129" t="str">
        <f>IF(基本情報登録!$D$10="","",IF(基本情報登録!$D$10=F350,1,0))</f>
        <v/>
      </c>
    </row>
    <row r="351" spans="1:28" customFormat="1" ht="17.649999999999999">
      <c r="A351">
        <v>349</v>
      </c>
      <c r="B351" t="s">
        <v>1999</v>
      </c>
      <c r="C351" t="s">
        <v>2000</v>
      </c>
      <c r="D351" t="s">
        <v>1115</v>
      </c>
      <c r="E351" t="s">
        <v>1116</v>
      </c>
      <c r="F351" t="s">
        <v>695</v>
      </c>
      <c r="G351" t="s">
        <v>181</v>
      </c>
      <c r="H351" t="s">
        <v>1692</v>
      </c>
      <c r="I351" t="s">
        <v>457</v>
      </c>
      <c r="J351" t="s">
        <v>1301</v>
      </c>
      <c r="K351" t="s">
        <v>427</v>
      </c>
      <c r="L351" t="s">
        <v>430</v>
      </c>
      <c r="AB351" s="129" t="str">
        <f>IF(基本情報登録!$D$10="","",IF(基本情報登録!$D$10=F351,1,0))</f>
        <v/>
      </c>
    </row>
    <row r="352" spans="1:28" customFormat="1" ht="17.649999999999999">
      <c r="A352">
        <v>350</v>
      </c>
      <c r="B352" t="s">
        <v>2001</v>
      </c>
      <c r="C352" t="s">
        <v>2002</v>
      </c>
      <c r="D352" t="s">
        <v>1115</v>
      </c>
      <c r="E352" t="s">
        <v>1116</v>
      </c>
      <c r="F352" t="s">
        <v>695</v>
      </c>
      <c r="G352" t="s">
        <v>182</v>
      </c>
      <c r="H352" t="s">
        <v>2003</v>
      </c>
      <c r="I352" t="s">
        <v>542</v>
      </c>
      <c r="J352" t="s">
        <v>594</v>
      </c>
      <c r="K352" t="s">
        <v>427</v>
      </c>
      <c r="L352" t="s">
        <v>430</v>
      </c>
      <c r="AB352" s="129" t="str">
        <f>IF(基本情報登録!$D$10="","",IF(基本情報登録!$D$10=F352,1,0))</f>
        <v/>
      </c>
    </row>
    <row r="353" spans="1:28" customFormat="1" ht="17.649999999999999">
      <c r="A353">
        <v>351</v>
      </c>
      <c r="B353" t="s">
        <v>2004</v>
      </c>
      <c r="C353" t="s">
        <v>2005</v>
      </c>
      <c r="D353" t="s">
        <v>1115</v>
      </c>
      <c r="E353" t="s">
        <v>1116</v>
      </c>
      <c r="F353" t="s">
        <v>695</v>
      </c>
      <c r="G353" t="s">
        <v>182</v>
      </c>
      <c r="H353" t="s">
        <v>2006</v>
      </c>
      <c r="I353" t="s">
        <v>2007</v>
      </c>
      <c r="J353" t="s">
        <v>2008</v>
      </c>
      <c r="K353" t="s">
        <v>427</v>
      </c>
      <c r="L353" t="s">
        <v>430</v>
      </c>
      <c r="AB353" s="129" t="str">
        <f>IF(基本情報登録!$D$10="","",IF(基本情報登録!$D$10=F353,1,0))</f>
        <v/>
      </c>
    </row>
    <row r="354" spans="1:28" customFormat="1" ht="17.649999999999999">
      <c r="A354">
        <v>352</v>
      </c>
      <c r="B354" t="s">
        <v>2009</v>
      </c>
      <c r="C354" t="s">
        <v>2010</v>
      </c>
      <c r="D354" t="s">
        <v>1115</v>
      </c>
      <c r="E354" t="s">
        <v>1116</v>
      </c>
      <c r="F354" t="s">
        <v>695</v>
      </c>
      <c r="G354" t="s">
        <v>182</v>
      </c>
      <c r="H354" t="s">
        <v>2011</v>
      </c>
      <c r="I354" t="s">
        <v>547</v>
      </c>
      <c r="J354" t="s">
        <v>2012</v>
      </c>
      <c r="K354" t="s">
        <v>427</v>
      </c>
      <c r="L354" t="s">
        <v>430</v>
      </c>
      <c r="AB354" s="129" t="str">
        <f>IF(基本情報登録!$D$10="","",IF(基本情報登録!$D$10=F354,1,0))</f>
        <v/>
      </c>
    </row>
    <row r="355" spans="1:28" customFormat="1" ht="17.649999999999999">
      <c r="A355">
        <v>353</v>
      </c>
      <c r="B355" t="s">
        <v>2013</v>
      </c>
      <c r="C355" t="s">
        <v>2014</v>
      </c>
      <c r="D355" t="s">
        <v>196</v>
      </c>
      <c r="E355">
        <v>14</v>
      </c>
      <c r="F355" t="s">
        <v>695</v>
      </c>
      <c r="G355" t="s">
        <v>182</v>
      </c>
      <c r="H355" t="s">
        <v>298</v>
      </c>
      <c r="I355" t="s">
        <v>852</v>
      </c>
      <c r="J355" t="s">
        <v>645</v>
      </c>
      <c r="K355" t="s">
        <v>427</v>
      </c>
      <c r="L355" t="s">
        <v>430</v>
      </c>
      <c r="AB355" s="129" t="str">
        <f>IF(基本情報登録!$D$10="","",IF(基本情報登録!$D$10=F355,1,0))</f>
        <v/>
      </c>
    </row>
    <row r="356" spans="1:28" customFormat="1" ht="17.649999999999999">
      <c r="A356">
        <v>354</v>
      </c>
      <c r="B356" t="s">
        <v>2015</v>
      </c>
      <c r="C356" t="s">
        <v>2016</v>
      </c>
      <c r="D356" t="s">
        <v>1115</v>
      </c>
      <c r="E356" t="s">
        <v>1116</v>
      </c>
      <c r="F356" t="s">
        <v>695</v>
      </c>
      <c r="G356" t="s">
        <v>182</v>
      </c>
      <c r="H356" t="s">
        <v>291</v>
      </c>
      <c r="I356" t="s">
        <v>482</v>
      </c>
      <c r="J356" t="s">
        <v>2017</v>
      </c>
      <c r="K356" t="s">
        <v>427</v>
      </c>
      <c r="L356" t="s">
        <v>430</v>
      </c>
      <c r="AB356" s="129" t="str">
        <f>IF(基本情報登録!$D$10="","",IF(基本情報登録!$D$10=F356,1,0))</f>
        <v/>
      </c>
    </row>
    <row r="357" spans="1:28" customFormat="1" ht="17.649999999999999">
      <c r="A357">
        <v>355</v>
      </c>
      <c r="B357" t="s">
        <v>2018</v>
      </c>
      <c r="C357" t="s">
        <v>2019</v>
      </c>
      <c r="D357" t="s">
        <v>1115</v>
      </c>
      <c r="E357" t="s">
        <v>1116</v>
      </c>
      <c r="F357" t="s">
        <v>695</v>
      </c>
      <c r="G357" t="s">
        <v>182</v>
      </c>
      <c r="H357" t="s">
        <v>2020</v>
      </c>
      <c r="I357" t="s">
        <v>585</v>
      </c>
      <c r="J357" t="s">
        <v>2021</v>
      </c>
      <c r="K357" t="s">
        <v>427</v>
      </c>
      <c r="L357" t="s">
        <v>430</v>
      </c>
      <c r="AB357" s="129" t="str">
        <f>IF(基本情報登録!$D$10="","",IF(基本情報登録!$D$10=F357,1,0))</f>
        <v/>
      </c>
    </row>
    <row r="358" spans="1:28" customFormat="1" ht="17.649999999999999">
      <c r="A358">
        <v>356</v>
      </c>
      <c r="B358" t="s">
        <v>2022</v>
      </c>
      <c r="C358" t="s">
        <v>2023</v>
      </c>
      <c r="D358" t="s">
        <v>1115</v>
      </c>
      <c r="E358" t="s">
        <v>1116</v>
      </c>
      <c r="F358" t="s">
        <v>695</v>
      </c>
      <c r="G358" t="s">
        <v>182</v>
      </c>
      <c r="H358" t="s">
        <v>2024</v>
      </c>
      <c r="I358" t="s">
        <v>2025</v>
      </c>
      <c r="J358" t="s">
        <v>2026</v>
      </c>
      <c r="K358" t="s">
        <v>427</v>
      </c>
      <c r="L358" t="s">
        <v>430</v>
      </c>
      <c r="AB358" s="129" t="str">
        <f>IF(基本情報登録!$D$10="","",IF(基本情報登録!$D$10=F358,1,0))</f>
        <v/>
      </c>
    </row>
    <row r="359" spans="1:28" customFormat="1" ht="17.649999999999999">
      <c r="A359">
        <v>357</v>
      </c>
      <c r="B359" t="s">
        <v>2027</v>
      </c>
      <c r="C359" t="s">
        <v>2028</v>
      </c>
      <c r="D359" t="s">
        <v>1115</v>
      </c>
      <c r="E359" t="s">
        <v>1116</v>
      </c>
      <c r="F359" t="s">
        <v>695</v>
      </c>
      <c r="G359" t="s">
        <v>182</v>
      </c>
      <c r="H359" t="s">
        <v>2029</v>
      </c>
      <c r="I359" t="s">
        <v>2030</v>
      </c>
      <c r="J359" t="s">
        <v>2031</v>
      </c>
      <c r="K359" t="s">
        <v>427</v>
      </c>
      <c r="L359" t="s">
        <v>430</v>
      </c>
      <c r="AB359" s="129" t="str">
        <f>IF(基本情報登録!$D$10="","",IF(基本情報登録!$D$10=F359,1,0))</f>
        <v/>
      </c>
    </row>
    <row r="360" spans="1:28" customFormat="1" ht="17.649999999999999">
      <c r="A360">
        <v>358</v>
      </c>
      <c r="B360" t="s">
        <v>2032</v>
      </c>
      <c r="C360" t="s">
        <v>2033</v>
      </c>
      <c r="D360" t="s">
        <v>1115</v>
      </c>
      <c r="E360" t="s">
        <v>1116</v>
      </c>
      <c r="F360" t="s">
        <v>695</v>
      </c>
      <c r="G360" t="s">
        <v>182</v>
      </c>
      <c r="H360" t="s">
        <v>2034</v>
      </c>
      <c r="I360" t="s">
        <v>617</v>
      </c>
      <c r="J360" t="s">
        <v>574</v>
      </c>
      <c r="K360" t="s">
        <v>427</v>
      </c>
      <c r="L360" t="s">
        <v>430</v>
      </c>
      <c r="AB360" s="129" t="str">
        <f>IF(基本情報登録!$D$10="","",IF(基本情報登録!$D$10=F360,1,0))</f>
        <v/>
      </c>
    </row>
    <row r="361" spans="1:28" customFormat="1" ht="17.649999999999999">
      <c r="A361">
        <v>359</v>
      </c>
      <c r="B361" t="s">
        <v>2035</v>
      </c>
      <c r="C361" t="s">
        <v>2036</v>
      </c>
      <c r="D361" t="s">
        <v>856</v>
      </c>
      <c r="E361" t="s">
        <v>857</v>
      </c>
      <c r="F361" t="s">
        <v>695</v>
      </c>
      <c r="G361" t="s">
        <v>184</v>
      </c>
      <c r="H361" t="s">
        <v>334</v>
      </c>
      <c r="I361" t="s">
        <v>2037</v>
      </c>
      <c r="J361" t="s">
        <v>507</v>
      </c>
      <c r="K361" t="s">
        <v>427</v>
      </c>
      <c r="L361" t="s">
        <v>430</v>
      </c>
      <c r="AB361" s="129" t="str">
        <f>IF(基本情報登録!$D$10="","",IF(基本情報登録!$D$10=F361,1,0))</f>
        <v/>
      </c>
    </row>
    <row r="362" spans="1:28" customFormat="1" ht="17.649999999999999">
      <c r="A362">
        <v>360</v>
      </c>
      <c r="B362" t="s">
        <v>2038</v>
      </c>
      <c r="C362" t="s">
        <v>2039</v>
      </c>
      <c r="D362" t="s">
        <v>1115</v>
      </c>
      <c r="E362" t="s">
        <v>1116</v>
      </c>
      <c r="F362" t="s">
        <v>695</v>
      </c>
      <c r="G362" t="s">
        <v>184</v>
      </c>
      <c r="H362" t="s">
        <v>2040</v>
      </c>
      <c r="I362" t="s">
        <v>1587</v>
      </c>
      <c r="J362" t="s">
        <v>2041</v>
      </c>
      <c r="K362" t="s">
        <v>427</v>
      </c>
      <c r="L362" t="s">
        <v>430</v>
      </c>
      <c r="AB362" s="129" t="str">
        <f>IF(基本情報登録!$D$10="","",IF(基本情報登録!$D$10=F362,1,0))</f>
        <v/>
      </c>
    </row>
    <row r="363" spans="1:28" customFormat="1" ht="17.649999999999999">
      <c r="A363">
        <v>361</v>
      </c>
      <c r="B363" t="s">
        <v>2042</v>
      </c>
      <c r="C363" t="s">
        <v>2043</v>
      </c>
      <c r="D363" t="s">
        <v>1115</v>
      </c>
      <c r="E363" t="s">
        <v>1116</v>
      </c>
      <c r="F363" t="s">
        <v>695</v>
      </c>
      <c r="G363">
        <v>2</v>
      </c>
      <c r="H363" t="s">
        <v>404</v>
      </c>
      <c r="I363" t="s">
        <v>2044</v>
      </c>
      <c r="J363" t="s">
        <v>631</v>
      </c>
      <c r="K363" t="s">
        <v>427</v>
      </c>
      <c r="L363" t="s">
        <v>430</v>
      </c>
      <c r="AB363" s="129" t="str">
        <f>IF(基本情報登録!$D$10="","",IF(基本情報登録!$D$10=F363,1,0))</f>
        <v/>
      </c>
    </row>
    <row r="364" spans="1:28" customFormat="1" ht="17.649999999999999">
      <c r="A364">
        <v>362</v>
      </c>
      <c r="B364" t="s">
        <v>2045</v>
      </c>
      <c r="C364" t="s">
        <v>2046</v>
      </c>
      <c r="D364" t="s">
        <v>1115</v>
      </c>
      <c r="E364" t="s">
        <v>1116</v>
      </c>
      <c r="F364" t="s">
        <v>695</v>
      </c>
      <c r="G364">
        <v>2</v>
      </c>
      <c r="H364" t="s">
        <v>496</v>
      </c>
      <c r="I364" t="s">
        <v>2047</v>
      </c>
      <c r="J364" t="s">
        <v>600</v>
      </c>
      <c r="K364" t="s">
        <v>427</v>
      </c>
      <c r="L364" t="s">
        <v>430</v>
      </c>
      <c r="AB364" s="129" t="str">
        <f>IF(基本情報登録!$D$10="","",IF(基本情報登録!$D$10=F364,1,0))</f>
        <v/>
      </c>
    </row>
    <row r="365" spans="1:28" customFormat="1" ht="17.649999999999999">
      <c r="A365">
        <v>363</v>
      </c>
      <c r="B365" t="s">
        <v>2048</v>
      </c>
      <c r="C365" t="s">
        <v>2049</v>
      </c>
      <c r="D365" t="s">
        <v>1115</v>
      </c>
      <c r="E365" t="s">
        <v>1116</v>
      </c>
      <c r="F365" t="s">
        <v>695</v>
      </c>
      <c r="G365">
        <v>2</v>
      </c>
      <c r="H365" t="s">
        <v>2040</v>
      </c>
      <c r="I365" t="s">
        <v>2050</v>
      </c>
      <c r="J365" t="s">
        <v>2051</v>
      </c>
      <c r="K365" t="s">
        <v>427</v>
      </c>
      <c r="L365" t="s">
        <v>430</v>
      </c>
      <c r="AB365" s="129" t="str">
        <f>IF(基本情報登録!$D$10="","",IF(基本情報登録!$D$10=F365,1,0))</f>
        <v/>
      </c>
    </row>
    <row r="366" spans="1:28" customFormat="1" ht="17.649999999999999">
      <c r="A366">
        <v>364</v>
      </c>
      <c r="B366" t="s">
        <v>2052</v>
      </c>
      <c r="C366" t="s">
        <v>2053</v>
      </c>
      <c r="D366" t="s">
        <v>1115</v>
      </c>
      <c r="E366" t="s">
        <v>1116</v>
      </c>
      <c r="F366" t="s">
        <v>695</v>
      </c>
      <c r="G366">
        <v>2</v>
      </c>
      <c r="H366" t="s">
        <v>431</v>
      </c>
      <c r="I366" t="s">
        <v>1049</v>
      </c>
      <c r="J366" t="s">
        <v>2054</v>
      </c>
      <c r="K366" t="s">
        <v>427</v>
      </c>
      <c r="L366" t="s">
        <v>430</v>
      </c>
      <c r="AB366" s="129" t="str">
        <f>IF(基本情報登録!$D$10="","",IF(基本情報登録!$D$10=F366,1,0))</f>
        <v/>
      </c>
    </row>
    <row r="367" spans="1:28" customFormat="1" ht="17.649999999999999">
      <c r="A367">
        <v>365</v>
      </c>
      <c r="B367" t="s">
        <v>2055</v>
      </c>
      <c r="C367" t="s">
        <v>2056</v>
      </c>
      <c r="D367" t="s">
        <v>1115</v>
      </c>
      <c r="E367" t="s">
        <v>1116</v>
      </c>
      <c r="F367" t="s">
        <v>695</v>
      </c>
      <c r="G367">
        <v>2</v>
      </c>
      <c r="H367" t="s">
        <v>2057</v>
      </c>
      <c r="I367" t="s">
        <v>2058</v>
      </c>
      <c r="J367" t="s">
        <v>531</v>
      </c>
      <c r="K367" t="s">
        <v>427</v>
      </c>
      <c r="L367" t="s">
        <v>430</v>
      </c>
      <c r="AB367" s="129" t="str">
        <f>IF(基本情報登録!$D$10="","",IF(基本情報登録!$D$10=F367,1,0))</f>
        <v/>
      </c>
    </row>
    <row r="368" spans="1:28" customFormat="1" ht="17.649999999999999">
      <c r="A368">
        <v>366</v>
      </c>
      <c r="B368" t="s">
        <v>2059</v>
      </c>
      <c r="C368" t="s">
        <v>2060</v>
      </c>
      <c r="D368" t="s">
        <v>1115</v>
      </c>
      <c r="E368" t="s">
        <v>1116</v>
      </c>
      <c r="F368" t="s">
        <v>695</v>
      </c>
      <c r="G368">
        <v>2</v>
      </c>
      <c r="H368" t="s">
        <v>907</v>
      </c>
      <c r="I368" t="s">
        <v>2061</v>
      </c>
      <c r="J368" t="s">
        <v>2062</v>
      </c>
      <c r="K368" t="s">
        <v>427</v>
      </c>
      <c r="L368" t="s">
        <v>430</v>
      </c>
      <c r="AB368" s="129" t="str">
        <f>IF(基本情報登録!$D$10="","",IF(基本情報登録!$D$10=F368,1,0))</f>
        <v/>
      </c>
    </row>
    <row r="369" spans="1:28" customFormat="1" ht="17.649999999999999">
      <c r="A369">
        <v>367</v>
      </c>
      <c r="B369" t="s">
        <v>2063</v>
      </c>
      <c r="C369" t="s">
        <v>2064</v>
      </c>
      <c r="D369" t="s">
        <v>843</v>
      </c>
      <c r="E369" t="s">
        <v>844</v>
      </c>
      <c r="F369" t="s">
        <v>695</v>
      </c>
      <c r="G369">
        <v>2</v>
      </c>
      <c r="H369" t="s">
        <v>333</v>
      </c>
      <c r="I369" t="s">
        <v>465</v>
      </c>
      <c r="J369" t="s">
        <v>522</v>
      </c>
      <c r="K369" t="s">
        <v>427</v>
      </c>
      <c r="L369" t="s">
        <v>430</v>
      </c>
      <c r="AB369" s="129" t="str">
        <f>IF(基本情報登録!$D$10="","",IF(基本情報登録!$D$10=F369,1,0))</f>
        <v/>
      </c>
    </row>
    <row r="370" spans="1:28" customFormat="1" ht="17.649999999999999">
      <c r="A370">
        <v>368</v>
      </c>
      <c r="B370" t="s">
        <v>2065</v>
      </c>
      <c r="C370" t="s">
        <v>2066</v>
      </c>
      <c r="D370" t="s">
        <v>1115</v>
      </c>
      <c r="E370" t="s">
        <v>1116</v>
      </c>
      <c r="F370" t="s">
        <v>695</v>
      </c>
      <c r="G370">
        <v>2</v>
      </c>
      <c r="H370" t="s">
        <v>2067</v>
      </c>
      <c r="I370" t="s">
        <v>2068</v>
      </c>
      <c r="J370" t="s">
        <v>645</v>
      </c>
      <c r="K370" t="s">
        <v>427</v>
      </c>
      <c r="L370" t="s">
        <v>430</v>
      </c>
      <c r="AB370" s="129" t="str">
        <f>IF(基本情報登録!$D$10="","",IF(基本情報登録!$D$10=F370,1,0))</f>
        <v/>
      </c>
    </row>
    <row r="371" spans="1:28" customFormat="1" ht="17.649999999999999">
      <c r="A371">
        <v>369</v>
      </c>
      <c r="B371" t="s">
        <v>2069</v>
      </c>
      <c r="C371" t="s">
        <v>2070</v>
      </c>
      <c r="D371" t="s">
        <v>1115</v>
      </c>
      <c r="E371" t="s">
        <v>1116</v>
      </c>
      <c r="F371" t="s">
        <v>695</v>
      </c>
      <c r="G371">
        <v>2</v>
      </c>
      <c r="H371" t="s">
        <v>405</v>
      </c>
      <c r="I371" t="s">
        <v>583</v>
      </c>
      <c r="J371" t="s">
        <v>573</v>
      </c>
      <c r="K371" t="s">
        <v>427</v>
      </c>
      <c r="L371" t="s">
        <v>430</v>
      </c>
      <c r="AB371" s="129" t="str">
        <f>IF(基本情報登録!$D$10="","",IF(基本情報登録!$D$10=F371,1,0))</f>
        <v/>
      </c>
    </row>
    <row r="372" spans="1:28" customFormat="1" ht="17.649999999999999">
      <c r="A372">
        <v>370</v>
      </c>
      <c r="B372" t="s">
        <v>2071</v>
      </c>
      <c r="C372" t="s">
        <v>2072</v>
      </c>
      <c r="D372" t="s">
        <v>1115</v>
      </c>
      <c r="E372" t="s">
        <v>1116</v>
      </c>
      <c r="F372" t="s">
        <v>695</v>
      </c>
      <c r="G372">
        <v>2</v>
      </c>
      <c r="H372" t="s">
        <v>1108</v>
      </c>
      <c r="I372" t="s">
        <v>2073</v>
      </c>
      <c r="J372" t="s">
        <v>527</v>
      </c>
      <c r="K372" t="s">
        <v>427</v>
      </c>
      <c r="L372" t="s">
        <v>430</v>
      </c>
      <c r="AB372" s="129" t="str">
        <f>IF(基本情報登録!$D$10="","",IF(基本情報登録!$D$10=F372,1,0))</f>
        <v/>
      </c>
    </row>
    <row r="373" spans="1:28" customFormat="1" ht="17.649999999999999">
      <c r="A373">
        <v>371</v>
      </c>
      <c r="B373" t="s">
        <v>2074</v>
      </c>
      <c r="C373" t="s">
        <v>2075</v>
      </c>
      <c r="D373" t="s">
        <v>1115</v>
      </c>
      <c r="E373" t="s">
        <v>1116</v>
      </c>
      <c r="F373" t="s">
        <v>695</v>
      </c>
      <c r="G373">
        <v>2</v>
      </c>
      <c r="H373" t="s">
        <v>2076</v>
      </c>
      <c r="I373" t="s">
        <v>2077</v>
      </c>
      <c r="J373" t="s">
        <v>2078</v>
      </c>
      <c r="K373" t="s">
        <v>427</v>
      </c>
      <c r="L373" t="s">
        <v>430</v>
      </c>
      <c r="AB373" s="129" t="str">
        <f>IF(基本情報登録!$D$10="","",IF(基本情報登録!$D$10=F373,1,0))</f>
        <v/>
      </c>
    </row>
    <row r="374" spans="1:28" customFormat="1" ht="17.649999999999999">
      <c r="A374">
        <v>372</v>
      </c>
      <c r="B374" t="s">
        <v>2079</v>
      </c>
      <c r="C374" t="s">
        <v>2080</v>
      </c>
      <c r="D374" t="s">
        <v>1115</v>
      </c>
      <c r="E374" t="s">
        <v>1116</v>
      </c>
      <c r="F374" t="s">
        <v>695</v>
      </c>
      <c r="G374" t="s">
        <v>189</v>
      </c>
      <c r="H374" t="s">
        <v>2081</v>
      </c>
      <c r="I374" t="s">
        <v>602</v>
      </c>
      <c r="J374" t="s">
        <v>528</v>
      </c>
      <c r="K374" t="s">
        <v>427</v>
      </c>
      <c r="L374" t="s">
        <v>430</v>
      </c>
      <c r="AB374" s="129" t="str">
        <f>IF(基本情報登録!$D$10="","",IF(基本情報登録!$D$10=F374,1,0))</f>
        <v/>
      </c>
    </row>
    <row r="375" spans="1:28" customFormat="1" ht="17.649999999999999">
      <c r="A375">
        <v>373</v>
      </c>
      <c r="B375" t="s">
        <v>2082</v>
      </c>
      <c r="C375" t="s">
        <v>2083</v>
      </c>
      <c r="D375" t="s">
        <v>1115</v>
      </c>
      <c r="E375" t="s">
        <v>1116</v>
      </c>
      <c r="F375" t="s">
        <v>695</v>
      </c>
      <c r="G375" t="s">
        <v>189</v>
      </c>
      <c r="H375" t="s">
        <v>2084</v>
      </c>
      <c r="I375" t="s">
        <v>2085</v>
      </c>
      <c r="J375" t="s">
        <v>2086</v>
      </c>
      <c r="K375" t="s">
        <v>427</v>
      </c>
      <c r="L375" t="s">
        <v>430</v>
      </c>
      <c r="AB375" s="129" t="str">
        <f>IF(基本情報登録!$D$10="","",IF(基本情報登録!$D$10=F375,1,0))</f>
        <v/>
      </c>
    </row>
    <row r="376" spans="1:28" customFormat="1" ht="17.649999999999999">
      <c r="A376">
        <v>374</v>
      </c>
      <c r="B376" t="s">
        <v>2087</v>
      </c>
      <c r="C376" t="s">
        <v>2088</v>
      </c>
      <c r="D376" t="s">
        <v>1027</v>
      </c>
      <c r="E376" t="s">
        <v>1028</v>
      </c>
      <c r="F376" t="s">
        <v>764</v>
      </c>
      <c r="G376" t="s">
        <v>189</v>
      </c>
      <c r="H376" t="s">
        <v>2089</v>
      </c>
      <c r="I376" t="s">
        <v>2090</v>
      </c>
      <c r="J376" t="s">
        <v>2091</v>
      </c>
      <c r="K376" t="s">
        <v>427</v>
      </c>
      <c r="L376" t="s">
        <v>430</v>
      </c>
      <c r="AB376" s="129" t="str">
        <f>IF(基本情報登録!$D$10="","",IF(基本情報登録!$D$10=F376,1,0))</f>
        <v/>
      </c>
    </row>
    <row r="377" spans="1:28" customFormat="1" ht="17.649999999999999">
      <c r="A377">
        <v>375</v>
      </c>
      <c r="B377" t="s">
        <v>2092</v>
      </c>
      <c r="C377" t="s">
        <v>2093</v>
      </c>
      <c r="D377" t="s">
        <v>1027</v>
      </c>
      <c r="E377" t="s">
        <v>1028</v>
      </c>
      <c r="F377" t="s">
        <v>764</v>
      </c>
      <c r="G377" t="s">
        <v>189</v>
      </c>
      <c r="H377" t="s">
        <v>2094</v>
      </c>
      <c r="I377" t="s">
        <v>2095</v>
      </c>
      <c r="J377" t="s">
        <v>2096</v>
      </c>
      <c r="K377" t="s">
        <v>427</v>
      </c>
      <c r="L377" t="s">
        <v>430</v>
      </c>
      <c r="AB377" s="129" t="str">
        <f>IF(基本情報登録!$D$10="","",IF(基本情報登録!$D$10=F377,1,0))</f>
        <v/>
      </c>
    </row>
    <row r="378" spans="1:28" customFormat="1" ht="17.649999999999999">
      <c r="A378">
        <v>376</v>
      </c>
      <c r="B378" t="s">
        <v>2097</v>
      </c>
      <c r="C378" t="s">
        <v>2098</v>
      </c>
      <c r="D378" t="s">
        <v>1027</v>
      </c>
      <c r="E378" t="s">
        <v>1028</v>
      </c>
      <c r="F378" t="s">
        <v>764</v>
      </c>
      <c r="G378" t="s">
        <v>189</v>
      </c>
      <c r="H378" t="s">
        <v>2099</v>
      </c>
      <c r="I378" t="s">
        <v>2100</v>
      </c>
      <c r="J378" t="s">
        <v>620</v>
      </c>
      <c r="K378" t="s">
        <v>427</v>
      </c>
      <c r="L378" t="s">
        <v>430</v>
      </c>
      <c r="AB378" s="129" t="str">
        <f>IF(基本情報登録!$D$10="","",IF(基本情報登録!$D$10=F378,1,0))</f>
        <v/>
      </c>
    </row>
    <row r="379" spans="1:28" customFormat="1" ht="17.649999999999999">
      <c r="A379">
        <v>377</v>
      </c>
      <c r="B379" t="s">
        <v>2101</v>
      </c>
      <c r="C379" t="s">
        <v>2102</v>
      </c>
      <c r="D379" t="s">
        <v>1027</v>
      </c>
      <c r="E379" t="s">
        <v>1028</v>
      </c>
      <c r="F379" t="s">
        <v>764</v>
      </c>
      <c r="G379" t="s">
        <v>189</v>
      </c>
      <c r="H379" t="s">
        <v>2103</v>
      </c>
      <c r="I379" t="s">
        <v>1272</v>
      </c>
      <c r="J379" t="s">
        <v>546</v>
      </c>
      <c r="K379" t="s">
        <v>427</v>
      </c>
      <c r="L379" t="s">
        <v>430</v>
      </c>
      <c r="AB379" s="129" t="str">
        <f>IF(基本情報登録!$D$10="","",IF(基本情報登録!$D$10=F379,1,0))</f>
        <v/>
      </c>
    </row>
    <row r="380" spans="1:28" customFormat="1" ht="17.649999999999999">
      <c r="A380">
        <v>378</v>
      </c>
      <c r="B380" t="s">
        <v>2104</v>
      </c>
      <c r="C380" t="s">
        <v>2105</v>
      </c>
      <c r="D380" t="s">
        <v>1027</v>
      </c>
      <c r="E380" t="s">
        <v>1028</v>
      </c>
      <c r="F380" t="s">
        <v>764</v>
      </c>
      <c r="G380" t="s">
        <v>189</v>
      </c>
      <c r="H380" t="s">
        <v>487</v>
      </c>
      <c r="I380" t="s">
        <v>2106</v>
      </c>
      <c r="J380" t="s">
        <v>443</v>
      </c>
      <c r="K380" t="s">
        <v>427</v>
      </c>
      <c r="L380" t="s">
        <v>430</v>
      </c>
      <c r="AB380" s="129" t="str">
        <f>IF(基本情報登録!$D$10="","",IF(基本情報登録!$D$10=F380,1,0))</f>
        <v/>
      </c>
    </row>
    <row r="381" spans="1:28" customFormat="1" ht="17.649999999999999">
      <c r="A381">
        <v>379</v>
      </c>
      <c r="B381" t="s">
        <v>3601</v>
      </c>
      <c r="C381" t="s">
        <v>2107</v>
      </c>
      <c r="D381" t="s">
        <v>1027</v>
      </c>
      <c r="E381" t="s">
        <v>1028</v>
      </c>
      <c r="F381" t="s">
        <v>764</v>
      </c>
      <c r="G381" t="s">
        <v>189</v>
      </c>
      <c r="H381" t="s">
        <v>2108</v>
      </c>
      <c r="I381" t="s">
        <v>2109</v>
      </c>
      <c r="J381" t="s">
        <v>581</v>
      </c>
      <c r="K381" t="s">
        <v>427</v>
      </c>
      <c r="L381" t="s">
        <v>430</v>
      </c>
      <c r="AB381" s="129" t="str">
        <f>IF(基本情報登録!$D$10="","",IF(基本情報登録!$D$10=F381,1,0))</f>
        <v/>
      </c>
    </row>
    <row r="382" spans="1:28" customFormat="1" ht="17.649999999999999">
      <c r="A382">
        <v>380</v>
      </c>
      <c r="B382" t="s">
        <v>2110</v>
      </c>
      <c r="C382" t="s">
        <v>3602</v>
      </c>
      <c r="D382" t="s">
        <v>1027</v>
      </c>
      <c r="E382" t="s">
        <v>1028</v>
      </c>
      <c r="F382" t="s">
        <v>764</v>
      </c>
      <c r="G382" t="s">
        <v>189</v>
      </c>
      <c r="H382" t="s">
        <v>2111</v>
      </c>
      <c r="I382" t="s">
        <v>805</v>
      </c>
      <c r="J382" t="s">
        <v>549</v>
      </c>
      <c r="K382" t="s">
        <v>427</v>
      </c>
      <c r="L382" t="s">
        <v>430</v>
      </c>
      <c r="AB382" s="129" t="str">
        <f>IF(基本情報登録!$D$10="","",IF(基本情報登録!$D$10=F382,1,0))</f>
        <v/>
      </c>
    </row>
    <row r="383" spans="1:28" customFormat="1" ht="17.649999999999999">
      <c r="A383">
        <v>381</v>
      </c>
      <c r="B383" t="s">
        <v>2112</v>
      </c>
      <c r="C383" t="s">
        <v>2113</v>
      </c>
      <c r="D383" t="s">
        <v>843</v>
      </c>
      <c r="E383" t="s">
        <v>844</v>
      </c>
      <c r="F383" t="s">
        <v>764</v>
      </c>
      <c r="G383" t="s">
        <v>189</v>
      </c>
      <c r="H383" t="s">
        <v>2114</v>
      </c>
      <c r="I383" t="s">
        <v>2115</v>
      </c>
      <c r="J383" t="s">
        <v>2116</v>
      </c>
      <c r="K383" t="s">
        <v>427</v>
      </c>
      <c r="L383" t="s">
        <v>430</v>
      </c>
      <c r="AB383" s="129" t="str">
        <f>IF(基本情報登録!$D$10="","",IF(基本情報登録!$D$10=F383,1,0))</f>
        <v/>
      </c>
    </row>
    <row r="384" spans="1:28" customFormat="1" ht="17.649999999999999">
      <c r="A384">
        <v>382</v>
      </c>
      <c r="B384" t="s">
        <v>2117</v>
      </c>
      <c r="C384" t="s">
        <v>2118</v>
      </c>
      <c r="D384" t="s">
        <v>1027</v>
      </c>
      <c r="E384" t="s">
        <v>1028</v>
      </c>
      <c r="F384" t="s">
        <v>764</v>
      </c>
      <c r="G384" t="s">
        <v>189</v>
      </c>
      <c r="H384" t="s">
        <v>493</v>
      </c>
      <c r="I384" t="s">
        <v>2119</v>
      </c>
      <c r="J384" t="s">
        <v>580</v>
      </c>
      <c r="K384" t="s">
        <v>427</v>
      </c>
      <c r="L384" t="s">
        <v>430</v>
      </c>
      <c r="AB384" s="129" t="str">
        <f>IF(基本情報登録!$D$10="","",IF(基本情報登録!$D$10=F384,1,0))</f>
        <v/>
      </c>
    </row>
    <row r="385" spans="1:28" customFormat="1" ht="17.649999999999999">
      <c r="A385">
        <v>383</v>
      </c>
      <c r="B385" t="s">
        <v>2120</v>
      </c>
      <c r="C385" t="s">
        <v>2121</v>
      </c>
      <c r="D385" t="s">
        <v>1027</v>
      </c>
      <c r="E385" t="s">
        <v>1028</v>
      </c>
      <c r="F385" t="s">
        <v>764</v>
      </c>
      <c r="G385" t="s">
        <v>189</v>
      </c>
      <c r="H385" t="s">
        <v>2122</v>
      </c>
      <c r="I385" t="s">
        <v>604</v>
      </c>
      <c r="J385" t="s">
        <v>573</v>
      </c>
      <c r="K385" t="s">
        <v>427</v>
      </c>
      <c r="L385" t="s">
        <v>430</v>
      </c>
      <c r="AB385" s="129" t="str">
        <f>IF(基本情報登録!$D$10="","",IF(基本情報登録!$D$10=F385,1,0))</f>
        <v/>
      </c>
    </row>
    <row r="386" spans="1:28" customFormat="1" ht="17.649999999999999">
      <c r="A386">
        <v>384</v>
      </c>
      <c r="B386" t="s">
        <v>2123</v>
      </c>
      <c r="C386" t="s">
        <v>2124</v>
      </c>
      <c r="D386" t="s">
        <v>1027</v>
      </c>
      <c r="E386" t="s">
        <v>1028</v>
      </c>
      <c r="F386" t="s">
        <v>764</v>
      </c>
      <c r="G386" t="s">
        <v>189</v>
      </c>
      <c r="H386" t="s">
        <v>2125</v>
      </c>
      <c r="I386" t="s">
        <v>436</v>
      </c>
      <c r="J386" t="s">
        <v>2126</v>
      </c>
      <c r="K386" t="s">
        <v>427</v>
      </c>
      <c r="L386" t="s">
        <v>430</v>
      </c>
      <c r="AB386" s="129" t="str">
        <f>IF(基本情報登録!$D$10="","",IF(基本情報登録!$D$10=F386,1,0))</f>
        <v/>
      </c>
    </row>
    <row r="387" spans="1:28" customFormat="1" ht="17.649999999999999">
      <c r="A387">
        <v>385</v>
      </c>
      <c r="B387" t="s">
        <v>2127</v>
      </c>
      <c r="C387" t="s">
        <v>2128</v>
      </c>
      <c r="D387" t="s">
        <v>1027</v>
      </c>
      <c r="E387" t="s">
        <v>1028</v>
      </c>
      <c r="F387" t="s">
        <v>764</v>
      </c>
      <c r="G387" t="s">
        <v>189</v>
      </c>
      <c r="H387" t="s">
        <v>2129</v>
      </c>
      <c r="I387" t="s">
        <v>482</v>
      </c>
      <c r="J387" t="s">
        <v>1301</v>
      </c>
      <c r="K387" t="s">
        <v>427</v>
      </c>
      <c r="L387" t="s">
        <v>430</v>
      </c>
      <c r="AB387" s="129" t="str">
        <f>IF(基本情報登録!$D$10="","",IF(基本情報登録!$D$10=F387,1,0))</f>
        <v/>
      </c>
    </row>
    <row r="388" spans="1:28" customFormat="1" ht="17.649999999999999">
      <c r="A388">
        <v>386</v>
      </c>
      <c r="B388" t="s">
        <v>2130</v>
      </c>
      <c r="C388" t="s">
        <v>2131</v>
      </c>
      <c r="D388" t="s">
        <v>1027</v>
      </c>
      <c r="E388" t="s">
        <v>1028</v>
      </c>
      <c r="F388" t="s">
        <v>764</v>
      </c>
      <c r="G388" t="s">
        <v>197</v>
      </c>
      <c r="H388" t="s">
        <v>2132</v>
      </c>
      <c r="I388" t="s">
        <v>2133</v>
      </c>
      <c r="J388" t="s">
        <v>505</v>
      </c>
      <c r="K388" t="s">
        <v>427</v>
      </c>
      <c r="L388" t="s">
        <v>430</v>
      </c>
      <c r="AB388" s="129" t="str">
        <f>IF(基本情報登録!$D$10="","",IF(基本情報登録!$D$10=F388,1,0))</f>
        <v/>
      </c>
    </row>
    <row r="389" spans="1:28" customFormat="1" ht="17.649999999999999">
      <c r="A389">
        <v>387</v>
      </c>
      <c r="B389" t="s">
        <v>2134</v>
      </c>
      <c r="C389" t="s">
        <v>2135</v>
      </c>
      <c r="D389" t="s">
        <v>856</v>
      </c>
      <c r="E389" t="s">
        <v>857</v>
      </c>
      <c r="F389" t="s">
        <v>680</v>
      </c>
      <c r="G389" t="s">
        <v>181</v>
      </c>
      <c r="H389" t="s">
        <v>2136</v>
      </c>
      <c r="I389" t="s">
        <v>644</v>
      </c>
      <c r="J389" t="s">
        <v>624</v>
      </c>
      <c r="K389" t="s">
        <v>427</v>
      </c>
      <c r="L389" t="s">
        <v>430</v>
      </c>
      <c r="AB389" s="129" t="str">
        <f>IF(基本情報登録!$D$10="","",IF(基本情報登録!$D$10=F389,1,0))</f>
        <v/>
      </c>
    </row>
    <row r="390" spans="1:28" customFormat="1" ht="17.649999999999999">
      <c r="A390">
        <v>388</v>
      </c>
      <c r="B390" t="s">
        <v>2137</v>
      </c>
      <c r="C390" t="s">
        <v>2138</v>
      </c>
      <c r="D390" t="s">
        <v>1115</v>
      </c>
      <c r="E390" t="s">
        <v>1116</v>
      </c>
      <c r="F390" t="s">
        <v>680</v>
      </c>
      <c r="G390" t="s">
        <v>181</v>
      </c>
      <c r="H390" t="s">
        <v>2139</v>
      </c>
      <c r="I390" t="s">
        <v>2140</v>
      </c>
      <c r="J390" t="s">
        <v>538</v>
      </c>
      <c r="K390" t="s">
        <v>427</v>
      </c>
      <c r="L390" t="s">
        <v>430</v>
      </c>
      <c r="AB390" s="129" t="str">
        <f>IF(基本情報登録!$D$10="","",IF(基本情報登録!$D$10=F390,1,0))</f>
        <v/>
      </c>
    </row>
    <row r="391" spans="1:28" customFormat="1" ht="17.649999999999999">
      <c r="A391">
        <v>389</v>
      </c>
      <c r="B391" t="s">
        <v>2141</v>
      </c>
      <c r="C391" t="s">
        <v>2142</v>
      </c>
      <c r="D391" t="s">
        <v>856</v>
      </c>
      <c r="E391" t="s">
        <v>857</v>
      </c>
      <c r="F391" t="s">
        <v>680</v>
      </c>
      <c r="G391" t="s">
        <v>182</v>
      </c>
      <c r="H391" t="s">
        <v>2143</v>
      </c>
      <c r="I391" t="s">
        <v>543</v>
      </c>
      <c r="J391" t="s">
        <v>443</v>
      </c>
      <c r="K391" t="s">
        <v>427</v>
      </c>
      <c r="L391" t="s">
        <v>430</v>
      </c>
      <c r="AB391" s="129" t="str">
        <f>IF(基本情報登録!$D$10="","",IF(基本情報登録!$D$10=F391,1,0))</f>
        <v/>
      </c>
    </row>
    <row r="392" spans="1:28" customFormat="1" ht="17.649999999999999">
      <c r="A392">
        <v>390</v>
      </c>
      <c r="B392" t="s">
        <v>2144</v>
      </c>
      <c r="C392" t="s">
        <v>2145</v>
      </c>
      <c r="D392" t="s">
        <v>856</v>
      </c>
      <c r="E392" t="s">
        <v>857</v>
      </c>
      <c r="F392" t="s">
        <v>680</v>
      </c>
      <c r="G392" t="s">
        <v>184</v>
      </c>
      <c r="H392" t="s">
        <v>395</v>
      </c>
      <c r="I392" t="s">
        <v>2146</v>
      </c>
      <c r="J392" t="s">
        <v>571</v>
      </c>
      <c r="K392" t="s">
        <v>427</v>
      </c>
      <c r="L392" t="s">
        <v>430</v>
      </c>
      <c r="AB392" s="129" t="str">
        <f>IF(基本情報登録!$D$10="","",IF(基本情報登録!$D$10=F392,1,0))</f>
        <v/>
      </c>
    </row>
    <row r="393" spans="1:28" customFormat="1" ht="17.649999999999999">
      <c r="A393">
        <v>391</v>
      </c>
      <c r="B393" t="s">
        <v>2147</v>
      </c>
      <c r="C393" t="s">
        <v>2148</v>
      </c>
      <c r="D393" t="s">
        <v>856</v>
      </c>
      <c r="E393" t="s">
        <v>857</v>
      </c>
      <c r="F393" t="s">
        <v>680</v>
      </c>
      <c r="G393" t="s">
        <v>184</v>
      </c>
      <c r="H393" t="s">
        <v>388</v>
      </c>
      <c r="I393" t="s">
        <v>465</v>
      </c>
      <c r="J393" t="s">
        <v>2149</v>
      </c>
      <c r="K393" t="s">
        <v>427</v>
      </c>
      <c r="L393" t="s">
        <v>430</v>
      </c>
      <c r="AB393" s="129" t="str">
        <f>IF(基本情報登録!$D$10="","",IF(基本情報登録!$D$10=F393,1,0))</f>
        <v/>
      </c>
    </row>
    <row r="394" spans="1:28" customFormat="1" ht="17.649999999999999">
      <c r="A394">
        <v>392</v>
      </c>
      <c r="B394" t="s">
        <v>2150</v>
      </c>
      <c r="C394" t="s">
        <v>2151</v>
      </c>
      <c r="D394" t="s">
        <v>843</v>
      </c>
      <c r="E394" t="s">
        <v>844</v>
      </c>
      <c r="F394" t="s">
        <v>716</v>
      </c>
      <c r="G394" t="s">
        <v>197</v>
      </c>
      <c r="H394" t="s">
        <v>2152</v>
      </c>
      <c r="I394" t="s">
        <v>547</v>
      </c>
      <c r="J394" t="s">
        <v>2153</v>
      </c>
      <c r="K394" t="s">
        <v>427</v>
      </c>
      <c r="L394" t="s">
        <v>430</v>
      </c>
      <c r="AB394" s="129" t="str">
        <f>IF(基本情報登録!$D$10="","",IF(基本情報登録!$D$10=F394,1,0))</f>
        <v/>
      </c>
    </row>
    <row r="395" spans="1:28" customFormat="1" ht="17.649999999999999">
      <c r="A395">
        <v>393</v>
      </c>
      <c r="B395" t="s">
        <v>2154</v>
      </c>
      <c r="C395" t="s">
        <v>2155</v>
      </c>
      <c r="D395" t="s">
        <v>788</v>
      </c>
      <c r="E395" t="s">
        <v>789</v>
      </c>
      <c r="F395" t="s">
        <v>716</v>
      </c>
      <c r="G395" t="s">
        <v>182</v>
      </c>
      <c r="H395" t="s">
        <v>2156</v>
      </c>
      <c r="I395" t="s">
        <v>2157</v>
      </c>
      <c r="J395" t="s">
        <v>520</v>
      </c>
      <c r="K395" t="s">
        <v>427</v>
      </c>
      <c r="L395" t="s">
        <v>430</v>
      </c>
      <c r="AB395" s="129" t="str">
        <f>IF(基本情報登録!$D$10="","",IF(基本情報登録!$D$10=F395,1,0))</f>
        <v/>
      </c>
    </row>
    <row r="396" spans="1:28" customFormat="1" ht="17.649999999999999">
      <c r="A396">
        <v>394</v>
      </c>
      <c r="B396" t="s">
        <v>2158</v>
      </c>
      <c r="C396" t="s">
        <v>2159</v>
      </c>
      <c r="D396" t="s">
        <v>843</v>
      </c>
      <c r="E396" t="s">
        <v>844</v>
      </c>
      <c r="F396" t="s">
        <v>716</v>
      </c>
      <c r="G396" t="s">
        <v>184</v>
      </c>
      <c r="H396" t="s">
        <v>2160</v>
      </c>
      <c r="I396" t="s">
        <v>2161</v>
      </c>
      <c r="J396" t="s">
        <v>524</v>
      </c>
      <c r="K396" t="s">
        <v>427</v>
      </c>
      <c r="L396" t="s">
        <v>430</v>
      </c>
      <c r="AB396" s="129" t="str">
        <f>IF(基本情報登録!$D$10="","",IF(基本情報登録!$D$10=F396,1,0))</f>
        <v/>
      </c>
    </row>
    <row r="397" spans="1:28" customFormat="1" ht="17.649999999999999">
      <c r="A397">
        <v>395</v>
      </c>
      <c r="B397" t="s">
        <v>2162</v>
      </c>
      <c r="C397" t="s">
        <v>2163</v>
      </c>
      <c r="D397" t="s">
        <v>1115</v>
      </c>
      <c r="E397" t="s">
        <v>1116</v>
      </c>
      <c r="F397" t="s">
        <v>716</v>
      </c>
      <c r="G397" t="s">
        <v>188</v>
      </c>
      <c r="H397" t="s">
        <v>2164</v>
      </c>
      <c r="I397" t="s">
        <v>447</v>
      </c>
      <c r="J397" t="s">
        <v>801</v>
      </c>
      <c r="K397" t="s">
        <v>427</v>
      </c>
      <c r="L397" t="s">
        <v>430</v>
      </c>
      <c r="AB397" s="129" t="str">
        <f>IF(基本情報登録!$D$10="","",IF(基本情報登録!$D$10=F397,1,0))</f>
        <v/>
      </c>
    </row>
    <row r="398" spans="1:28" customFormat="1" ht="17.649999999999999">
      <c r="A398">
        <v>396</v>
      </c>
      <c r="B398" t="s">
        <v>2165</v>
      </c>
      <c r="C398" t="s">
        <v>2166</v>
      </c>
      <c r="D398" t="s">
        <v>809</v>
      </c>
      <c r="E398">
        <v>10</v>
      </c>
      <c r="F398" t="s">
        <v>716</v>
      </c>
      <c r="G398" t="s">
        <v>197</v>
      </c>
      <c r="H398" t="s">
        <v>2167</v>
      </c>
      <c r="I398" t="s">
        <v>1256</v>
      </c>
      <c r="J398" t="s">
        <v>2168</v>
      </c>
      <c r="K398" t="s">
        <v>427</v>
      </c>
      <c r="L398" t="s">
        <v>430</v>
      </c>
      <c r="AB398" s="129" t="str">
        <f>IF(基本情報登録!$D$10="","",IF(基本情報登録!$D$10=F398,1,0))</f>
        <v/>
      </c>
    </row>
    <row r="399" spans="1:28" customFormat="1" ht="17.649999999999999">
      <c r="A399">
        <v>397</v>
      </c>
      <c r="B399" t="s">
        <v>2169</v>
      </c>
      <c r="C399" t="s">
        <v>2170</v>
      </c>
      <c r="D399" t="s">
        <v>843</v>
      </c>
      <c r="E399" t="s">
        <v>844</v>
      </c>
      <c r="F399" t="s">
        <v>716</v>
      </c>
      <c r="G399" t="s">
        <v>184</v>
      </c>
      <c r="H399" t="s">
        <v>2171</v>
      </c>
      <c r="I399" t="s">
        <v>2172</v>
      </c>
      <c r="J399" t="s">
        <v>603</v>
      </c>
      <c r="K399" t="s">
        <v>427</v>
      </c>
      <c r="L399" t="s">
        <v>430</v>
      </c>
      <c r="AB399" s="129" t="str">
        <f>IF(基本情報登録!$D$10="","",IF(基本情報登録!$D$10=F399,1,0))</f>
        <v/>
      </c>
    </row>
    <row r="400" spans="1:28" customFormat="1" ht="17.649999999999999">
      <c r="A400">
        <v>398</v>
      </c>
      <c r="B400" t="s">
        <v>2173</v>
      </c>
      <c r="C400" t="s">
        <v>2174</v>
      </c>
      <c r="D400" t="s">
        <v>1027</v>
      </c>
      <c r="E400" t="s">
        <v>1028</v>
      </c>
      <c r="F400" t="s">
        <v>716</v>
      </c>
      <c r="G400" t="s">
        <v>187</v>
      </c>
      <c r="H400" t="s">
        <v>2175</v>
      </c>
      <c r="I400" t="s">
        <v>2176</v>
      </c>
      <c r="J400" t="s">
        <v>532</v>
      </c>
      <c r="K400" t="s">
        <v>427</v>
      </c>
      <c r="L400" t="s">
        <v>430</v>
      </c>
      <c r="AB400" s="129" t="str">
        <f>IF(基本情報登録!$D$10="","",IF(基本情報登録!$D$10=F400,1,0))</f>
        <v/>
      </c>
    </row>
    <row r="401" spans="1:28" customFormat="1" ht="17.649999999999999">
      <c r="A401">
        <v>399</v>
      </c>
      <c r="B401" t="s">
        <v>2177</v>
      </c>
      <c r="C401" t="s">
        <v>2178</v>
      </c>
      <c r="D401" t="s">
        <v>335</v>
      </c>
      <c r="E401">
        <v>12</v>
      </c>
      <c r="F401" t="s">
        <v>716</v>
      </c>
      <c r="G401" t="s">
        <v>181</v>
      </c>
      <c r="H401" t="s">
        <v>2179</v>
      </c>
      <c r="I401" t="s">
        <v>1790</v>
      </c>
      <c r="J401" t="s">
        <v>525</v>
      </c>
      <c r="K401" t="s">
        <v>427</v>
      </c>
      <c r="L401" t="s">
        <v>430</v>
      </c>
      <c r="AB401" s="129" t="str">
        <f>IF(基本情報登録!$D$10="","",IF(基本情報登録!$D$10=F401,1,0))</f>
        <v/>
      </c>
    </row>
    <row r="402" spans="1:28" customFormat="1" ht="17.649999999999999">
      <c r="A402">
        <v>400</v>
      </c>
      <c r="B402" t="s">
        <v>2180</v>
      </c>
      <c r="C402" t="s">
        <v>2181</v>
      </c>
      <c r="D402" t="s">
        <v>219</v>
      </c>
      <c r="E402" t="s">
        <v>220</v>
      </c>
      <c r="F402" t="s">
        <v>716</v>
      </c>
      <c r="G402" t="s">
        <v>181</v>
      </c>
      <c r="H402" t="s">
        <v>2182</v>
      </c>
      <c r="I402" t="s">
        <v>2183</v>
      </c>
      <c r="J402" t="s">
        <v>2184</v>
      </c>
      <c r="K402" t="s">
        <v>427</v>
      </c>
      <c r="L402" t="s">
        <v>430</v>
      </c>
      <c r="AB402" s="129" t="str">
        <f>IF(基本情報登録!$D$10="","",IF(基本情報登録!$D$10=F402,1,0))</f>
        <v/>
      </c>
    </row>
    <row r="403" spans="1:28" customFormat="1" ht="17.649999999999999">
      <c r="A403">
        <v>401</v>
      </c>
      <c r="B403" t="s">
        <v>2185</v>
      </c>
      <c r="C403" t="s">
        <v>2186</v>
      </c>
      <c r="D403" t="s">
        <v>1115</v>
      </c>
      <c r="E403" t="s">
        <v>1116</v>
      </c>
      <c r="F403" t="s">
        <v>716</v>
      </c>
      <c r="G403" t="s">
        <v>184</v>
      </c>
      <c r="H403" t="s">
        <v>2006</v>
      </c>
      <c r="I403" t="s">
        <v>582</v>
      </c>
      <c r="J403" t="s">
        <v>608</v>
      </c>
      <c r="K403" t="s">
        <v>427</v>
      </c>
      <c r="L403" t="s">
        <v>430</v>
      </c>
      <c r="AB403" s="129" t="str">
        <f>IF(基本情報登録!$D$10="","",IF(基本情報登録!$D$10=F403,1,0))</f>
        <v/>
      </c>
    </row>
    <row r="404" spans="1:28" customFormat="1" ht="17.649999999999999">
      <c r="A404">
        <v>402</v>
      </c>
      <c r="B404" t="s">
        <v>2187</v>
      </c>
      <c r="C404" t="s">
        <v>2188</v>
      </c>
      <c r="D404" t="s">
        <v>214</v>
      </c>
      <c r="E404">
        <v>16</v>
      </c>
      <c r="F404" t="s">
        <v>716</v>
      </c>
      <c r="G404" t="s">
        <v>181</v>
      </c>
      <c r="H404" t="s">
        <v>1505</v>
      </c>
      <c r="I404" t="s">
        <v>480</v>
      </c>
      <c r="J404" t="s">
        <v>2189</v>
      </c>
      <c r="K404" t="s">
        <v>427</v>
      </c>
      <c r="L404" t="s">
        <v>430</v>
      </c>
      <c r="AB404" s="129" t="str">
        <f>IF(基本情報登録!$D$10="","",IF(基本情報登録!$D$10=F404,1,0))</f>
        <v/>
      </c>
    </row>
    <row r="405" spans="1:28" customFormat="1" ht="17.649999999999999">
      <c r="A405">
        <v>403</v>
      </c>
      <c r="B405" t="s">
        <v>2190</v>
      </c>
      <c r="C405" t="s">
        <v>2191</v>
      </c>
      <c r="D405" t="s">
        <v>843</v>
      </c>
      <c r="E405" t="s">
        <v>844</v>
      </c>
      <c r="F405" t="s">
        <v>716</v>
      </c>
      <c r="G405" t="s">
        <v>184</v>
      </c>
      <c r="H405" t="s">
        <v>425</v>
      </c>
      <c r="I405" t="s">
        <v>2192</v>
      </c>
      <c r="J405" t="s">
        <v>545</v>
      </c>
      <c r="K405" t="s">
        <v>427</v>
      </c>
      <c r="L405" t="s">
        <v>430</v>
      </c>
      <c r="AB405" s="129" t="str">
        <f>IF(基本情報登録!$D$10="","",IF(基本情報登録!$D$10=F405,1,0))</f>
        <v/>
      </c>
    </row>
    <row r="406" spans="1:28" customFormat="1" ht="17.649999999999999">
      <c r="A406">
        <v>404</v>
      </c>
      <c r="B406" t="s">
        <v>2193</v>
      </c>
      <c r="C406" t="s">
        <v>2194</v>
      </c>
      <c r="D406" t="s">
        <v>788</v>
      </c>
      <c r="E406" t="s">
        <v>789</v>
      </c>
      <c r="F406" t="s">
        <v>743</v>
      </c>
      <c r="G406" t="s">
        <v>181</v>
      </c>
      <c r="H406" t="s">
        <v>2195</v>
      </c>
      <c r="I406" t="s">
        <v>2196</v>
      </c>
      <c r="J406" t="s">
        <v>532</v>
      </c>
      <c r="K406" t="s">
        <v>427</v>
      </c>
      <c r="L406" t="s">
        <v>430</v>
      </c>
      <c r="AB406" s="129" t="str">
        <f>IF(基本情報登録!$D$10="","",IF(基本情報登録!$D$10=F406,1,0))</f>
        <v/>
      </c>
    </row>
    <row r="407" spans="1:28" customFormat="1" ht="17.649999999999999">
      <c r="A407">
        <v>405</v>
      </c>
      <c r="B407" t="s">
        <v>2197</v>
      </c>
      <c r="C407" t="s">
        <v>2198</v>
      </c>
      <c r="D407" t="s">
        <v>788</v>
      </c>
      <c r="E407" t="s">
        <v>789</v>
      </c>
      <c r="F407" t="s">
        <v>743</v>
      </c>
      <c r="G407" t="s">
        <v>181</v>
      </c>
      <c r="H407" t="s">
        <v>2199</v>
      </c>
      <c r="I407" t="s">
        <v>2200</v>
      </c>
      <c r="J407" t="s">
        <v>2201</v>
      </c>
      <c r="K407" t="s">
        <v>427</v>
      </c>
      <c r="L407" t="s">
        <v>430</v>
      </c>
      <c r="AB407" s="129" t="str">
        <f>IF(基本情報登録!$D$10="","",IF(基本情報登録!$D$10=F407,1,0))</f>
        <v/>
      </c>
    </row>
    <row r="408" spans="1:28" customFormat="1" ht="17.649999999999999">
      <c r="A408">
        <v>406</v>
      </c>
      <c r="B408" t="s">
        <v>2202</v>
      </c>
      <c r="C408" t="s">
        <v>2203</v>
      </c>
      <c r="D408" t="s">
        <v>205</v>
      </c>
      <c r="E408" t="s">
        <v>206</v>
      </c>
      <c r="F408" t="s">
        <v>734</v>
      </c>
      <c r="G408" t="s">
        <v>181</v>
      </c>
      <c r="H408" t="s">
        <v>2204</v>
      </c>
      <c r="I408" t="s">
        <v>550</v>
      </c>
      <c r="J408" t="s">
        <v>2205</v>
      </c>
      <c r="K408" t="s">
        <v>427</v>
      </c>
      <c r="L408" t="s">
        <v>430</v>
      </c>
      <c r="AB408" s="129" t="str">
        <f>IF(基本情報登録!$D$10="","",IF(基本情報登録!$D$10=F408,1,0))</f>
        <v/>
      </c>
    </row>
    <row r="409" spans="1:28" customFormat="1" ht="17.649999999999999">
      <c r="A409">
        <v>407</v>
      </c>
      <c r="B409" t="s">
        <v>2206</v>
      </c>
      <c r="C409" t="s">
        <v>2207</v>
      </c>
      <c r="D409" t="s">
        <v>205</v>
      </c>
      <c r="E409" t="s">
        <v>206</v>
      </c>
      <c r="F409" t="s">
        <v>734</v>
      </c>
      <c r="G409" t="s">
        <v>181</v>
      </c>
      <c r="H409" t="s">
        <v>1703</v>
      </c>
      <c r="I409" t="s">
        <v>2208</v>
      </c>
      <c r="J409" t="s">
        <v>642</v>
      </c>
      <c r="K409" t="s">
        <v>427</v>
      </c>
      <c r="L409" t="s">
        <v>430</v>
      </c>
      <c r="AB409" s="129" t="str">
        <f>IF(基本情報登録!$D$10="","",IF(基本情報登録!$D$10=F409,1,0))</f>
        <v/>
      </c>
    </row>
    <row r="410" spans="1:28" customFormat="1" ht="17.649999999999999">
      <c r="A410">
        <v>408</v>
      </c>
      <c r="B410" t="s">
        <v>2209</v>
      </c>
      <c r="C410" t="s">
        <v>2210</v>
      </c>
      <c r="D410" t="s">
        <v>205</v>
      </c>
      <c r="E410" t="s">
        <v>206</v>
      </c>
      <c r="F410" t="s">
        <v>734</v>
      </c>
      <c r="G410" t="s">
        <v>181</v>
      </c>
      <c r="H410" t="s">
        <v>235</v>
      </c>
      <c r="I410" t="s">
        <v>2211</v>
      </c>
      <c r="J410" t="s">
        <v>2212</v>
      </c>
      <c r="K410" t="s">
        <v>427</v>
      </c>
      <c r="L410" t="s">
        <v>430</v>
      </c>
      <c r="AB410" s="129" t="str">
        <f>IF(基本情報登録!$D$10="","",IF(基本情報登録!$D$10=F410,1,0))</f>
        <v/>
      </c>
    </row>
    <row r="411" spans="1:28" customFormat="1" ht="17.649999999999999">
      <c r="A411">
        <v>409</v>
      </c>
      <c r="B411" t="s">
        <v>2213</v>
      </c>
      <c r="C411" t="s">
        <v>2214</v>
      </c>
      <c r="D411" t="s">
        <v>205</v>
      </c>
      <c r="E411" t="s">
        <v>206</v>
      </c>
      <c r="F411" t="s">
        <v>734</v>
      </c>
      <c r="G411" t="s">
        <v>181</v>
      </c>
      <c r="H411" t="s">
        <v>2215</v>
      </c>
      <c r="I411" t="s">
        <v>2216</v>
      </c>
      <c r="J411" t="s">
        <v>2217</v>
      </c>
      <c r="K411" t="s">
        <v>427</v>
      </c>
      <c r="L411" t="s">
        <v>430</v>
      </c>
      <c r="AB411" s="129" t="str">
        <f>IF(基本情報登録!$D$10="","",IF(基本情報登録!$D$10=F411,1,0))</f>
        <v/>
      </c>
    </row>
    <row r="412" spans="1:28" customFormat="1" ht="17.649999999999999">
      <c r="A412">
        <v>410</v>
      </c>
      <c r="B412" t="s">
        <v>2218</v>
      </c>
      <c r="C412" t="s">
        <v>2219</v>
      </c>
      <c r="D412" t="s">
        <v>205</v>
      </c>
      <c r="E412" t="s">
        <v>206</v>
      </c>
      <c r="F412" t="s">
        <v>734</v>
      </c>
      <c r="G412" t="s">
        <v>182</v>
      </c>
      <c r="H412" t="s">
        <v>281</v>
      </c>
      <c r="I412" t="s">
        <v>1064</v>
      </c>
      <c r="J412" t="s">
        <v>538</v>
      </c>
      <c r="K412" t="s">
        <v>427</v>
      </c>
      <c r="L412" t="s">
        <v>430</v>
      </c>
      <c r="AB412" s="129" t="str">
        <f>IF(基本情報登録!$D$10="","",IF(基本情報登録!$D$10=F412,1,0))</f>
        <v/>
      </c>
    </row>
    <row r="413" spans="1:28" customFormat="1" ht="17.649999999999999">
      <c r="A413">
        <v>411</v>
      </c>
      <c r="B413" t="s">
        <v>2220</v>
      </c>
      <c r="C413" t="s">
        <v>2221</v>
      </c>
      <c r="D413" t="s">
        <v>205</v>
      </c>
      <c r="E413" t="s">
        <v>206</v>
      </c>
      <c r="F413" t="s">
        <v>734</v>
      </c>
      <c r="G413" t="s">
        <v>182</v>
      </c>
      <c r="H413" t="s">
        <v>2222</v>
      </c>
      <c r="I413" t="s">
        <v>560</v>
      </c>
      <c r="J413" t="s">
        <v>538</v>
      </c>
      <c r="K413" t="s">
        <v>427</v>
      </c>
      <c r="L413" t="s">
        <v>430</v>
      </c>
      <c r="AB413" s="129" t="str">
        <f>IF(基本情報登録!$D$10="","",IF(基本情報登録!$D$10=F413,1,0))</f>
        <v/>
      </c>
    </row>
    <row r="414" spans="1:28" customFormat="1" ht="17.649999999999999">
      <c r="A414">
        <v>412</v>
      </c>
      <c r="B414" t="s">
        <v>2223</v>
      </c>
      <c r="C414" t="s">
        <v>2224</v>
      </c>
      <c r="D414" t="s">
        <v>205</v>
      </c>
      <c r="E414" t="s">
        <v>206</v>
      </c>
      <c r="F414" t="s">
        <v>734</v>
      </c>
      <c r="G414" t="s">
        <v>182</v>
      </c>
      <c r="H414" t="s">
        <v>858</v>
      </c>
      <c r="I414" t="s">
        <v>1587</v>
      </c>
      <c r="J414" t="s">
        <v>578</v>
      </c>
      <c r="K414" t="s">
        <v>427</v>
      </c>
      <c r="L414" t="s">
        <v>430</v>
      </c>
      <c r="AB414" s="129" t="str">
        <f>IF(基本情報登録!$D$10="","",IF(基本情報登録!$D$10=F414,1,0))</f>
        <v/>
      </c>
    </row>
    <row r="415" spans="1:28" customFormat="1" ht="17.649999999999999">
      <c r="A415">
        <v>413</v>
      </c>
      <c r="B415" t="s">
        <v>2225</v>
      </c>
      <c r="C415" t="s">
        <v>2226</v>
      </c>
      <c r="D415" t="s">
        <v>205</v>
      </c>
      <c r="E415" t="s">
        <v>206</v>
      </c>
      <c r="F415" t="s">
        <v>734</v>
      </c>
      <c r="G415" t="s">
        <v>182</v>
      </c>
      <c r="H415" t="s">
        <v>2003</v>
      </c>
      <c r="I415" t="s">
        <v>2227</v>
      </c>
      <c r="J415" t="s">
        <v>2228</v>
      </c>
      <c r="K415" t="s">
        <v>427</v>
      </c>
      <c r="L415" t="s">
        <v>430</v>
      </c>
      <c r="AB415" s="129" t="str">
        <f>IF(基本情報登録!$D$10="","",IF(基本情報登録!$D$10=F415,1,0))</f>
        <v/>
      </c>
    </row>
    <row r="416" spans="1:28" customFormat="1" ht="17.649999999999999">
      <c r="A416">
        <v>414</v>
      </c>
      <c r="B416" t="s">
        <v>2229</v>
      </c>
      <c r="C416" t="s">
        <v>2230</v>
      </c>
      <c r="D416" t="s">
        <v>205</v>
      </c>
      <c r="E416" t="s">
        <v>206</v>
      </c>
      <c r="F416" t="s">
        <v>734</v>
      </c>
      <c r="G416" t="s">
        <v>182</v>
      </c>
      <c r="H416" t="s">
        <v>292</v>
      </c>
      <c r="I416" t="s">
        <v>1964</v>
      </c>
      <c r="J416" t="s">
        <v>596</v>
      </c>
      <c r="K416" t="s">
        <v>427</v>
      </c>
      <c r="L416" t="s">
        <v>430</v>
      </c>
      <c r="AB416" s="129" t="str">
        <f>IF(基本情報登録!$D$10="","",IF(基本情報登録!$D$10=F416,1,0))</f>
        <v/>
      </c>
    </row>
    <row r="417" spans="1:48" customFormat="1" ht="17.649999999999999">
      <c r="A417">
        <v>415</v>
      </c>
      <c r="B417" t="s">
        <v>2231</v>
      </c>
      <c r="C417" t="s">
        <v>2232</v>
      </c>
      <c r="D417" t="s">
        <v>205</v>
      </c>
      <c r="E417" t="s">
        <v>206</v>
      </c>
      <c r="F417" t="s">
        <v>734</v>
      </c>
      <c r="G417" t="s">
        <v>182</v>
      </c>
      <c r="H417" t="s">
        <v>230</v>
      </c>
      <c r="I417" t="s">
        <v>2233</v>
      </c>
      <c r="J417" t="s">
        <v>2234</v>
      </c>
      <c r="K417" t="s">
        <v>427</v>
      </c>
      <c r="L417" t="s">
        <v>430</v>
      </c>
      <c r="AB417" s="129" t="str">
        <f>IF(基本情報登録!$D$10="","",IF(基本情報登録!$D$10=F417,1,0))</f>
        <v/>
      </c>
    </row>
    <row r="418" spans="1:48" customFormat="1" ht="17.649999999999999">
      <c r="A418">
        <v>416</v>
      </c>
      <c r="B418" t="s">
        <v>2235</v>
      </c>
      <c r="C418" t="s">
        <v>2236</v>
      </c>
      <c r="D418" t="s">
        <v>205</v>
      </c>
      <c r="E418" t="s">
        <v>206</v>
      </c>
      <c r="F418" t="s">
        <v>734</v>
      </c>
      <c r="G418" t="s">
        <v>182</v>
      </c>
      <c r="H418" t="s">
        <v>2237</v>
      </c>
      <c r="I418" t="s">
        <v>2211</v>
      </c>
      <c r="J418" t="s">
        <v>591</v>
      </c>
      <c r="K418" t="s">
        <v>427</v>
      </c>
      <c r="L418" t="s">
        <v>430</v>
      </c>
      <c r="AB418" s="129" t="str">
        <f>IF(基本情報登録!$D$10="","",IF(基本情報登録!$D$10=F418,1,0))</f>
        <v/>
      </c>
    </row>
    <row r="419" spans="1:48" customFormat="1" ht="17.649999999999999">
      <c r="A419">
        <v>417</v>
      </c>
      <c r="B419" t="s">
        <v>2238</v>
      </c>
      <c r="C419" t="s">
        <v>2239</v>
      </c>
      <c r="D419" t="s">
        <v>205</v>
      </c>
      <c r="E419" t="s">
        <v>206</v>
      </c>
      <c r="F419" t="s">
        <v>734</v>
      </c>
      <c r="G419" t="s">
        <v>182</v>
      </c>
      <c r="H419" t="s">
        <v>1435</v>
      </c>
      <c r="I419" t="s">
        <v>1609</v>
      </c>
      <c r="J419" t="s">
        <v>2240</v>
      </c>
      <c r="K419" t="s">
        <v>427</v>
      </c>
      <c r="L419" t="s">
        <v>430</v>
      </c>
      <c r="AB419" s="129" t="str">
        <f>IF(基本情報登録!$D$10="","",IF(基本情報登録!$D$10=F419,1,0))</f>
        <v/>
      </c>
    </row>
    <row r="420" spans="1:48" customFormat="1" ht="17.649999999999999">
      <c r="A420">
        <v>418</v>
      </c>
      <c r="B420" t="s">
        <v>2241</v>
      </c>
      <c r="C420" t="s">
        <v>2242</v>
      </c>
      <c r="D420" t="s">
        <v>205</v>
      </c>
      <c r="E420" t="s">
        <v>206</v>
      </c>
      <c r="F420" t="s">
        <v>734</v>
      </c>
      <c r="G420" t="s">
        <v>184</v>
      </c>
      <c r="H420" t="s">
        <v>412</v>
      </c>
      <c r="I420" t="s">
        <v>2243</v>
      </c>
      <c r="J420" t="s">
        <v>2244</v>
      </c>
      <c r="K420" t="s">
        <v>427</v>
      </c>
      <c r="L420" t="s">
        <v>430</v>
      </c>
      <c r="AB420" s="129" t="str">
        <f>IF(基本情報登録!$D$10="","",IF(基本情報登録!$D$10=F420,1,0))</f>
        <v/>
      </c>
    </row>
    <row r="421" spans="1:48" customFormat="1" ht="17.649999999999999">
      <c r="A421">
        <v>419</v>
      </c>
      <c r="B421" t="s">
        <v>2245</v>
      </c>
      <c r="C421" t="s">
        <v>2246</v>
      </c>
      <c r="D421" t="s">
        <v>205</v>
      </c>
      <c r="E421" t="s">
        <v>206</v>
      </c>
      <c r="F421" t="s">
        <v>734</v>
      </c>
      <c r="G421" t="s">
        <v>184</v>
      </c>
      <c r="H421" t="s">
        <v>346</v>
      </c>
      <c r="I421" t="s">
        <v>482</v>
      </c>
      <c r="J421" t="s">
        <v>443</v>
      </c>
      <c r="K421" t="s">
        <v>427</v>
      </c>
      <c r="L421" t="s">
        <v>430</v>
      </c>
      <c r="AB421" s="129" t="str">
        <f>IF(基本情報登録!$D$10="","",IF(基本情報登録!$D$10=F421,1,0))</f>
        <v/>
      </c>
    </row>
    <row r="422" spans="1:48" customFormat="1" ht="17.649999999999999">
      <c r="A422">
        <v>420</v>
      </c>
      <c r="B422" t="s">
        <v>2247</v>
      </c>
      <c r="C422" t="s">
        <v>2248</v>
      </c>
      <c r="D422" t="s">
        <v>205</v>
      </c>
      <c r="E422" t="s">
        <v>206</v>
      </c>
      <c r="F422" t="s">
        <v>734</v>
      </c>
      <c r="G422" t="s">
        <v>184</v>
      </c>
      <c r="H422" t="s">
        <v>498</v>
      </c>
      <c r="I422" t="s">
        <v>2249</v>
      </c>
      <c r="J422" t="s">
        <v>1803</v>
      </c>
      <c r="K422" t="s">
        <v>427</v>
      </c>
      <c r="L422" t="s">
        <v>430</v>
      </c>
      <c r="AB422" s="129" t="str">
        <f>IF(基本情報登録!$D$10="","",IF(基本情報登録!$D$10=F422,1,0))</f>
        <v/>
      </c>
    </row>
    <row r="423" spans="1:48" customFormat="1" ht="17.649999999999999">
      <c r="A423">
        <v>421</v>
      </c>
      <c r="B423" t="s">
        <v>2250</v>
      </c>
      <c r="C423" t="s">
        <v>2251</v>
      </c>
      <c r="D423" t="s">
        <v>205</v>
      </c>
      <c r="E423" t="s">
        <v>206</v>
      </c>
      <c r="F423" t="s">
        <v>734</v>
      </c>
      <c r="G423" t="s">
        <v>184</v>
      </c>
      <c r="H423" t="s">
        <v>1382</v>
      </c>
      <c r="I423" t="s">
        <v>2252</v>
      </c>
      <c r="J423" t="s">
        <v>1670</v>
      </c>
      <c r="K423" t="s">
        <v>427</v>
      </c>
      <c r="L423" t="s">
        <v>430</v>
      </c>
      <c r="AB423" s="129" t="str">
        <f>IF(基本情報登録!$D$10="","",IF(基本情報登録!$D$10=F423,1,0))</f>
        <v/>
      </c>
    </row>
    <row r="424" spans="1:48" customFormat="1" ht="17.649999999999999">
      <c r="A424">
        <v>422</v>
      </c>
      <c r="B424" t="s">
        <v>2253</v>
      </c>
      <c r="C424" t="s">
        <v>2254</v>
      </c>
      <c r="D424" t="s">
        <v>205</v>
      </c>
      <c r="E424" t="s">
        <v>206</v>
      </c>
      <c r="F424" t="s">
        <v>734</v>
      </c>
      <c r="G424" t="s">
        <v>184</v>
      </c>
      <c r="H424" t="s">
        <v>1299</v>
      </c>
      <c r="I424" t="s">
        <v>1767</v>
      </c>
      <c r="J424" t="s">
        <v>474</v>
      </c>
      <c r="K424" t="s">
        <v>427</v>
      </c>
      <c r="L424" t="s">
        <v>430</v>
      </c>
      <c r="AB424" s="129" t="str">
        <f>IF(基本情報登録!$D$10="","",IF(基本情報登録!$D$10=F424,1,0))</f>
        <v/>
      </c>
    </row>
    <row r="425" spans="1:48" customFormat="1" ht="17.649999999999999">
      <c r="A425">
        <v>423</v>
      </c>
      <c r="B425" t="s">
        <v>2255</v>
      </c>
      <c r="C425" t="s">
        <v>2256</v>
      </c>
      <c r="D425" t="s">
        <v>205</v>
      </c>
      <c r="E425" t="s">
        <v>206</v>
      </c>
      <c r="F425" t="s">
        <v>734</v>
      </c>
      <c r="G425" t="s">
        <v>184</v>
      </c>
      <c r="H425" t="s">
        <v>330</v>
      </c>
      <c r="I425" t="s">
        <v>2257</v>
      </c>
      <c r="J425" t="s">
        <v>531</v>
      </c>
      <c r="K425" t="s">
        <v>427</v>
      </c>
      <c r="L425" t="s">
        <v>430</v>
      </c>
      <c r="Q425" s="133"/>
      <c r="R425" s="133"/>
      <c r="S425" s="133"/>
      <c r="AB425" s="129" t="str">
        <f>IF(基本情報登録!$D$10="","",IF(基本情報登録!$D$10=F425,1,0))</f>
        <v/>
      </c>
    </row>
    <row r="426" spans="1:48" customFormat="1" ht="17.649999999999999">
      <c r="A426">
        <v>424</v>
      </c>
      <c r="B426" t="s">
        <v>2258</v>
      </c>
      <c r="C426" t="s">
        <v>2259</v>
      </c>
      <c r="D426" t="s">
        <v>205</v>
      </c>
      <c r="E426" t="s">
        <v>206</v>
      </c>
      <c r="F426" t="s">
        <v>734</v>
      </c>
      <c r="G426" t="s">
        <v>184</v>
      </c>
      <c r="H426" t="s">
        <v>315</v>
      </c>
      <c r="I426" t="s">
        <v>2260</v>
      </c>
      <c r="J426" t="s">
        <v>443</v>
      </c>
      <c r="K426" t="s">
        <v>427</v>
      </c>
      <c r="L426" t="s">
        <v>430</v>
      </c>
      <c r="Q426" s="133"/>
      <c r="R426" s="133"/>
      <c r="S426" s="133"/>
      <c r="AB426" s="129" t="str">
        <f>IF(基本情報登録!$D$10="","",IF(基本情報登録!$D$10=F426,1,0))</f>
        <v/>
      </c>
    </row>
    <row r="427" spans="1:48" ht="17.649999999999999">
      <c r="A427">
        <v>425</v>
      </c>
      <c r="B427" t="s">
        <v>2748</v>
      </c>
      <c r="C427" t="s">
        <v>2749</v>
      </c>
      <c r="D427" t="s">
        <v>1027</v>
      </c>
      <c r="E427" t="s">
        <v>1028</v>
      </c>
      <c r="F427" t="s">
        <v>764</v>
      </c>
      <c r="G427" t="s">
        <v>189</v>
      </c>
      <c r="H427" t="s">
        <v>2750</v>
      </c>
      <c r="I427" t="s">
        <v>442</v>
      </c>
      <c r="J427" t="s">
        <v>2751</v>
      </c>
      <c r="K427" t="s">
        <v>427</v>
      </c>
      <c r="L427" t="s">
        <v>430</v>
      </c>
      <c r="M427" s="133"/>
      <c r="N427" s="133"/>
      <c r="O427" s="156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29" t="str">
        <f>IF(基本情報登録!$D$10="","",IF(基本情報登録!$D$10=F427,1,0))</f>
        <v/>
      </c>
      <c r="AC427" s="133"/>
      <c r="AV427" s="155"/>
    </row>
    <row r="428" spans="1:48" ht="17.649999999999999">
      <c r="A428">
        <v>426</v>
      </c>
      <c r="B428" t="s">
        <v>2752</v>
      </c>
      <c r="C428" t="s">
        <v>2753</v>
      </c>
      <c r="D428" t="s">
        <v>843</v>
      </c>
      <c r="E428" t="s">
        <v>844</v>
      </c>
      <c r="F428" t="s">
        <v>764</v>
      </c>
      <c r="G428" t="s">
        <v>189</v>
      </c>
      <c r="H428" t="s">
        <v>316</v>
      </c>
      <c r="I428" t="s">
        <v>2754</v>
      </c>
      <c r="J428" t="s">
        <v>532</v>
      </c>
      <c r="K428" t="s">
        <v>427</v>
      </c>
      <c r="L428" t="s">
        <v>430</v>
      </c>
      <c r="M428" s="133"/>
      <c r="N428" s="133"/>
      <c r="O428" s="156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29" t="str">
        <f>IF(基本情報登録!$D$10="","",IF(基本情報登録!$D$10=F428,1,0))</f>
        <v/>
      </c>
      <c r="AC428" s="133"/>
      <c r="AV428" s="155"/>
    </row>
    <row r="429" spans="1:48" ht="17.649999999999999">
      <c r="A429">
        <v>427</v>
      </c>
      <c r="B429" t="s">
        <v>2755</v>
      </c>
      <c r="C429" t="s">
        <v>2756</v>
      </c>
      <c r="D429" t="s">
        <v>2757</v>
      </c>
      <c r="E429">
        <v>21</v>
      </c>
      <c r="F429" t="s">
        <v>764</v>
      </c>
      <c r="G429" t="s">
        <v>189</v>
      </c>
      <c r="H429" t="s">
        <v>2758</v>
      </c>
      <c r="I429" t="s">
        <v>2759</v>
      </c>
      <c r="J429" t="s">
        <v>507</v>
      </c>
      <c r="K429" t="s">
        <v>427</v>
      </c>
      <c r="L429" t="s">
        <v>430</v>
      </c>
      <c r="M429" s="133"/>
      <c r="N429" s="133"/>
      <c r="O429" s="156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29" t="str">
        <f>IF(基本情報登録!$D$10="","",IF(基本情報登録!$D$10=F429,1,0))</f>
        <v/>
      </c>
      <c r="AC429" s="133"/>
      <c r="AV429" s="155"/>
    </row>
    <row r="430" spans="1:48" ht="17.649999999999999">
      <c r="A430">
        <v>428</v>
      </c>
      <c r="B430" t="s">
        <v>2760</v>
      </c>
      <c r="C430" t="s">
        <v>2761</v>
      </c>
      <c r="D430" t="s">
        <v>843</v>
      </c>
      <c r="E430" t="s">
        <v>844</v>
      </c>
      <c r="F430" t="s">
        <v>764</v>
      </c>
      <c r="G430" t="s">
        <v>189</v>
      </c>
      <c r="H430" t="s">
        <v>2762</v>
      </c>
      <c r="I430" t="s">
        <v>1468</v>
      </c>
      <c r="J430" t="s">
        <v>562</v>
      </c>
      <c r="K430" t="s">
        <v>427</v>
      </c>
      <c r="L430" t="s">
        <v>430</v>
      </c>
      <c r="M430" s="133"/>
      <c r="N430" s="133"/>
      <c r="O430" s="156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29" t="str">
        <f>IF(基本情報登録!$D$10="","",IF(基本情報登録!$D$10=F430,1,0))</f>
        <v/>
      </c>
      <c r="AC430" s="133"/>
      <c r="AV430" s="155"/>
    </row>
    <row r="431" spans="1:48" ht="17.649999999999999">
      <c r="A431">
        <v>429</v>
      </c>
      <c r="B431" t="s">
        <v>2763</v>
      </c>
      <c r="C431" t="s">
        <v>2764</v>
      </c>
      <c r="D431" t="s">
        <v>843</v>
      </c>
      <c r="E431" t="s">
        <v>844</v>
      </c>
      <c r="F431" t="s">
        <v>770</v>
      </c>
      <c r="G431" t="s">
        <v>187</v>
      </c>
      <c r="H431" t="s">
        <v>413</v>
      </c>
      <c r="I431" t="s">
        <v>2765</v>
      </c>
      <c r="J431" t="s">
        <v>2766</v>
      </c>
      <c r="K431" t="s">
        <v>427</v>
      </c>
      <c r="L431" t="s">
        <v>430</v>
      </c>
      <c r="M431" s="133"/>
      <c r="N431" s="133"/>
      <c r="O431" s="156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29" t="str">
        <f>IF(基本情報登録!$D$10="","",IF(基本情報登録!$D$10=F431,1,0))</f>
        <v/>
      </c>
      <c r="AC431" s="133"/>
      <c r="AV431" s="155"/>
    </row>
    <row r="432" spans="1:48" ht="17.649999999999999">
      <c r="A432">
        <v>430</v>
      </c>
      <c r="B432" t="s">
        <v>2767</v>
      </c>
      <c r="C432" t="s">
        <v>2768</v>
      </c>
      <c r="D432" t="s">
        <v>843</v>
      </c>
      <c r="E432" t="s">
        <v>844</v>
      </c>
      <c r="F432" t="s">
        <v>770</v>
      </c>
      <c r="G432" t="s">
        <v>181</v>
      </c>
      <c r="H432" t="s">
        <v>2627</v>
      </c>
      <c r="I432" t="s">
        <v>2769</v>
      </c>
      <c r="J432" t="s">
        <v>511</v>
      </c>
      <c r="K432" t="s">
        <v>427</v>
      </c>
      <c r="L432" t="s">
        <v>430</v>
      </c>
      <c r="M432" s="133"/>
      <c r="N432" s="133"/>
      <c r="O432" s="156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29" t="str">
        <f>IF(基本情報登録!$D$10="","",IF(基本情報登録!$D$10=F432,1,0))</f>
        <v/>
      </c>
      <c r="AC432" s="133"/>
      <c r="AV432" s="155"/>
    </row>
    <row r="433" spans="1:48" ht="17.649999999999999">
      <c r="A433">
        <v>431</v>
      </c>
      <c r="B433" t="s">
        <v>2770</v>
      </c>
      <c r="C433" t="s">
        <v>2771</v>
      </c>
      <c r="D433" t="s">
        <v>843</v>
      </c>
      <c r="E433" t="s">
        <v>844</v>
      </c>
      <c r="F433" t="s">
        <v>770</v>
      </c>
      <c r="G433" t="s">
        <v>181</v>
      </c>
      <c r="H433" t="s">
        <v>2772</v>
      </c>
      <c r="I433" t="s">
        <v>2773</v>
      </c>
      <c r="J433" t="s">
        <v>435</v>
      </c>
      <c r="K433" t="s">
        <v>427</v>
      </c>
      <c r="L433" t="s">
        <v>430</v>
      </c>
      <c r="M433" s="133"/>
      <c r="N433" s="133"/>
      <c r="O433" s="156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29" t="str">
        <f>IF(基本情報登録!$D$10="","",IF(基本情報登録!$D$10=F433,1,0))</f>
        <v/>
      </c>
      <c r="AC433" s="133"/>
      <c r="AV433" s="155"/>
    </row>
    <row r="434" spans="1:48" ht="17.649999999999999">
      <c r="A434">
        <v>432</v>
      </c>
      <c r="B434" t="s">
        <v>2774</v>
      </c>
      <c r="C434" t="s">
        <v>2775</v>
      </c>
      <c r="D434" t="s">
        <v>843</v>
      </c>
      <c r="E434" t="s">
        <v>844</v>
      </c>
      <c r="F434" t="s">
        <v>701</v>
      </c>
      <c r="G434">
        <v>1</v>
      </c>
      <c r="H434" t="s">
        <v>2776</v>
      </c>
      <c r="I434" t="s">
        <v>2777</v>
      </c>
      <c r="J434" t="s">
        <v>2778</v>
      </c>
      <c r="K434" t="s">
        <v>2779</v>
      </c>
      <c r="L434" t="s">
        <v>2780</v>
      </c>
      <c r="M434" s="133"/>
      <c r="N434" s="133"/>
      <c r="O434" s="156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29" t="str">
        <f>IF(基本情報登録!$D$10="","",IF(基本情報登録!$D$10=F434,1,0))</f>
        <v/>
      </c>
      <c r="AC434" s="133"/>
      <c r="AV434" s="155"/>
    </row>
    <row r="435" spans="1:48" ht="17.649999999999999">
      <c r="A435">
        <v>433</v>
      </c>
      <c r="B435" t="s">
        <v>2781</v>
      </c>
      <c r="C435" t="s">
        <v>2782</v>
      </c>
      <c r="D435" t="s">
        <v>788</v>
      </c>
      <c r="E435" t="s">
        <v>789</v>
      </c>
      <c r="F435" t="s">
        <v>701</v>
      </c>
      <c r="G435">
        <v>1</v>
      </c>
      <c r="H435" t="s">
        <v>2783</v>
      </c>
      <c r="I435" t="s">
        <v>2784</v>
      </c>
      <c r="J435" t="s">
        <v>2785</v>
      </c>
      <c r="K435" t="s">
        <v>2779</v>
      </c>
      <c r="L435" t="s">
        <v>2780</v>
      </c>
      <c r="M435" s="133"/>
      <c r="N435" s="133"/>
      <c r="O435" s="156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29" t="str">
        <f>IF(基本情報登録!$D$10="","",IF(基本情報登録!$D$10=F435,1,0))</f>
        <v/>
      </c>
      <c r="AC435" s="133"/>
      <c r="AV435" s="155"/>
    </row>
    <row r="436" spans="1:48" ht="17.649999999999999">
      <c r="A436">
        <v>434</v>
      </c>
      <c r="B436" t="s">
        <v>2786</v>
      </c>
      <c r="C436" t="s">
        <v>3603</v>
      </c>
      <c r="D436" t="s">
        <v>843</v>
      </c>
      <c r="E436" t="s">
        <v>844</v>
      </c>
      <c r="F436" t="s">
        <v>701</v>
      </c>
      <c r="G436">
        <v>1</v>
      </c>
      <c r="H436" t="s">
        <v>2787</v>
      </c>
      <c r="I436" t="s">
        <v>2788</v>
      </c>
      <c r="J436" t="s">
        <v>2789</v>
      </c>
      <c r="K436" t="s">
        <v>2779</v>
      </c>
      <c r="L436" t="s">
        <v>2780</v>
      </c>
      <c r="M436" s="133"/>
      <c r="N436" s="133"/>
      <c r="O436" s="156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29" t="str">
        <f>IF(基本情報登録!$D$10="","",IF(基本情報登録!$D$10=F436,1,0))</f>
        <v/>
      </c>
      <c r="AC436" s="133"/>
      <c r="AV436" s="155"/>
    </row>
    <row r="437" spans="1:48" ht="17.649999999999999">
      <c r="A437">
        <v>435</v>
      </c>
      <c r="B437" t="s">
        <v>2790</v>
      </c>
      <c r="C437" t="s">
        <v>2791</v>
      </c>
      <c r="D437" t="s">
        <v>843</v>
      </c>
      <c r="E437" t="s">
        <v>844</v>
      </c>
      <c r="F437" t="s">
        <v>701</v>
      </c>
      <c r="G437">
        <v>1</v>
      </c>
      <c r="H437" t="s">
        <v>2792</v>
      </c>
      <c r="I437" t="s">
        <v>2793</v>
      </c>
      <c r="J437" t="s">
        <v>2794</v>
      </c>
      <c r="K437" t="s">
        <v>2779</v>
      </c>
      <c r="L437" t="s">
        <v>2780</v>
      </c>
      <c r="M437" s="133"/>
      <c r="N437" s="133"/>
      <c r="O437" s="156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29" t="str">
        <f>IF(基本情報登録!$D$10="","",IF(基本情報登録!$D$10=F437,1,0))</f>
        <v/>
      </c>
      <c r="AC437" s="133"/>
      <c r="AV437" s="155"/>
    </row>
    <row r="438" spans="1:48" ht="17.649999999999999">
      <c r="A438">
        <v>436</v>
      </c>
      <c r="B438" t="s">
        <v>2795</v>
      </c>
      <c r="C438" t="s">
        <v>2796</v>
      </c>
      <c r="D438" t="s">
        <v>843</v>
      </c>
      <c r="E438" t="s">
        <v>844</v>
      </c>
      <c r="F438" t="s">
        <v>701</v>
      </c>
      <c r="G438">
        <v>1</v>
      </c>
      <c r="H438" t="s">
        <v>2797</v>
      </c>
      <c r="I438" t="s">
        <v>2798</v>
      </c>
      <c r="J438" t="s">
        <v>2799</v>
      </c>
      <c r="K438" t="s">
        <v>2779</v>
      </c>
      <c r="L438" t="s">
        <v>2780</v>
      </c>
      <c r="M438" s="133"/>
      <c r="N438" s="133"/>
      <c r="O438" s="156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29" t="str">
        <f>IF(基本情報登録!$D$10="","",IF(基本情報登録!$D$10=F438,1,0))</f>
        <v/>
      </c>
      <c r="AC438" s="133"/>
      <c r="AV438" s="155"/>
    </row>
    <row r="439" spans="1:48" ht="17.649999999999999">
      <c r="A439">
        <v>437</v>
      </c>
      <c r="B439" t="s">
        <v>2800</v>
      </c>
      <c r="C439" t="s">
        <v>2801</v>
      </c>
      <c r="D439" t="s">
        <v>856</v>
      </c>
      <c r="E439" t="s">
        <v>857</v>
      </c>
      <c r="F439" t="s">
        <v>701</v>
      </c>
      <c r="G439">
        <v>1</v>
      </c>
      <c r="H439" t="s">
        <v>2802</v>
      </c>
      <c r="I439" t="s">
        <v>2803</v>
      </c>
      <c r="J439" t="s">
        <v>2804</v>
      </c>
      <c r="K439" t="s">
        <v>2779</v>
      </c>
      <c r="L439" t="s">
        <v>2780</v>
      </c>
      <c r="M439" s="133"/>
      <c r="N439" s="133"/>
      <c r="O439" s="156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29" t="str">
        <f>IF(基本情報登録!$D$10="","",IF(基本情報登録!$D$10=F439,1,0))</f>
        <v/>
      </c>
      <c r="AC439" s="133"/>
      <c r="AV439" s="155"/>
    </row>
    <row r="440" spans="1:48" ht="17.649999999999999">
      <c r="A440">
        <v>438</v>
      </c>
      <c r="B440" t="s">
        <v>2805</v>
      </c>
      <c r="C440" t="s">
        <v>2806</v>
      </c>
      <c r="D440" t="s">
        <v>1115</v>
      </c>
      <c r="E440" t="s">
        <v>1116</v>
      </c>
      <c r="F440" t="s">
        <v>701</v>
      </c>
      <c r="G440">
        <v>1</v>
      </c>
      <c r="H440" t="s">
        <v>2807</v>
      </c>
      <c r="I440" t="s">
        <v>2808</v>
      </c>
      <c r="J440" t="s">
        <v>2809</v>
      </c>
      <c r="K440" t="s">
        <v>2779</v>
      </c>
      <c r="L440" t="s">
        <v>2780</v>
      </c>
      <c r="M440" s="133"/>
      <c r="N440" s="133"/>
      <c r="O440" s="156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29" t="str">
        <f>IF(基本情報登録!$D$10="","",IF(基本情報登録!$D$10=F440,1,0))</f>
        <v/>
      </c>
      <c r="AC440" s="133"/>
      <c r="AV440" s="155"/>
    </row>
    <row r="441" spans="1:48" ht="17.649999999999999">
      <c r="A441">
        <v>439</v>
      </c>
      <c r="B441" t="s">
        <v>2810</v>
      </c>
      <c r="C441" t="s">
        <v>2811</v>
      </c>
      <c r="D441" t="s">
        <v>843</v>
      </c>
      <c r="E441" t="s">
        <v>844</v>
      </c>
      <c r="F441" t="s">
        <v>701</v>
      </c>
      <c r="G441">
        <v>1</v>
      </c>
      <c r="H441" t="s">
        <v>2812</v>
      </c>
      <c r="I441" t="s">
        <v>2813</v>
      </c>
      <c r="J441" t="s">
        <v>2814</v>
      </c>
      <c r="K441" t="s">
        <v>2779</v>
      </c>
      <c r="L441" t="s">
        <v>2780</v>
      </c>
      <c r="M441" s="133"/>
      <c r="N441" s="133"/>
      <c r="O441" s="156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29" t="str">
        <f>IF(基本情報登録!$D$10="","",IF(基本情報登録!$D$10=F441,1,0))</f>
        <v/>
      </c>
      <c r="AC441" s="133"/>
      <c r="AV441" s="155"/>
    </row>
    <row r="442" spans="1:48" ht="17.649999999999999">
      <c r="A442">
        <v>440</v>
      </c>
      <c r="B442" t="s">
        <v>2815</v>
      </c>
      <c r="C442" t="s">
        <v>2816</v>
      </c>
      <c r="D442" t="s">
        <v>1115</v>
      </c>
      <c r="E442" t="s">
        <v>1116</v>
      </c>
      <c r="F442" t="s">
        <v>701</v>
      </c>
      <c r="G442">
        <v>1</v>
      </c>
      <c r="H442" t="s">
        <v>2817</v>
      </c>
      <c r="I442" t="s">
        <v>2818</v>
      </c>
      <c r="J442" t="s">
        <v>2819</v>
      </c>
      <c r="K442" t="s">
        <v>2779</v>
      </c>
      <c r="L442" t="s">
        <v>2780</v>
      </c>
      <c r="M442" s="133"/>
      <c r="N442" s="133"/>
      <c r="O442" s="156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  <c r="AA442" s="133"/>
      <c r="AB442" s="129" t="str">
        <f>IF(基本情報登録!$D$10="","",IF(基本情報登録!$D$10=F442,1,0))</f>
        <v/>
      </c>
      <c r="AC442" s="133"/>
      <c r="AV442" s="155"/>
    </row>
    <row r="443" spans="1:48" ht="17.649999999999999">
      <c r="A443">
        <v>441</v>
      </c>
      <c r="B443" t="s">
        <v>2820</v>
      </c>
      <c r="C443" t="s">
        <v>2821</v>
      </c>
      <c r="D443" t="s">
        <v>843</v>
      </c>
      <c r="E443" t="s">
        <v>844</v>
      </c>
      <c r="F443" t="s">
        <v>701</v>
      </c>
      <c r="G443">
        <v>1</v>
      </c>
      <c r="H443" t="s">
        <v>2822</v>
      </c>
      <c r="I443" t="s">
        <v>2818</v>
      </c>
      <c r="J443" t="s">
        <v>2823</v>
      </c>
      <c r="K443" t="s">
        <v>2779</v>
      </c>
      <c r="L443" t="s">
        <v>2780</v>
      </c>
      <c r="M443" s="133"/>
      <c r="N443" s="133"/>
      <c r="O443" s="156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29" t="str">
        <f>IF(基本情報登録!$D$10="","",IF(基本情報登録!$D$10=F443,1,0))</f>
        <v/>
      </c>
      <c r="AC443" s="133"/>
      <c r="AV443" s="155"/>
    </row>
    <row r="444" spans="1:48" ht="17.649999999999999">
      <c r="A444">
        <v>442</v>
      </c>
      <c r="B444" t="s">
        <v>2824</v>
      </c>
      <c r="C444" t="s">
        <v>2825</v>
      </c>
      <c r="D444" t="s">
        <v>205</v>
      </c>
      <c r="E444" t="s">
        <v>206</v>
      </c>
      <c r="F444" t="s">
        <v>701</v>
      </c>
      <c r="G444">
        <v>1</v>
      </c>
      <c r="H444" t="s">
        <v>2826</v>
      </c>
      <c r="I444" t="s">
        <v>2827</v>
      </c>
      <c r="J444" t="s">
        <v>2828</v>
      </c>
      <c r="K444" t="s">
        <v>2779</v>
      </c>
      <c r="L444" t="s">
        <v>2780</v>
      </c>
      <c r="M444" s="133"/>
      <c r="N444" s="133"/>
      <c r="O444" s="156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29" t="str">
        <f>IF(基本情報登録!$D$10="","",IF(基本情報登録!$D$10=F444,1,0))</f>
        <v/>
      </c>
      <c r="AC444" s="133"/>
      <c r="AV444" s="155"/>
    </row>
    <row r="445" spans="1:48" ht="17.649999999999999">
      <c r="A445">
        <v>443</v>
      </c>
      <c r="B445" t="s">
        <v>3604</v>
      </c>
      <c r="C445" t="s">
        <v>3605</v>
      </c>
      <c r="D445" t="s">
        <v>205</v>
      </c>
      <c r="E445" t="s">
        <v>206</v>
      </c>
      <c r="F445" t="s">
        <v>701</v>
      </c>
      <c r="G445">
        <v>1</v>
      </c>
      <c r="H445" t="s">
        <v>2829</v>
      </c>
      <c r="I445" t="s">
        <v>2830</v>
      </c>
      <c r="J445" t="s">
        <v>2831</v>
      </c>
      <c r="K445" t="s">
        <v>2779</v>
      </c>
      <c r="L445" t="s">
        <v>2780</v>
      </c>
      <c r="M445" s="133"/>
      <c r="N445" s="133"/>
      <c r="O445" s="156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29" t="str">
        <f>IF(基本情報登録!$D$10="","",IF(基本情報登録!$D$10=F445,1,0))</f>
        <v/>
      </c>
      <c r="AC445" s="133"/>
      <c r="AV445" s="155"/>
    </row>
    <row r="446" spans="1:48" ht="17.649999999999999">
      <c r="A446">
        <v>444</v>
      </c>
      <c r="B446" t="s">
        <v>2832</v>
      </c>
      <c r="C446" t="s">
        <v>2833</v>
      </c>
      <c r="D446" t="s">
        <v>205</v>
      </c>
      <c r="E446" t="s">
        <v>206</v>
      </c>
      <c r="F446" t="s">
        <v>701</v>
      </c>
      <c r="G446">
        <v>1</v>
      </c>
      <c r="H446" t="s">
        <v>2834</v>
      </c>
      <c r="I446" t="s">
        <v>2835</v>
      </c>
      <c r="J446" t="s">
        <v>2836</v>
      </c>
      <c r="K446" t="s">
        <v>2779</v>
      </c>
      <c r="L446" t="s">
        <v>2780</v>
      </c>
      <c r="M446" s="133"/>
      <c r="N446" s="133"/>
      <c r="O446" s="156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29" t="str">
        <f>IF(基本情報登録!$D$10="","",IF(基本情報登録!$D$10=F446,1,0))</f>
        <v/>
      </c>
      <c r="AC446" s="133"/>
      <c r="AV446" s="155"/>
    </row>
    <row r="447" spans="1:48" ht="17.649999999999999">
      <c r="A447">
        <v>445</v>
      </c>
      <c r="B447" t="s">
        <v>2837</v>
      </c>
      <c r="C447" t="s">
        <v>2838</v>
      </c>
      <c r="D447" t="s">
        <v>205</v>
      </c>
      <c r="E447" t="s">
        <v>206</v>
      </c>
      <c r="F447" t="s">
        <v>701</v>
      </c>
      <c r="G447">
        <v>1</v>
      </c>
      <c r="H447" t="s">
        <v>1220</v>
      </c>
      <c r="I447" t="s">
        <v>2839</v>
      </c>
      <c r="J447" t="s">
        <v>2840</v>
      </c>
      <c r="K447" t="s">
        <v>2779</v>
      </c>
      <c r="L447" t="s">
        <v>2780</v>
      </c>
      <c r="M447" s="133"/>
      <c r="N447" s="133"/>
      <c r="O447" s="156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29" t="str">
        <f>IF(基本情報登録!$D$10="","",IF(基本情報登録!$D$10=F447,1,0))</f>
        <v/>
      </c>
      <c r="AC447" s="133"/>
      <c r="AV447" s="155"/>
    </row>
    <row r="448" spans="1:48" ht="17.649999999999999">
      <c r="A448">
        <v>446</v>
      </c>
      <c r="B448" t="s">
        <v>2841</v>
      </c>
      <c r="C448" t="s">
        <v>2842</v>
      </c>
      <c r="D448" t="s">
        <v>856</v>
      </c>
      <c r="E448" t="s">
        <v>857</v>
      </c>
      <c r="F448" t="s">
        <v>701</v>
      </c>
      <c r="G448">
        <v>1</v>
      </c>
      <c r="H448" t="s">
        <v>2843</v>
      </c>
      <c r="I448" t="s">
        <v>2844</v>
      </c>
      <c r="J448" t="s">
        <v>2845</v>
      </c>
      <c r="K448" t="s">
        <v>2779</v>
      </c>
      <c r="L448" t="s">
        <v>2780</v>
      </c>
      <c r="M448" s="133"/>
      <c r="N448" s="133"/>
      <c r="O448" s="156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29" t="str">
        <f>IF(基本情報登録!$D$10="","",IF(基本情報登録!$D$10=F448,1,0))</f>
        <v/>
      </c>
      <c r="AC448" s="133"/>
      <c r="AV448" s="155"/>
    </row>
    <row r="449" spans="1:48" ht="17.649999999999999">
      <c r="A449">
        <v>447</v>
      </c>
      <c r="B449" t="s">
        <v>2846</v>
      </c>
      <c r="C449" t="s">
        <v>2847</v>
      </c>
      <c r="D449" t="s">
        <v>929</v>
      </c>
      <c r="E449">
        <v>20</v>
      </c>
      <c r="F449" t="s">
        <v>701</v>
      </c>
      <c r="G449">
        <v>1</v>
      </c>
      <c r="H449" t="s">
        <v>2848</v>
      </c>
      <c r="I449" t="s">
        <v>2849</v>
      </c>
      <c r="J449" t="s">
        <v>2850</v>
      </c>
      <c r="K449" t="s">
        <v>2779</v>
      </c>
      <c r="L449" t="s">
        <v>2780</v>
      </c>
      <c r="M449" s="133"/>
      <c r="N449" s="133"/>
      <c r="O449" s="156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29" t="str">
        <f>IF(基本情報登録!$D$10="","",IF(基本情報登録!$D$10=F449,1,0))</f>
        <v/>
      </c>
      <c r="AC449" s="133"/>
      <c r="AV449" s="155"/>
    </row>
    <row r="450" spans="1:48" ht="17.649999999999999">
      <c r="A450">
        <v>448</v>
      </c>
      <c r="B450" t="s">
        <v>2851</v>
      </c>
      <c r="C450" t="s">
        <v>1676</v>
      </c>
      <c r="D450" t="s">
        <v>843</v>
      </c>
      <c r="E450" t="s">
        <v>844</v>
      </c>
      <c r="F450" t="s">
        <v>701</v>
      </c>
      <c r="G450">
        <v>1</v>
      </c>
      <c r="H450" t="s">
        <v>2822</v>
      </c>
      <c r="I450" t="s">
        <v>2852</v>
      </c>
      <c r="J450" t="s">
        <v>2853</v>
      </c>
      <c r="K450" t="s">
        <v>2779</v>
      </c>
      <c r="L450" t="s">
        <v>2780</v>
      </c>
      <c r="M450" s="133"/>
      <c r="N450" s="133"/>
      <c r="O450" s="156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29" t="str">
        <f>IF(基本情報登録!$D$10="","",IF(基本情報登録!$D$10=F450,1,0))</f>
        <v/>
      </c>
      <c r="AC450" s="133"/>
      <c r="AV450" s="155"/>
    </row>
    <row r="451" spans="1:48" ht="17.649999999999999">
      <c r="A451">
        <v>449</v>
      </c>
      <c r="B451" t="s">
        <v>2854</v>
      </c>
      <c r="C451" t="s">
        <v>2855</v>
      </c>
      <c r="D451" t="s">
        <v>843</v>
      </c>
      <c r="E451" t="s">
        <v>844</v>
      </c>
      <c r="F451" t="s">
        <v>701</v>
      </c>
      <c r="G451">
        <v>1</v>
      </c>
      <c r="H451" t="s">
        <v>2856</v>
      </c>
      <c r="I451" t="s">
        <v>2857</v>
      </c>
      <c r="J451" t="s">
        <v>2858</v>
      </c>
      <c r="K451" t="s">
        <v>2779</v>
      </c>
      <c r="L451" t="s">
        <v>2780</v>
      </c>
      <c r="M451" s="133"/>
      <c r="N451" s="133"/>
      <c r="O451" s="156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29" t="str">
        <f>IF(基本情報登録!$D$10="","",IF(基本情報登録!$D$10=F451,1,0))</f>
        <v/>
      </c>
      <c r="AC451" s="133"/>
      <c r="AV451" s="155"/>
    </row>
    <row r="452" spans="1:48" ht="17.649999999999999">
      <c r="A452">
        <v>450</v>
      </c>
      <c r="B452" t="s">
        <v>2859</v>
      </c>
      <c r="C452" t="s">
        <v>2860</v>
      </c>
      <c r="D452" t="s">
        <v>843</v>
      </c>
      <c r="E452" t="s">
        <v>844</v>
      </c>
      <c r="F452" t="s">
        <v>701</v>
      </c>
      <c r="G452">
        <v>1</v>
      </c>
      <c r="H452" t="s">
        <v>2861</v>
      </c>
      <c r="I452" t="s">
        <v>2862</v>
      </c>
      <c r="J452" t="s">
        <v>2863</v>
      </c>
      <c r="K452" t="s">
        <v>2779</v>
      </c>
      <c r="L452" t="s">
        <v>2780</v>
      </c>
      <c r="M452" s="133"/>
      <c r="N452" s="133"/>
      <c r="O452" s="156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29" t="str">
        <f>IF(基本情報登録!$D$10="","",IF(基本情報登録!$D$10=F452,1,0))</f>
        <v/>
      </c>
      <c r="AC452" s="133"/>
      <c r="AV452" s="155"/>
    </row>
    <row r="453" spans="1:48" ht="17.649999999999999">
      <c r="A453">
        <v>451</v>
      </c>
      <c r="B453" t="s">
        <v>2864</v>
      </c>
      <c r="C453" t="s">
        <v>2865</v>
      </c>
      <c r="D453" t="s">
        <v>843</v>
      </c>
      <c r="E453" t="s">
        <v>844</v>
      </c>
      <c r="F453" t="s">
        <v>701</v>
      </c>
      <c r="G453">
        <v>1</v>
      </c>
      <c r="H453" t="s">
        <v>2866</v>
      </c>
      <c r="I453" t="s">
        <v>2852</v>
      </c>
      <c r="J453" t="s">
        <v>2867</v>
      </c>
      <c r="K453" t="s">
        <v>2779</v>
      </c>
      <c r="L453" t="s">
        <v>2780</v>
      </c>
      <c r="M453" s="133"/>
      <c r="N453" s="133"/>
      <c r="O453" s="156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29" t="str">
        <f>IF(基本情報登録!$D$10="","",IF(基本情報登録!$D$10=F453,1,0))</f>
        <v/>
      </c>
      <c r="AC453" s="133"/>
      <c r="AV453" s="155"/>
    </row>
    <row r="454" spans="1:48" ht="17.649999999999999">
      <c r="A454">
        <v>452</v>
      </c>
      <c r="B454" t="s">
        <v>2868</v>
      </c>
      <c r="C454" t="s">
        <v>2869</v>
      </c>
      <c r="D454" t="s">
        <v>843</v>
      </c>
      <c r="E454" t="s">
        <v>844</v>
      </c>
      <c r="F454" t="s">
        <v>701</v>
      </c>
      <c r="G454">
        <v>1</v>
      </c>
      <c r="H454" t="s">
        <v>2870</v>
      </c>
      <c r="I454" t="s">
        <v>2862</v>
      </c>
      <c r="J454" t="s">
        <v>2871</v>
      </c>
      <c r="K454" t="s">
        <v>2779</v>
      </c>
      <c r="L454" t="s">
        <v>2780</v>
      </c>
      <c r="M454" s="133"/>
      <c r="N454" s="133"/>
      <c r="O454" s="156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29" t="str">
        <f>IF(基本情報登録!$D$10="","",IF(基本情報登録!$D$10=F454,1,0))</f>
        <v/>
      </c>
      <c r="AC454" s="133"/>
      <c r="AV454" s="155"/>
    </row>
    <row r="455" spans="1:48" ht="17.649999999999999">
      <c r="A455">
        <v>453</v>
      </c>
      <c r="B455" t="s">
        <v>2872</v>
      </c>
      <c r="C455" t="s">
        <v>2873</v>
      </c>
      <c r="D455" t="s">
        <v>843</v>
      </c>
      <c r="E455" t="s">
        <v>844</v>
      </c>
      <c r="F455" t="s">
        <v>701</v>
      </c>
      <c r="G455">
        <v>1</v>
      </c>
      <c r="H455" t="s">
        <v>2874</v>
      </c>
      <c r="I455" t="s">
        <v>2875</v>
      </c>
      <c r="J455" t="s">
        <v>2876</v>
      </c>
      <c r="K455" t="s">
        <v>2779</v>
      </c>
      <c r="L455" t="s">
        <v>2780</v>
      </c>
      <c r="M455" s="133"/>
      <c r="N455" s="133"/>
      <c r="O455" s="156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29" t="str">
        <f>IF(基本情報登録!$D$10="","",IF(基本情報登録!$D$10=F455,1,0))</f>
        <v/>
      </c>
      <c r="AC455" s="133"/>
      <c r="AV455" s="155"/>
    </row>
    <row r="456" spans="1:48" ht="17.649999999999999">
      <c r="A456">
        <v>454</v>
      </c>
      <c r="B456" t="s">
        <v>2877</v>
      </c>
      <c r="C456" t="s">
        <v>2878</v>
      </c>
      <c r="D456" t="s">
        <v>843</v>
      </c>
      <c r="E456" t="s">
        <v>844</v>
      </c>
      <c r="F456" t="s">
        <v>701</v>
      </c>
      <c r="G456">
        <v>1</v>
      </c>
      <c r="H456" t="s">
        <v>2879</v>
      </c>
      <c r="I456" t="s">
        <v>2880</v>
      </c>
      <c r="J456" t="s">
        <v>2881</v>
      </c>
      <c r="K456" t="s">
        <v>2779</v>
      </c>
      <c r="L456" t="s">
        <v>2780</v>
      </c>
      <c r="M456" s="133"/>
      <c r="N456" s="133"/>
      <c r="O456" s="156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29" t="str">
        <f>IF(基本情報登録!$D$10="","",IF(基本情報登録!$D$10=F456,1,0))</f>
        <v/>
      </c>
      <c r="AC456" s="133"/>
      <c r="AV456" s="155"/>
    </row>
    <row r="457" spans="1:48" ht="17.649999999999999">
      <c r="A457">
        <v>455</v>
      </c>
      <c r="B457" t="s">
        <v>2882</v>
      </c>
      <c r="C457" t="s">
        <v>2883</v>
      </c>
      <c r="D457" t="s">
        <v>843</v>
      </c>
      <c r="E457" t="s">
        <v>844</v>
      </c>
      <c r="F457" t="s">
        <v>701</v>
      </c>
      <c r="G457">
        <v>1</v>
      </c>
      <c r="H457" t="s">
        <v>2884</v>
      </c>
      <c r="I457" t="s">
        <v>2885</v>
      </c>
      <c r="J457" t="s">
        <v>2886</v>
      </c>
      <c r="K457" t="s">
        <v>2779</v>
      </c>
      <c r="L457" t="s">
        <v>2780</v>
      </c>
      <c r="M457" s="133"/>
      <c r="N457" s="133"/>
      <c r="O457" s="156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29" t="str">
        <f>IF(基本情報登録!$D$10="","",IF(基本情報登録!$D$10=F457,1,0))</f>
        <v/>
      </c>
      <c r="AC457" s="133"/>
      <c r="AV457" s="155"/>
    </row>
    <row r="458" spans="1:48" ht="17.649999999999999">
      <c r="A458">
        <v>456</v>
      </c>
      <c r="B458" t="s">
        <v>2887</v>
      </c>
      <c r="C458" t="s">
        <v>2888</v>
      </c>
      <c r="D458" t="s">
        <v>843</v>
      </c>
      <c r="E458" t="s">
        <v>844</v>
      </c>
      <c r="F458" t="s">
        <v>701</v>
      </c>
      <c r="G458">
        <v>1</v>
      </c>
      <c r="H458" t="s">
        <v>2889</v>
      </c>
      <c r="I458" t="s">
        <v>2890</v>
      </c>
      <c r="J458" t="s">
        <v>2891</v>
      </c>
      <c r="K458" t="s">
        <v>2779</v>
      </c>
      <c r="L458" t="s">
        <v>2780</v>
      </c>
      <c r="M458" s="133"/>
      <c r="N458" s="133"/>
      <c r="O458" s="156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29" t="str">
        <f>IF(基本情報登録!$D$10="","",IF(基本情報登録!$D$10=F458,1,0))</f>
        <v/>
      </c>
      <c r="AC458" s="133"/>
      <c r="AV458" s="155"/>
    </row>
    <row r="459" spans="1:48" ht="17.649999999999999">
      <c r="A459">
        <v>457</v>
      </c>
      <c r="B459" t="s">
        <v>2892</v>
      </c>
      <c r="C459" t="s">
        <v>2893</v>
      </c>
      <c r="D459" t="s">
        <v>788</v>
      </c>
      <c r="E459" t="s">
        <v>789</v>
      </c>
      <c r="F459" t="s">
        <v>701</v>
      </c>
      <c r="G459">
        <v>1</v>
      </c>
      <c r="H459" t="s">
        <v>2894</v>
      </c>
      <c r="I459" t="s">
        <v>2803</v>
      </c>
      <c r="J459" t="s">
        <v>2895</v>
      </c>
      <c r="K459" t="s">
        <v>2779</v>
      </c>
      <c r="L459" t="s">
        <v>2780</v>
      </c>
      <c r="M459" s="133"/>
      <c r="N459" s="133"/>
      <c r="O459" s="156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29" t="str">
        <f>IF(基本情報登録!$D$10="","",IF(基本情報登録!$D$10=F459,1,0))</f>
        <v/>
      </c>
      <c r="AC459" s="133"/>
      <c r="AV459" s="155"/>
    </row>
    <row r="460" spans="1:48" ht="17.649999999999999">
      <c r="A460">
        <v>458</v>
      </c>
      <c r="B460" t="s">
        <v>2896</v>
      </c>
      <c r="C460" t="s">
        <v>2897</v>
      </c>
      <c r="D460" t="s">
        <v>843</v>
      </c>
      <c r="E460" t="s">
        <v>844</v>
      </c>
      <c r="F460" t="s">
        <v>701</v>
      </c>
      <c r="G460">
        <v>1</v>
      </c>
      <c r="H460" t="s">
        <v>2898</v>
      </c>
      <c r="I460" t="s">
        <v>2899</v>
      </c>
      <c r="J460" t="s">
        <v>2900</v>
      </c>
      <c r="K460" t="s">
        <v>2779</v>
      </c>
      <c r="L460" t="s">
        <v>2780</v>
      </c>
      <c r="M460" s="133"/>
      <c r="N460" s="133"/>
      <c r="O460" s="156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29" t="str">
        <f>IF(基本情報登録!$D$10="","",IF(基本情報登録!$D$10=F460,1,0))</f>
        <v/>
      </c>
      <c r="AC460" s="133"/>
      <c r="AV460" s="155"/>
    </row>
    <row r="461" spans="1:48" ht="17.649999999999999">
      <c r="A461">
        <v>459</v>
      </c>
      <c r="B461" t="s">
        <v>2901</v>
      </c>
      <c r="C461" t="s">
        <v>2902</v>
      </c>
      <c r="D461" t="s">
        <v>843</v>
      </c>
      <c r="E461" t="s">
        <v>844</v>
      </c>
      <c r="F461" t="s">
        <v>701</v>
      </c>
      <c r="G461">
        <v>1</v>
      </c>
      <c r="H461" t="s">
        <v>2826</v>
      </c>
      <c r="I461" t="s">
        <v>2903</v>
      </c>
      <c r="J461" t="s">
        <v>2904</v>
      </c>
      <c r="K461" t="s">
        <v>2779</v>
      </c>
      <c r="L461" t="s">
        <v>2780</v>
      </c>
      <c r="M461" s="133"/>
      <c r="N461" s="133"/>
      <c r="O461" s="156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29" t="str">
        <f>IF(基本情報登録!$D$10="","",IF(基本情報登録!$D$10=F461,1,0))</f>
        <v/>
      </c>
      <c r="AC461" s="133"/>
      <c r="AV461" s="155"/>
    </row>
    <row r="462" spans="1:48" ht="17.649999999999999">
      <c r="A462">
        <v>460</v>
      </c>
      <c r="B462" t="s">
        <v>2905</v>
      </c>
      <c r="C462" t="s">
        <v>2906</v>
      </c>
      <c r="D462" t="s">
        <v>843</v>
      </c>
      <c r="E462" t="s">
        <v>844</v>
      </c>
      <c r="F462" t="s">
        <v>701</v>
      </c>
      <c r="G462">
        <v>1</v>
      </c>
      <c r="H462" t="s">
        <v>2089</v>
      </c>
      <c r="I462" t="s">
        <v>2907</v>
      </c>
      <c r="J462" t="s">
        <v>2908</v>
      </c>
      <c r="K462" t="s">
        <v>2779</v>
      </c>
      <c r="L462" t="s">
        <v>2780</v>
      </c>
      <c r="M462" s="133"/>
      <c r="N462" s="133"/>
      <c r="O462" s="156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29" t="str">
        <f>IF(基本情報登録!$D$10="","",IF(基本情報登録!$D$10=F462,1,0))</f>
        <v/>
      </c>
      <c r="AC462" s="133"/>
      <c r="AV462" s="155"/>
    </row>
    <row r="463" spans="1:48" ht="17.649999999999999">
      <c r="A463">
        <v>461</v>
      </c>
      <c r="B463" t="s">
        <v>2909</v>
      </c>
      <c r="C463" t="s">
        <v>2910</v>
      </c>
      <c r="D463" t="s">
        <v>843</v>
      </c>
      <c r="E463" t="s">
        <v>844</v>
      </c>
      <c r="F463" t="s">
        <v>701</v>
      </c>
      <c r="G463">
        <v>1</v>
      </c>
      <c r="H463" t="s">
        <v>2911</v>
      </c>
      <c r="I463" t="s">
        <v>2912</v>
      </c>
      <c r="J463" t="s">
        <v>2913</v>
      </c>
      <c r="K463" t="s">
        <v>2779</v>
      </c>
      <c r="L463" t="s">
        <v>2780</v>
      </c>
      <c r="M463" s="133"/>
      <c r="N463" s="133"/>
      <c r="O463" s="156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29" t="str">
        <f>IF(基本情報登録!$D$10="","",IF(基本情報登録!$D$10=F463,1,0))</f>
        <v/>
      </c>
      <c r="AC463" s="133"/>
      <c r="AV463" s="155"/>
    </row>
    <row r="464" spans="1:48" ht="17.649999999999999">
      <c r="A464">
        <v>462</v>
      </c>
      <c r="B464" t="s">
        <v>2914</v>
      </c>
      <c r="C464" t="s">
        <v>2915</v>
      </c>
      <c r="D464" t="s">
        <v>843</v>
      </c>
      <c r="E464" t="s">
        <v>844</v>
      </c>
      <c r="F464" t="s">
        <v>701</v>
      </c>
      <c r="G464">
        <v>1</v>
      </c>
      <c r="H464" t="s">
        <v>2916</v>
      </c>
      <c r="I464" t="s">
        <v>2862</v>
      </c>
      <c r="J464" t="s">
        <v>2908</v>
      </c>
      <c r="K464" t="s">
        <v>2779</v>
      </c>
      <c r="L464" t="s">
        <v>2780</v>
      </c>
      <c r="M464" s="133"/>
      <c r="N464" s="133"/>
      <c r="O464" s="156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29" t="str">
        <f>IF(基本情報登録!$D$10="","",IF(基本情報登録!$D$10=F464,1,0))</f>
        <v/>
      </c>
      <c r="AC464" s="133"/>
      <c r="AV464" s="155"/>
    </row>
    <row r="465" spans="1:48" ht="17.649999999999999">
      <c r="A465">
        <v>463</v>
      </c>
      <c r="B465" t="s">
        <v>2917</v>
      </c>
      <c r="C465" t="s">
        <v>2918</v>
      </c>
      <c r="D465" t="s">
        <v>843</v>
      </c>
      <c r="E465" t="s">
        <v>844</v>
      </c>
      <c r="F465" t="s">
        <v>701</v>
      </c>
      <c r="G465">
        <v>1</v>
      </c>
      <c r="H465" t="s">
        <v>2919</v>
      </c>
      <c r="I465" t="s">
        <v>2920</v>
      </c>
      <c r="J465" t="s">
        <v>2908</v>
      </c>
      <c r="K465" t="s">
        <v>2779</v>
      </c>
      <c r="L465" t="s">
        <v>2780</v>
      </c>
      <c r="M465" s="133"/>
      <c r="N465" s="133"/>
      <c r="O465" s="156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29" t="str">
        <f>IF(基本情報登録!$D$10="","",IF(基本情報登録!$D$10=F465,1,0))</f>
        <v/>
      </c>
      <c r="AC465" s="133"/>
      <c r="AV465" s="155"/>
    </row>
    <row r="466" spans="1:48" ht="17.649999999999999">
      <c r="A466">
        <v>464</v>
      </c>
      <c r="B466" t="s">
        <v>2921</v>
      </c>
      <c r="C466" t="s">
        <v>2922</v>
      </c>
      <c r="D466" t="s">
        <v>1115</v>
      </c>
      <c r="E466" t="s">
        <v>1116</v>
      </c>
      <c r="F466" t="s">
        <v>701</v>
      </c>
      <c r="G466">
        <v>1</v>
      </c>
      <c r="H466" t="s">
        <v>2923</v>
      </c>
      <c r="I466" t="s">
        <v>2924</v>
      </c>
      <c r="J466" t="s">
        <v>2925</v>
      </c>
      <c r="K466" t="s">
        <v>2779</v>
      </c>
      <c r="L466" t="s">
        <v>2780</v>
      </c>
      <c r="M466" s="133"/>
      <c r="N466" s="133"/>
      <c r="O466" s="156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  <c r="AA466" s="133"/>
      <c r="AB466" s="129" t="str">
        <f>IF(基本情報登録!$D$10="","",IF(基本情報登録!$D$10=F466,1,0))</f>
        <v/>
      </c>
      <c r="AC466" s="133"/>
      <c r="AV466" s="155"/>
    </row>
    <row r="467" spans="1:48" ht="17.649999999999999">
      <c r="A467">
        <v>465</v>
      </c>
      <c r="B467" t="s">
        <v>2926</v>
      </c>
      <c r="C467" t="s">
        <v>2927</v>
      </c>
      <c r="D467" t="s">
        <v>205</v>
      </c>
      <c r="E467" t="s">
        <v>206</v>
      </c>
      <c r="F467" t="s">
        <v>701</v>
      </c>
      <c r="G467">
        <v>1</v>
      </c>
      <c r="H467" t="s">
        <v>2928</v>
      </c>
      <c r="I467" t="s">
        <v>2929</v>
      </c>
      <c r="J467" t="s">
        <v>2930</v>
      </c>
      <c r="K467" t="s">
        <v>2779</v>
      </c>
      <c r="L467" t="s">
        <v>2780</v>
      </c>
      <c r="M467" s="133"/>
      <c r="N467" s="133"/>
      <c r="O467" s="156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29" t="str">
        <f>IF(基本情報登録!$D$10="","",IF(基本情報登録!$D$10=F467,1,0))</f>
        <v/>
      </c>
      <c r="AC467" s="133"/>
      <c r="AV467" s="155"/>
    </row>
    <row r="468" spans="1:48" ht="17.649999999999999">
      <c r="A468">
        <v>466</v>
      </c>
      <c r="B468" t="s">
        <v>2931</v>
      </c>
      <c r="C468" t="s">
        <v>2932</v>
      </c>
      <c r="D468" t="s">
        <v>843</v>
      </c>
      <c r="E468" t="s">
        <v>844</v>
      </c>
      <c r="F468" t="s">
        <v>701</v>
      </c>
      <c r="G468">
        <v>1</v>
      </c>
      <c r="H468" t="s">
        <v>2933</v>
      </c>
      <c r="I468" t="s">
        <v>2777</v>
      </c>
      <c r="J468" t="s">
        <v>2934</v>
      </c>
      <c r="K468" t="s">
        <v>2779</v>
      </c>
      <c r="L468" t="s">
        <v>2780</v>
      </c>
      <c r="M468" s="133"/>
      <c r="N468" s="133"/>
      <c r="O468" s="156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29" t="str">
        <f>IF(基本情報登録!$D$10="","",IF(基本情報登録!$D$10=F468,1,0))</f>
        <v/>
      </c>
      <c r="AC468" s="133"/>
      <c r="AV468" s="155"/>
    </row>
    <row r="469" spans="1:48" ht="17.649999999999999">
      <c r="A469">
        <v>467</v>
      </c>
      <c r="B469" t="s">
        <v>2935</v>
      </c>
      <c r="C469" t="s">
        <v>2936</v>
      </c>
      <c r="D469" t="s">
        <v>1115</v>
      </c>
      <c r="E469" t="s">
        <v>1116</v>
      </c>
      <c r="F469" t="s">
        <v>701</v>
      </c>
      <c r="G469">
        <v>1</v>
      </c>
      <c r="H469" t="s">
        <v>2911</v>
      </c>
      <c r="I469" t="s">
        <v>2937</v>
      </c>
      <c r="J469" t="s">
        <v>2938</v>
      </c>
      <c r="K469" t="s">
        <v>2779</v>
      </c>
      <c r="L469" t="s">
        <v>2780</v>
      </c>
      <c r="M469" s="133"/>
      <c r="N469" s="133"/>
      <c r="O469" s="156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29" t="str">
        <f>IF(基本情報登録!$D$10="","",IF(基本情報登録!$D$10=F469,1,0))</f>
        <v/>
      </c>
      <c r="AC469" s="133"/>
      <c r="AV469" s="155"/>
    </row>
    <row r="470" spans="1:48" ht="17.649999999999999">
      <c r="A470">
        <v>468</v>
      </c>
      <c r="B470" t="s">
        <v>2939</v>
      </c>
      <c r="C470" t="s">
        <v>2940</v>
      </c>
      <c r="D470" t="s">
        <v>843</v>
      </c>
      <c r="E470" t="s">
        <v>844</v>
      </c>
      <c r="F470" t="s">
        <v>704</v>
      </c>
      <c r="G470">
        <v>1</v>
      </c>
      <c r="H470" t="s">
        <v>2941</v>
      </c>
      <c r="I470" t="s">
        <v>550</v>
      </c>
      <c r="J470" t="s">
        <v>2751</v>
      </c>
      <c r="K470" t="s">
        <v>427</v>
      </c>
      <c r="L470" t="s">
        <v>430</v>
      </c>
      <c r="M470" s="133"/>
      <c r="N470" s="133"/>
      <c r="O470" s="156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29" t="str">
        <f>IF(基本情報登録!$D$10="","",IF(基本情報登録!$D$10=F470,1,0))</f>
        <v/>
      </c>
      <c r="AC470" s="133"/>
      <c r="AV470" s="155"/>
    </row>
    <row r="471" spans="1:48" ht="17.649999999999999">
      <c r="A471">
        <v>469</v>
      </c>
      <c r="B471" t="s">
        <v>2942</v>
      </c>
      <c r="C471" t="s">
        <v>2943</v>
      </c>
      <c r="D471" t="s">
        <v>843</v>
      </c>
      <c r="E471" t="s">
        <v>844</v>
      </c>
      <c r="F471" t="s">
        <v>704</v>
      </c>
      <c r="G471">
        <v>1</v>
      </c>
      <c r="H471" t="s">
        <v>2944</v>
      </c>
      <c r="I471" t="s">
        <v>482</v>
      </c>
      <c r="J471" t="s">
        <v>2945</v>
      </c>
      <c r="K471" t="s">
        <v>427</v>
      </c>
      <c r="L471" t="s">
        <v>430</v>
      </c>
      <c r="M471" s="133"/>
      <c r="N471" s="133"/>
      <c r="O471" s="156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29" t="str">
        <f>IF(基本情報登録!$D$10="","",IF(基本情報登録!$D$10=F471,1,0))</f>
        <v/>
      </c>
      <c r="AC471" s="133"/>
      <c r="AV471" s="155"/>
    </row>
    <row r="472" spans="1:48" ht="17.649999999999999">
      <c r="A472">
        <v>470</v>
      </c>
      <c r="B472" t="s">
        <v>2946</v>
      </c>
      <c r="C472" t="s">
        <v>2947</v>
      </c>
      <c r="D472" t="s">
        <v>843</v>
      </c>
      <c r="E472" t="s">
        <v>844</v>
      </c>
      <c r="F472" t="s">
        <v>704</v>
      </c>
      <c r="G472">
        <v>1</v>
      </c>
      <c r="H472" t="s">
        <v>2948</v>
      </c>
      <c r="I472" t="s">
        <v>2949</v>
      </c>
      <c r="J472" t="s">
        <v>2950</v>
      </c>
      <c r="K472" t="s">
        <v>427</v>
      </c>
      <c r="L472" t="s">
        <v>430</v>
      </c>
      <c r="M472" s="133"/>
      <c r="N472" s="133"/>
      <c r="O472" s="156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29" t="str">
        <f>IF(基本情報登録!$D$10="","",IF(基本情報登録!$D$10=F472,1,0))</f>
        <v/>
      </c>
      <c r="AC472" s="133"/>
      <c r="AV472" s="155"/>
    </row>
    <row r="473" spans="1:48" ht="17.649999999999999">
      <c r="A473">
        <v>471</v>
      </c>
      <c r="B473" t="s">
        <v>2951</v>
      </c>
      <c r="C473" t="s">
        <v>2952</v>
      </c>
      <c r="D473" t="s">
        <v>843</v>
      </c>
      <c r="E473" t="s">
        <v>844</v>
      </c>
      <c r="F473" t="s">
        <v>704</v>
      </c>
      <c r="G473">
        <v>1</v>
      </c>
      <c r="H473" t="s">
        <v>2953</v>
      </c>
      <c r="I473" t="s">
        <v>2954</v>
      </c>
      <c r="J473" t="s">
        <v>516</v>
      </c>
      <c r="K473" t="s">
        <v>427</v>
      </c>
      <c r="L473" t="s">
        <v>430</v>
      </c>
      <c r="M473" s="133"/>
      <c r="N473" s="133"/>
      <c r="O473" s="156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29" t="str">
        <f>IF(基本情報登録!$D$10="","",IF(基本情報登録!$D$10=F473,1,0))</f>
        <v/>
      </c>
      <c r="AC473" s="133"/>
      <c r="AV473" s="155"/>
    </row>
    <row r="474" spans="1:48" ht="17.649999999999999">
      <c r="A474">
        <v>472</v>
      </c>
      <c r="B474" t="s">
        <v>2955</v>
      </c>
      <c r="C474" t="s">
        <v>2956</v>
      </c>
      <c r="D474" t="s">
        <v>843</v>
      </c>
      <c r="E474" t="s">
        <v>844</v>
      </c>
      <c r="F474" t="s">
        <v>704</v>
      </c>
      <c r="G474">
        <v>1</v>
      </c>
      <c r="H474" t="s">
        <v>2957</v>
      </c>
      <c r="I474" t="s">
        <v>2958</v>
      </c>
      <c r="J474" t="s">
        <v>2959</v>
      </c>
      <c r="K474" t="s">
        <v>427</v>
      </c>
      <c r="L474" t="s">
        <v>430</v>
      </c>
      <c r="M474" s="133"/>
      <c r="N474" s="133"/>
      <c r="O474" s="156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29" t="str">
        <f>IF(基本情報登録!$D$10="","",IF(基本情報登録!$D$10=F474,1,0))</f>
        <v/>
      </c>
      <c r="AC474" s="133"/>
      <c r="AV474" s="155"/>
    </row>
    <row r="475" spans="1:48" ht="17.649999999999999">
      <c r="A475">
        <v>473</v>
      </c>
      <c r="B475" t="s">
        <v>2960</v>
      </c>
      <c r="C475" t="s">
        <v>2961</v>
      </c>
      <c r="D475" t="s">
        <v>856</v>
      </c>
      <c r="E475" t="s">
        <v>857</v>
      </c>
      <c r="F475" t="s">
        <v>704</v>
      </c>
      <c r="G475">
        <v>1</v>
      </c>
      <c r="H475" t="s">
        <v>2962</v>
      </c>
      <c r="I475" t="s">
        <v>1049</v>
      </c>
      <c r="J475" t="s">
        <v>1195</v>
      </c>
      <c r="K475" t="s">
        <v>427</v>
      </c>
      <c r="L475" t="s">
        <v>430</v>
      </c>
      <c r="M475" s="133"/>
      <c r="N475" s="133"/>
      <c r="O475" s="156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29" t="str">
        <f>IF(基本情報登録!$D$10="","",IF(基本情報登録!$D$10=F475,1,0))</f>
        <v/>
      </c>
      <c r="AC475" s="133"/>
      <c r="AV475" s="155"/>
    </row>
    <row r="476" spans="1:48" ht="17.649999999999999">
      <c r="A476">
        <v>474</v>
      </c>
      <c r="B476" t="s">
        <v>2963</v>
      </c>
      <c r="C476" t="s">
        <v>2964</v>
      </c>
      <c r="D476" t="s">
        <v>843</v>
      </c>
      <c r="E476" t="s">
        <v>844</v>
      </c>
      <c r="F476" t="s">
        <v>704</v>
      </c>
      <c r="G476">
        <v>1</v>
      </c>
      <c r="H476" t="s">
        <v>2965</v>
      </c>
      <c r="I476" t="s">
        <v>805</v>
      </c>
      <c r="J476" t="s">
        <v>2966</v>
      </c>
      <c r="K476" t="s">
        <v>427</v>
      </c>
      <c r="L476" t="s">
        <v>430</v>
      </c>
      <c r="M476" s="133"/>
      <c r="N476" s="133"/>
      <c r="O476" s="156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29" t="str">
        <f>IF(基本情報登録!$D$10="","",IF(基本情報登録!$D$10=F476,1,0))</f>
        <v/>
      </c>
      <c r="AC476" s="133"/>
      <c r="AV476" s="155"/>
    </row>
    <row r="477" spans="1:48" ht="17.649999999999999">
      <c r="A477">
        <v>475</v>
      </c>
      <c r="B477" t="s">
        <v>2967</v>
      </c>
      <c r="C477" t="s">
        <v>2968</v>
      </c>
      <c r="D477" t="s">
        <v>788</v>
      </c>
      <c r="E477" t="s">
        <v>789</v>
      </c>
      <c r="F477" t="s">
        <v>704</v>
      </c>
      <c r="G477">
        <v>1</v>
      </c>
      <c r="H477" t="s">
        <v>2969</v>
      </c>
      <c r="I477" t="s">
        <v>2970</v>
      </c>
      <c r="J477" t="s">
        <v>520</v>
      </c>
      <c r="K477" t="s">
        <v>427</v>
      </c>
      <c r="L477" t="s">
        <v>430</v>
      </c>
      <c r="M477" s="133"/>
      <c r="N477" s="133"/>
      <c r="O477" s="156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29" t="str">
        <f>IF(基本情報登録!$D$10="","",IF(基本情報登録!$D$10=F477,1,0))</f>
        <v/>
      </c>
      <c r="AC477" s="133"/>
      <c r="AV477" s="155"/>
    </row>
    <row r="478" spans="1:48" ht="17.649999999999999">
      <c r="A478">
        <v>476</v>
      </c>
      <c r="B478" t="s">
        <v>2971</v>
      </c>
      <c r="C478" t="s">
        <v>2972</v>
      </c>
      <c r="D478" t="s">
        <v>843</v>
      </c>
      <c r="E478" t="s">
        <v>844</v>
      </c>
      <c r="F478" t="s">
        <v>704</v>
      </c>
      <c r="G478">
        <v>1</v>
      </c>
      <c r="H478" t="s">
        <v>2973</v>
      </c>
      <c r="I478" t="s">
        <v>550</v>
      </c>
      <c r="J478" t="s">
        <v>608</v>
      </c>
      <c r="K478" t="s">
        <v>427</v>
      </c>
      <c r="L478" t="s">
        <v>430</v>
      </c>
      <c r="M478" s="133"/>
      <c r="N478" s="133"/>
      <c r="O478" s="156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29" t="str">
        <f>IF(基本情報登録!$D$10="","",IF(基本情報登録!$D$10=F478,1,0))</f>
        <v/>
      </c>
      <c r="AC478" s="133"/>
      <c r="AV478" s="155"/>
    </row>
    <row r="479" spans="1:48" ht="17.649999999999999">
      <c r="A479">
        <v>477</v>
      </c>
      <c r="B479" t="s">
        <v>2974</v>
      </c>
      <c r="C479" t="s">
        <v>2975</v>
      </c>
      <c r="D479" t="s">
        <v>843</v>
      </c>
      <c r="E479" t="s">
        <v>844</v>
      </c>
      <c r="F479" t="s">
        <v>704</v>
      </c>
      <c r="G479">
        <v>1</v>
      </c>
      <c r="H479" t="s">
        <v>2976</v>
      </c>
      <c r="I479" t="s">
        <v>1355</v>
      </c>
      <c r="J479" t="s">
        <v>2977</v>
      </c>
      <c r="K479" t="s">
        <v>427</v>
      </c>
      <c r="L479" t="s">
        <v>430</v>
      </c>
      <c r="M479" s="133"/>
      <c r="N479" s="133"/>
      <c r="O479" s="156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29" t="str">
        <f>IF(基本情報登録!$D$10="","",IF(基本情報登録!$D$10=F479,1,0))</f>
        <v/>
      </c>
      <c r="AC479" s="133"/>
      <c r="AV479" s="155"/>
    </row>
    <row r="480" spans="1:48" ht="17.649999999999999">
      <c r="A480">
        <v>478</v>
      </c>
      <c r="B480" t="s">
        <v>2978</v>
      </c>
      <c r="C480" t="s">
        <v>2979</v>
      </c>
      <c r="D480" t="s">
        <v>205</v>
      </c>
      <c r="E480" t="s">
        <v>206</v>
      </c>
      <c r="F480" t="s">
        <v>710</v>
      </c>
      <c r="G480" t="s">
        <v>184</v>
      </c>
      <c r="H480" t="s">
        <v>431</v>
      </c>
      <c r="I480" t="s">
        <v>2980</v>
      </c>
      <c r="J480" t="s">
        <v>1670</v>
      </c>
      <c r="K480" t="s">
        <v>427</v>
      </c>
      <c r="L480" t="s">
        <v>430</v>
      </c>
      <c r="M480" s="133"/>
      <c r="N480" s="133"/>
      <c r="O480" s="156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29" t="str">
        <f>IF(基本情報登録!$D$10="","",IF(基本情報登録!$D$10=F480,1,0))</f>
        <v/>
      </c>
      <c r="AC480" s="133"/>
      <c r="AV480" s="155"/>
    </row>
    <row r="481" spans="1:48" ht="17.649999999999999">
      <c r="A481">
        <v>479</v>
      </c>
      <c r="B481" t="s">
        <v>2981</v>
      </c>
      <c r="C481" t="s">
        <v>2982</v>
      </c>
      <c r="D481" t="s">
        <v>214</v>
      </c>
      <c r="E481">
        <v>16</v>
      </c>
      <c r="F481" t="s">
        <v>716</v>
      </c>
      <c r="G481" t="s">
        <v>181</v>
      </c>
      <c r="H481" t="s">
        <v>2983</v>
      </c>
      <c r="I481" t="s">
        <v>436</v>
      </c>
      <c r="J481" t="s">
        <v>443</v>
      </c>
      <c r="K481" t="s">
        <v>427</v>
      </c>
      <c r="L481" t="s">
        <v>430</v>
      </c>
      <c r="M481" s="133"/>
      <c r="N481" s="133"/>
      <c r="O481" s="156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29" t="str">
        <f>IF(基本情報登録!$D$10="","",IF(基本情報登録!$D$10=F481,1,0))</f>
        <v/>
      </c>
      <c r="AC481" s="133"/>
      <c r="AV481" s="155"/>
    </row>
    <row r="482" spans="1:48" ht="17.649999999999999">
      <c r="A482">
        <v>480</v>
      </c>
      <c r="B482" t="s">
        <v>2984</v>
      </c>
      <c r="C482" t="s">
        <v>2985</v>
      </c>
      <c r="D482" t="s">
        <v>2986</v>
      </c>
      <c r="E482">
        <v>25</v>
      </c>
      <c r="F482" t="s">
        <v>716</v>
      </c>
      <c r="G482" t="s">
        <v>182</v>
      </c>
      <c r="H482" t="s">
        <v>2987</v>
      </c>
      <c r="I482" t="s">
        <v>2491</v>
      </c>
      <c r="J482" t="s">
        <v>520</v>
      </c>
      <c r="K482" t="s">
        <v>427</v>
      </c>
      <c r="L482" t="s">
        <v>430</v>
      </c>
      <c r="M482" s="133"/>
      <c r="N482" s="133"/>
      <c r="O482" s="156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29" t="str">
        <f>IF(基本情報登録!$D$10="","",IF(基本情報登録!$D$10=F482,1,0))</f>
        <v/>
      </c>
      <c r="AC482" s="133"/>
      <c r="AV482" s="155"/>
    </row>
    <row r="483" spans="1:48" ht="17.649999999999999">
      <c r="A483">
        <v>481</v>
      </c>
      <c r="B483" t="s">
        <v>2988</v>
      </c>
      <c r="C483" t="s">
        <v>2989</v>
      </c>
      <c r="D483" t="s">
        <v>205</v>
      </c>
      <c r="E483" t="s">
        <v>206</v>
      </c>
      <c r="F483" t="s">
        <v>716</v>
      </c>
      <c r="G483" t="s">
        <v>189</v>
      </c>
      <c r="H483" t="s">
        <v>2990</v>
      </c>
      <c r="I483" t="s">
        <v>460</v>
      </c>
      <c r="J483" t="s">
        <v>2991</v>
      </c>
      <c r="K483" t="s">
        <v>427</v>
      </c>
      <c r="L483" t="s">
        <v>430</v>
      </c>
      <c r="M483" s="133"/>
      <c r="N483" s="133"/>
      <c r="O483" s="156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29" t="str">
        <f>IF(基本情報登録!$D$10="","",IF(基本情報登録!$D$10=F483,1,0))</f>
        <v/>
      </c>
      <c r="AC483" s="133"/>
      <c r="AV483" s="155"/>
    </row>
    <row r="484" spans="1:48" ht="17.649999999999999">
      <c r="A484">
        <v>482</v>
      </c>
      <c r="B484" t="s">
        <v>3606</v>
      </c>
      <c r="C484" t="s">
        <v>2992</v>
      </c>
      <c r="D484" t="s">
        <v>834</v>
      </c>
      <c r="E484" t="s">
        <v>835</v>
      </c>
      <c r="F484" t="s">
        <v>716</v>
      </c>
      <c r="G484" t="s">
        <v>184</v>
      </c>
      <c r="H484" t="s">
        <v>2993</v>
      </c>
      <c r="I484" t="s">
        <v>446</v>
      </c>
      <c r="J484" t="s">
        <v>2994</v>
      </c>
      <c r="K484" t="s">
        <v>427</v>
      </c>
      <c r="L484" t="s">
        <v>430</v>
      </c>
      <c r="M484" s="133"/>
      <c r="N484" s="133"/>
      <c r="O484" s="156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29" t="str">
        <f>IF(基本情報登録!$D$10="","",IF(基本情報登録!$D$10=F484,1,0))</f>
        <v/>
      </c>
      <c r="AC484" s="133"/>
      <c r="AV484" s="155"/>
    </row>
    <row r="485" spans="1:48" ht="17.649999999999999">
      <c r="A485">
        <v>483</v>
      </c>
      <c r="B485" t="s">
        <v>2995</v>
      </c>
      <c r="C485" t="s">
        <v>2996</v>
      </c>
      <c r="D485" t="s">
        <v>856</v>
      </c>
      <c r="E485" t="s">
        <v>857</v>
      </c>
      <c r="F485" t="s">
        <v>716</v>
      </c>
      <c r="G485" t="s">
        <v>189</v>
      </c>
      <c r="H485" t="s">
        <v>2884</v>
      </c>
      <c r="I485" t="s">
        <v>2997</v>
      </c>
      <c r="J485" t="s">
        <v>608</v>
      </c>
      <c r="K485" t="s">
        <v>427</v>
      </c>
      <c r="L485" t="s">
        <v>430</v>
      </c>
      <c r="M485" s="133"/>
      <c r="N485" s="133"/>
      <c r="O485" s="156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29" t="str">
        <f>IF(基本情報登録!$D$10="","",IF(基本情報登録!$D$10=F485,1,0))</f>
        <v/>
      </c>
      <c r="AC485" s="133"/>
      <c r="AV485" s="155"/>
    </row>
    <row r="486" spans="1:48" ht="17.649999999999999">
      <c r="A486">
        <v>484</v>
      </c>
      <c r="B486" t="s">
        <v>2998</v>
      </c>
      <c r="C486" t="s">
        <v>2999</v>
      </c>
      <c r="D486" t="s">
        <v>219</v>
      </c>
      <c r="E486" t="s">
        <v>220</v>
      </c>
      <c r="F486" t="s">
        <v>716</v>
      </c>
      <c r="G486" t="s">
        <v>189</v>
      </c>
      <c r="H486" t="s">
        <v>3000</v>
      </c>
      <c r="I486" t="s">
        <v>2468</v>
      </c>
      <c r="J486" t="s">
        <v>3001</v>
      </c>
      <c r="K486" t="s">
        <v>427</v>
      </c>
      <c r="L486" t="s">
        <v>430</v>
      </c>
      <c r="M486" s="133"/>
      <c r="N486" s="133"/>
      <c r="O486" s="156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29" t="str">
        <f>IF(基本情報登録!$D$10="","",IF(基本情報登録!$D$10=F486,1,0))</f>
        <v/>
      </c>
      <c r="AC486" s="133"/>
      <c r="AV486" s="155"/>
    </row>
    <row r="487" spans="1:48" ht="17.649999999999999">
      <c r="A487">
        <v>485</v>
      </c>
      <c r="B487" t="s">
        <v>3002</v>
      </c>
      <c r="C487" t="s">
        <v>3003</v>
      </c>
      <c r="D487" t="s">
        <v>843</v>
      </c>
      <c r="E487" t="s">
        <v>844</v>
      </c>
      <c r="F487" t="s">
        <v>716</v>
      </c>
      <c r="G487" t="s">
        <v>184</v>
      </c>
      <c r="H487" t="s">
        <v>1558</v>
      </c>
      <c r="I487" t="s">
        <v>3004</v>
      </c>
      <c r="J487" t="s">
        <v>2751</v>
      </c>
      <c r="K487" t="s">
        <v>427</v>
      </c>
      <c r="L487" t="s">
        <v>430</v>
      </c>
      <c r="M487" s="133"/>
      <c r="N487" s="133"/>
      <c r="O487" s="156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29" t="str">
        <f>IF(基本情報登録!$D$10="","",IF(基本情報登録!$D$10=F487,1,0))</f>
        <v/>
      </c>
      <c r="AC487" s="133"/>
      <c r="AV487" s="155"/>
    </row>
    <row r="488" spans="1:48" ht="17.649999999999999">
      <c r="A488">
        <v>486</v>
      </c>
      <c r="B488" t="s">
        <v>3005</v>
      </c>
      <c r="C488" t="s">
        <v>3006</v>
      </c>
      <c r="D488" t="s">
        <v>809</v>
      </c>
      <c r="E488">
        <v>10</v>
      </c>
      <c r="F488" t="s">
        <v>716</v>
      </c>
      <c r="G488" t="s">
        <v>182</v>
      </c>
      <c r="H488" t="s">
        <v>306</v>
      </c>
      <c r="I488" t="s">
        <v>3007</v>
      </c>
      <c r="J488" t="s">
        <v>505</v>
      </c>
      <c r="K488" t="s">
        <v>427</v>
      </c>
      <c r="L488" t="s">
        <v>430</v>
      </c>
      <c r="M488" s="133"/>
      <c r="N488" s="133"/>
      <c r="O488" s="156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29" t="str">
        <f>IF(基本情報登録!$D$10="","",IF(基本情報登録!$D$10=F488,1,0))</f>
        <v/>
      </c>
      <c r="AC488" s="133"/>
      <c r="AV488" s="155"/>
    </row>
    <row r="489" spans="1:48" ht="17.649999999999999">
      <c r="A489">
        <v>487</v>
      </c>
      <c r="B489" t="s">
        <v>3008</v>
      </c>
      <c r="C489" t="s">
        <v>3009</v>
      </c>
      <c r="D489" t="s">
        <v>843</v>
      </c>
      <c r="E489" t="s">
        <v>844</v>
      </c>
      <c r="F489" t="s">
        <v>716</v>
      </c>
      <c r="G489" t="s">
        <v>182</v>
      </c>
      <c r="H489" t="s">
        <v>3010</v>
      </c>
      <c r="I489" t="s">
        <v>3011</v>
      </c>
      <c r="J489" t="s">
        <v>1590</v>
      </c>
      <c r="K489" t="s">
        <v>427</v>
      </c>
      <c r="L489" t="s">
        <v>430</v>
      </c>
      <c r="M489" s="133"/>
      <c r="N489" s="133"/>
      <c r="O489" s="156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29" t="str">
        <f>IF(基本情報登録!$D$10="","",IF(基本情報登録!$D$10=F489,1,0))</f>
        <v/>
      </c>
      <c r="AC489" s="133"/>
      <c r="AV489" s="155"/>
    </row>
    <row r="490" spans="1:48" ht="17.649999999999999">
      <c r="A490">
        <v>488</v>
      </c>
      <c r="B490" t="s">
        <v>3012</v>
      </c>
      <c r="C490" t="s">
        <v>3013</v>
      </c>
      <c r="D490" t="s">
        <v>196</v>
      </c>
      <c r="E490">
        <v>14</v>
      </c>
      <c r="F490" t="s">
        <v>716</v>
      </c>
      <c r="G490" t="s">
        <v>189</v>
      </c>
      <c r="H490" t="s">
        <v>3014</v>
      </c>
      <c r="I490" t="s">
        <v>3015</v>
      </c>
      <c r="J490" t="s">
        <v>634</v>
      </c>
      <c r="K490" t="s">
        <v>427</v>
      </c>
      <c r="L490" t="s">
        <v>430</v>
      </c>
      <c r="M490" s="133"/>
      <c r="N490" s="133"/>
      <c r="O490" s="156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  <c r="AA490" s="133"/>
      <c r="AB490" s="129" t="str">
        <f>IF(基本情報登録!$D$10="","",IF(基本情報登録!$D$10=F490,1,0))</f>
        <v/>
      </c>
      <c r="AC490" s="133"/>
      <c r="AV490" s="155"/>
    </row>
    <row r="491" spans="1:48" ht="17.649999999999999">
      <c r="A491">
        <v>489</v>
      </c>
      <c r="B491" t="s">
        <v>3016</v>
      </c>
      <c r="C491" t="s">
        <v>3017</v>
      </c>
      <c r="D491" t="s">
        <v>219</v>
      </c>
      <c r="E491" t="s">
        <v>220</v>
      </c>
      <c r="F491" t="s">
        <v>716</v>
      </c>
      <c r="G491" t="s">
        <v>189</v>
      </c>
      <c r="H491" t="s">
        <v>3018</v>
      </c>
      <c r="I491" t="s">
        <v>972</v>
      </c>
      <c r="J491" t="s">
        <v>998</v>
      </c>
      <c r="K491" t="s">
        <v>427</v>
      </c>
      <c r="L491" t="s">
        <v>430</v>
      </c>
      <c r="M491" s="133"/>
      <c r="N491" s="133"/>
      <c r="O491" s="156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  <c r="AA491" s="133"/>
      <c r="AB491" s="129" t="str">
        <f>IF(基本情報登録!$D$10="","",IF(基本情報登録!$D$10=F491,1,0))</f>
        <v/>
      </c>
      <c r="AC491" s="133"/>
      <c r="AV491" s="155"/>
    </row>
    <row r="492" spans="1:48" ht="17.649999999999999">
      <c r="A492">
        <v>490</v>
      </c>
      <c r="B492" t="s">
        <v>3103</v>
      </c>
      <c r="C492" t="s">
        <v>3104</v>
      </c>
      <c r="D492" t="s">
        <v>1115</v>
      </c>
      <c r="E492" t="s">
        <v>1116</v>
      </c>
      <c r="F492" t="s">
        <v>695</v>
      </c>
      <c r="G492" t="s">
        <v>189</v>
      </c>
      <c r="H492" t="s">
        <v>3105</v>
      </c>
      <c r="I492" t="s">
        <v>3106</v>
      </c>
      <c r="J492" t="s">
        <v>2950</v>
      </c>
      <c r="K492" t="s">
        <v>427</v>
      </c>
      <c r="L492" t="s">
        <v>430</v>
      </c>
      <c r="M492" s="133"/>
      <c r="N492" s="133"/>
      <c r="O492" s="156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  <c r="AA492" s="133"/>
      <c r="AB492" s="129" t="str">
        <f>IF(基本情報登録!$D$10="","",IF(基本情報登録!$D$10=F492,1,0))</f>
        <v/>
      </c>
      <c r="AC492" s="133"/>
      <c r="AV492" s="155"/>
    </row>
    <row r="493" spans="1:48" ht="17.649999999999999">
      <c r="A493">
        <v>491</v>
      </c>
      <c r="B493" t="s">
        <v>3107</v>
      </c>
      <c r="C493" t="s">
        <v>3108</v>
      </c>
      <c r="D493" t="s">
        <v>1115</v>
      </c>
      <c r="E493" t="s">
        <v>1116</v>
      </c>
      <c r="F493" t="s">
        <v>695</v>
      </c>
      <c r="G493" t="s">
        <v>189</v>
      </c>
      <c r="H493" t="s">
        <v>398</v>
      </c>
      <c r="I493" t="s">
        <v>1426</v>
      </c>
      <c r="J493" t="s">
        <v>3109</v>
      </c>
      <c r="K493" t="s">
        <v>427</v>
      </c>
      <c r="L493" t="s">
        <v>430</v>
      </c>
      <c r="M493" s="133"/>
      <c r="N493" s="133"/>
      <c r="O493" s="156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  <c r="AA493" s="133"/>
      <c r="AB493" s="129" t="str">
        <f>IF(基本情報登録!$D$10="","",IF(基本情報登録!$D$10=F493,1,0))</f>
        <v/>
      </c>
      <c r="AC493" s="133"/>
      <c r="AV493" s="155"/>
    </row>
    <row r="494" spans="1:48" ht="17.649999999999999">
      <c r="A494">
        <v>492</v>
      </c>
      <c r="B494" t="s">
        <v>3110</v>
      </c>
      <c r="C494" t="s">
        <v>3111</v>
      </c>
      <c r="D494" t="s">
        <v>3112</v>
      </c>
      <c r="E494">
        <v>42</v>
      </c>
      <c r="F494" t="s">
        <v>695</v>
      </c>
      <c r="G494" t="s">
        <v>189</v>
      </c>
      <c r="H494" t="s">
        <v>3113</v>
      </c>
      <c r="I494" t="s">
        <v>1364</v>
      </c>
      <c r="J494" t="s">
        <v>599</v>
      </c>
      <c r="K494" t="s">
        <v>427</v>
      </c>
      <c r="L494" t="s">
        <v>430</v>
      </c>
      <c r="M494" s="133"/>
      <c r="N494" s="133"/>
      <c r="O494" s="156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29" t="str">
        <f>IF(基本情報登録!$D$10="","",IF(基本情報登録!$D$10=F494,1,0))</f>
        <v/>
      </c>
      <c r="AC494" s="133"/>
      <c r="AV494" s="155"/>
    </row>
    <row r="495" spans="1:48" ht="17.649999999999999">
      <c r="A495">
        <v>493</v>
      </c>
      <c r="B495" t="s">
        <v>3114</v>
      </c>
      <c r="C495" t="s">
        <v>3115</v>
      </c>
      <c r="D495" t="s">
        <v>1115</v>
      </c>
      <c r="E495" t="s">
        <v>1116</v>
      </c>
      <c r="F495" t="s">
        <v>695</v>
      </c>
      <c r="G495" t="s">
        <v>189</v>
      </c>
      <c r="H495" t="s">
        <v>3116</v>
      </c>
      <c r="I495" t="s">
        <v>434</v>
      </c>
      <c r="J495" t="s">
        <v>638</v>
      </c>
      <c r="K495" t="s">
        <v>427</v>
      </c>
      <c r="L495" t="s">
        <v>430</v>
      </c>
      <c r="M495" s="133"/>
      <c r="N495" s="133"/>
      <c r="O495" s="156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29" t="str">
        <f>IF(基本情報登録!$D$10="","",IF(基本情報登録!$D$10=F495,1,0))</f>
        <v/>
      </c>
      <c r="AC495" s="133"/>
      <c r="AV495" s="155"/>
    </row>
    <row r="496" spans="1:48" ht="17.649999999999999">
      <c r="A496">
        <v>494</v>
      </c>
      <c r="B496" t="s">
        <v>3117</v>
      </c>
      <c r="C496" t="s">
        <v>3118</v>
      </c>
      <c r="D496" t="s">
        <v>1115</v>
      </c>
      <c r="E496" t="s">
        <v>1116</v>
      </c>
      <c r="F496" t="s">
        <v>695</v>
      </c>
      <c r="G496" t="s">
        <v>189</v>
      </c>
      <c r="H496" t="s">
        <v>3119</v>
      </c>
      <c r="I496" t="s">
        <v>434</v>
      </c>
      <c r="J496" t="s">
        <v>3120</v>
      </c>
      <c r="K496" t="s">
        <v>427</v>
      </c>
      <c r="L496" t="s">
        <v>430</v>
      </c>
      <c r="M496" s="133"/>
      <c r="N496" s="133"/>
      <c r="O496" s="156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29" t="str">
        <f>IF(基本情報登録!$D$10="","",IF(基本情報登録!$D$10=F496,1,0))</f>
        <v/>
      </c>
      <c r="AC496" s="133"/>
      <c r="AV496" s="155"/>
    </row>
    <row r="497" spans="1:48" ht="17.649999999999999">
      <c r="A497">
        <v>495</v>
      </c>
      <c r="B497" t="s">
        <v>3121</v>
      </c>
      <c r="C497" t="s">
        <v>3122</v>
      </c>
      <c r="D497" t="s">
        <v>1115</v>
      </c>
      <c r="E497" t="s">
        <v>1116</v>
      </c>
      <c r="F497" t="s">
        <v>695</v>
      </c>
      <c r="G497" t="s">
        <v>189</v>
      </c>
      <c r="H497" t="s">
        <v>3123</v>
      </c>
      <c r="I497" t="s">
        <v>3124</v>
      </c>
      <c r="J497" t="s">
        <v>3125</v>
      </c>
      <c r="K497" t="s">
        <v>427</v>
      </c>
      <c r="L497" t="s">
        <v>430</v>
      </c>
      <c r="M497" s="133"/>
      <c r="N497" s="133"/>
      <c r="O497" s="156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29" t="str">
        <f>IF(基本情報登録!$D$10="","",IF(基本情報登録!$D$10=F497,1,0))</f>
        <v/>
      </c>
      <c r="AC497" s="133"/>
      <c r="AV497" s="155"/>
    </row>
    <row r="498" spans="1:48" ht="17.649999999999999">
      <c r="A498">
        <v>496</v>
      </c>
      <c r="B498" t="s">
        <v>3126</v>
      </c>
      <c r="C498" t="s">
        <v>3127</v>
      </c>
      <c r="D498" t="s">
        <v>1115</v>
      </c>
      <c r="E498" t="s">
        <v>1116</v>
      </c>
      <c r="F498" t="s">
        <v>695</v>
      </c>
      <c r="G498" t="s">
        <v>189</v>
      </c>
      <c r="H498" t="s">
        <v>3128</v>
      </c>
      <c r="I498" t="s">
        <v>3129</v>
      </c>
      <c r="J498" t="s">
        <v>505</v>
      </c>
      <c r="K498" t="s">
        <v>427</v>
      </c>
      <c r="L498" t="s">
        <v>430</v>
      </c>
      <c r="M498" s="133"/>
      <c r="N498" s="133"/>
      <c r="O498" s="156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29" t="str">
        <f>IF(基本情報登録!$D$10="","",IF(基本情報登録!$D$10=F498,1,0))</f>
        <v/>
      </c>
      <c r="AC498" s="133"/>
      <c r="AV498" s="155"/>
    </row>
    <row r="499" spans="1:48" ht="17.649999999999999">
      <c r="A499">
        <v>497</v>
      </c>
      <c r="B499" t="s">
        <v>3130</v>
      </c>
      <c r="C499" t="s">
        <v>3131</v>
      </c>
      <c r="D499" t="s">
        <v>843</v>
      </c>
      <c r="E499" t="s">
        <v>844</v>
      </c>
      <c r="F499" t="s">
        <v>695</v>
      </c>
      <c r="G499" t="s">
        <v>189</v>
      </c>
      <c r="H499" t="s">
        <v>3132</v>
      </c>
      <c r="I499" t="s">
        <v>3133</v>
      </c>
      <c r="J499" t="s">
        <v>3134</v>
      </c>
      <c r="K499" t="s">
        <v>427</v>
      </c>
      <c r="L499" t="s">
        <v>430</v>
      </c>
      <c r="M499" s="133"/>
      <c r="N499" s="133"/>
      <c r="O499" s="156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29" t="str">
        <f>IF(基本情報登録!$D$10="","",IF(基本情報登録!$D$10=F499,1,0))</f>
        <v/>
      </c>
      <c r="AC499" s="133"/>
      <c r="AV499" s="155"/>
    </row>
    <row r="500" spans="1:48" ht="17.649999999999999">
      <c r="A500">
        <v>498</v>
      </c>
      <c r="B500" t="s">
        <v>3135</v>
      </c>
      <c r="C500" t="s">
        <v>3136</v>
      </c>
      <c r="D500" t="s">
        <v>1115</v>
      </c>
      <c r="E500" t="s">
        <v>1116</v>
      </c>
      <c r="F500" t="s">
        <v>695</v>
      </c>
      <c r="G500" t="s">
        <v>189</v>
      </c>
      <c r="H500" t="s">
        <v>3137</v>
      </c>
      <c r="I500" t="s">
        <v>3138</v>
      </c>
      <c r="J500" t="s">
        <v>545</v>
      </c>
      <c r="K500" t="s">
        <v>427</v>
      </c>
      <c r="L500" t="s">
        <v>430</v>
      </c>
      <c r="M500" s="133"/>
      <c r="N500" s="133"/>
      <c r="O500" s="156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29" t="str">
        <f>IF(基本情報登録!$D$10="","",IF(基本情報登録!$D$10=F500,1,0))</f>
        <v/>
      </c>
      <c r="AC500" s="133"/>
      <c r="AV500" s="155"/>
    </row>
    <row r="501" spans="1:48" ht="17.649999999999999">
      <c r="A501">
        <v>499</v>
      </c>
      <c r="B501" t="s">
        <v>3139</v>
      </c>
      <c r="C501" t="s">
        <v>3140</v>
      </c>
      <c r="D501" t="s">
        <v>1115</v>
      </c>
      <c r="E501" t="s">
        <v>1116</v>
      </c>
      <c r="F501" t="s">
        <v>695</v>
      </c>
      <c r="G501" t="s">
        <v>189</v>
      </c>
      <c r="H501" t="s">
        <v>3141</v>
      </c>
      <c r="I501" t="s">
        <v>2196</v>
      </c>
      <c r="J501" t="s">
        <v>3142</v>
      </c>
      <c r="K501" t="s">
        <v>427</v>
      </c>
      <c r="L501" t="s">
        <v>430</v>
      </c>
      <c r="M501" s="133"/>
      <c r="N501" s="133"/>
      <c r="O501" s="156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29" t="str">
        <f>IF(基本情報登録!$D$10="","",IF(基本情報登録!$D$10=F501,1,0))</f>
        <v/>
      </c>
      <c r="AC501" s="133"/>
      <c r="AV501" s="155"/>
    </row>
    <row r="502" spans="1:48" ht="17.649999999999999">
      <c r="A502">
        <v>500</v>
      </c>
      <c r="B502" t="s">
        <v>3143</v>
      </c>
      <c r="C502" t="s">
        <v>3144</v>
      </c>
      <c r="D502" t="s">
        <v>1115</v>
      </c>
      <c r="E502" t="s">
        <v>1116</v>
      </c>
      <c r="F502" t="s">
        <v>695</v>
      </c>
      <c r="G502" t="s">
        <v>189</v>
      </c>
      <c r="H502" t="s">
        <v>2199</v>
      </c>
      <c r="I502" t="s">
        <v>3145</v>
      </c>
      <c r="J502" t="s">
        <v>576</v>
      </c>
      <c r="K502" t="s">
        <v>427</v>
      </c>
      <c r="L502" t="s">
        <v>430</v>
      </c>
      <c r="M502" s="133"/>
      <c r="N502" s="133"/>
      <c r="O502" s="156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29" t="str">
        <f>IF(基本情報登録!$D$10="","",IF(基本情報登録!$D$10=F502,1,0))</f>
        <v/>
      </c>
      <c r="AC502" s="133"/>
      <c r="AV502" s="155"/>
    </row>
    <row r="503" spans="1:48" ht="17.649999999999999">
      <c r="A503">
        <v>501</v>
      </c>
      <c r="B503" t="s">
        <v>3146</v>
      </c>
      <c r="C503" t="s">
        <v>3147</v>
      </c>
      <c r="D503" t="s">
        <v>1115</v>
      </c>
      <c r="E503" t="s">
        <v>1116</v>
      </c>
      <c r="F503" t="s">
        <v>695</v>
      </c>
      <c r="G503" t="s">
        <v>189</v>
      </c>
      <c r="H503" t="s">
        <v>347</v>
      </c>
      <c r="I503" t="s">
        <v>3148</v>
      </c>
      <c r="J503" t="s">
        <v>3149</v>
      </c>
      <c r="K503" t="s">
        <v>427</v>
      </c>
      <c r="L503" t="s">
        <v>430</v>
      </c>
      <c r="M503" s="133"/>
      <c r="N503" s="133"/>
      <c r="O503" s="156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29" t="str">
        <f>IF(基本情報登録!$D$10="","",IF(基本情報登録!$D$10=F503,1,0))</f>
        <v/>
      </c>
      <c r="AC503" s="133"/>
      <c r="AV503" s="155"/>
    </row>
    <row r="504" spans="1:48" ht="17.649999999999999">
      <c r="A504">
        <v>502</v>
      </c>
      <c r="B504" t="s">
        <v>3150</v>
      </c>
      <c r="C504" t="s">
        <v>3151</v>
      </c>
      <c r="D504" t="s">
        <v>1115</v>
      </c>
      <c r="E504" t="s">
        <v>1116</v>
      </c>
      <c r="F504" t="s">
        <v>695</v>
      </c>
      <c r="G504" t="s">
        <v>189</v>
      </c>
      <c r="H504" t="s">
        <v>3152</v>
      </c>
      <c r="I504" t="s">
        <v>1049</v>
      </c>
      <c r="J504" t="s">
        <v>607</v>
      </c>
      <c r="K504" t="s">
        <v>427</v>
      </c>
      <c r="L504" t="s">
        <v>430</v>
      </c>
      <c r="M504" s="133"/>
      <c r="N504" s="133"/>
      <c r="O504" s="156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29" t="str">
        <f>IF(基本情報登録!$D$10="","",IF(基本情報登録!$D$10=F504,1,0))</f>
        <v/>
      </c>
      <c r="AC504" s="133"/>
      <c r="AV504" s="155"/>
    </row>
    <row r="505" spans="1:48" ht="17.649999999999999">
      <c r="A505">
        <v>503</v>
      </c>
      <c r="B505" t="s">
        <v>3153</v>
      </c>
      <c r="C505" t="s">
        <v>3154</v>
      </c>
      <c r="D505" t="s">
        <v>1115</v>
      </c>
      <c r="E505" t="s">
        <v>1116</v>
      </c>
      <c r="F505" t="s">
        <v>695</v>
      </c>
      <c r="G505" t="s">
        <v>189</v>
      </c>
      <c r="H505" t="s">
        <v>2826</v>
      </c>
      <c r="I505" t="s">
        <v>3155</v>
      </c>
      <c r="J505" t="s">
        <v>501</v>
      </c>
      <c r="K505" t="s">
        <v>427</v>
      </c>
      <c r="L505" t="s">
        <v>430</v>
      </c>
      <c r="M505" s="133"/>
      <c r="N505" s="133"/>
      <c r="O505" s="156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29" t="str">
        <f>IF(基本情報登録!$D$10="","",IF(基本情報登録!$D$10=F505,1,0))</f>
        <v/>
      </c>
      <c r="AC505" s="133"/>
      <c r="AV505" s="155"/>
    </row>
    <row r="506" spans="1:48" ht="17.649999999999999">
      <c r="A506">
        <v>526</v>
      </c>
      <c r="B506" t="s">
        <v>3156</v>
      </c>
      <c r="C506" t="s">
        <v>3157</v>
      </c>
      <c r="D506" t="s">
        <v>205</v>
      </c>
      <c r="E506" t="s">
        <v>206</v>
      </c>
      <c r="F506" t="s">
        <v>737</v>
      </c>
      <c r="G506" t="s">
        <v>189</v>
      </c>
      <c r="H506" t="s">
        <v>3158</v>
      </c>
      <c r="I506" t="s">
        <v>482</v>
      </c>
      <c r="J506" t="s">
        <v>3159</v>
      </c>
      <c r="K506" t="s">
        <v>427</v>
      </c>
      <c r="L506" t="s">
        <v>430</v>
      </c>
      <c r="M506" s="133"/>
      <c r="N506" s="133"/>
      <c r="O506" s="156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29" t="str">
        <f>IF(基本情報登録!$D$10="","",IF(基本情報登録!$D$10=F506,1,0))</f>
        <v/>
      </c>
      <c r="AC506" s="133"/>
      <c r="AV506" s="155"/>
    </row>
    <row r="507" spans="1:48" ht="17.649999999999999">
      <c r="A507">
        <v>527</v>
      </c>
      <c r="B507" t="s">
        <v>3160</v>
      </c>
      <c r="C507" t="s">
        <v>3161</v>
      </c>
      <c r="D507" t="s">
        <v>205</v>
      </c>
      <c r="E507" t="s">
        <v>206</v>
      </c>
      <c r="F507" t="s">
        <v>737</v>
      </c>
      <c r="G507" t="s">
        <v>189</v>
      </c>
      <c r="H507" t="s">
        <v>2802</v>
      </c>
      <c r="I507" t="s">
        <v>569</v>
      </c>
      <c r="J507" t="s">
        <v>501</v>
      </c>
      <c r="K507" t="s">
        <v>427</v>
      </c>
      <c r="L507" t="s">
        <v>430</v>
      </c>
      <c r="M507" s="133"/>
      <c r="N507" s="133"/>
      <c r="O507" s="156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29" t="str">
        <f>IF(基本情報登録!$D$10="","",IF(基本情報登録!$D$10=F507,1,0))</f>
        <v/>
      </c>
      <c r="AC507" s="133"/>
      <c r="AV507" s="155"/>
    </row>
    <row r="508" spans="1:48" ht="17.649999999999999">
      <c r="A508">
        <v>528</v>
      </c>
      <c r="B508" t="s">
        <v>3162</v>
      </c>
      <c r="C508" t="s">
        <v>3163</v>
      </c>
      <c r="D508" t="s">
        <v>205</v>
      </c>
      <c r="E508" t="s">
        <v>206</v>
      </c>
      <c r="F508" t="s">
        <v>737</v>
      </c>
      <c r="G508" t="s">
        <v>189</v>
      </c>
      <c r="H508" t="s">
        <v>3164</v>
      </c>
      <c r="I508" t="s">
        <v>567</v>
      </c>
      <c r="J508" t="s">
        <v>3165</v>
      </c>
      <c r="K508" t="s">
        <v>427</v>
      </c>
      <c r="L508" t="s">
        <v>430</v>
      </c>
      <c r="M508" s="133"/>
      <c r="N508" s="133"/>
      <c r="O508" s="156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29" t="str">
        <f>IF(基本情報登録!$D$10="","",IF(基本情報登録!$D$10=F508,1,0))</f>
        <v/>
      </c>
      <c r="AC508" s="133"/>
      <c r="AV508" s="155"/>
    </row>
    <row r="509" spans="1:48" ht="17.649999999999999">
      <c r="A509">
        <v>529</v>
      </c>
      <c r="B509" t="s">
        <v>3166</v>
      </c>
      <c r="C509" t="s">
        <v>3167</v>
      </c>
      <c r="D509" t="s">
        <v>205</v>
      </c>
      <c r="E509" t="s">
        <v>206</v>
      </c>
      <c r="F509" t="s">
        <v>737</v>
      </c>
      <c r="G509" t="s">
        <v>189</v>
      </c>
      <c r="H509" t="s">
        <v>2812</v>
      </c>
      <c r="I509" t="s">
        <v>1594</v>
      </c>
      <c r="J509" t="s">
        <v>557</v>
      </c>
      <c r="K509" t="s">
        <v>427</v>
      </c>
      <c r="L509" t="s">
        <v>430</v>
      </c>
      <c r="M509" s="133"/>
      <c r="N509" s="133"/>
      <c r="O509" s="156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29" t="str">
        <f>IF(基本情報登録!$D$10="","",IF(基本情報登録!$D$10=F509,1,0))</f>
        <v/>
      </c>
      <c r="AC509" s="133"/>
      <c r="AV509" s="155"/>
    </row>
    <row r="510" spans="1:48" ht="17.649999999999999">
      <c r="A510">
        <v>530</v>
      </c>
      <c r="B510" t="s">
        <v>3168</v>
      </c>
      <c r="C510" t="s">
        <v>3169</v>
      </c>
      <c r="D510" t="s">
        <v>205</v>
      </c>
      <c r="E510" t="s">
        <v>206</v>
      </c>
      <c r="F510" t="s">
        <v>737</v>
      </c>
      <c r="G510" t="s">
        <v>182</v>
      </c>
      <c r="H510" t="s">
        <v>2644</v>
      </c>
      <c r="I510" t="s">
        <v>3170</v>
      </c>
      <c r="J510" t="s">
        <v>505</v>
      </c>
      <c r="K510" t="s">
        <v>427</v>
      </c>
      <c r="L510" t="s">
        <v>430</v>
      </c>
      <c r="M510" s="133"/>
      <c r="N510" s="133"/>
      <c r="O510" s="156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29" t="str">
        <f>IF(基本情報登録!$D$10="","",IF(基本情報登録!$D$10=F510,1,0))</f>
        <v/>
      </c>
      <c r="AC510" s="133"/>
      <c r="AV510" s="155"/>
    </row>
    <row r="511" spans="1:48" ht="17.649999999999999">
      <c r="A511">
        <v>531</v>
      </c>
      <c r="B511" t="s">
        <v>3171</v>
      </c>
      <c r="C511" t="s">
        <v>3172</v>
      </c>
      <c r="D511" t="s">
        <v>205</v>
      </c>
      <c r="E511" t="s">
        <v>206</v>
      </c>
      <c r="F511" t="s">
        <v>737</v>
      </c>
      <c r="G511" t="s">
        <v>189</v>
      </c>
      <c r="H511" t="s">
        <v>3173</v>
      </c>
      <c r="I511" t="s">
        <v>3174</v>
      </c>
      <c r="J511" t="s">
        <v>520</v>
      </c>
      <c r="K511" t="s">
        <v>427</v>
      </c>
      <c r="L511" t="s">
        <v>430</v>
      </c>
      <c r="M511" s="133"/>
      <c r="N511" s="133"/>
      <c r="O511" s="156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29" t="str">
        <f>IF(基本情報登録!$D$10="","",IF(基本情報登録!$D$10=F511,1,0))</f>
        <v/>
      </c>
      <c r="AC511" s="133"/>
      <c r="AV511" s="155"/>
    </row>
    <row r="512" spans="1:48" ht="17.649999999999999">
      <c r="A512">
        <v>532</v>
      </c>
      <c r="B512" t="s">
        <v>3175</v>
      </c>
      <c r="C512" t="s">
        <v>3176</v>
      </c>
      <c r="D512" t="s">
        <v>205</v>
      </c>
      <c r="E512" t="s">
        <v>206</v>
      </c>
      <c r="F512" t="s">
        <v>737</v>
      </c>
      <c r="G512" t="s">
        <v>189</v>
      </c>
      <c r="H512" t="s">
        <v>3177</v>
      </c>
      <c r="I512" t="s">
        <v>3178</v>
      </c>
      <c r="J512" t="s">
        <v>3179</v>
      </c>
      <c r="K512" t="s">
        <v>427</v>
      </c>
      <c r="L512" t="s">
        <v>430</v>
      </c>
      <c r="M512" s="133"/>
      <c r="N512" s="133"/>
      <c r="O512" s="156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29" t="str">
        <f>IF(基本情報登録!$D$10="","",IF(基本情報登録!$D$10=F512,1,0))</f>
        <v/>
      </c>
      <c r="AC512" s="133"/>
      <c r="AV512" s="155"/>
    </row>
    <row r="513" spans="1:48" ht="17.649999999999999">
      <c r="A513">
        <v>537</v>
      </c>
      <c r="B513" t="s">
        <v>3180</v>
      </c>
      <c r="C513" t="s">
        <v>3181</v>
      </c>
      <c r="D513" t="s">
        <v>1027</v>
      </c>
      <c r="E513" t="s">
        <v>1028</v>
      </c>
      <c r="F513" t="s">
        <v>764</v>
      </c>
      <c r="G513" t="s">
        <v>189</v>
      </c>
      <c r="H513" t="s">
        <v>3182</v>
      </c>
      <c r="I513" t="s">
        <v>3183</v>
      </c>
      <c r="J513" t="s">
        <v>532</v>
      </c>
      <c r="K513" t="s">
        <v>427</v>
      </c>
      <c r="L513" t="s">
        <v>430</v>
      </c>
      <c r="M513" s="133"/>
      <c r="N513" s="133"/>
      <c r="O513" s="156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29" t="str">
        <f>IF(基本情報登録!$D$10="","",IF(基本情報登録!$D$10=F513,1,0))</f>
        <v/>
      </c>
      <c r="AC513" s="133"/>
      <c r="AV513" s="155"/>
    </row>
    <row r="514" spans="1:48" ht="17.649999999999999">
      <c r="A514">
        <v>538</v>
      </c>
      <c r="B514" t="s">
        <v>3184</v>
      </c>
      <c r="C514" t="s">
        <v>3185</v>
      </c>
      <c r="D514" t="s">
        <v>1027</v>
      </c>
      <c r="E514" t="s">
        <v>1028</v>
      </c>
      <c r="F514" t="s">
        <v>764</v>
      </c>
      <c r="G514" t="s">
        <v>189</v>
      </c>
      <c r="H514" t="s">
        <v>3186</v>
      </c>
      <c r="I514" t="s">
        <v>465</v>
      </c>
      <c r="J514" t="s">
        <v>2475</v>
      </c>
      <c r="K514" t="s">
        <v>427</v>
      </c>
      <c r="L514" t="s">
        <v>430</v>
      </c>
      <c r="M514" s="133"/>
      <c r="N514" s="133"/>
      <c r="O514" s="156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29" t="str">
        <f>IF(基本情報登録!$D$10="","",IF(基本情報登録!$D$10=F514,1,0))</f>
        <v/>
      </c>
      <c r="AC514" s="133"/>
      <c r="AV514" s="155"/>
    </row>
    <row r="515" spans="1:48" ht="17.649999999999999">
      <c r="A515">
        <v>544</v>
      </c>
      <c r="B515" t="s">
        <v>3187</v>
      </c>
      <c r="C515" t="s">
        <v>3188</v>
      </c>
      <c r="D515" t="s">
        <v>856</v>
      </c>
      <c r="E515" t="s">
        <v>857</v>
      </c>
      <c r="F515" t="s">
        <v>680</v>
      </c>
      <c r="G515" t="s">
        <v>189</v>
      </c>
      <c r="H515" t="s">
        <v>3189</v>
      </c>
      <c r="I515" t="s">
        <v>447</v>
      </c>
      <c r="J515" t="s">
        <v>645</v>
      </c>
      <c r="K515" t="s">
        <v>427</v>
      </c>
      <c r="L515" t="s">
        <v>430</v>
      </c>
      <c r="M515" s="133"/>
      <c r="N515" s="133"/>
      <c r="O515" s="156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29" t="str">
        <f>IF(基本情報登録!$D$10="","",IF(基本情報登録!$D$10=F515,1,0))</f>
        <v/>
      </c>
      <c r="AC515" s="133"/>
      <c r="AV515" s="155"/>
    </row>
    <row r="516" spans="1:48" ht="17.649999999999999">
      <c r="A516">
        <v>545</v>
      </c>
      <c r="B516" t="s">
        <v>3190</v>
      </c>
      <c r="C516" t="s">
        <v>3191</v>
      </c>
      <c r="D516" t="s">
        <v>856</v>
      </c>
      <c r="E516" t="s">
        <v>857</v>
      </c>
      <c r="F516" t="s">
        <v>680</v>
      </c>
      <c r="G516" t="s">
        <v>189</v>
      </c>
      <c r="H516" t="s">
        <v>3192</v>
      </c>
      <c r="I516" t="s">
        <v>3193</v>
      </c>
      <c r="J516" t="s">
        <v>3194</v>
      </c>
      <c r="K516" t="s">
        <v>427</v>
      </c>
      <c r="L516" t="s">
        <v>430</v>
      </c>
      <c r="M516" s="133"/>
      <c r="N516" s="133"/>
      <c r="O516" s="156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29" t="str">
        <f>IF(基本情報登録!$D$10="","",IF(基本情報登録!$D$10=F516,1,0))</f>
        <v/>
      </c>
      <c r="AC516" s="133"/>
      <c r="AV516" s="155"/>
    </row>
    <row r="517" spans="1:48" ht="17.649999999999999">
      <c r="A517">
        <v>546</v>
      </c>
      <c r="B517" t="s">
        <v>3195</v>
      </c>
      <c r="C517" t="s">
        <v>3196</v>
      </c>
      <c r="D517" t="s">
        <v>856</v>
      </c>
      <c r="E517" t="s">
        <v>857</v>
      </c>
      <c r="F517" t="s">
        <v>680</v>
      </c>
      <c r="G517" t="s">
        <v>189</v>
      </c>
      <c r="H517" t="s">
        <v>2366</v>
      </c>
      <c r="I517" t="s">
        <v>2119</v>
      </c>
      <c r="J517" t="s">
        <v>3197</v>
      </c>
      <c r="K517" t="s">
        <v>427</v>
      </c>
      <c r="L517" t="s">
        <v>430</v>
      </c>
      <c r="M517" s="133"/>
      <c r="N517" s="133"/>
      <c r="O517" s="156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  <c r="AA517" s="133"/>
      <c r="AB517" s="129" t="str">
        <f>IF(基本情報登録!$D$10="","",IF(基本情報登録!$D$10=F517,1,0))</f>
        <v/>
      </c>
      <c r="AC517" s="133"/>
      <c r="AV517" s="155"/>
    </row>
    <row r="518" spans="1:48" ht="17.649999999999999">
      <c r="A518">
        <v>547</v>
      </c>
      <c r="B518" t="s">
        <v>3198</v>
      </c>
      <c r="C518" t="s">
        <v>3199</v>
      </c>
      <c r="D518" t="s">
        <v>856</v>
      </c>
      <c r="E518" t="s">
        <v>857</v>
      </c>
      <c r="F518" t="s">
        <v>680</v>
      </c>
      <c r="G518" t="s">
        <v>189</v>
      </c>
      <c r="H518" t="s">
        <v>3200</v>
      </c>
      <c r="I518" t="s">
        <v>445</v>
      </c>
      <c r="J518" t="s">
        <v>594</v>
      </c>
      <c r="K518" t="s">
        <v>427</v>
      </c>
      <c r="L518" t="s">
        <v>430</v>
      </c>
      <c r="M518" s="133"/>
      <c r="N518" s="133"/>
      <c r="O518" s="156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  <c r="AA518" s="133"/>
      <c r="AB518" s="129" t="str">
        <f>IF(基本情報登録!$D$10="","",IF(基本情報登録!$D$10=F518,1,0))</f>
        <v/>
      </c>
      <c r="AC518" s="133"/>
      <c r="AV518" s="155"/>
    </row>
    <row r="519" spans="1:48" ht="17.649999999999999">
      <c r="A519">
        <v>548</v>
      </c>
      <c r="B519" t="s">
        <v>3201</v>
      </c>
      <c r="C519" t="s">
        <v>3202</v>
      </c>
      <c r="D519" t="s">
        <v>856</v>
      </c>
      <c r="E519" t="s">
        <v>857</v>
      </c>
      <c r="F519" t="s">
        <v>680</v>
      </c>
      <c r="G519" t="s">
        <v>189</v>
      </c>
      <c r="H519" t="s">
        <v>3203</v>
      </c>
      <c r="I519" t="s">
        <v>465</v>
      </c>
      <c r="J519" t="s">
        <v>559</v>
      </c>
      <c r="K519" t="s">
        <v>427</v>
      </c>
      <c r="L519" t="s">
        <v>430</v>
      </c>
      <c r="M519" s="133"/>
      <c r="N519" s="133"/>
      <c r="O519" s="156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  <c r="AA519" s="133"/>
      <c r="AB519" s="129" t="str">
        <f>IF(基本情報登録!$D$10="","",IF(基本情報登録!$D$10=F519,1,0))</f>
        <v/>
      </c>
      <c r="AC519" s="133"/>
      <c r="AV519" s="155"/>
    </row>
    <row r="520" spans="1:48" ht="17.649999999999999">
      <c r="A520">
        <v>549</v>
      </c>
      <c r="B520" t="s">
        <v>3204</v>
      </c>
      <c r="C520" t="s">
        <v>3205</v>
      </c>
      <c r="D520" t="s">
        <v>856</v>
      </c>
      <c r="E520" t="s">
        <v>857</v>
      </c>
      <c r="F520" t="s">
        <v>680</v>
      </c>
      <c r="G520" t="s">
        <v>189</v>
      </c>
      <c r="H520" t="s">
        <v>3206</v>
      </c>
      <c r="I520" t="s">
        <v>3207</v>
      </c>
      <c r="J520" t="s">
        <v>501</v>
      </c>
      <c r="K520" t="s">
        <v>427</v>
      </c>
      <c r="L520" t="s">
        <v>430</v>
      </c>
      <c r="M520" s="133"/>
      <c r="N520" s="133"/>
      <c r="O520" s="156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  <c r="AA520" s="133"/>
      <c r="AB520" s="129" t="str">
        <f>IF(基本情報登録!$D$10="","",IF(基本情報登録!$D$10=F520,1,0))</f>
        <v/>
      </c>
      <c r="AC520" s="133"/>
      <c r="AV520" s="155"/>
    </row>
    <row r="521" spans="1:48" ht="17.649999999999999">
      <c r="A521">
        <v>550</v>
      </c>
      <c r="B521" t="s">
        <v>3208</v>
      </c>
      <c r="C521" t="s">
        <v>3209</v>
      </c>
      <c r="D521" t="s">
        <v>856</v>
      </c>
      <c r="E521" t="s">
        <v>857</v>
      </c>
      <c r="F521" t="s">
        <v>683</v>
      </c>
      <c r="G521" t="s">
        <v>182</v>
      </c>
      <c r="H521" t="s">
        <v>342</v>
      </c>
      <c r="I521" t="s">
        <v>3210</v>
      </c>
      <c r="J521" t="s">
        <v>3211</v>
      </c>
      <c r="K521" t="s">
        <v>427</v>
      </c>
      <c r="L521" t="s">
        <v>430</v>
      </c>
      <c r="M521" s="133"/>
      <c r="N521" s="133"/>
      <c r="O521" s="156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  <c r="AA521" s="133"/>
      <c r="AB521" s="129" t="str">
        <f>IF(基本情報登録!$D$10="","",IF(基本情報登録!$D$10=F521,1,0))</f>
        <v/>
      </c>
      <c r="AC521" s="133"/>
      <c r="AV521" s="155"/>
    </row>
    <row r="522" spans="1:48" ht="17.649999999999999">
      <c r="A522">
        <v>551</v>
      </c>
      <c r="B522" t="s">
        <v>3212</v>
      </c>
      <c r="C522" t="s">
        <v>3213</v>
      </c>
      <c r="D522" t="s">
        <v>1115</v>
      </c>
      <c r="E522" t="s">
        <v>1116</v>
      </c>
      <c r="F522" t="s">
        <v>683</v>
      </c>
      <c r="G522" t="s">
        <v>184</v>
      </c>
      <c r="H522" t="s">
        <v>2353</v>
      </c>
      <c r="I522" t="s">
        <v>3214</v>
      </c>
      <c r="J522" t="s">
        <v>611</v>
      </c>
      <c r="K522" t="s">
        <v>427</v>
      </c>
      <c r="L522" t="s">
        <v>430</v>
      </c>
      <c r="M522" s="133"/>
      <c r="N522" s="133"/>
      <c r="O522" s="156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  <c r="AA522" s="133"/>
      <c r="AB522" s="129" t="str">
        <f>IF(基本情報登録!$D$10="","",IF(基本情報登録!$D$10=F522,1,0))</f>
        <v/>
      </c>
      <c r="AC522" s="133"/>
      <c r="AV522" s="155"/>
    </row>
    <row r="523" spans="1:48" ht="17.649999999999999">
      <c r="A523">
        <v>552</v>
      </c>
      <c r="B523" t="s">
        <v>3215</v>
      </c>
      <c r="C523" t="s">
        <v>3216</v>
      </c>
      <c r="D523" t="s">
        <v>856</v>
      </c>
      <c r="E523" t="s">
        <v>857</v>
      </c>
      <c r="F523" t="s">
        <v>683</v>
      </c>
      <c r="G523" t="s">
        <v>189</v>
      </c>
      <c r="H523" t="s">
        <v>3014</v>
      </c>
      <c r="I523" t="s">
        <v>3217</v>
      </c>
      <c r="J523" t="s">
        <v>587</v>
      </c>
      <c r="K523" t="s">
        <v>427</v>
      </c>
      <c r="L523" t="s">
        <v>430</v>
      </c>
      <c r="M523" s="133"/>
      <c r="N523" s="133"/>
      <c r="O523" s="156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  <c r="AA523" s="133"/>
      <c r="AB523" s="129" t="str">
        <f>IF(基本情報登録!$D$10="","",IF(基本情報登録!$D$10=F523,1,0))</f>
        <v/>
      </c>
      <c r="AC523" s="133"/>
      <c r="AV523" s="155"/>
    </row>
    <row r="524" spans="1:48" ht="17.649999999999999">
      <c r="A524">
        <v>553</v>
      </c>
      <c r="B524" t="s">
        <v>3218</v>
      </c>
      <c r="C524" t="s">
        <v>3219</v>
      </c>
      <c r="D524" t="s">
        <v>856</v>
      </c>
      <c r="E524" t="s">
        <v>857</v>
      </c>
      <c r="F524" t="s">
        <v>683</v>
      </c>
      <c r="G524" t="s">
        <v>189</v>
      </c>
      <c r="H524" t="s">
        <v>3220</v>
      </c>
      <c r="I524" t="s">
        <v>3221</v>
      </c>
      <c r="J524" t="s">
        <v>549</v>
      </c>
      <c r="K524" t="s">
        <v>427</v>
      </c>
      <c r="L524" t="s">
        <v>430</v>
      </c>
      <c r="M524" s="133"/>
      <c r="N524" s="133"/>
      <c r="O524" s="156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  <c r="AA524" s="133"/>
      <c r="AB524" s="129" t="str">
        <f>IF(基本情報登録!$D$10="","",IF(基本情報登録!$D$10=F524,1,0))</f>
        <v/>
      </c>
      <c r="AC524" s="133"/>
      <c r="AV524" s="155"/>
    </row>
    <row r="525" spans="1:48" ht="17.649999999999999">
      <c r="A525">
        <v>554</v>
      </c>
      <c r="B525" t="s">
        <v>3222</v>
      </c>
      <c r="C525" t="s">
        <v>3223</v>
      </c>
      <c r="D525" t="s">
        <v>856</v>
      </c>
      <c r="E525" t="s">
        <v>857</v>
      </c>
      <c r="F525" t="s">
        <v>683</v>
      </c>
      <c r="G525" t="s">
        <v>189</v>
      </c>
      <c r="H525" t="s">
        <v>3177</v>
      </c>
      <c r="I525" t="s">
        <v>3224</v>
      </c>
      <c r="J525" t="s">
        <v>573</v>
      </c>
      <c r="K525" t="s">
        <v>427</v>
      </c>
      <c r="L525" t="s">
        <v>430</v>
      </c>
      <c r="M525" s="133"/>
      <c r="N525" s="133"/>
      <c r="O525" s="156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  <c r="AA525" s="133"/>
      <c r="AB525" s="129" t="str">
        <f>IF(基本情報登録!$D$10="","",IF(基本情報登録!$D$10=F525,1,0))</f>
        <v/>
      </c>
      <c r="AC525" s="133"/>
      <c r="AV525" s="155"/>
    </row>
    <row r="526" spans="1:48" ht="17.649999999999999">
      <c r="A526">
        <v>555</v>
      </c>
      <c r="B526" t="s">
        <v>3225</v>
      </c>
      <c r="C526" t="s">
        <v>3226</v>
      </c>
      <c r="D526" t="s">
        <v>856</v>
      </c>
      <c r="E526" t="s">
        <v>857</v>
      </c>
      <c r="F526" t="s">
        <v>683</v>
      </c>
      <c r="G526" t="s">
        <v>189</v>
      </c>
      <c r="H526" t="s">
        <v>3014</v>
      </c>
      <c r="I526" t="s">
        <v>3227</v>
      </c>
      <c r="J526" t="s">
        <v>2398</v>
      </c>
      <c r="K526" t="s">
        <v>427</v>
      </c>
      <c r="L526" t="s">
        <v>430</v>
      </c>
      <c r="M526" s="133"/>
      <c r="N526" s="133"/>
      <c r="O526" s="156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  <c r="AA526" s="133"/>
      <c r="AB526" s="129" t="str">
        <f>IF(基本情報登録!$D$10="","",IF(基本情報登録!$D$10=F526,1,0))</f>
        <v/>
      </c>
      <c r="AC526" s="133"/>
      <c r="AV526" s="155"/>
    </row>
    <row r="527" spans="1:48" ht="17.649999999999999">
      <c r="A527">
        <v>556</v>
      </c>
      <c r="B527" t="s">
        <v>3228</v>
      </c>
      <c r="C527" t="s">
        <v>3229</v>
      </c>
      <c r="D527" t="s">
        <v>856</v>
      </c>
      <c r="E527" t="s">
        <v>857</v>
      </c>
      <c r="F527" t="s">
        <v>683</v>
      </c>
      <c r="G527" t="s">
        <v>189</v>
      </c>
      <c r="H527" t="s">
        <v>3230</v>
      </c>
      <c r="I527" t="s">
        <v>434</v>
      </c>
      <c r="J527" t="s">
        <v>633</v>
      </c>
      <c r="K527" t="s">
        <v>427</v>
      </c>
      <c r="L527" t="s">
        <v>430</v>
      </c>
      <c r="M527" s="133"/>
      <c r="N527" s="133"/>
      <c r="O527" s="156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  <c r="AA527" s="133"/>
      <c r="AB527" s="129" t="str">
        <f>IF(基本情報登録!$D$10="","",IF(基本情報登録!$D$10=F527,1,0))</f>
        <v/>
      </c>
      <c r="AC527" s="133"/>
      <c r="AV527" s="155"/>
    </row>
    <row r="528" spans="1:48" ht="17.649999999999999">
      <c r="A528">
        <v>557</v>
      </c>
      <c r="B528" t="s">
        <v>3231</v>
      </c>
      <c r="C528" t="s">
        <v>3232</v>
      </c>
      <c r="D528" t="s">
        <v>856</v>
      </c>
      <c r="E528" t="s">
        <v>857</v>
      </c>
      <c r="F528" t="s">
        <v>683</v>
      </c>
      <c r="G528" t="s">
        <v>189</v>
      </c>
      <c r="H528" t="s">
        <v>3116</v>
      </c>
      <c r="I528" t="s">
        <v>550</v>
      </c>
      <c r="J528" t="s">
        <v>522</v>
      </c>
      <c r="K528" t="s">
        <v>427</v>
      </c>
      <c r="L528" t="s">
        <v>430</v>
      </c>
      <c r="M528" s="133"/>
      <c r="N528" s="133"/>
      <c r="O528" s="156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  <c r="AA528" s="133"/>
      <c r="AB528" s="129" t="str">
        <f>IF(基本情報登録!$D$10="","",IF(基本情報登録!$D$10=F528,1,0))</f>
        <v/>
      </c>
      <c r="AC528" s="133"/>
      <c r="AV528" s="155"/>
    </row>
    <row r="529" spans="1:48" ht="17.649999999999999">
      <c r="A529">
        <v>558</v>
      </c>
      <c r="B529" t="s">
        <v>3233</v>
      </c>
      <c r="C529" t="s">
        <v>3234</v>
      </c>
      <c r="D529" t="s">
        <v>205</v>
      </c>
      <c r="E529" t="s">
        <v>206</v>
      </c>
      <c r="F529" t="s">
        <v>677</v>
      </c>
      <c r="G529" t="s">
        <v>182</v>
      </c>
      <c r="H529" t="s">
        <v>3235</v>
      </c>
      <c r="I529" t="s">
        <v>3236</v>
      </c>
      <c r="J529" t="s">
        <v>610</v>
      </c>
      <c r="K529" t="s">
        <v>427</v>
      </c>
      <c r="L529" t="s">
        <v>430</v>
      </c>
      <c r="M529" s="133"/>
      <c r="N529" s="133"/>
      <c r="O529" s="156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  <c r="AA529" s="133"/>
      <c r="AB529" s="129" t="str">
        <f>IF(基本情報登録!$D$10="","",IF(基本情報登録!$D$10=F529,1,0))</f>
        <v/>
      </c>
      <c r="AC529" s="133"/>
      <c r="AV529" s="155"/>
    </row>
    <row r="530" spans="1:48" ht="17.649999999999999">
      <c r="A530">
        <v>559</v>
      </c>
      <c r="B530" t="s">
        <v>3237</v>
      </c>
      <c r="C530" t="s">
        <v>3238</v>
      </c>
      <c r="D530" t="s">
        <v>205</v>
      </c>
      <c r="E530" t="s">
        <v>206</v>
      </c>
      <c r="F530" t="s">
        <v>677</v>
      </c>
      <c r="G530" t="s">
        <v>182</v>
      </c>
      <c r="H530" t="s">
        <v>3239</v>
      </c>
      <c r="I530" t="s">
        <v>440</v>
      </c>
      <c r="J530" t="s">
        <v>3240</v>
      </c>
      <c r="K530" t="s">
        <v>427</v>
      </c>
      <c r="L530" t="s">
        <v>430</v>
      </c>
      <c r="M530" s="133"/>
      <c r="N530" s="133"/>
      <c r="O530" s="156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  <c r="AA530" s="133"/>
      <c r="AB530" s="129" t="str">
        <f>IF(基本情報登録!$D$10="","",IF(基本情報登録!$D$10=F530,1,0))</f>
        <v/>
      </c>
      <c r="AC530" s="133"/>
      <c r="AV530" s="155"/>
    </row>
    <row r="531" spans="1:48" ht="17.649999999999999">
      <c r="A531">
        <v>560</v>
      </c>
      <c r="B531" t="s">
        <v>3241</v>
      </c>
      <c r="C531" t="s">
        <v>3242</v>
      </c>
      <c r="D531" t="s">
        <v>205</v>
      </c>
      <c r="E531" t="s">
        <v>206</v>
      </c>
      <c r="F531" t="s">
        <v>677</v>
      </c>
      <c r="G531" t="s">
        <v>182</v>
      </c>
      <c r="H531" t="s">
        <v>1265</v>
      </c>
      <c r="I531" t="s">
        <v>3243</v>
      </c>
      <c r="J531" t="s">
        <v>998</v>
      </c>
      <c r="K531" t="s">
        <v>427</v>
      </c>
      <c r="L531" t="s">
        <v>430</v>
      </c>
      <c r="M531" s="133"/>
      <c r="N531" s="133"/>
      <c r="O531" s="156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  <c r="AA531" s="133"/>
      <c r="AB531" s="129" t="str">
        <f>IF(基本情報登録!$D$10="","",IF(基本情報登録!$D$10=F531,1,0))</f>
        <v/>
      </c>
      <c r="AC531" s="133"/>
      <c r="AV531" s="155"/>
    </row>
    <row r="532" spans="1:48" ht="17.649999999999999">
      <c r="A532">
        <v>561</v>
      </c>
      <c r="B532" t="s">
        <v>3244</v>
      </c>
      <c r="C532" t="s">
        <v>3245</v>
      </c>
      <c r="D532" t="s">
        <v>205</v>
      </c>
      <c r="E532" t="s">
        <v>206</v>
      </c>
      <c r="F532" t="s">
        <v>677</v>
      </c>
      <c r="G532" t="s">
        <v>184</v>
      </c>
      <c r="H532" t="s">
        <v>3246</v>
      </c>
      <c r="I532" t="s">
        <v>3236</v>
      </c>
      <c r="J532" t="s">
        <v>3247</v>
      </c>
      <c r="K532" t="s">
        <v>427</v>
      </c>
      <c r="L532" t="s">
        <v>430</v>
      </c>
      <c r="M532" s="133"/>
      <c r="N532" s="133"/>
      <c r="O532" s="156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  <c r="AA532" s="133"/>
      <c r="AB532" s="129" t="str">
        <f>IF(基本情報登録!$D$10="","",IF(基本情報登録!$D$10=F532,1,0))</f>
        <v/>
      </c>
      <c r="AC532" s="133"/>
      <c r="AV532" s="155"/>
    </row>
    <row r="533" spans="1:48" ht="17.649999999999999">
      <c r="A533">
        <v>562</v>
      </c>
      <c r="B533" t="s">
        <v>3248</v>
      </c>
      <c r="C533" t="s">
        <v>3249</v>
      </c>
      <c r="D533" t="s">
        <v>205</v>
      </c>
      <c r="E533" t="s">
        <v>206</v>
      </c>
      <c r="F533" t="s">
        <v>677</v>
      </c>
      <c r="G533" t="s">
        <v>184</v>
      </c>
      <c r="H533" t="s">
        <v>498</v>
      </c>
      <c r="I533" t="s">
        <v>3250</v>
      </c>
      <c r="J533" t="s">
        <v>1880</v>
      </c>
      <c r="K533" t="s">
        <v>427</v>
      </c>
      <c r="L533" t="s">
        <v>430</v>
      </c>
      <c r="M533" s="133"/>
      <c r="N533" s="133"/>
      <c r="O533" s="156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  <c r="AA533" s="133"/>
      <c r="AB533" s="129" t="str">
        <f>IF(基本情報登録!$D$10="","",IF(基本情報登録!$D$10=F533,1,0))</f>
        <v/>
      </c>
      <c r="AC533" s="133"/>
      <c r="AV533" s="155"/>
    </row>
    <row r="534" spans="1:48" ht="17.649999999999999">
      <c r="A534">
        <v>563</v>
      </c>
      <c r="B534" t="s">
        <v>3251</v>
      </c>
      <c r="C534" t="s">
        <v>3252</v>
      </c>
      <c r="D534" t="s">
        <v>205</v>
      </c>
      <c r="E534" t="s">
        <v>206</v>
      </c>
      <c r="F534" t="s">
        <v>677</v>
      </c>
      <c r="G534" t="s">
        <v>189</v>
      </c>
      <c r="H534" t="s">
        <v>3253</v>
      </c>
      <c r="I534" t="s">
        <v>556</v>
      </c>
      <c r="J534" t="s">
        <v>3254</v>
      </c>
      <c r="K534" t="s">
        <v>427</v>
      </c>
      <c r="L534" t="s">
        <v>430</v>
      </c>
      <c r="M534" s="133"/>
      <c r="N534" s="133"/>
      <c r="O534" s="156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  <c r="AA534" s="133"/>
      <c r="AB534" s="129" t="str">
        <f>IF(基本情報登録!$D$10="","",IF(基本情報登録!$D$10=F534,1,0))</f>
        <v/>
      </c>
      <c r="AC534" s="133"/>
      <c r="AV534" s="155"/>
    </row>
    <row r="535" spans="1:48" ht="17.649999999999999">
      <c r="A535">
        <v>564</v>
      </c>
      <c r="B535" t="s">
        <v>3255</v>
      </c>
      <c r="C535" t="s">
        <v>3256</v>
      </c>
      <c r="D535" t="s">
        <v>205</v>
      </c>
      <c r="E535" t="s">
        <v>206</v>
      </c>
      <c r="F535" t="s">
        <v>677</v>
      </c>
      <c r="G535" t="s">
        <v>189</v>
      </c>
      <c r="H535" t="s">
        <v>3257</v>
      </c>
      <c r="I535" t="s">
        <v>3236</v>
      </c>
      <c r="J535" t="s">
        <v>533</v>
      </c>
      <c r="K535" t="s">
        <v>427</v>
      </c>
      <c r="L535" t="s">
        <v>430</v>
      </c>
      <c r="M535" s="133"/>
      <c r="N535" s="133"/>
      <c r="O535" s="156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  <c r="AA535" s="133"/>
      <c r="AB535" s="129" t="str">
        <f>IF(基本情報登録!$D$10="","",IF(基本情報登録!$D$10=F535,1,0))</f>
        <v/>
      </c>
      <c r="AC535" s="133"/>
      <c r="AV535" s="155"/>
    </row>
    <row r="536" spans="1:48" ht="17.649999999999999">
      <c r="A536">
        <v>565</v>
      </c>
      <c r="B536" t="s">
        <v>3258</v>
      </c>
      <c r="C536" t="s">
        <v>3259</v>
      </c>
      <c r="D536" t="s">
        <v>843</v>
      </c>
      <c r="E536" t="s">
        <v>844</v>
      </c>
      <c r="F536" t="s">
        <v>704</v>
      </c>
      <c r="G536">
        <v>1</v>
      </c>
      <c r="H536" t="s">
        <v>3260</v>
      </c>
      <c r="I536" t="s">
        <v>3261</v>
      </c>
      <c r="J536" t="s">
        <v>520</v>
      </c>
      <c r="K536" t="s">
        <v>427</v>
      </c>
      <c r="L536" t="s">
        <v>430</v>
      </c>
      <c r="M536" s="133"/>
      <c r="N536" s="133"/>
      <c r="O536" s="156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  <c r="AA536" s="133"/>
      <c r="AB536" s="129" t="str">
        <f>IF(基本情報登録!$D$10="","",IF(基本情報登録!$D$10=F536,1,0))</f>
        <v/>
      </c>
      <c r="AC536" s="133"/>
      <c r="AV536" s="155"/>
    </row>
    <row r="537" spans="1:48" ht="17.649999999999999">
      <c r="A537">
        <v>566</v>
      </c>
      <c r="B537" t="s">
        <v>3262</v>
      </c>
      <c r="C537" t="s">
        <v>3263</v>
      </c>
      <c r="D537" t="s">
        <v>1115</v>
      </c>
      <c r="E537" t="s">
        <v>1116</v>
      </c>
      <c r="F537" t="s">
        <v>704</v>
      </c>
      <c r="G537">
        <v>1</v>
      </c>
      <c r="H537" t="s">
        <v>2792</v>
      </c>
      <c r="I537" t="s">
        <v>3264</v>
      </c>
      <c r="J537" t="s">
        <v>3265</v>
      </c>
      <c r="K537" t="s">
        <v>427</v>
      </c>
      <c r="L537" t="s">
        <v>430</v>
      </c>
      <c r="M537" s="133"/>
      <c r="N537" s="133"/>
      <c r="O537" s="156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  <c r="AA537" s="133"/>
      <c r="AB537" s="129" t="str">
        <f>IF(基本情報登録!$D$10="","",IF(基本情報登録!$D$10=F537,1,0))</f>
        <v/>
      </c>
      <c r="AC537" s="133"/>
      <c r="AV537" s="155"/>
    </row>
    <row r="538" spans="1:48" ht="17.649999999999999">
      <c r="A538">
        <v>567</v>
      </c>
      <c r="B538" t="s">
        <v>3266</v>
      </c>
      <c r="C538" t="s">
        <v>3267</v>
      </c>
      <c r="D538" t="s">
        <v>843</v>
      </c>
      <c r="E538" t="s">
        <v>844</v>
      </c>
      <c r="F538" t="s">
        <v>704</v>
      </c>
      <c r="G538">
        <v>1</v>
      </c>
      <c r="H538" t="s">
        <v>3268</v>
      </c>
      <c r="I538" t="s">
        <v>3269</v>
      </c>
      <c r="J538" t="s">
        <v>3270</v>
      </c>
      <c r="K538" t="s">
        <v>427</v>
      </c>
      <c r="L538" t="s">
        <v>430</v>
      </c>
      <c r="M538" s="133"/>
      <c r="N538" s="133"/>
      <c r="O538" s="156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  <c r="AA538" s="133"/>
      <c r="AB538" s="129" t="str">
        <f>IF(基本情報登録!$D$10="","",IF(基本情報登録!$D$10=F538,1,0))</f>
        <v/>
      </c>
      <c r="AC538" s="133"/>
      <c r="AV538" s="155"/>
    </row>
    <row r="539" spans="1:48" ht="17.649999999999999">
      <c r="A539">
        <v>568</v>
      </c>
      <c r="B539" t="s">
        <v>3271</v>
      </c>
      <c r="C539" t="s">
        <v>3272</v>
      </c>
      <c r="D539" t="s">
        <v>843</v>
      </c>
      <c r="E539" t="s">
        <v>844</v>
      </c>
      <c r="F539" t="s">
        <v>716</v>
      </c>
      <c r="G539" t="s">
        <v>182</v>
      </c>
      <c r="H539" t="s">
        <v>3273</v>
      </c>
      <c r="I539" t="s">
        <v>3274</v>
      </c>
      <c r="J539" t="s">
        <v>3275</v>
      </c>
      <c r="K539" t="s">
        <v>427</v>
      </c>
      <c r="L539" t="s">
        <v>430</v>
      </c>
      <c r="M539" s="133"/>
      <c r="N539" s="133"/>
      <c r="O539" s="156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  <c r="AA539" s="133"/>
      <c r="AB539" s="129" t="str">
        <f>IF(基本情報登録!$D$10="","",IF(基本情報登録!$D$10=F539,1,0))</f>
        <v/>
      </c>
      <c r="AC539" s="133"/>
      <c r="AV539" s="155"/>
    </row>
    <row r="540" spans="1:48" ht="17.649999999999999">
      <c r="A540">
        <v>569</v>
      </c>
      <c r="B540" t="s">
        <v>3276</v>
      </c>
      <c r="C540" t="s">
        <v>3277</v>
      </c>
      <c r="D540" t="s">
        <v>843</v>
      </c>
      <c r="E540" t="s">
        <v>844</v>
      </c>
      <c r="F540" t="s">
        <v>716</v>
      </c>
      <c r="G540" t="s">
        <v>189</v>
      </c>
      <c r="H540" t="s">
        <v>388</v>
      </c>
      <c r="I540" t="s">
        <v>3278</v>
      </c>
      <c r="J540" t="s">
        <v>3279</v>
      </c>
      <c r="K540" t="s">
        <v>427</v>
      </c>
      <c r="L540" t="s">
        <v>430</v>
      </c>
      <c r="M540" s="133"/>
      <c r="N540" s="133"/>
      <c r="O540" s="156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  <c r="AA540" s="133"/>
      <c r="AB540" s="129" t="str">
        <f>IF(基本情報登録!$D$10="","",IF(基本情報登録!$D$10=F540,1,0))</f>
        <v/>
      </c>
      <c r="AC540" s="133"/>
      <c r="AV540" s="155"/>
    </row>
    <row r="541" spans="1:48" ht="17.649999999999999">
      <c r="A541">
        <v>570</v>
      </c>
      <c r="B541" t="s">
        <v>3280</v>
      </c>
      <c r="C541" t="s">
        <v>3281</v>
      </c>
      <c r="D541" t="s">
        <v>1027</v>
      </c>
      <c r="E541" t="s">
        <v>1028</v>
      </c>
      <c r="F541" t="s">
        <v>716</v>
      </c>
      <c r="G541" t="s">
        <v>189</v>
      </c>
      <c r="H541" t="s">
        <v>3282</v>
      </c>
      <c r="I541" t="s">
        <v>542</v>
      </c>
      <c r="J541" t="s">
        <v>3283</v>
      </c>
      <c r="K541" t="s">
        <v>427</v>
      </c>
      <c r="L541" t="s">
        <v>430</v>
      </c>
      <c r="M541" s="133"/>
      <c r="N541" s="133"/>
      <c r="O541" s="156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  <c r="AA541" s="133"/>
      <c r="AB541" s="129" t="str">
        <f>IF(基本情報登録!$D$10="","",IF(基本情報登録!$D$10=F541,1,0))</f>
        <v/>
      </c>
      <c r="AC541" s="133"/>
      <c r="AV541" s="155"/>
    </row>
    <row r="542" spans="1:48" ht="17.649999999999999">
      <c r="A542">
        <v>571</v>
      </c>
      <c r="B542" t="s">
        <v>3284</v>
      </c>
      <c r="C542" t="s">
        <v>3285</v>
      </c>
      <c r="D542" t="s">
        <v>3286</v>
      </c>
      <c r="E542">
        <v>31</v>
      </c>
      <c r="F542" t="s">
        <v>716</v>
      </c>
      <c r="G542" t="s">
        <v>197</v>
      </c>
      <c r="H542" t="s">
        <v>3287</v>
      </c>
      <c r="I542" t="s">
        <v>3288</v>
      </c>
      <c r="J542" t="s">
        <v>3289</v>
      </c>
      <c r="K542" t="s">
        <v>427</v>
      </c>
      <c r="L542" t="s">
        <v>430</v>
      </c>
      <c r="M542" s="133"/>
      <c r="N542" s="133"/>
      <c r="O542" s="156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  <c r="AA542" s="133"/>
      <c r="AB542" s="129" t="str">
        <f>IF(基本情報登録!$D$10="","",IF(基本情報登録!$D$10=F542,1,0))</f>
        <v/>
      </c>
      <c r="AC542" s="133"/>
      <c r="AV542" s="155"/>
    </row>
    <row r="543" spans="1:48" ht="17.649999999999999">
      <c r="A543">
        <v>572</v>
      </c>
      <c r="B543" t="s">
        <v>3290</v>
      </c>
      <c r="C543" t="s">
        <v>3291</v>
      </c>
      <c r="D543" t="s">
        <v>219</v>
      </c>
      <c r="E543" t="s">
        <v>220</v>
      </c>
      <c r="F543" t="s">
        <v>716</v>
      </c>
      <c r="G543" t="s">
        <v>189</v>
      </c>
      <c r="H543" t="s">
        <v>3292</v>
      </c>
      <c r="I543" t="s">
        <v>1733</v>
      </c>
      <c r="J543" t="s">
        <v>506</v>
      </c>
      <c r="K543" t="s">
        <v>427</v>
      </c>
      <c r="L543" t="s">
        <v>430</v>
      </c>
      <c r="M543" s="133"/>
      <c r="N543" s="133"/>
      <c r="O543" s="156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  <c r="AA543" s="133"/>
      <c r="AB543" s="129" t="str">
        <f>IF(基本情報登録!$D$10="","",IF(基本情報登録!$D$10=F543,1,0))</f>
        <v/>
      </c>
      <c r="AC543" s="133"/>
      <c r="AV543" s="155"/>
    </row>
    <row r="544" spans="1:48" ht="17.649999999999999">
      <c r="A544">
        <v>573</v>
      </c>
      <c r="B544" t="s">
        <v>3293</v>
      </c>
      <c r="C544" t="s">
        <v>3294</v>
      </c>
      <c r="D544" t="s">
        <v>207</v>
      </c>
      <c r="E544" t="s">
        <v>208</v>
      </c>
      <c r="F544" t="s">
        <v>716</v>
      </c>
      <c r="G544" t="s">
        <v>189</v>
      </c>
      <c r="H544" t="s">
        <v>3295</v>
      </c>
      <c r="I544" t="s">
        <v>3296</v>
      </c>
      <c r="J544" t="s">
        <v>3297</v>
      </c>
      <c r="K544" t="s">
        <v>427</v>
      </c>
      <c r="L544" t="s">
        <v>430</v>
      </c>
      <c r="M544" s="133"/>
      <c r="N544" s="133"/>
      <c r="O544" s="156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  <c r="AA544" s="133"/>
      <c r="AB544" s="129" t="str">
        <f>IF(基本情報登録!$D$10="","",IF(基本情報登録!$D$10=F544,1,0))</f>
        <v/>
      </c>
      <c r="AC544" s="133"/>
      <c r="AV544" s="155"/>
    </row>
    <row r="545" spans="1:48" ht="17.649999999999999">
      <c r="A545">
        <v>574</v>
      </c>
      <c r="B545" t="s">
        <v>3298</v>
      </c>
      <c r="C545" t="s">
        <v>3299</v>
      </c>
      <c r="D545" t="s">
        <v>1027</v>
      </c>
      <c r="E545" t="s">
        <v>1028</v>
      </c>
      <c r="F545" t="s">
        <v>716</v>
      </c>
      <c r="G545" t="s">
        <v>189</v>
      </c>
      <c r="H545" t="s">
        <v>3300</v>
      </c>
      <c r="I545" t="s">
        <v>3301</v>
      </c>
      <c r="J545" t="s">
        <v>3302</v>
      </c>
      <c r="K545" t="s">
        <v>427</v>
      </c>
      <c r="L545" t="s">
        <v>430</v>
      </c>
      <c r="M545" s="133"/>
      <c r="N545" s="133"/>
      <c r="O545" s="156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  <c r="AA545" s="133"/>
      <c r="AB545" s="129" t="str">
        <f>IF(基本情報登録!$D$10="","",IF(基本情報登録!$D$10=F545,1,0))</f>
        <v/>
      </c>
      <c r="AC545" s="133"/>
      <c r="AV545" s="155"/>
    </row>
    <row r="546" spans="1:48" ht="17.649999999999999">
      <c r="A546">
        <v>575</v>
      </c>
      <c r="B546" t="s">
        <v>3303</v>
      </c>
      <c r="C546" t="s">
        <v>3304</v>
      </c>
      <c r="D546" t="s">
        <v>843</v>
      </c>
      <c r="E546" t="s">
        <v>844</v>
      </c>
      <c r="F546" t="s">
        <v>716</v>
      </c>
      <c r="G546" t="s">
        <v>189</v>
      </c>
      <c r="H546" t="s">
        <v>406</v>
      </c>
      <c r="I546" t="s">
        <v>3305</v>
      </c>
      <c r="J546" t="s">
        <v>3306</v>
      </c>
      <c r="K546" t="s">
        <v>427</v>
      </c>
      <c r="L546" t="s">
        <v>430</v>
      </c>
      <c r="M546" s="133"/>
      <c r="N546" s="133"/>
      <c r="O546" s="156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  <c r="AA546" s="133"/>
      <c r="AB546" s="129" t="str">
        <f>IF(基本情報登録!$D$10="","",IF(基本情報登録!$D$10=F546,1,0))</f>
        <v/>
      </c>
      <c r="AC546" s="133"/>
      <c r="AV546" s="155"/>
    </row>
    <row r="547" spans="1:48" ht="17.649999999999999">
      <c r="A547">
        <v>576</v>
      </c>
      <c r="B547" t="s">
        <v>3307</v>
      </c>
      <c r="C547" t="s">
        <v>3308</v>
      </c>
      <c r="D547" t="s">
        <v>799</v>
      </c>
      <c r="E547">
        <v>11</v>
      </c>
      <c r="F547" t="s">
        <v>716</v>
      </c>
      <c r="G547" t="s">
        <v>189</v>
      </c>
      <c r="H547" t="s">
        <v>2894</v>
      </c>
      <c r="I547" t="s">
        <v>3309</v>
      </c>
      <c r="J547" t="s">
        <v>3310</v>
      </c>
      <c r="K547" t="s">
        <v>427</v>
      </c>
      <c r="L547" t="s">
        <v>430</v>
      </c>
      <c r="M547" s="133"/>
      <c r="N547" s="133"/>
      <c r="O547" s="156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  <c r="AA547" s="133"/>
      <c r="AB547" s="129" t="str">
        <f>IF(基本情報登録!$D$10="","",IF(基本情報登録!$D$10=F547,1,0))</f>
        <v/>
      </c>
      <c r="AC547" s="133"/>
      <c r="AV547" s="155"/>
    </row>
    <row r="548" spans="1:48" ht="17.649999999999999">
      <c r="A548">
        <v>577</v>
      </c>
      <c r="B548" t="s">
        <v>3311</v>
      </c>
      <c r="C548" t="s">
        <v>3312</v>
      </c>
      <c r="D548" t="s">
        <v>843</v>
      </c>
      <c r="E548" t="s">
        <v>844</v>
      </c>
      <c r="F548" t="s">
        <v>716</v>
      </c>
      <c r="G548" t="s">
        <v>189</v>
      </c>
      <c r="H548" t="s">
        <v>3152</v>
      </c>
      <c r="I548" t="s">
        <v>1587</v>
      </c>
      <c r="J548" t="s">
        <v>619</v>
      </c>
      <c r="K548" t="s">
        <v>427</v>
      </c>
      <c r="L548" t="s">
        <v>430</v>
      </c>
      <c r="M548" s="133"/>
      <c r="N548" s="133"/>
      <c r="O548" s="156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  <c r="AA548" s="133"/>
      <c r="AB548" s="129" t="str">
        <f>IF(基本情報登録!$D$10="","",IF(基本情報登録!$D$10=F548,1,0))</f>
        <v/>
      </c>
      <c r="AC548" s="133"/>
      <c r="AV548" s="155"/>
    </row>
    <row r="549" spans="1:48" ht="17.649999999999999">
      <c r="A549">
        <v>578</v>
      </c>
      <c r="B549" t="s">
        <v>3313</v>
      </c>
      <c r="C549" t="s">
        <v>3314</v>
      </c>
      <c r="D549" t="s">
        <v>843</v>
      </c>
      <c r="E549" t="s">
        <v>844</v>
      </c>
      <c r="F549" t="s">
        <v>719</v>
      </c>
      <c r="G549" t="s">
        <v>3315</v>
      </c>
      <c r="H549" t="s">
        <v>3316</v>
      </c>
      <c r="I549" t="s">
        <v>3317</v>
      </c>
      <c r="J549" t="s">
        <v>3318</v>
      </c>
      <c r="K549" t="s">
        <v>427</v>
      </c>
      <c r="L549" t="s">
        <v>430</v>
      </c>
      <c r="M549" s="133"/>
      <c r="N549" s="133"/>
      <c r="O549" s="156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  <c r="AA549" s="133"/>
      <c r="AB549" s="129" t="str">
        <f>IF(基本情報登録!$D$10="","",IF(基本情報登録!$D$10=F549,1,0))</f>
        <v/>
      </c>
      <c r="AC549" s="133"/>
      <c r="AV549" s="155"/>
    </row>
    <row r="550" spans="1:48" ht="17.649999999999999">
      <c r="A550">
        <v>598</v>
      </c>
      <c r="B550" t="s">
        <v>3319</v>
      </c>
      <c r="C550" t="s">
        <v>3320</v>
      </c>
      <c r="D550" t="s">
        <v>205</v>
      </c>
      <c r="E550" t="s">
        <v>206</v>
      </c>
      <c r="F550" t="s">
        <v>734</v>
      </c>
      <c r="G550" t="s">
        <v>184</v>
      </c>
      <c r="H550" t="s">
        <v>1478</v>
      </c>
      <c r="I550" t="s">
        <v>436</v>
      </c>
      <c r="J550" t="s">
        <v>3321</v>
      </c>
      <c r="K550" t="s">
        <v>427</v>
      </c>
      <c r="L550" t="s">
        <v>430</v>
      </c>
      <c r="M550" s="133"/>
      <c r="N550" s="133"/>
      <c r="O550" s="156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  <c r="AA550" s="133"/>
      <c r="AB550" s="129" t="str">
        <f>IF(基本情報登録!$D$10="","",IF(基本情報登録!$D$10=F550,1,0))</f>
        <v/>
      </c>
      <c r="AC550" s="133"/>
      <c r="AV550" s="155"/>
    </row>
    <row r="551" spans="1:48" ht="17.649999999999999">
      <c r="A551">
        <v>599</v>
      </c>
      <c r="B551" t="s">
        <v>3322</v>
      </c>
      <c r="C551" t="s">
        <v>3323</v>
      </c>
      <c r="D551" t="s">
        <v>205</v>
      </c>
      <c r="E551" t="s">
        <v>206</v>
      </c>
      <c r="F551" t="s">
        <v>734</v>
      </c>
      <c r="G551" t="s">
        <v>189</v>
      </c>
      <c r="H551" t="s">
        <v>3324</v>
      </c>
      <c r="I551" t="s">
        <v>1049</v>
      </c>
      <c r="J551" t="s">
        <v>3325</v>
      </c>
      <c r="K551" t="s">
        <v>427</v>
      </c>
      <c r="L551" t="s">
        <v>430</v>
      </c>
      <c r="M551" s="133"/>
      <c r="N551" s="133"/>
      <c r="O551" s="156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  <c r="AA551" s="133"/>
      <c r="AB551" s="129" t="str">
        <f>IF(基本情報登録!$D$10="","",IF(基本情報登録!$D$10=F551,1,0))</f>
        <v/>
      </c>
      <c r="AC551" s="133"/>
      <c r="AV551" s="155"/>
    </row>
    <row r="552" spans="1:48" ht="17.649999999999999">
      <c r="A552">
        <v>600</v>
      </c>
      <c r="B552" t="s">
        <v>3326</v>
      </c>
      <c r="C552" t="s">
        <v>3327</v>
      </c>
      <c r="D552" t="s">
        <v>205</v>
      </c>
      <c r="E552" t="s">
        <v>206</v>
      </c>
      <c r="F552" t="s">
        <v>734</v>
      </c>
      <c r="G552" t="s">
        <v>189</v>
      </c>
      <c r="H552" t="s">
        <v>3105</v>
      </c>
      <c r="I552" t="s">
        <v>548</v>
      </c>
      <c r="J552" t="s">
        <v>620</v>
      </c>
      <c r="K552" t="s">
        <v>427</v>
      </c>
      <c r="L552" t="s">
        <v>430</v>
      </c>
      <c r="M552" s="133"/>
      <c r="N552" s="133"/>
      <c r="O552" s="156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  <c r="AB552" s="129" t="str">
        <f>IF(基本情報登録!$D$10="","",IF(基本情報登録!$D$10=F552,1,0))</f>
        <v/>
      </c>
      <c r="AC552" s="133"/>
      <c r="AV552" s="155"/>
    </row>
    <row r="553" spans="1:48" ht="17.649999999999999">
      <c r="A553">
        <v>601</v>
      </c>
      <c r="B553" t="s">
        <v>3328</v>
      </c>
      <c r="C553" t="s">
        <v>3329</v>
      </c>
      <c r="D553" t="s">
        <v>205</v>
      </c>
      <c r="E553" t="s">
        <v>206</v>
      </c>
      <c r="F553" t="s">
        <v>734</v>
      </c>
      <c r="G553" t="s">
        <v>189</v>
      </c>
      <c r="H553" t="s">
        <v>3152</v>
      </c>
      <c r="I553" t="s">
        <v>434</v>
      </c>
      <c r="J553" t="s">
        <v>574</v>
      </c>
      <c r="K553" t="s">
        <v>427</v>
      </c>
      <c r="L553" t="s">
        <v>430</v>
      </c>
      <c r="M553" s="133"/>
      <c r="N553" s="133"/>
      <c r="O553" s="156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  <c r="AA553" s="133"/>
      <c r="AB553" s="129" t="str">
        <f>IF(基本情報登録!$D$10="","",IF(基本情報登録!$D$10=F553,1,0))</f>
        <v/>
      </c>
      <c r="AC553" s="133"/>
      <c r="AV553" s="155"/>
    </row>
    <row r="554" spans="1:48" ht="17.649999999999999">
      <c r="A554">
        <v>602</v>
      </c>
      <c r="B554" t="s">
        <v>3330</v>
      </c>
      <c r="C554" t="s">
        <v>3331</v>
      </c>
      <c r="D554" t="s">
        <v>205</v>
      </c>
      <c r="E554" t="s">
        <v>206</v>
      </c>
      <c r="F554" t="s">
        <v>734</v>
      </c>
      <c r="G554" t="s">
        <v>189</v>
      </c>
      <c r="H554" t="s">
        <v>3332</v>
      </c>
      <c r="I554" t="s">
        <v>805</v>
      </c>
      <c r="J554" t="s">
        <v>3333</v>
      </c>
      <c r="K554" t="s">
        <v>427</v>
      </c>
      <c r="L554" t="s">
        <v>430</v>
      </c>
      <c r="M554" s="133"/>
      <c r="N554" s="133"/>
      <c r="O554" s="156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  <c r="AA554" s="133"/>
      <c r="AB554" s="129" t="str">
        <f>IF(基本情報登録!$D$10="","",IF(基本情報登録!$D$10=F554,1,0))</f>
        <v/>
      </c>
      <c r="AC554" s="133"/>
      <c r="AV554" s="155"/>
    </row>
    <row r="555" spans="1:48" ht="17.649999999999999">
      <c r="A555">
        <v>603</v>
      </c>
      <c r="B555" t="s">
        <v>3334</v>
      </c>
      <c r="C555" t="s">
        <v>3335</v>
      </c>
      <c r="D555" t="s">
        <v>205</v>
      </c>
      <c r="E555" t="s">
        <v>206</v>
      </c>
      <c r="F555" t="s">
        <v>734</v>
      </c>
      <c r="G555" t="s">
        <v>189</v>
      </c>
      <c r="H555" t="s">
        <v>2084</v>
      </c>
      <c r="I555" t="s">
        <v>3336</v>
      </c>
      <c r="J555" t="s">
        <v>527</v>
      </c>
      <c r="K555" t="s">
        <v>427</v>
      </c>
      <c r="L555" t="s">
        <v>430</v>
      </c>
      <c r="M555" s="133"/>
      <c r="N555" s="133"/>
      <c r="O555" s="156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  <c r="AA555" s="133"/>
      <c r="AB555" s="129" t="str">
        <f>IF(基本情報登録!$D$10="","",IF(基本情報登録!$D$10=F555,1,0))</f>
        <v/>
      </c>
      <c r="AC555" s="133"/>
      <c r="AV555" s="155"/>
    </row>
    <row r="556" spans="1:48" ht="17.649999999999999">
      <c r="A556">
        <v>604</v>
      </c>
      <c r="B556" t="s">
        <v>3337</v>
      </c>
      <c r="C556" t="s">
        <v>3338</v>
      </c>
      <c r="D556" t="s">
        <v>205</v>
      </c>
      <c r="E556" t="s">
        <v>206</v>
      </c>
      <c r="F556" t="s">
        <v>734</v>
      </c>
      <c r="G556" t="s">
        <v>189</v>
      </c>
      <c r="H556" t="s">
        <v>2807</v>
      </c>
      <c r="I556" t="s">
        <v>3339</v>
      </c>
      <c r="J556" t="s">
        <v>3340</v>
      </c>
      <c r="K556" t="s">
        <v>427</v>
      </c>
      <c r="L556" t="s">
        <v>430</v>
      </c>
      <c r="M556" s="133"/>
      <c r="N556" s="133"/>
      <c r="O556" s="156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  <c r="AA556" s="133"/>
      <c r="AB556" s="129" t="str">
        <f>IF(基本情報登録!$D$10="","",IF(基本情報登録!$D$10=F556,1,0))</f>
        <v/>
      </c>
      <c r="AC556" s="133"/>
      <c r="AV556" s="155"/>
    </row>
    <row r="557" spans="1:48" ht="17.649999999999999">
      <c r="A557">
        <v>605</v>
      </c>
      <c r="B557" t="s">
        <v>3341</v>
      </c>
      <c r="C557" t="s">
        <v>3342</v>
      </c>
      <c r="D557" t="s">
        <v>205</v>
      </c>
      <c r="E557" t="s">
        <v>206</v>
      </c>
      <c r="F557" t="s">
        <v>734</v>
      </c>
      <c r="G557" t="s">
        <v>189</v>
      </c>
      <c r="H557" t="s">
        <v>3186</v>
      </c>
      <c r="I557" t="s">
        <v>3170</v>
      </c>
      <c r="J557" t="s">
        <v>2950</v>
      </c>
      <c r="K557" t="s">
        <v>427</v>
      </c>
      <c r="L557" t="s">
        <v>430</v>
      </c>
      <c r="M557" s="133"/>
      <c r="N557" s="133"/>
      <c r="O557" s="156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  <c r="AA557" s="133"/>
      <c r="AB557" s="129" t="str">
        <f>IF(基本情報登録!$D$10="","",IF(基本情報登録!$D$10=F557,1,0))</f>
        <v/>
      </c>
      <c r="AC557" s="133"/>
      <c r="AV557" s="155"/>
    </row>
    <row r="558" spans="1:48" ht="17.649999999999999">
      <c r="A558">
        <v>606</v>
      </c>
      <c r="B558" t="s">
        <v>3343</v>
      </c>
      <c r="C558" t="s">
        <v>3344</v>
      </c>
      <c r="D558" t="s">
        <v>205</v>
      </c>
      <c r="E558" t="s">
        <v>206</v>
      </c>
      <c r="F558" t="s">
        <v>734</v>
      </c>
      <c r="G558" t="s">
        <v>189</v>
      </c>
      <c r="H558" t="s">
        <v>3345</v>
      </c>
      <c r="I558" t="s">
        <v>3193</v>
      </c>
      <c r="J558" t="s">
        <v>3346</v>
      </c>
      <c r="K558" t="s">
        <v>427</v>
      </c>
      <c r="L558" t="s">
        <v>430</v>
      </c>
      <c r="M558" s="133"/>
      <c r="N558" s="133"/>
      <c r="O558" s="156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  <c r="AA558" s="133"/>
      <c r="AB558" s="129" t="str">
        <f>IF(基本情報登録!$D$10="","",IF(基本情報登録!$D$10=F558,1,0))</f>
        <v/>
      </c>
      <c r="AC558" s="133"/>
      <c r="AV558" s="155"/>
    </row>
    <row r="559" spans="1:48" ht="17.649999999999999">
      <c r="A559">
        <v>607</v>
      </c>
      <c r="B559" t="s">
        <v>3347</v>
      </c>
      <c r="C559" t="s">
        <v>3348</v>
      </c>
      <c r="D559" t="s">
        <v>205</v>
      </c>
      <c r="E559" t="s">
        <v>206</v>
      </c>
      <c r="F559" t="s">
        <v>734</v>
      </c>
      <c r="G559" t="s">
        <v>189</v>
      </c>
      <c r="H559" t="s">
        <v>3000</v>
      </c>
      <c r="I559" t="s">
        <v>3349</v>
      </c>
      <c r="J559" t="s">
        <v>3350</v>
      </c>
      <c r="K559" t="s">
        <v>427</v>
      </c>
      <c r="L559" t="s">
        <v>430</v>
      </c>
      <c r="M559" s="133"/>
      <c r="N559" s="133"/>
      <c r="O559" s="156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  <c r="AA559" s="133"/>
      <c r="AB559" s="129" t="str">
        <f>IF(基本情報登録!$D$10="","",IF(基本情報登録!$D$10=F559,1,0))</f>
        <v/>
      </c>
      <c r="AC559" s="133"/>
      <c r="AV559" s="155"/>
    </row>
    <row r="560" spans="1:48" ht="17.649999999999999">
      <c r="A560">
        <v>608</v>
      </c>
      <c r="B560" t="s">
        <v>3351</v>
      </c>
      <c r="C560" t="s">
        <v>3352</v>
      </c>
      <c r="D560" t="s">
        <v>205</v>
      </c>
      <c r="E560" t="s">
        <v>206</v>
      </c>
      <c r="F560" t="s">
        <v>734</v>
      </c>
      <c r="G560" t="s">
        <v>189</v>
      </c>
      <c r="H560" t="s">
        <v>3353</v>
      </c>
      <c r="I560" t="s">
        <v>3354</v>
      </c>
      <c r="J560" t="s">
        <v>3355</v>
      </c>
      <c r="K560" t="s">
        <v>427</v>
      </c>
      <c r="L560" t="s">
        <v>430</v>
      </c>
      <c r="M560" s="133"/>
      <c r="N560" s="133"/>
      <c r="O560" s="156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  <c r="AA560" s="133"/>
      <c r="AB560" s="129" t="str">
        <f>IF(基本情報登録!$D$10="","",IF(基本情報登録!$D$10=F560,1,0))</f>
        <v/>
      </c>
      <c r="AC560" s="133"/>
      <c r="AV560" s="155"/>
    </row>
    <row r="561" spans="1:48" ht="17.649999999999999">
      <c r="A561">
        <v>609</v>
      </c>
      <c r="B561" t="s">
        <v>3356</v>
      </c>
      <c r="C561" t="s">
        <v>3357</v>
      </c>
      <c r="D561" t="s">
        <v>1115</v>
      </c>
      <c r="E561" t="s">
        <v>1116</v>
      </c>
      <c r="F561" t="s">
        <v>749</v>
      </c>
      <c r="G561" t="s">
        <v>181</v>
      </c>
      <c r="H561" t="s">
        <v>3358</v>
      </c>
      <c r="I561" t="s">
        <v>3359</v>
      </c>
      <c r="J561" t="s">
        <v>578</v>
      </c>
      <c r="K561" t="s">
        <v>427</v>
      </c>
      <c r="L561" t="s">
        <v>430</v>
      </c>
      <c r="M561" s="133"/>
      <c r="N561" s="133"/>
      <c r="O561" s="156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  <c r="AA561" s="133"/>
      <c r="AB561" s="129" t="str">
        <f>IF(基本情報登録!$D$10="","",IF(基本情報登録!$D$10=F561,1,0))</f>
        <v/>
      </c>
      <c r="AC561" s="133"/>
      <c r="AV561" s="155"/>
    </row>
    <row r="562" spans="1:48" ht="17.649999999999999">
      <c r="A562">
        <v>610</v>
      </c>
      <c r="B562" t="s">
        <v>3360</v>
      </c>
      <c r="C562" t="s">
        <v>3361</v>
      </c>
      <c r="D562" t="s">
        <v>1115</v>
      </c>
      <c r="E562" t="s">
        <v>1116</v>
      </c>
      <c r="F562" t="s">
        <v>749</v>
      </c>
      <c r="G562" t="s">
        <v>181</v>
      </c>
      <c r="H562" t="s">
        <v>993</v>
      </c>
      <c r="I562" t="s">
        <v>3362</v>
      </c>
      <c r="J562" t="s">
        <v>3363</v>
      </c>
      <c r="K562" t="s">
        <v>427</v>
      </c>
      <c r="L562" t="s">
        <v>430</v>
      </c>
      <c r="M562" s="133"/>
      <c r="N562" s="133"/>
      <c r="O562" s="156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  <c r="AA562" s="133"/>
      <c r="AB562" s="129" t="str">
        <f>IF(基本情報登録!$D$10="","",IF(基本情報登録!$D$10=F562,1,0))</f>
        <v/>
      </c>
      <c r="AC562" s="133"/>
      <c r="AV562" s="155"/>
    </row>
    <row r="563" spans="1:48" ht="17.649999999999999">
      <c r="A563">
        <v>611</v>
      </c>
      <c r="B563" t="s">
        <v>3364</v>
      </c>
      <c r="C563" t="s">
        <v>3365</v>
      </c>
      <c r="D563" t="s">
        <v>1115</v>
      </c>
      <c r="E563" t="s">
        <v>1116</v>
      </c>
      <c r="F563" t="s">
        <v>749</v>
      </c>
      <c r="G563" t="s">
        <v>182</v>
      </c>
      <c r="H563" t="s">
        <v>1296</v>
      </c>
      <c r="I563" t="s">
        <v>1049</v>
      </c>
      <c r="J563" t="s">
        <v>2766</v>
      </c>
      <c r="K563" t="s">
        <v>427</v>
      </c>
      <c r="L563" t="s">
        <v>430</v>
      </c>
      <c r="M563" s="133"/>
      <c r="N563" s="133"/>
      <c r="O563" s="156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  <c r="Z563" s="133"/>
      <c r="AA563" s="133"/>
      <c r="AB563" s="129" t="str">
        <f>IF(基本情報登録!$D$10="","",IF(基本情報登録!$D$10=F563,1,0))</f>
        <v/>
      </c>
      <c r="AC563" s="133"/>
      <c r="AV563" s="155"/>
    </row>
    <row r="564" spans="1:48" ht="17.649999999999999">
      <c r="A564">
        <v>612</v>
      </c>
      <c r="B564" t="s">
        <v>3366</v>
      </c>
      <c r="C564" t="s">
        <v>3367</v>
      </c>
      <c r="D564" t="s">
        <v>1115</v>
      </c>
      <c r="E564" t="s">
        <v>1116</v>
      </c>
      <c r="F564" t="s">
        <v>749</v>
      </c>
      <c r="G564" t="s">
        <v>182</v>
      </c>
      <c r="H564" t="s">
        <v>3368</v>
      </c>
      <c r="I564" t="s">
        <v>3369</v>
      </c>
      <c r="J564" t="s">
        <v>512</v>
      </c>
      <c r="K564" t="s">
        <v>427</v>
      </c>
      <c r="L564" t="s">
        <v>430</v>
      </c>
      <c r="M564" s="133"/>
      <c r="N564" s="133"/>
      <c r="O564" s="156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  <c r="Z564" s="133"/>
      <c r="AA564" s="133"/>
      <c r="AB564" s="129" t="str">
        <f>IF(基本情報登録!$D$10="","",IF(基本情報登録!$D$10=F564,1,0))</f>
        <v/>
      </c>
      <c r="AC564" s="133"/>
      <c r="AV564" s="155"/>
    </row>
    <row r="565" spans="1:48" ht="17.649999999999999">
      <c r="A565">
        <v>613</v>
      </c>
      <c r="B565" t="s">
        <v>3370</v>
      </c>
      <c r="C565" t="s">
        <v>3371</v>
      </c>
      <c r="D565" t="s">
        <v>1115</v>
      </c>
      <c r="E565" t="s">
        <v>1116</v>
      </c>
      <c r="F565" t="s">
        <v>749</v>
      </c>
      <c r="G565" t="s">
        <v>182</v>
      </c>
      <c r="H565" t="s">
        <v>297</v>
      </c>
      <c r="I565" t="s">
        <v>3372</v>
      </c>
      <c r="J565" t="s">
        <v>2450</v>
      </c>
      <c r="K565" t="s">
        <v>427</v>
      </c>
      <c r="L565" t="s">
        <v>430</v>
      </c>
      <c r="M565" s="133"/>
      <c r="N565" s="133"/>
      <c r="O565" s="156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  <c r="AA565" s="133"/>
      <c r="AB565" s="129" t="str">
        <f>IF(基本情報登録!$D$10="","",IF(基本情報登録!$D$10=F565,1,0))</f>
        <v/>
      </c>
      <c r="AC565" s="133"/>
      <c r="AV565" s="155"/>
    </row>
    <row r="566" spans="1:48" ht="17.649999999999999">
      <c r="A566">
        <v>614</v>
      </c>
      <c r="B566" t="s">
        <v>3373</v>
      </c>
      <c r="C566" t="s">
        <v>3374</v>
      </c>
      <c r="D566" t="s">
        <v>1115</v>
      </c>
      <c r="E566" t="s">
        <v>1116</v>
      </c>
      <c r="F566" t="s">
        <v>749</v>
      </c>
      <c r="G566" t="s">
        <v>182</v>
      </c>
      <c r="H566" t="s">
        <v>3375</v>
      </c>
      <c r="I566" t="s">
        <v>3376</v>
      </c>
      <c r="J566" t="s">
        <v>3377</v>
      </c>
      <c r="K566" t="s">
        <v>427</v>
      </c>
      <c r="L566" t="s">
        <v>430</v>
      </c>
      <c r="M566" s="133"/>
      <c r="N566" s="133"/>
      <c r="O566" s="156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  <c r="AA566" s="133"/>
      <c r="AB566" s="129" t="str">
        <f>IF(基本情報登録!$D$10="","",IF(基本情報登録!$D$10=F566,1,0))</f>
        <v/>
      </c>
      <c r="AC566" s="133"/>
      <c r="AV566" s="155"/>
    </row>
    <row r="567" spans="1:48" ht="17.649999999999999">
      <c r="A567">
        <v>615</v>
      </c>
      <c r="B567" t="s">
        <v>3378</v>
      </c>
      <c r="C567" t="s">
        <v>3379</v>
      </c>
      <c r="D567" t="s">
        <v>1115</v>
      </c>
      <c r="E567" t="s">
        <v>1116</v>
      </c>
      <c r="F567" t="s">
        <v>749</v>
      </c>
      <c r="G567" t="s">
        <v>184</v>
      </c>
      <c r="H567" t="s">
        <v>3380</v>
      </c>
      <c r="I567" t="s">
        <v>3381</v>
      </c>
      <c r="J567" t="s">
        <v>3382</v>
      </c>
      <c r="K567" t="s">
        <v>427</v>
      </c>
      <c r="L567" t="s">
        <v>430</v>
      </c>
      <c r="M567" s="133"/>
      <c r="N567" s="133"/>
      <c r="O567" s="156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  <c r="AA567" s="133"/>
      <c r="AB567" s="129" t="str">
        <f>IF(基本情報登録!$D$10="","",IF(基本情報登録!$D$10=F567,1,0))</f>
        <v/>
      </c>
      <c r="AC567" s="133"/>
      <c r="AV567" s="155"/>
    </row>
    <row r="568" spans="1:48" ht="17.649999999999999">
      <c r="A568">
        <v>616</v>
      </c>
      <c r="B568" t="s">
        <v>3383</v>
      </c>
      <c r="C568" t="s">
        <v>3384</v>
      </c>
      <c r="D568" t="s">
        <v>1115</v>
      </c>
      <c r="E568" t="s">
        <v>1116</v>
      </c>
      <c r="F568" t="s">
        <v>749</v>
      </c>
      <c r="G568" t="s">
        <v>184</v>
      </c>
      <c r="H568" t="s">
        <v>3385</v>
      </c>
      <c r="I568" t="s">
        <v>3386</v>
      </c>
      <c r="J568" t="s">
        <v>1803</v>
      </c>
      <c r="K568" t="s">
        <v>427</v>
      </c>
      <c r="L568" t="s">
        <v>430</v>
      </c>
      <c r="M568" s="133"/>
      <c r="N568" s="133"/>
      <c r="O568" s="156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  <c r="AA568" s="133"/>
      <c r="AB568" s="129" t="str">
        <f>IF(基本情報登録!$D$10="","",IF(基本情報登録!$D$10=F568,1,0))</f>
        <v/>
      </c>
      <c r="AC568" s="133"/>
      <c r="AV568" s="155"/>
    </row>
    <row r="569" spans="1:48" ht="17.649999999999999">
      <c r="A569">
        <v>617</v>
      </c>
      <c r="B569" t="s">
        <v>3387</v>
      </c>
      <c r="C569" t="s">
        <v>3388</v>
      </c>
      <c r="D569" t="s">
        <v>1115</v>
      </c>
      <c r="E569" t="s">
        <v>1116</v>
      </c>
      <c r="F569" t="s">
        <v>749</v>
      </c>
      <c r="G569" t="s">
        <v>184</v>
      </c>
      <c r="H569" t="s">
        <v>3389</v>
      </c>
      <c r="I569" t="s">
        <v>585</v>
      </c>
      <c r="J569" t="s">
        <v>3390</v>
      </c>
      <c r="K569" t="s">
        <v>427</v>
      </c>
      <c r="L569" t="s">
        <v>430</v>
      </c>
      <c r="M569" s="133"/>
      <c r="N569" s="133"/>
      <c r="O569" s="156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  <c r="AA569" s="133"/>
      <c r="AB569" s="129" t="str">
        <f>IF(基本情報登録!$D$10="","",IF(基本情報登録!$D$10=F569,1,0))</f>
        <v/>
      </c>
      <c r="AC569" s="133"/>
      <c r="AV569" s="155"/>
    </row>
    <row r="570" spans="1:48" ht="17.649999999999999">
      <c r="A570">
        <v>618</v>
      </c>
      <c r="B570" t="s">
        <v>3391</v>
      </c>
      <c r="C570" t="s">
        <v>3392</v>
      </c>
      <c r="D570" t="s">
        <v>1115</v>
      </c>
      <c r="E570" t="s">
        <v>1116</v>
      </c>
      <c r="F570" t="s">
        <v>749</v>
      </c>
      <c r="G570" t="s">
        <v>184</v>
      </c>
      <c r="H570" t="s">
        <v>1493</v>
      </c>
      <c r="I570" t="s">
        <v>567</v>
      </c>
      <c r="J570" t="s">
        <v>3393</v>
      </c>
      <c r="K570" t="s">
        <v>427</v>
      </c>
      <c r="L570" t="s">
        <v>430</v>
      </c>
      <c r="M570" s="133"/>
      <c r="N570" s="133"/>
      <c r="O570" s="156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  <c r="AA570" s="133"/>
      <c r="AB570" s="129" t="str">
        <f>IF(基本情報登録!$D$10="","",IF(基本情報登録!$D$10=F570,1,0))</f>
        <v/>
      </c>
      <c r="AC570" s="133"/>
      <c r="AV570" s="155"/>
    </row>
    <row r="571" spans="1:48" ht="17.649999999999999">
      <c r="A571">
        <v>619</v>
      </c>
      <c r="B571" t="s">
        <v>3394</v>
      </c>
      <c r="C571" t="s">
        <v>3395</v>
      </c>
      <c r="D571" t="s">
        <v>1115</v>
      </c>
      <c r="E571" t="s">
        <v>1116</v>
      </c>
      <c r="F571" t="s">
        <v>749</v>
      </c>
      <c r="G571" t="s">
        <v>189</v>
      </c>
      <c r="H571" t="s">
        <v>1220</v>
      </c>
      <c r="I571" t="s">
        <v>3396</v>
      </c>
      <c r="J571" t="s">
        <v>3397</v>
      </c>
      <c r="K571" t="s">
        <v>427</v>
      </c>
      <c r="L571" t="s">
        <v>430</v>
      </c>
      <c r="M571" s="133"/>
      <c r="N571" s="133"/>
      <c r="O571" s="156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  <c r="Z571" s="133"/>
      <c r="AA571" s="133"/>
      <c r="AB571" s="129" t="str">
        <f>IF(基本情報登録!$D$10="","",IF(基本情報登録!$D$10=F571,1,0))</f>
        <v/>
      </c>
      <c r="AC571" s="133"/>
      <c r="AV571" s="155"/>
    </row>
    <row r="572" spans="1:48" ht="17.649999999999999">
      <c r="A572">
        <v>620</v>
      </c>
      <c r="B572" t="s">
        <v>3398</v>
      </c>
      <c r="C572" t="s">
        <v>3399</v>
      </c>
      <c r="D572" t="s">
        <v>1115</v>
      </c>
      <c r="E572" t="s">
        <v>1116</v>
      </c>
      <c r="F572" t="s">
        <v>749</v>
      </c>
      <c r="G572" t="s">
        <v>189</v>
      </c>
      <c r="H572" t="s">
        <v>3400</v>
      </c>
      <c r="I572" t="s">
        <v>510</v>
      </c>
      <c r="J572" t="s">
        <v>3401</v>
      </c>
      <c r="K572" t="s">
        <v>427</v>
      </c>
      <c r="L572" t="s">
        <v>430</v>
      </c>
      <c r="M572" s="133"/>
      <c r="N572" s="133"/>
      <c r="O572" s="156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  <c r="Z572" s="133"/>
      <c r="AA572" s="133"/>
      <c r="AB572" s="129" t="str">
        <f>IF(基本情報登録!$D$10="","",IF(基本情報登録!$D$10=F572,1,0))</f>
        <v/>
      </c>
      <c r="AC572" s="133"/>
      <c r="AV572" s="155"/>
    </row>
    <row r="573" spans="1:48" ht="17.649999999999999">
      <c r="A573">
        <v>621</v>
      </c>
      <c r="B573" t="s">
        <v>3402</v>
      </c>
      <c r="C573" t="s">
        <v>3403</v>
      </c>
      <c r="D573" t="s">
        <v>1115</v>
      </c>
      <c r="E573" t="s">
        <v>1116</v>
      </c>
      <c r="F573" t="s">
        <v>749</v>
      </c>
      <c r="G573" t="s">
        <v>189</v>
      </c>
      <c r="H573" t="s">
        <v>2772</v>
      </c>
      <c r="I573" t="s">
        <v>1587</v>
      </c>
      <c r="J573" t="s">
        <v>575</v>
      </c>
      <c r="K573" t="s">
        <v>427</v>
      </c>
      <c r="L573" t="s">
        <v>430</v>
      </c>
      <c r="M573" s="133"/>
      <c r="N573" s="133"/>
      <c r="O573" s="156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  <c r="AA573" s="133"/>
      <c r="AB573" s="129" t="str">
        <f>IF(基本情報登録!$D$10="","",IF(基本情報登録!$D$10=F573,1,0))</f>
        <v/>
      </c>
      <c r="AC573" s="133"/>
      <c r="AV573" s="155"/>
    </row>
    <row r="574" spans="1:48" ht="17.649999999999999">
      <c r="A574">
        <v>622</v>
      </c>
      <c r="B574" t="s">
        <v>3404</v>
      </c>
      <c r="C574" t="s">
        <v>3405</v>
      </c>
      <c r="D574" t="s">
        <v>1115</v>
      </c>
      <c r="E574" t="s">
        <v>1116</v>
      </c>
      <c r="F574" t="s">
        <v>749</v>
      </c>
      <c r="G574" t="s">
        <v>189</v>
      </c>
      <c r="H574" t="s">
        <v>3406</v>
      </c>
      <c r="I574" t="s">
        <v>550</v>
      </c>
      <c r="J574" t="s">
        <v>3407</v>
      </c>
      <c r="K574" t="s">
        <v>427</v>
      </c>
      <c r="L574" t="s">
        <v>430</v>
      </c>
      <c r="M574" s="133"/>
      <c r="N574" s="133"/>
      <c r="O574" s="156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  <c r="AA574" s="133"/>
      <c r="AB574" s="129" t="str">
        <f>IF(基本情報登録!$D$10="","",IF(基本情報登録!$D$10=F574,1,0))</f>
        <v/>
      </c>
      <c r="AC574" s="133"/>
      <c r="AV574" s="155"/>
    </row>
    <row r="575" spans="1:48" ht="17.649999999999999">
      <c r="A575">
        <v>623</v>
      </c>
      <c r="B575" t="s">
        <v>3408</v>
      </c>
      <c r="C575" t="s">
        <v>3409</v>
      </c>
      <c r="D575" t="s">
        <v>1115</v>
      </c>
      <c r="E575" t="s">
        <v>1116</v>
      </c>
      <c r="F575" t="s">
        <v>749</v>
      </c>
      <c r="G575" t="s">
        <v>184</v>
      </c>
      <c r="H575" t="s">
        <v>3410</v>
      </c>
      <c r="I575" t="s">
        <v>510</v>
      </c>
      <c r="J575" t="s">
        <v>3411</v>
      </c>
      <c r="K575" t="s">
        <v>427</v>
      </c>
      <c r="L575" t="s">
        <v>430</v>
      </c>
      <c r="M575" s="133"/>
      <c r="N575" s="133"/>
      <c r="O575" s="156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  <c r="AA575" s="133"/>
      <c r="AB575" s="129" t="str">
        <f>IF(基本情報登録!$D$10="","",IF(基本情報登録!$D$10=F575,1,0))</f>
        <v/>
      </c>
      <c r="AC575" s="133"/>
      <c r="AV575" s="155"/>
    </row>
    <row r="576" spans="1:48" ht="17.649999999999999">
      <c r="A576">
        <v>624</v>
      </c>
      <c r="B576" t="s">
        <v>3412</v>
      </c>
      <c r="C576" t="s">
        <v>3413</v>
      </c>
      <c r="D576" t="s">
        <v>1115</v>
      </c>
      <c r="E576" t="s">
        <v>1116</v>
      </c>
      <c r="F576" t="s">
        <v>749</v>
      </c>
      <c r="G576" t="s">
        <v>184</v>
      </c>
      <c r="H576" t="s">
        <v>3414</v>
      </c>
      <c r="I576" t="s">
        <v>3415</v>
      </c>
      <c r="J576" t="s">
        <v>2234</v>
      </c>
      <c r="K576" t="s">
        <v>427</v>
      </c>
      <c r="L576" t="s">
        <v>430</v>
      </c>
      <c r="M576" s="133"/>
      <c r="N576" s="133"/>
      <c r="O576" s="156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  <c r="AA576" s="133"/>
      <c r="AB576" s="129" t="str">
        <f>IF(基本情報登録!$D$10="","",IF(基本情報登録!$D$10=F576,1,0))</f>
        <v/>
      </c>
      <c r="AC576" s="133"/>
      <c r="AV576" s="155"/>
    </row>
    <row r="577" spans="1:48" ht="17.649999999999999">
      <c r="A577">
        <v>625</v>
      </c>
      <c r="B577" t="s">
        <v>3416</v>
      </c>
      <c r="C577" t="s">
        <v>3417</v>
      </c>
      <c r="D577" t="s">
        <v>1115</v>
      </c>
      <c r="E577" t="s">
        <v>1116</v>
      </c>
      <c r="F577" t="s">
        <v>692</v>
      </c>
      <c r="G577" t="s">
        <v>182</v>
      </c>
      <c r="H577" t="s">
        <v>1612</v>
      </c>
      <c r="I577" t="s">
        <v>805</v>
      </c>
      <c r="J577" t="s">
        <v>573</v>
      </c>
      <c r="K577" t="s">
        <v>427</v>
      </c>
      <c r="L577" t="s">
        <v>430</v>
      </c>
      <c r="M577" s="133"/>
      <c r="N577" s="133"/>
      <c r="O577" s="156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  <c r="AA577" s="133"/>
      <c r="AB577" s="129" t="str">
        <f>IF(基本情報登録!$D$10="","",IF(基本情報登録!$D$10=F577,1,0))</f>
        <v/>
      </c>
      <c r="AC577" s="133"/>
      <c r="AV577" s="155"/>
    </row>
    <row r="578" spans="1:48" ht="17.649999999999999">
      <c r="A578">
        <v>626</v>
      </c>
      <c r="B578" t="s">
        <v>3418</v>
      </c>
      <c r="C578" t="s">
        <v>3419</v>
      </c>
      <c r="D578" t="s">
        <v>1115</v>
      </c>
      <c r="E578" t="s">
        <v>1116</v>
      </c>
      <c r="F578" t="s">
        <v>692</v>
      </c>
      <c r="G578" t="s">
        <v>181</v>
      </c>
      <c r="H578" t="s">
        <v>3420</v>
      </c>
      <c r="I578" t="s">
        <v>3421</v>
      </c>
      <c r="J578" t="s">
        <v>2711</v>
      </c>
      <c r="K578" t="s">
        <v>427</v>
      </c>
      <c r="L578" t="s">
        <v>430</v>
      </c>
      <c r="M578" s="133"/>
      <c r="N578" s="133"/>
      <c r="O578" s="156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  <c r="AA578" s="133"/>
      <c r="AB578" s="129" t="str">
        <f>IF(基本情報登録!$D$10="","",IF(基本情報登録!$D$10=F578,1,0))</f>
        <v/>
      </c>
      <c r="AC578" s="133"/>
      <c r="AV578" s="155"/>
    </row>
    <row r="579" spans="1:48" ht="17.649999999999999">
      <c r="A579">
        <v>627</v>
      </c>
      <c r="B579" t="s">
        <v>3422</v>
      </c>
      <c r="C579" t="s">
        <v>3423</v>
      </c>
      <c r="D579" t="s">
        <v>1115</v>
      </c>
      <c r="E579" t="s">
        <v>1116</v>
      </c>
      <c r="F579" t="s">
        <v>692</v>
      </c>
      <c r="G579" t="s">
        <v>188</v>
      </c>
      <c r="H579" t="s">
        <v>3424</v>
      </c>
      <c r="I579" t="s">
        <v>3425</v>
      </c>
      <c r="J579" t="s">
        <v>1929</v>
      </c>
      <c r="K579" t="s">
        <v>427</v>
      </c>
      <c r="L579" t="s">
        <v>430</v>
      </c>
      <c r="M579" s="133"/>
      <c r="N579" s="133"/>
      <c r="O579" s="156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  <c r="Z579" s="133"/>
      <c r="AA579" s="133"/>
      <c r="AB579" s="129" t="str">
        <f>IF(基本情報登録!$D$10="","",IF(基本情報登録!$D$10=F579,1,0))</f>
        <v/>
      </c>
      <c r="AC579" s="133"/>
      <c r="AV579" s="155"/>
    </row>
    <row r="580" spans="1:48" ht="17.649999999999999">
      <c r="A580">
        <v>628</v>
      </c>
      <c r="B580" t="s">
        <v>3426</v>
      </c>
      <c r="C580" t="s">
        <v>3427</v>
      </c>
      <c r="D580" t="s">
        <v>1115</v>
      </c>
      <c r="E580" t="s">
        <v>1116</v>
      </c>
      <c r="F580" t="s">
        <v>692</v>
      </c>
      <c r="G580" t="s">
        <v>197</v>
      </c>
      <c r="H580" t="s">
        <v>3428</v>
      </c>
      <c r="I580" t="s">
        <v>1049</v>
      </c>
      <c r="J580" t="s">
        <v>534</v>
      </c>
      <c r="K580" t="s">
        <v>427</v>
      </c>
      <c r="L580" t="s">
        <v>430</v>
      </c>
      <c r="M580" s="133"/>
      <c r="N580" s="133"/>
      <c r="O580" s="156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  <c r="Z580" s="133"/>
      <c r="AA580" s="133"/>
      <c r="AB580" s="129" t="str">
        <f>IF(基本情報登録!$D$10="","",IF(基本情報登録!$D$10=F580,1,0))</f>
        <v/>
      </c>
      <c r="AC580" s="133"/>
      <c r="AV580" s="155"/>
    </row>
    <row r="581" spans="1:48" ht="17.649999999999999">
      <c r="A581">
        <v>629</v>
      </c>
      <c r="B581" t="s">
        <v>3429</v>
      </c>
      <c r="C581" t="s">
        <v>3430</v>
      </c>
      <c r="D581" t="s">
        <v>1115</v>
      </c>
      <c r="E581" t="s">
        <v>1116</v>
      </c>
      <c r="F581" t="s">
        <v>692</v>
      </c>
      <c r="G581" t="s">
        <v>184</v>
      </c>
      <c r="H581" t="s">
        <v>3431</v>
      </c>
      <c r="I581" t="s">
        <v>3432</v>
      </c>
      <c r="J581" t="s">
        <v>3433</v>
      </c>
      <c r="K581" t="s">
        <v>427</v>
      </c>
      <c r="L581" t="s">
        <v>430</v>
      </c>
      <c r="M581" s="133"/>
      <c r="N581" s="133"/>
      <c r="O581" s="156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  <c r="AA581" s="133"/>
      <c r="AB581" s="129" t="str">
        <f>IF(基本情報登録!$D$10="","",IF(基本情報登録!$D$10=F581,1,0))</f>
        <v/>
      </c>
      <c r="AC581" s="133"/>
      <c r="AV581" s="155"/>
    </row>
    <row r="582" spans="1:48" ht="17.649999999999999">
      <c r="A582">
        <v>630</v>
      </c>
      <c r="B582" t="s">
        <v>3434</v>
      </c>
      <c r="C582" t="s">
        <v>3435</v>
      </c>
      <c r="D582" t="s">
        <v>1115</v>
      </c>
      <c r="E582" t="s">
        <v>1116</v>
      </c>
      <c r="F582" t="s">
        <v>692</v>
      </c>
      <c r="G582" t="s">
        <v>184</v>
      </c>
      <c r="H582" t="s">
        <v>3436</v>
      </c>
      <c r="I582" t="s">
        <v>1203</v>
      </c>
      <c r="J582" t="s">
        <v>528</v>
      </c>
      <c r="K582" t="s">
        <v>427</v>
      </c>
      <c r="L582" t="s">
        <v>430</v>
      </c>
      <c r="M582" s="133"/>
      <c r="N582" s="133"/>
      <c r="O582" s="156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  <c r="AA582" s="133"/>
      <c r="AB582" s="129" t="str">
        <f>IF(基本情報登録!$D$10="","",IF(基本情報登録!$D$10=F582,1,0))</f>
        <v/>
      </c>
      <c r="AC582" s="133"/>
      <c r="AV582" s="155"/>
    </row>
    <row r="583" spans="1:48" ht="17.649999999999999">
      <c r="A583">
        <v>631</v>
      </c>
      <c r="B583" t="s">
        <v>3437</v>
      </c>
      <c r="C583" t="s">
        <v>3438</v>
      </c>
      <c r="D583" t="s">
        <v>1115</v>
      </c>
      <c r="E583" t="s">
        <v>1116</v>
      </c>
      <c r="F583" t="s">
        <v>692</v>
      </c>
      <c r="G583" t="s">
        <v>181</v>
      </c>
      <c r="H583" t="s">
        <v>3439</v>
      </c>
      <c r="I583" t="s">
        <v>569</v>
      </c>
      <c r="J583" t="s">
        <v>3440</v>
      </c>
      <c r="K583" t="s">
        <v>427</v>
      </c>
      <c r="L583" t="s">
        <v>430</v>
      </c>
      <c r="M583" s="133"/>
      <c r="N583" s="133"/>
      <c r="O583" s="156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  <c r="AA583" s="133"/>
      <c r="AB583" s="129" t="str">
        <f>IF(基本情報登録!$D$10="","",IF(基本情報登録!$D$10=F583,1,0))</f>
        <v/>
      </c>
      <c r="AC583" s="133"/>
      <c r="AV583" s="155"/>
    </row>
    <row r="584" spans="1:48" ht="17.649999999999999">
      <c r="A584">
        <v>632</v>
      </c>
      <c r="B584" t="s">
        <v>3441</v>
      </c>
      <c r="C584" t="s">
        <v>3442</v>
      </c>
      <c r="D584" t="s">
        <v>843</v>
      </c>
      <c r="E584" t="s">
        <v>844</v>
      </c>
      <c r="F584" t="s">
        <v>755</v>
      </c>
      <c r="G584" t="s">
        <v>189</v>
      </c>
      <c r="H584" t="s">
        <v>3443</v>
      </c>
      <c r="I584" t="s">
        <v>1514</v>
      </c>
      <c r="J584" t="s">
        <v>1046</v>
      </c>
      <c r="K584" t="s">
        <v>427</v>
      </c>
      <c r="L584" t="s">
        <v>430</v>
      </c>
      <c r="M584" s="133"/>
      <c r="N584" s="133"/>
      <c r="O584" s="156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  <c r="AA584" s="133"/>
      <c r="AB584" s="129" t="str">
        <f>IF(基本情報登録!$D$10="","",IF(基本情報登録!$D$10=F584,1,0))</f>
        <v/>
      </c>
      <c r="AC584" s="133"/>
      <c r="AV584" s="155"/>
    </row>
    <row r="585" spans="1:48" ht="17.649999999999999">
      <c r="A585">
        <v>633</v>
      </c>
      <c r="B585" t="s">
        <v>3444</v>
      </c>
      <c r="C585" t="s">
        <v>3445</v>
      </c>
      <c r="D585" t="s">
        <v>1115</v>
      </c>
      <c r="E585" t="s">
        <v>1116</v>
      </c>
      <c r="F585" t="s">
        <v>755</v>
      </c>
      <c r="G585" t="s">
        <v>189</v>
      </c>
      <c r="H585" t="s">
        <v>3446</v>
      </c>
      <c r="I585" t="s">
        <v>510</v>
      </c>
      <c r="J585" t="s">
        <v>600</v>
      </c>
      <c r="K585" t="s">
        <v>427</v>
      </c>
      <c r="L585" t="s">
        <v>430</v>
      </c>
      <c r="M585" s="133"/>
      <c r="N585" s="133"/>
      <c r="O585" s="156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  <c r="AA585" s="133"/>
      <c r="AB585" s="129" t="str">
        <f>IF(基本情報登録!$D$10="","",IF(基本情報登録!$D$10=F585,1,0))</f>
        <v/>
      </c>
      <c r="AC585" s="133"/>
      <c r="AV585" s="155"/>
    </row>
    <row r="586" spans="1:48" ht="17.649999999999999">
      <c r="A586">
        <v>634</v>
      </c>
      <c r="B586" t="s">
        <v>3447</v>
      </c>
      <c r="C586" t="s">
        <v>3448</v>
      </c>
      <c r="D586" t="s">
        <v>843</v>
      </c>
      <c r="E586" t="s">
        <v>844</v>
      </c>
      <c r="F586" t="s">
        <v>755</v>
      </c>
      <c r="G586" t="s">
        <v>182</v>
      </c>
      <c r="H586" t="s">
        <v>2987</v>
      </c>
      <c r="I586" t="s">
        <v>447</v>
      </c>
      <c r="J586" t="s">
        <v>608</v>
      </c>
      <c r="K586" t="s">
        <v>427</v>
      </c>
      <c r="L586" t="s">
        <v>430</v>
      </c>
      <c r="M586" s="133"/>
      <c r="N586" s="133"/>
      <c r="O586" s="156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  <c r="AA586" s="133"/>
      <c r="AB586" s="129" t="str">
        <f>IF(基本情報登録!$D$10="","",IF(基本情報登録!$D$10=F586,1,0))</f>
        <v/>
      </c>
      <c r="AC586" s="133"/>
      <c r="AV586" s="155"/>
    </row>
    <row r="587" spans="1:48" ht="17.649999999999999">
      <c r="A587">
        <v>635</v>
      </c>
      <c r="B587" t="s">
        <v>3449</v>
      </c>
      <c r="C587" t="s">
        <v>3450</v>
      </c>
      <c r="D587" t="s">
        <v>856</v>
      </c>
      <c r="E587" t="s">
        <v>857</v>
      </c>
      <c r="F587" t="s">
        <v>746</v>
      </c>
      <c r="G587" t="s">
        <v>189</v>
      </c>
      <c r="H587" t="s">
        <v>3451</v>
      </c>
      <c r="I587" t="s">
        <v>3452</v>
      </c>
      <c r="J587" t="s">
        <v>573</v>
      </c>
      <c r="K587" t="s">
        <v>427</v>
      </c>
      <c r="L587" t="s">
        <v>430</v>
      </c>
      <c r="M587" s="133"/>
      <c r="N587" s="133"/>
      <c r="O587" s="156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  <c r="Z587" s="133"/>
      <c r="AA587" s="133"/>
      <c r="AB587" s="129" t="str">
        <f>IF(基本情報登録!$D$10="","",IF(基本情報登録!$D$10=F587,1,0))</f>
        <v/>
      </c>
      <c r="AC587" s="133"/>
      <c r="AV587" s="155"/>
    </row>
    <row r="588" spans="1:48" ht="17.649999999999999">
      <c r="A588">
        <v>636</v>
      </c>
      <c r="B588" t="s">
        <v>3453</v>
      </c>
      <c r="C588" t="s">
        <v>3454</v>
      </c>
      <c r="D588" t="s">
        <v>834</v>
      </c>
      <c r="E588" t="s">
        <v>835</v>
      </c>
      <c r="F588" t="s">
        <v>746</v>
      </c>
      <c r="G588" t="s">
        <v>189</v>
      </c>
      <c r="H588" t="s">
        <v>3455</v>
      </c>
      <c r="I588" t="s">
        <v>805</v>
      </c>
      <c r="J588" t="s">
        <v>571</v>
      </c>
      <c r="K588" t="s">
        <v>427</v>
      </c>
      <c r="L588" t="s">
        <v>430</v>
      </c>
      <c r="M588" s="133"/>
      <c r="N588" s="133"/>
      <c r="O588" s="156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  <c r="AA588" s="133"/>
      <c r="AB588" s="129" t="str">
        <f>IF(基本情報登録!$D$10="","",IF(基本情報登録!$D$10=F588,1,0))</f>
        <v/>
      </c>
      <c r="AC588" s="133"/>
      <c r="AV588" s="155"/>
    </row>
    <row r="589" spans="1:48" ht="17.649999999999999">
      <c r="A589">
        <v>637</v>
      </c>
      <c r="B589" t="s">
        <v>3456</v>
      </c>
      <c r="C589" t="s">
        <v>3457</v>
      </c>
      <c r="D589" t="s">
        <v>856</v>
      </c>
      <c r="E589" t="s">
        <v>857</v>
      </c>
      <c r="F589" t="s">
        <v>746</v>
      </c>
      <c r="G589" t="s">
        <v>189</v>
      </c>
      <c r="H589" t="s">
        <v>3458</v>
      </c>
      <c r="I589" t="s">
        <v>3459</v>
      </c>
      <c r="J589" t="s">
        <v>3460</v>
      </c>
      <c r="K589" t="s">
        <v>427</v>
      </c>
      <c r="L589" t="s">
        <v>430</v>
      </c>
      <c r="M589" s="133"/>
      <c r="N589" s="133"/>
      <c r="O589" s="156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  <c r="AA589" s="133"/>
      <c r="AB589" s="129" t="str">
        <f>IF(基本情報登録!$D$10="","",IF(基本情報登録!$D$10=F589,1,0))</f>
        <v/>
      </c>
      <c r="AC589" s="133"/>
      <c r="AV589" s="155"/>
    </row>
    <row r="590" spans="1:48" ht="17.649999999999999">
      <c r="A590">
        <v>638</v>
      </c>
      <c r="B590" t="s">
        <v>3461</v>
      </c>
      <c r="C590" t="s">
        <v>3462</v>
      </c>
      <c r="D590" t="s">
        <v>207</v>
      </c>
      <c r="E590" t="s">
        <v>208</v>
      </c>
      <c r="F590" t="s">
        <v>746</v>
      </c>
      <c r="G590" t="s">
        <v>189</v>
      </c>
      <c r="H590" t="s">
        <v>3116</v>
      </c>
      <c r="I590" t="s">
        <v>3463</v>
      </c>
      <c r="J590" t="s">
        <v>529</v>
      </c>
      <c r="K590" t="s">
        <v>427</v>
      </c>
      <c r="L590" t="s">
        <v>430</v>
      </c>
      <c r="M590" s="133"/>
      <c r="N590" s="133"/>
      <c r="O590" s="156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  <c r="AA590" s="133"/>
      <c r="AB590" s="129" t="str">
        <f>IF(基本情報登録!$D$10="","",IF(基本情報登録!$D$10=F590,1,0))</f>
        <v/>
      </c>
      <c r="AC590" s="133"/>
      <c r="AV590" s="155"/>
    </row>
    <row r="591" spans="1:48" ht="17.649999999999999">
      <c r="A591">
        <v>639</v>
      </c>
      <c r="B591" t="s">
        <v>3464</v>
      </c>
      <c r="C591" t="s">
        <v>3465</v>
      </c>
      <c r="D591" t="s">
        <v>195</v>
      </c>
      <c r="E591">
        <v>23</v>
      </c>
      <c r="F591" t="s">
        <v>746</v>
      </c>
      <c r="G591" t="s">
        <v>189</v>
      </c>
      <c r="H591" t="s">
        <v>3466</v>
      </c>
      <c r="I591" t="s">
        <v>3467</v>
      </c>
      <c r="J591" t="s">
        <v>2234</v>
      </c>
      <c r="K591" t="s">
        <v>427</v>
      </c>
      <c r="L591" t="s">
        <v>430</v>
      </c>
      <c r="M591" s="133"/>
      <c r="N591" s="133"/>
      <c r="O591" s="156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  <c r="AB591" s="129" t="str">
        <f>IF(基本情報登録!$D$10="","",IF(基本情報登録!$D$10=F591,1,0))</f>
        <v/>
      </c>
      <c r="AC591" s="133"/>
      <c r="AV591" s="155"/>
    </row>
    <row r="592" spans="1:48" ht="17.649999999999999">
      <c r="A592">
        <v>640</v>
      </c>
      <c r="B592" t="s">
        <v>3607</v>
      </c>
      <c r="C592" t="s">
        <v>3608</v>
      </c>
      <c r="D592" t="s">
        <v>856</v>
      </c>
      <c r="E592" t="s">
        <v>857</v>
      </c>
      <c r="F592" t="s">
        <v>719</v>
      </c>
      <c r="G592" t="s">
        <v>189</v>
      </c>
      <c r="H592" t="s">
        <v>2826</v>
      </c>
      <c r="I592" t="s">
        <v>3609</v>
      </c>
      <c r="J592" t="s">
        <v>584</v>
      </c>
      <c r="K592" t="s">
        <v>427</v>
      </c>
      <c r="L592" t="s">
        <v>430</v>
      </c>
      <c r="M592" s="133"/>
      <c r="N592" s="133"/>
      <c r="O592" s="156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  <c r="AA592" s="133"/>
      <c r="AB592" s="129" t="str">
        <f>IF(基本情報登録!$D$10="","",IF(基本情報登録!$D$10=F592,1,0))</f>
        <v/>
      </c>
      <c r="AC592" s="133"/>
      <c r="AV592" s="155"/>
    </row>
    <row r="593" spans="1:48" ht="17.649999999999999">
      <c r="A593">
        <v>642</v>
      </c>
      <c r="B593" t="s">
        <v>3610</v>
      </c>
      <c r="C593" t="s">
        <v>3611</v>
      </c>
      <c r="D593" t="s">
        <v>1027</v>
      </c>
      <c r="E593" t="s">
        <v>1028</v>
      </c>
      <c r="F593" t="s">
        <v>725</v>
      </c>
      <c r="G593" t="s">
        <v>189</v>
      </c>
      <c r="H593" t="s">
        <v>3612</v>
      </c>
      <c r="I593" t="s">
        <v>2384</v>
      </c>
      <c r="J593" t="s">
        <v>1155</v>
      </c>
      <c r="K593" t="s">
        <v>427</v>
      </c>
      <c r="L593" t="s">
        <v>430</v>
      </c>
      <c r="M593" s="133"/>
      <c r="N593" s="133"/>
      <c r="O593" s="156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  <c r="AA593" s="133"/>
      <c r="AB593" s="129" t="str">
        <f>IF(基本情報登録!$D$10="","",IF(基本情報登録!$D$10=F593,1,0))</f>
        <v/>
      </c>
      <c r="AC593" s="133"/>
      <c r="AV593" s="155"/>
    </row>
    <row r="594" spans="1:48" ht="17.649999999999999">
      <c r="A594">
        <v>643</v>
      </c>
      <c r="B594" t="s">
        <v>3613</v>
      </c>
      <c r="C594" t="s">
        <v>3614</v>
      </c>
      <c r="D594" t="s">
        <v>1027</v>
      </c>
      <c r="E594" t="s">
        <v>1028</v>
      </c>
      <c r="F594" t="s">
        <v>725</v>
      </c>
      <c r="G594" t="s">
        <v>189</v>
      </c>
      <c r="H594" t="s">
        <v>2103</v>
      </c>
      <c r="I594" t="s">
        <v>442</v>
      </c>
      <c r="J594" t="s">
        <v>3615</v>
      </c>
      <c r="K594" t="s">
        <v>427</v>
      </c>
      <c r="L594" t="s">
        <v>430</v>
      </c>
      <c r="M594" s="133"/>
      <c r="N594" s="133"/>
      <c r="O594" s="156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  <c r="AA594" s="133"/>
      <c r="AB594" s="129" t="str">
        <f>IF(基本情報登録!$D$10="","",IF(基本情報登録!$D$10=F594,1,0))</f>
        <v/>
      </c>
      <c r="AC594" s="133"/>
      <c r="AV594" s="155"/>
    </row>
    <row r="595" spans="1:48" ht="17.649999999999999">
      <c r="A595">
        <v>644</v>
      </c>
      <c r="B595" t="s">
        <v>3616</v>
      </c>
      <c r="C595" t="s">
        <v>3617</v>
      </c>
      <c r="D595" t="s">
        <v>843</v>
      </c>
      <c r="E595" t="s">
        <v>844</v>
      </c>
      <c r="F595" t="s">
        <v>716</v>
      </c>
      <c r="G595" t="s">
        <v>189</v>
      </c>
      <c r="H595" t="s">
        <v>3618</v>
      </c>
      <c r="I595" t="s">
        <v>3619</v>
      </c>
      <c r="J595" t="s">
        <v>514</v>
      </c>
      <c r="K595" t="s">
        <v>427</v>
      </c>
      <c r="L595" t="s">
        <v>430</v>
      </c>
      <c r="M595" s="133"/>
      <c r="N595" s="133"/>
      <c r="O595" s="156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  <c r="AA595" s="133"/>
      <c r="AB595" s="129" t="str">
        <f>IF(基本情報登録!$D$10="","",IF(基本情報登録!$D$10=F595,1,0))</f>
        <v/>
      </c>
      <c r="AC595" s="133"/>
      <c r="AV595" s="155"/>
    </row>
    <row r="596" spans="1:48" ht="17.649999999999999">
      <c r="A596">
        <v>645</v>
      </c>
      <c r="B596" t="s">
        <v>3620</v>
      </c>
      <c r="C596" t="s">
        <v>3621</v>
      </c>
      <c r="D596" t="s">
        <v>219</v>
      </c>
      <c r="E596" t="s">
        <v>220</v>
      </c>
      <c r="F596" t="s">
        <v>716</v>
      </c>
      <c r="G596" t="s">
        <v>189</v>
      </c>
      <c r="H596" t="s">
        <v>296</v>
      </c>
      <c r="I596" t="s">
        <v>3622</v>
      </c>
      <c r="J596" t="s">
        <v>3623</v>
      </c>
      <c r="K596" t="s">
        <v>427</v>
      </c>
      <c r="L596" t="s">
        <v>430</v>
      </c>
      <c r="M596" s="133"/>
      <c r="N596" s="133"/>
      <c r="O596" s="156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  <c r="Z596" s="133"/>
      <c r="AA596" s="133"/>
      <c r="AB596" s="129" t="str">
        <f>IF(基本情報登録!$D$10="","",IF(基本情報登録!$D$10=F596,1,0))</f>
        <v/>
      </c>
      <c r="AC596" s="133"/>
      <c r="AV596" s="155"/>
    </row>
    <row r="597" spans="1:48" ht="17.649999999999999">
      <c r="A597">
        <v>646</v>
      </c>
      <c r="B597" t="s">
        <v>3624</v>
      </c>
      <c r="C597" t="s">
        <v>3625</v>
      </c>
      <c r="D597" t="s">
        <v>843</v>
      </c>
      <c r="E597" t="s">
        <v>844</v>
      </c>
      <c r="F597" t="s">
        <v>716</v>
      </c>
      <c r="G597" t="s">
        <v>184</v>
      </c>
      <c r="H597" t="s">
        <v>3626</v>
      </c>
      <c r="I597" t="s">
        <v>3627</v>
      </c>
      <c r="J597" t="s">
        <v>578</v>
      </c>
      <c r="K597" t="s">
        <v>427</v>
      </c>
      <c r="L597" t="s">
        <v>430</v>
      </c>
      <c r="M597" s="133"/>
      <c r="N597" s="133"/>
      <c r="O597" s="156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  <c r="AA597" s="133"/>
      <c r="AB597" s="129" t="str">
        <f>IF(基本情報登録!$D$10="","",IF(基本情報登録!$D$10=F597,1,0))</f>
        <v/>
      </c>
      <c r="AC597" s="133"/>
      <c r="AV597" s="155"/>
    </row>
    <row r="598" spans="1:48" ht="17.649999999999999">
      <c r="A598">
        <v>647</v>
      </c>
      <c r="B598" t="s">
        <v>3628</v>
      </c>
      <c r="C598" t="s">
        <v>3629</v>
      </c>
      <c r="D598" t="s">
        <v>335</v>
      </c>
      <c r="E598">
        <v>12</v>
      </c>
      <c r="F598" t="s">
        <v>716</v>
      </c>
      <c r="G598" t="s">
        <v>189</v>
      </c>
      <c r="H598" t="s">
        <v>3630</v>
      </c>
      <c r="I598" t="s">
        <v>3631</v>
      </c>
      <c r="J598" t="s">
        <v>3632</v>
      </c>
      <c r="K598" t="s">
        <v>427</v>
      </c>
      <c r="L598" t="s">
        <v>430</v>
      </c>
      <c r="M598" s="133"/>
      <c r="N598" s="133"/>
      <c r="O598" s="156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  <c r="AA598" s="133"/>
      <c r="AB598" s="129" t="str">
        <f>IF(基本情報登録!$D$10="","",IF(基本情報登録!$D$10=F598,1,0))</f>
        <v/>
      </c>
      <c r="AC598" s="133"/>
      <c r="AV598" s="155"/>
    </row>
    <row r="599" spans="1:48" ht="17.649999999999999">
      <c r="A599">
        <v>648</v>
      </c>
      <c r="B599" t="s">
        <v>3633</v>
      </c>
      <c r="C599" t="s">
        <v>3634</v>
      </c>
      <c r="D599" t="s">
        <v>207</v>
      </c>
      <c r="E599" t="s">
        <v>208</v>
      </c>
      <c r="F599" t="s">
        <v>716</v>
      </c>
      <c r="G599" t="s">
        <v>188</v>
      </c>
      <c r="H599" t="s">
        <v>3635</v>
      </c>
      <c r="I599" t="s">
        <v>482</v>
      </c>
      <c r="J599" t="s">
        <v>3355</v>
      </c>
      <c r="K599" t="s">
        <v>427</v>
      </c>
      <c r="L599" t="s">
        <v>430</v>
      </c>
      <c r="M599" s="133"/>
      <c r="N599" s="133"/>
      <c r="O599" s="156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  <c r="AA599" s="133"/>
      <c r="AB599" s="129" t="str">
        <f>IF(基本情報登録!$D$10="","",IF(基本情報登録!$D$10=F599,1,0))</f>
        <v/>
      </c>
      <c r="AC599" s="133"/>
      <c r="AV599" s="155"/>
    </row>
    <row r="600" spans="1:48" ht="17.649999999999999">
      <c r="A600">
        <v>649</v>
      </c>
      <c r="B600" t="s">
        <v>3636</v>
      </c>
      <c r="C600" t="s">
        <v>3637</v>
      </c>
      <c r="D600" t="s">
        <v>843</v>
      </c>
      <c r="E600" t="s">
        <v>844</v>
      </c>
      <c r="F600" t="s">
        <v>716</v>
      </c>
      <c r="G600" t="s">
        <v>189</v>
      </c>
      <c r="H600" t="s">
        <v>3638</v>
      </c>
      <c r="I600" t="s">
        <v>3639</v>
      </c>
      <c r="J600" t="s">
        <v>3640</v>
      </c>
      <c r="K600" t="s">
        <v>427</v>
      </c>
      <c r="L600" t="s">
        <v>430</v>
      </c>
      <c r="M600" s="133"/>
      <c r="N600" s="133"/>
      <c r="O600" s="156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  <c r="AA600" s="133"/>
      <c r="AB600" s="129" t="str">
        <f>IF(基本情報登録!$D$10="","",IF(基本情報登録!$D$10=F600,1,0))</f>
        <v/>
      </c>
      <c r="AC600" s="133"/>
      <c r="AV600" s="155"/>
    </row>
    <row r="601" spans="1:48" ht="17.649999999999999">
      <c r="A601">
        <v>650</v>
      </c>
      <c r="B601" t="s">
        <v>3641</v>
      </c>
      <c r="C601" t="s">
        <v>3642</v>
      </c>
      <c r="D601" t="s">
        <v>843</v>
      </c>
      <c r="E601">
        <v>4</v>
      </c>
      <c r="F601" t="s">
        <v>755</v>
      </c>
      <c r="G601" t="s">
        <v>189</v>
      </c>
      <c r="H601" t="s">
        <v>3586</v>
      </c>
      <c r="I601" t="s">
        <v>1049</v>
      </c>
      <c r="J601" t="s">
        <v>577</v>
      </c>
      <c r="K601" t="s">
        <v>427</v>
      </c>
      <c r="L601" t="s">
        <v>430</v>
      </c>
      <c r="M601" s="133"/>
      <c r="N601" s="133"/>
      <c r="O601" s="156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  <c r="AA601" s="133"/>
      <c r="AB601" s="129" t="str">
        <f>IF(基本情報登録!$D$10="","",IF(基本情報登録!$D$10=F601,1,0))</f>
        <v/>
      </c>
      <c r="AC601" s="133"/>
      <c r="AV601" s="155"/>
    </row>
    <row r="602" spans="1:48" ht="17.649999999999999">
      <c r="A602">
        <v>651</v>
      </c>
      <c r="B602" t="s">
        <v>3643</v>
      </c>
      <c r="C602" t="s">
        <v>3644</v>
      </c>
      <c r="D602" t="s">
        <v>1115</v>
      </c>
      <c r="E602">
        <v>3</v>
      </c>
      <c r="F602" t="s">
        <v>755</v>
      </c>
      <c r="G602" t="s">
        <v>189</v>
      </c>
      <c r="H602" t="s">
        <v>3645</v>
      </c>
      <c r="I602" t="s">
        <v>585</v>
      </c>
      <c r="J602" t="s">
        <v>529</v>
      </c>
      <c r="K602" t="s">
        <v>427</v>
      </c>
      <c r="L602" t="s">
        <v>430</v>
      </c>
      <c r="M602" s="133"/>
      <c r="N602" s="133"/>
      <c r="O602" s="156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  <c r="AA602" s="133"/>
      <c r="AB602" s="129" t="str">
        <f>IF(基本情報登録!$D$10="","",IF(基本情報登録!$D$10=F602,1,0))</f>
        <v/>
      </c>
      <c r="AC602" s="133"/>
      <c r="AV602" s="155"/>
    </row>
    <row r="603" spans="1:48" ht="17.649999999999999">
      <c r="A603">
        <v>652</v>
      </c>
      <c r="B603" t="s">
        <v>3646</v>
      </c>
      <c r="C603" t="s">
        <v>3647</v>
      </c>
      <c r="D603" t="s">
        <v>1027</v>
      </c>
      <c r="E603" t="s">
        <v>1028</v>
      </c>
      <c r="F603" t="s">
        <v>764</v>
      </c>
      <c r="G603">
        <v>1</v>
      </c>
      <c r="H603" t="s">
        <v>3648</v>
      </c>
      <c r="I603" t="s">
        <v>3649</v>
      </c>
      <c r="J603" t="s">
        <v>3650</v>
      </c>
      <c r="K603" t="s">
        <v>427</v>
      </c>
      <c r="L603" t="s">
        <v>430</v>
      </c>
      <c r="M603" s="133"/>
      <c r="N603" s="133"/>
      <c r="O603" s="156"/>
      <c r="P603" s="133"/>
      <c r="Q603" s="133"/>
      <c r="R603" s="133"/>
      <c r="S603" s="133"/>
      <c r="T603" s="133"/>
      <c r="U603" s="133"/>
      <c r="V603" s="133"/>
      <c r="W603" s="133"/>
      <c r="X603" s="133"/>
      <c r="Y603" s="133"/>
      <c r="Z603" s="133"/>
      <c r="AA603" s="133"/>
      <c r="AB603" s="129" t="str">
        <f>IF(基本情報登録!$D$10="","",IF(基本情報登録!$D$10=F603,1,0))</f>
        <v/>
      </c>
      <c r="AC603" s="133"/>
      <c r="AV603" s="155"/>
    </row>
    <row r="604" spans="1:48" ht="17.649999999999999">
      <c r="A604">
        <v>653</v>
      </c>
      <c r="B604" t="s">
        <v>3651</v>
      </c>
      <c r="C604" t="s">
        <v>3652</v>
      </c>
      <c r="D604" t="s">
        <v>788</v>
      </c>
      <c r="E604" t="s">
        <v>789</v>
      </c>
      <c r="F604" t="s">
        <v>764</v>
      </c>
      <c r="G604">
        <v>1</v>
      </c>
      <c r="H604" t="s">
        <v>3653</v>
      </c>
      <c r="I604" t="s">
        <v>3654</v>
      </c>
      <c r="J604" t="s">
        <v>3655</v>
      </c>
      <c r="K604" t="s">
        <v>427</v>
      </c>
      <c r="L604" t="s">
        <v>430</v>
      </c>
      <c r="M604" s="133"/>
      <c r="N604" s="133"/>
      <c r="O604" s="156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  <c r="AA604" s="133"/>
      <c r="AB604" s="129" t="str">
        <f>IF(基本情報登録!$D$10="","",IF(基本情報登録!$D$10=F604,1,0))</f>
        <v/>
      </c>
      <c r="AC604" s="133"/>
      <c r="AV604" s="155"/>
    </row>
    <row r="605" spans="1:48" ht="17.649999999999999">
      <c r="A605">
        <v>654</v>
      </c>
      <c r="B605" t="s">
        <v>3656</v>
      </c>
      <c r="C605" t="s">
        <v>3657</v>
      </c>
      <c r="D605" t="s">
        <v>1027</v>
      </c>
      <c r="E605" t="s">
        <v>1028</v>
      </c>
      <c r="F605" t="s">
        <v>764</v>
      </c>
      <c r="G605">
        <v>1</v>
      </c>
      <c r="H605">
        <v>951014</v>
      </c>
      <c r="I605" t="s">
        <v>3658</v>
      </c>
      <c r="J605" t="s">
        <v>3659</v>
      </c>
      <c r="K605" t="s">
        <v>3660</v>
      </c>
      <c r="L605" t="s">
        <v>3661</v>
      </c>
      <c r="M605" s="133"/>
      <c r="N605" s="133"/>
      <c r="O605" s="156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  <c r="AA605" s="133"/>
      <c r="AB605" s="129" t="str">
        <f>IF(基本情報登録!$D$10="","",IF(基本情報登録!$D$10=F605,1,0))</f>
        <v/>
      </c>
      <c r="AC605" s="133"/>
      <c r="AV605" s="155"/>
    </row>
    <row r="606" spans="1:48" ht="17.649999999999999">
      <c r="A606">
        <v>655</v>
      </c>
      <c r="B606" t="s">
        <v>3662</v>
      </c>
      <c r="C606" t="s">
        <v>3663</v>
      </c>
      <c r="D606" t="s">
        <v>843</v>
      </c>
      <c r="E606" t="s">
        <v>844</v>
      </c>
      <c r="F606" t="s">
        <v>764</v>
      </c>
      <c r="G606">
        <v>1</v>
      </c>
      <c r="H606" t="s">
        <v>424</v>
      </c>
      <c r="I606" t="s">
        <v>3664</v>
      </c>
      <c r="J606" t="s">
        <v>609</v>
      </c>
      <c r="K606" t="s">
        <v>427</v>
      </c>
      <c r="L606" t="s">
        <v>430</v>
      </c>
      <c r="M606" s="133"/>
      <c r="N606" s="133"/>
      <c r="O606" s="156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  <c r="AA606" s="133"/>
      <c r="AB606" s="129" t="str">
        <f>IF(基本情報登録!$D$10="","",IF(基本情報登録!$D$10=F606,1,0))</f>
        <v/>
      </c>
      <c r="AC606" s="133"/>
      <c r="AV606" s="155"/>
    </row>
    <row r="607" spans="1:48" ht="17.649999999999999">
      <c r="A607">
        <v>656</v>
      </c>
      <c r="B607" t="s">
        <v>3665</v>
      </c>
      <c r="C607" t="s">
        <v>3666</v>
      </c>
      <c r="D607" t="s">
        <v>788</v>
      </c>
      <c r="E607" t="s">
        <v>789</v>
      </c>
      <c r="F607" t="s">
        <v>740</v>
      </c>
      <c r="G607" t="s">
        <v>189</v>
      </c>
      <c r="H607" t="s">
        <v>3410</v>
      </c>
      <c r="I607" t="s">
        <v>3667</v>
      </c>
      <c r="J607" t="s">
        <v>3668</v>
      </c>
      <c r="K607" t="s">
        <v>427</v>
      </c>
      <c r="L607" t="s">
        <v>430</v>
      </c>
      <c r="M607" s="133"/>
      <c r="N607" s="133"/>
      <c r="O607" s="156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  <c r="AA607" s="133"/>
      <c r="AB607" s="129" t="str">
        <f>IF(基本情報登録!$D$10="","",IF(基本情報登録!$D$10=F607,1,0))</f>
        <v/>
      </c>
      <c r="AC607" s="133"/>
      <c r="AV607" s="155"/>
    </row>
    <row r="608" spans="1:48" ht="17.649999999999999">
      <c r="A608">
        <v>657</v>
      </c>
      <c r="B608" t="s">
        <v>3669</v>
      </c>
      <c r="C608" t="s">
        <v>3670</v>
      </c>
      <c r="D608" t="s">
        <v>788</v>
      </c>
      <c r="E608" t="s">
        <v>789</v>
      </c>
      <c r="F608" t="s">
        <v>740</v>
      </c>
      <c r="G608" t="s">
        <v>189</v>
      </c>
      <c r="H608" t="s">
        <v>2957</v>
      </c>
      <c r="I608" t="s">
        <v>482</v>
      </c>
      <c r="J608" t="s">
        <v>527</v>
      </c>
      <c r="K608" t="s">
        <v>427</v>
      </c>
      <c r="L608" t="s">
        <v>430</v>
      </c>
      <c r="M608" s="133"/>
      <c r="N608" s="133"/>
      <c r="O608" s="156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  <c r="AA608" s="133"/>
      <c r="AB608" s="129" t="str">
        <f>IF(基本情報登録!$D$10="","",IF(基本情報登録!$D$10=F608,1,0))</f>
        <v/>
      </c>
      <c r="AC608" s="133"/>
      <c r="AV608" s="155"/>
    </row>
    <row r="609" spans="1:48" ht="17.649999999999999">
      <c r="A609">
        <v>658</v>
      </c>
      <c r="B609" t="s">
        <v>3671</v>
      </c>
      <c r="C609" t="s">
        <v>3672</v>
      </c>
      <c r="D609" t="s">
        <v>788</v>
      </c>
      <c r="E609" t="s">
        <v>789</v>
      </c>
      <c r="F609" t="s">
        <v>740</v>
      </c>
      <c r="G609" t="s">
        <v>187</v>
      </c>
      <c r="H609" t="s">
        <v>3673</v>
      </c>
      <c r="I609" t="s">
        <v>2487</v>
      </c>
      <c r="J609" t="s">
        <v>3674</v>
      </c>
      <c r="K609" t="s">
        <v>427</v>
      </c>
      <c r="L609" t="s">
        <v>430</v>
      </c>
      <c r="M609" s="133"/>
      <c r="N609" s="133"/>
      <c r="O609" s="156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  <c r="AA609" s="133"/>
      <c r="AB609" s="129" t="str">
        <f>IF(基本情報登録!$D$10="","",IF(基本情報登録!$D$10=F609,1,0))</f>
        <v/>
      </c>
      <c r="AC609" s="133"/>
      <c r="AV609" s="155"/>
    </row>
    <row r="610" spans="1:48" ht="17.649999999999999">
      <c r="A610">
        <v>659</v>
      </c>
      <c r="B610" t="s">
        <v>3675</v>
      </c>
      <c r="C610" t="s">
        <v>3676</v>
      </c>
      <c r="D610" t="s">
        <v>843</v>
      </c>
      <c r="E610" t="s">
        <v>844</v>
      </c>
      <c r="F610" t="s">
        <v>704</v>
      </c>
      <c r="G610" t="s">
        <v>189</v>
      </c>
      <c r="H610" t="s">
        <v>2879</v>
      </c>
      <c r="I610" t="s">
        <v>3677</v>
      </c>
      <c r="J610" t="s">
        <v>3678</v>
      </c>
      <c r="K610" t="s">
        <v>427</v>
      </c>
      <c r="L610" t="s">
        <v>430</v>
      </c>
      <c r="M610" s="133"/>
      <c r="N610" s="133"/>
      <c r="O610" s="156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  <c r="AA610" s="133"/>
      <c r="AB610" s="129" t="str">
        <f>IF(基本情報登録!$D$10="","",IF(基本情報登録!$D$10=F610,1,0))</f>
        <v/>
      </c>
      <c r="AC610" s="133"/>
      <c r="AV610" s="155"/>
    </row>
    <row r="611" spans="1:48" ht="17.649999999999999">
      <c r="A611">
        <v>660</v>
      </c>
      <c r="B611" t="s">
        <v>3679</v>
      </c>
      <c r="C611" t="s">
        <v>3680</v>
      </c>
      <c r="D611" t="s">
        <v>843</v>
      </c>
      <c r="E611" t="s">
        <v>844</v>
      </c>
      <c r="F611" t="s">
        <v>704</v>
      </c>
      <c r="G611" t="s">
        <v>189</v>
      </c>
      <c r="H611" t="s">
        <v>3681</v>
      </c>
      <c r="I611" t="s">
        <v>3682</v>
      </c>
      <c r="J611" t="s">
        <v>3683</v>
      </c>
      <c r="K611" t="s">
        <v>427</v>
      </c>
      <c r="L611" t="s">
        <v>430</v>
      </c>
      <c r="M611" s="133"/>
      <c r="N611" s="133"/>
      <c r="O611" s="156"/>
      <c r="P611" s="133"/>
      <c r="Q611" s="133"/>
      <c r="R611" s="133"/>
      <c r="S611" s="133"/>
      <c r="T611" s="133"/>
      <c r="U611" s="133"/>
      <c r="V611" s="133"/>
      <c r="W611" s="133"/>
      <c r="X611" s="133"/>
      <c r="Y611" s="133"/>
      <c r="Z611" s="133"/>
      <c r="AA611" s="133"/>
      <c r="AB611" s="129" t="str">
        <f>IF(基本情報登録!$D$10="","",IF(基本情報登録!$D$10=F611,1,0))</f>
        <v/>
      </c>
      <c r="AC611" s="133"/>
      <c r="AV611" s="155"/>
    </row>
    <row r="612" spans="1:48" ht="17.649999999999999">
      <c r="A612">
        <v>661</v>
      </c>
      <c r="B612" t="s">
        <v>3684</v>
      </c>
      <c r="C612" t="s">
        <v>3685</v>
      </c>
      <c r="D612" t="s">
        <v>856</v>
      </c>
      <c r="E612" t="s">
        <v>857</v>
      </c>
      <c r="F612" t="s">
        <v>716</v>
      </c>
      <c r="G612" t="s">
        <v>189</v>
      </c>
      <c r="H612" t="s">
        <v>3686</v>
      </c>
      <c r="I612" t="s">
        <v>1327</v>
      </c>
      <c r="J612" t="s">
        <v>838</v>
      </c>
      <c r="K612" t="s">
        <v>427</v>
      </c>
      <c r="L612" t="s">
        <v>430</v>
      </c>
      <c r="M612" s="133"/>
      <c r="N612" s="133"/>
      <c r="O612" s="156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  <c r="Z612" s="133"/>
      <c r="AA612" s="133"/>
      <c r="AB612" s="129" t="str">
        <f>IF(基本情報登録!$D$10="","",IF(基本情報登録!$D$10=F612,1,0))</f>
        <v/>
      </c>
      <c r="AC612" s="133"/>
      <c r="AV612" s="155"/>
    </row>
    <row r="613" spans="1:48" ht="17.649999999999999">
      <c r="A613">
        <v>662</v>
      </c>
      <c r="B613" t="s">
        <v>3687</v>
      </c>
      <c r="C613" t="s">
        <v>3688</v>
      </c>
      <c r="D613" t="s">
        <v>335</v>
      </c>
      <c r="E613">
        <v>12</v>
      </c>
      <c r="F613" t="s">
        <v>716</v>
      </c>
      <c r="G613" t="s">
        <v>189</v>
      </c>
      <c r="H613" t="s">
        <v>3689</v>
      </c>
      <c r="I613" t="s">
        <v>3690</v>
      </c>
      <c r="J613" t="s">
        <v>638</v>
      </c>
      <c r="K613" t="s">
        <v>427</v>
      </c>
      <c r="L613" t="s">
        <v>430</v>
      </c>
      <c r="M613" s="133"/>
      <c r="N613" s="133"/>
      <c r="O613" s="156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  <c r="AA613" s="133"/>
      <c r="AB613" s="129" t="str">
        <f>IF(基本情報登録!$D$10="","",IF(基本情報登録!$D$10=F613,1,0))</f>
        <v/>
      </c>
      <c r="AC613" s="133"/>
      <c r="AV613" s="155"/>
    </row>
    <row r="614" spans="1:48" ht="17.649999999999999">
      <c r="A614">
        <v>663</v>
      </c>
      <c r="B614" t="s">
        <v>3691</v>
      </c>
      <c r="C614" t="s">
        <v>3692</v>
      </c>
      <c r="D614" t="s">
        <v>843</v>
      </c>
      <c r="E614" t="s">
        <v>844</v>
      </c>
      <c r="F614" t="s">
        <v>755</v>
      </c>
      <c r="G614" t="s">
        <v>189</v>
      </c>
      <c r="H614" t="s">
        <v>3693</v>
      </c>
      <c r="I614" t="s">
        <v>3274</v>
      </c>
      <c r="J614" t="s">
        <v>3694</v>
      </c>
      <c r="K614" t="s">
        <v>427</v>
      </c>
      <c r="L614" t="s">
        <v>430</v>
      </c>
      <c r="M614" s="133"/>
      <c r="N614" s="133"/>
      <c r="O614" s="156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  <c r="AA614" s="133"/>
      <c r="AB614" s="129" t="str">
        <f>IF(基本情報登録!$D$10="","",IF(基本情報登録!$D$10=F614,1,0))</f>
        <v/>
      </c>
      <c r="AC614" s="133"/>
      <c r="AV614" s="155"/>
    </row>
    <row r="615" spans="1:48" ht="17.649999999999999">
      <c r="A615">
        <v>664</v>
      </c>
      <c r="B615" s="173" t="s">
        <v>3516</v>
      </c>
      <c r="C615" s="173" t="s">
        <v>3517</v>
      </c>
      <c r="D615" s="135" t="s">
        <v>205</v>
      </c>
      <c r="E615" s="174" t="s">
        <v>206</v>
      </c>
      <c r="F615" s="175" t="s">
        <v>737</v>
      </c>
      <c r="G615" s="174">
        <v>1</v>
      </c>
      <c r="H615" s="175" t="s">
        <v>3518</v>
      </c>
      <c r="I615" s="175" t="s">
        <v>542</v>
      </c>
      <c r="J615" s="175" t="s">
        <v>608</v>
      </c>
      <c r="K615" t="s">
        <v>3519</v>
      </c>
      <c r="L615" t="s">
        <v>430</v>
      </c>
      <c r="M615" s="133"/>
      <c r="N615" s="133"/>
      <c r="O615" s="156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  <c r="AA615" s="133"/>
      <c r="AB615" s="129" t="str">
        <f>IF(基本情報登録!$D$10="","",IF(基本情報登録!$D$10=F615,1,0))</f>
        <v/>
      </c>
      <c r="AC615" s="133"/>
      <c r="AV615" s="155"/>
    </row>
    <row r="616" spans="1:48" ht="17.649999999999999">
      <c r="A616">
        <v>665</v>
      </c>
      <c r="B616" t="s">
        <v>3695</v>
      </c>
      <c r="C616" t="s">
        <v>3696</v>
      </c>
      <c r="D616" t="s">
        <v>856</v>
      </c>
      <c r="E616" t="s">
        <v>857</v>
      </c>
      <c r="F616" t="s">
        <v>683</v>
      </c>
      <c r="G616" t="s">
        <v>189</v>
      </c>
      <c r="H616" t="s">
        <v>3697</v>
      </c>
      <c r="I616" t="s">
        <v>3698</v>
      </c>
      <c r="J616" t="s">
        <v>619</v>
      </c>
      <c r="K616" t="s">
        <v>427</v>
      </c>
      <c r="L616" t="s">
        <v>430</v>
      </c>
      <c r="M616" s="133"/>
      <c r="N616" s="133"/>
      <c r="O616" s="156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  <c r="AA616" s="133"/>
      <c r="AB616" s="129" t="str">
        <f>IF(基本情報登録!$D$10="","",IF(基本情報登録!$D$10=F616,1,0))</f>
        <v/>
      </c>
      <c r="AC616" s="133"/>
      <c r="AV616" s="155"/>
    </row>
    <row r="617" spans="1:48" ht="17.649999999999999">
      <c r="A617">
        <v>666</v>
      </c>
      <c r="B617" t="s">
        <v>3699</v>
      </c>
      <c r="C617" t="s">
        <v>3700</v>
      </c>
      <c r="D617" t="s">
        <v>205</v>
      </c>
      <c r="E617" t="s">
        <v>206</v>
      </c>
      <c r="F617" t="s">
        <v>683</v>
      </c>
      <c r="G617" t="s">
        <v>189</v>
      </c>
      <c r="H617" t="s">
        <v>2627</v>
      </c>
      <c r="I617" t="s">
        <v>3701</v>
      </c>
      <c r="J617" t="s">
        <v>3702</v>
      </c>
      <c r="K617" t="s">
        <v>427</v>
      </c>
      <c r="L617" t="s">
        <v>430</v>
      </c>
      <c r="M617" s="133"/>
      <c r="N617" s="133"/>
      <c r="O617" s="156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  <c r="AA617" s="133"/>
      <c r="AB617" s="129" t="str">
        <f>IF(基本情報登録!$D$10="","",IF(基本情報登録!$D$10=F617,1,0))</f>
        <v/>
      </c>
      <c r="AC617" s="133"/>
      <c r="AV617" s="155"/>
    </row>
    <row r="618" spans="1:48" ht="17.649999999999999">
      <c r="A618">
        <v>667</v>
      </c>
      <c r="B618" t="s">
        <v>3703</v>
      </c>
      <c r="C618" t="s">
        <v>3704</v>
      </c>
      <c r="D618" t="s">
        <v>856</v>
      </c>
      <c r="E618" t="s">
        <v>857</v>
      </c>
      <c r="F618" t="s">
        <v>683</v>
      </c>
      <c r="G618" t="s">
        <v>189</v>
      </c>
      <c r="H618" t="s">
        <v>3705</v>
      </c>
      <c r="I618" t="s">
        <v>865</v>
      </c>
      <c r="J618" t="s">
        <v>522</v>
      </c>
      <c r="K618" t="s">
        <v>427</v>
      </c>
      <c r="L618" t="s">
        <v>430</v>
      </c>
      <c r="M618" s="133"/>
      <c r="N618" s="133"/>
      <c r="O618" s="156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  <c r="AA618" s="133"/>
      <c r="AB618" s="129" t="str">
        <f>IF(基本情報登録!$D$10="","",IF(基本情報登録!$D$10=F618,1,0))</f>
        <v/>
      </c>
      <c r="AC618" s="133"/>
      <c r="AV618" s="155"/>
    </row>
    <row r="619" spans="1:48" ht="17.649999999999999">
      <c r="A619">
        <v>668</v>
      </c>
      <c r="B619" t="s">
        <v>3706</v>
      </c>
      <c r="C619" t="s">
        <v>3707</v>
      </c>
      <c r="D619" t="s">
        <v>207</v>
      </c>
      <c r="E619" t="s">
        <v>208</v>
      </c>
      <c r="F619" t="s">
        <v>683</v>
      </c>
      <c r="G619" t="s">
        <v>189</v>
      </c>
      <c r="H619" t="s">
        <v>3708</v>
      </c>
      <c r="I619" t="s">
        <v>2208</v>
      </c>
      <c r="J619" t="s">
        <v>3709</v>
      </c>
      <c r="K619" t="s">
        <v>427</v>
      </c>
      <c r="L619" t="s">
        <v>430</v>
      </c>
      <c r="M619" s="133"/>
      <c r="N619" s="133"/>
      <c r="O619" s="156"/>
      <c r="P619" s="133"/>
      <c r="Q619" s="133"/>
      <c r="R619" s="133"/>
      <c r="S619" s="133"/>
      <c r="T619" s="133"/>
      <c r="U619" s="133"/>
      <c r="V619" s="133"/>
      <c r="W619" s="133"/>
      <c r="X619" s="133"/>
      <c r="Y619" s="133"/>
      <c r="Z619" s="133"/>
      <c r="AA619" s="133"/>
      <c r="AB619" s="129" t="str">
        <f>IF(基本情報登録!$D$10="","",IF(基本情報登録!$D$10=F619,1,0))</f>
        <v/>
      </c>
      <c r="AC619" s="133"/>
      <c r="AV619" s="155"/>
    </row>
    <row r="620" spans="1:48" ht="17.649999999999999">
      <c r="A620">
        <v>669</v>
      </c>
      <c r="B620" t="s">
        <v>3710</v>
      </c>
      <c r="C620" t="s">
        <v>3711</v>
      </c>
      <c r="D620" t="s">
        <v>843</v>
      </c>
      <c r="E620" t="s">
        <v>844</v>
      </c>
      <c r="F620" t="s">
        <v>770</v>
      </c>
      <c r="G620" t="s">
        <v>189</v>
      </c>
      <c r="H620" t="s">
        <v>3206</v>
      </c>
      <c r="I620" t="s">
        <v>3712</v>
      </c>
      <c r="J620" t="s">
        <v>506</v>
      </c>
      <c r="K620" t="s">
        <v>427</v>
      </c>
      <c r="L620" t="s">
        <v>430</v>
      </c>
      <c r="M620" s="133"/>
      <c r="N620" s="133"/>
      <c r="O620" s="156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  <c r="Z620" s="133"/>
      <c r="AA620" s="133"/>
      <c r="AB620" s="129" t="str">
        <f>IF(基本情報登録!$D$10="","",IF(基本情報登録!$D$10=F620,1,0))</f>
        <v/>
      </c>
      <c r="AC620" s="133"/>
      <c r="AV620" s="155"/>
    </row>
    <row r="621" spans="1:48" ht="17.649999999999999">
      <c r="A621">
        <v>670</v>
      </c>
      <c r="B621" t="s">
        <v>3713</v>
      </c>
      <c r="C621" t="s">
        <v>3714</v>
      </c>
      <c r="D621" t="s">
        <v>843</v>
      </c>
      <c r="E621" t="s">
        <v>844</v>
      </c>
      <c r="F621" t="s">
        <v>3715</v>
      </c>
      <c r="G621" t="s">
        <v>181</v>
      </c>
      <c r="H621" t="s">
        <v>3716</v>
      </c>
      <c r="I621" t="s">
        <v>3717</v>
      </c>
      <c r="J621" t="s">
        <v>3718</v>
      </c>
      <c r="K621" t="s">
        <v>427</v>
      </c>
      <c r="L621" t="s">
        <v>430</v>
      </c>
      <c r="M621" s="133"/>
      <c r="N621" s="133"/>
      <c r="O621" s="156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  <c r="AA621" s="133"/>
      <c r="AB621" s="129" t="str">
        <f>IF(基本情報登録!$D$10="","",IF(基本情報登録!$D$10=F621,1,0))</f>
        <v/>
      </c>
      <c r="AC621" s="133"/>
      <c r="AV621" s="155"/>
    </row>
    <row r="622" spans="1:48" ht="17.649999999999999">
      <c r="A622">
        <v>671</v>
      </c>
      <c r="B622" t="s">
        <v>3719</v>
      </c>
      <c r="C622" t="s">
        <v>3720</v>
      </c>
      <c r="D622" t="s">
        <v>843</v>
      </c>
      <c r="E622" t="s">
        <v>844</v>
      </c>
      <c r="F622" t="s">
        <v>3715</v>
      </c>
      <c r="G622" t="s">
        <v>184</v>
      </c>
      <c r="H622" t="s">
        <v>1887</v>
      </c>
      <c r="I622" t="s">
        <v>3721</v>
      </c>
      <c r="J622" t="s">
        <v>3722</v>
      </c>
      <c r="K622" t="s">
        <v>427</v>
      </c>
      <c r="L622" t="s">
        <v>430</v>
      </c>
      <c r="M622" s="133"/>
      <c r="N622" s="133"/>
      <c r="O622" s="156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  <c r="AA622" s="133"/>
      <c r="AB622" s="129" t="str">
        <f>IF(基本情報登録!$D$10="","",IF(基本情報登録!$D$10=F622,1,0))</f>
        <v/>
      </c>
      <c r="AC622" s="133"/>
      <c r="AV622" s="155"/>
    </row>
    <row r="623" spans="1:48" ht="17.649999999999999">
      <c r="A623">
        <v>672</v>
      </c>
      <c r="B623" t="s">
        <v>3723</v>
      </c>
      <c r="C623" t="s">
        <v>3724</v>
      </c>
      <c r="D623" t="s">
        <v>219</v>
      </c>
      <c r="E623" t="s">
        <v>220</v>
      </c>
      <c r="F623" t="s">
        <v>716</v>
      </c>
      <c r="G623" t="s">
        <v>188</v>
      </c>
      <c r="H623" t="s">
        <v>3725</v>
      </c>
      <c r="I623" t="s">
        <v>3726</v>
      </c>
      <c r="J623" t="s">
        <v>3727</v>
      </c>
      <c r="K623" t="s">
        <v>427</v>
      </c>
      <c r="L623" t="s">
        <v>430</v>
      </c>
      <c r="M623" s="133"/>
      <c r="N623" s="133"/>
      <c r="O623" s="156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  <c r="AA623" s="133"/>
      <c r="AB623" s="129" t="str">
        <f>IF(基本情報登録!$D$10="","",IF(基本情報登録!$D$10=F623,1,0))</f>
        <v/>
      </c>
      <c r="AC623" s="133"/>
      <c r="AV623" s="155"/>
    </row>
    <row r="624" spans="1:48" ht="17.649999999999999">
      <c r="A624">
        <v>673</v>
      </c>
      <c r="B624" t="s">
        <v>3728</v>
      </c>
      <c r="C624" t="s">
        <v>3729</v>
      </c>
      <c r="D624" t="s">
        <v>219</v>
      </c>
      <c r="E624" t="s">
        <v>220</v>
      </c>
      <c r="F624" t="s">
        <v>716</v>
      </c>
      <c r="G624" t="s">
        <v>188</v>
      </c>
      <c r="H624" t="s">
        <v>3730</v>
      </c>
      <c r="I624" t="s">
        <v>3731</v>
      </c>
      <c r="J624" t="s">
        <v>1803</v>
      </c>
      <c r="K624" t="s">
        <v>427</v>
      </c>
      <c r="L624" t="s">
        <v>430</v>
      </c>
      <c r="M624" s="133"/>
      <c r="N624" s="133"/>
      <c r="O624" s="156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  <c r="AA624" s="133"/>
      <c r="AB624" s="129" t="str">
        <f>IF(基本情報登録!$D$10="","",IF(基本情報登録!$D$10=F624,1,0))</f>
        <v/>
      </c>
      <c r="AC624" s="133"/>
      <c r="AV624" s="155"/>
    </row>
    <row r="625" spans="1:48" ht="17.649999999999999">
      <c r="A625">
        <v>674</v>
      </c>
      <c r="B625" t="s">
        <v>3732</v>
      </c>
      <c r="C625" t="s">
        <v>3733</v>
      </c>
      <c r="D625" t="s">
        <v>1115</v>
      </c>
      <c r="E625" t="s">
        <v>1116</v>
      </c>
      <c r="F625" t="s">
        <v>3550</v>
      </c>
      <c r="G625" t="s">
        <v>181</v>
      </c>
      <c r="H625" t="s">
        <v>3734</v>
      </c>
      <c r="I625" t="s">
        <v>3735</v>
      </c>
      <c r="J625" t="s">
        <v>3736</v>
      </c>
      <c r="K625" t="s">
        <v>427</v>
      </c>
      <c r="L625" t="s">
        <v>430</v>
      </c>
      <c r="M625" s="133"/>
      <c r="N625" s="133"/>
      <c r="O625" s="156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  <c r="AA625" s="133"/>
      <c r="AB625" s="129" t="str">
        <f>IF(基本情報登録!$D$10="","",IF(基本情報登録!$D$10=F625,1,0))</f>
        <v/>
      </c>
      <c r="AC625" s="133"/>
      <c r="AV625" s="155"/>
    </row>
    <row r="626" spans="1:48" ht="17.649999999999999">
      <c r="A626">
        <v>675</v>
      </c>
      <c r="B626" t="s">
        <v>3737</v>
      </c>
      <c r="C626" t="s">
        <v>3738</v>
      </c>
      <c r="D626" t="s">
        <v>1115</v>
      </c>
      <c r="E626" t="s">
        <v>1116</v>
      </c>
      <c r="F626" t="s">
        <v>3550</v>
      </c>
      <c r="G626" t="s">
        <v>184</v>
      </c>
      <c r="H626" t="s">
        <v>3739</v>
      </c>
      <c r="I626" t="s">
        <v>605</v>
      </c>
      <c r="J626" t="s">
        <v>2008</v>
      </c>
      <c r="K626" t="s">
        <v>427</v>
      </c>
      <c r="L626" t="s">
        <v>430</v>
      </c>
      <c r="M626" s="133"/>
      <c r="N626" s="133"/>
      <c r="O626" s="156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  <c r="AA626" s="133"/>
      <c r="AB626" s="129" t="str">
        <f>IF(基本情報登録!$D$10="","",IF(基本情報登録!$D$10=F626,1,0))</f>
        <v/>
      </c>
      <c r="AC626" s="133"/>
      <c r="AV626" s="155"/>
    </row>
    <row r="627" spans="1:48" ht="17.649999999999999">
      <c r="A627">
        <v>676</v>
      </c>
      <c r="B627" t="s">
        <v>3740</v>
      </c>
      <c r="C627" t="s">
        <v>3741</v>
      </c>
      <c r="D627" t="s">
        <v>1115</v>
      </c>
      <c r="E627" t="s">
        <v>1116</v>
      </c>
      <c r="F627" t="s">
        <v>3550</v>
      </c>
      <c r="G627" t="s">
        <v>184</v>
      </c>
      <c r="H627" t="s">
        <v>3742</v>
      </c>
      <c r="I627" t="s">
        <v>3743</v>
      </c>
      <c r="J627" t="s">
        <v>3744</v>
      </c>
      <c r="K627" t="s">
        <v>427</v>
      </c>
      <c r="L627" t="s">
        <v>430</v>
      </c>
      <c r="M627" s="133"/>
      <c r="N627" s="133"/>
      <c r="O627" s="156"/>
      <c r="P627" s="133"/>
      <c r="Q627" s="133"/>
      <c r="R627" s="133"/>
      <c r="S627" s="133"/>
      <c r="T627" s="133"/>
      <c r="U627" s="133"/>
      <c r="V627" s="133"/>
      <c r="W627" s="133"/>
      <c r="X627" s="133"/>
      <c r="Y627" s="133"/>
      <c r="Z627" s="133"/>
      <c r="AA627" s="133"/>
      <c r="AB627" s="129" t="str">
        <f>IF(基本情報登録!$D$10="","",IF(基本情報登録!$D$10=F627,1,0))</f>
        <v/>
      </c>
      <c r="AC627" s="133"/>
      <c r="AV627" s="155"/>
    </row>
    <row r="628" spans="1:48" ht="17.649999999999999">
      <c r="A628">
        <v>677</v>
      </c>
      <c r="B628" t="s">
        <v>3745</v>
      </c>
      <c r="C628" t="s">
        <v>3746</v>
      </c>
      <c r="D628" t="s">
        <v>788</v>
      </c>
      <c r="E628" t="s">
        <v>789</v>
      </c>
      <c r="F628" t="s">
        <v>3550</v>
      </c>
      <c r="G628" t="s">
        <v>189</v>
      </c>
      <c r="H628" t="s">
        <v>413</v>
      </c>
      <c r="I628" t="s">
        <v>550</v>
      </c>
      <c r="J628" t="s">
        <v>3393</v>
      </c>
      <c r="K628" t="s">
        <v>427</v>
      </c>
      <c r="L628" t="s">
        <v>430</v>
      </c>
      <c r="M628" s="133"/>
      <c r="N628" s="133"/>
      <c r="O628" s="156"/>
      <c r="P628" s="133"/>
      <c r="Q628" s="133"/>
      <c r="R628" s="133"/>
      <c r="S628" s="133"/>
      <c r="T628" s="133"/>
      <c r="U628" s="133"/>
      <c r="V628" s="133"/>
      <c r="W628" s="133"/>
      <c r="X628" s="133"/>
      <c r="Y628" s="133"/>
      <c r="Z628" s="133"/>
      <c r="AA628" s="133"/>
      <c r="AB628" s="129" t="str">
        <f>IF(基本情報登録!$D$10="","",IF(基本情報登録!$D$10=F628,1,0))</f>
        <v/>
      </c>
      <c r="AC628" s="133"/>
      <c r="AV628" s="155"/>
    </row>
    <row r="629" spans="1:48" ht="17.649999999999999">
      <c r="A629">
        <v>678</v>
      </c>
      <c r="B629" t="s">
        <v>3747</v>
      </c>
      <c r="C629" t="s">
        <v>3748</v>
      </c>
      <c r="D629" t="s">
        <v>1115</v>
      </c>
      <c r="E629" t="s">
        <v>1116</v>
      </c>
      <c r="F629" t="s">
        <v>3550</v>
      </c>
      <c r="G629" t="s">
        <v>184</v>
      </c>
      <c r="H629" t="s">
        <v>3749</v>
      </c>
      <c r="I629" t="s">
        <v>635</v>
      </c>
      <c r="J629" t="s">
        <v>587</v>
      </c>
      <c r="K629" t="s">
        <v>427</v>
      </c>
      <c r="L629" t="s">
        <v>430</v>
      </c>
      <c r="M629" s="133"/>
      <c r="N629" s="133"/>
      <c r="O629" s="156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  <c r="AA629" s="133"/>
      <c r="AB629" s="129" t="str">
        <f>IF(基本情報登録!$D$10="","",IF(基本情報登録!$D$10=F629,1,0))</f>
        <v/>
      </c>
      <c r="AC629" s="133"/>
      <c r="AV629" s="155"/>
    </row>
    <row r="630" spans="1:48" ht="17.649999999999999">
      <c r="A630">
        <v>679</v>
      </c>
      <c r="B630" t="s">
        <v>3750</v>
      </c>
      <c r="C630" t="s">
        <v>3751</v>
      </c>
      <c r="D630" t="s">
        <v>1115</v>
      </c>
      <c r="E630" t="s">
        <v>1116</v>
      </c>
      <c r="F630" t="s">
        <v>3550</v>
      </c>
      <c r="G630" t="s">
        <v>184</v>
      </c>
      <c r="H630" t="s">
        <v>3752</v>
      </c>
      <c r="I630" t="s">
        <v>550</v>
      </c>
      <c r="J630" t="s">
        <v>592</v>
      </c>
      <c r="K630" t="s">
        <v>427</v>
      </c>
      <c r="L630" t="s">
        <v>430</v>
      </c>
      <c r="M630" s="133"/>
      <c r="N630" s="133"/>
      <c r="O630" s="156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  <c r="AA630" s="133"/>
      <c r="AB630" s="129" t="str">
        <f>IF(基本情報登録!$D$10="","",IF(基本情報登録!$D$10=F630,1,0))</f>
        <v/>
      </c>
      <c r="AC630" s="133"/>
      <c r="AV630" s="155"/>
    </row>
    <row r="631" spans="1:48" ht="17.649999999999999">
      <c r="A631">
        <v>680</v>
      </c>
      <c r="B631" t="s">
        <v>3753</v>
      </c>
      <c r="C631" t="s">
        <v>804</v>
      </c>
      <c r="D631" t="s">
        <v>1115</v>
      </c>
      <c r="E631" t="s">
        <v>1116</v>
      </c>
      <c r="F631" t="s">
        <v>3550</v>
      </c>
      <c r="G631" t="s">
        <v>184</v>
      </c>
      <c r="H631" t="s">
        <v>3754</v>
      </c>
      <c r="I631" t="s">
        <v>805</v>
      </c>
      <c r="J631" t="s">
        <v>3755</v>
      </c>
      <c r="K631" t="s">
        <v>427</v>
      </c>
      <c r="L631" t="s">
        <v>430</v>
      </c>
      <c r="M631" s="133"/>
      <c r="N631" s="133"/>
      <c r="O631" s="156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  <c r="AA631" s="133"/>
      <c r="AB631" s="129" t="str">
        <f>IF(基本情報登録!$D$10="","",IF(基本情報登録!$D$10=F631,1,0))</f>
        <v/>
      </c>
      <c r="AC631" s="133"/>
      <c r="AV631" s="155"/>
    </row>
    <row r="632" spans="1:48" ht="17.649999999999999">
      <c r="A632">
        <v>681</v>
      </c>
      <c r="B632" t="s">
        <v>3756</v>
      </c>
      <c r="C632" t="s">
        <v>3757</v>
      </c>
      <c r="D632" t="s">
        <v>1115</v>
      </c>
      <c r="E632" t="s">
        <v>1116</v>
      </c>
      <c r="F632" t="s">
        <v>3550</v>
      </c>
      <c r="G632" t="s">
        <v>189</v>
      </c>
      <c r="H632" t="s">
        <v>3758</v>
      </c>
      <c r="I632" t="s">
        <v>3759</v>
      </c>
      <c r="J632" t="s">
        <v>541</v>
      </c>
      <c r="K632" t="s">
        <v>427</v>
      </c>
      <c r="L632" t="s">
        <v>430</v>
      </c>
      <c r="M632" s="133"/>
      <c r="N632" s="133"/>
      <c r="O632" s="156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  <c r="AA632" s="133"/>
      <c r="AB632" s="129" t="str">
        <f>IF(基本情報登録!$D$10="","",IF(基本情報登録!$D$10=F632,1,0))</f>
        <v/>
      </c>
      <c r="AC632" s="133"/>
      <c r="AV632" s="155"/>
    </row>
    <row r="633" spans="1:48" ht="17.649999999999999">
      <c r="A633">
        <v>682</v>
      </c>
      <c r="B633" t="s">
        <v>3760</v>
      </c>
      <c r="C633" t="s">
        <v>3761</v>
      </c>
      <c r="D633" t="s">
        <v>1115</v>
      </c>
      <c r="E633" t="s">
        <v>1116</v>
      </c>
      <c r="F633" t="s">
        <v>3550</v>
      </c>
      <c r="G633" t="s">
        <v>182</v>
      </c>
      <c r="H633" t="s">
        <v>3762</v>
      </c>
      <c r="I633" t="s">
        <v>482</v>
      </c>
      <c r="J633" t="s">
        <v>2766</v>
      </c>
      <c r="K633" t="s">
        <v>427</v>
      </c>
      <c r="L633" t="s">
        <v>430</v>
      </c>
      <c r="M633" s="133"/>
      <c r="N633" s="133"/>
      <c r="O633" s="156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  <c r="AA633" s="133"/>
      <c r="AB633" s="129" t="str">
        <f>IF(基本情報登録!$D$10="","",IF(基本情報登録!$D$10=F633,1,0))</f>
        <v/>
      </c>
      <c r="AC633" s="133"/>
      <c r="AV633" s="155"/>
    </row>
    <row r="634" spans="1:48" ht="17.649999999999999">
      <c r="A634">
        <v>683</v>
      </c>
      <c r="B634" t="s">
        <v>3763</v>
      </c>
      <c r="C634" t="s">
        <v>3764</v>
      </c>
      <c r="D634" t="s">
        <v>1115</v>
      </c>
      <c r="E634" t="s">
        <v>1116</v>
      </c>
      <c r="F634" t="s">
        <v>3550</v>
      </c>
      <c r="G634" t="s">
        <v>184</v>
      </c>
      <c r="H634" t="s">
        <v>3765</v>
      </c>
      <c r="I634" t="s">
        <v>3766</v>
      </c>
      <c r="J634" t="s">
        <v>3767</v>
      </c>
      <c r="K634" t="s">
        <v>427</v>
      </c>
      <c r="L634" t="s">
        <v>430</v>
      </c>
      <c r="M634" s="133"/>
      <c r="N634" s="133"/>
      <c r="O634" s="156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  <c r="AA634" s="133"/>
      <c r="AB634" s="129" t="str">
        <f>IF(基本情報登録!$D$10="","",IF(基本情報登録!$D$10=F634,1,0))</f>
        <v/>
      </c>
      <c r="AC634" s="133"/>
      <c r="AV634" s="155"/>
    </row>
    <row r="635" spans="1:48" ht="17.649999999999999">
      <c r="A635">
        <v>684</v>
      </c>
      <c r="B635" t="s">
        <v>3768</v>
      </c>
      <c r="C635" t="s">
        <v>3769</v>
      </c>
      <c r="D635" t="s">
        <v>1115</v>
      </c>
      <c r="E635" t="s">
        <v>1116</v>
      </c>
      <c r="F635" t="s">
        <v>3550</v>
      </c>
      <c r="G635" t="s">
        <v>187</v>
      </c>
      <c r="H635" t="s">
        <v>3770</v>
      </c>
      <c r="I635" t="s">
        <v>482</v>
      </c>
      <c r="J635" t="s">
        <v>816</v>
      </c>
      <c r="K635" t="s">
        <v>427</v>
      </c>
      <c r="L635" t="s">
        <v>430</v>
      </c>
      <c r="M635" s="133"/>
      <c r="N635" s="133"/>
      <c r="O635" s="156"/>
      <c r="P635" s="133"/>
      <c r="Q635" s="133"/>
      <c r="R635" s="133"/>
      <c r="S635" s="133"/>
      <c r="T635" s="133"/>
      <c r="U635" s="133"/>
      <c r="V635" s="133"/>
      <c r="W635" s="133"/>
      <c r="X635" s="133"/>
      <c r="Y635" s="133"/>
      <c r="Z635" s="133"/>
      <c r="AA635" s="133"/>
      <c r="AB635" s="129" t="str">
        <f>IF(基本情報登録!$D$10="","",IF(基本情報登録!$D$10=F635,1,0))</f>
        <v/>
      </c>
      <c r="AC635" s="133"/>
      <c r="AV635" s="155"/>
    </row>
    <row r="636" spans="1:48" ht="17.649999999999999">
      <c r="A636">
        <v>685</v>
      </c>
      <c r="B636" t="s">
        <v>3771</v>
      </c>
      <c r="C636" t="s">
        <v>3772</v>
      </c>
      <c r="D636" t="s">
        <v>1115</v>
      </c>
      <c r="E636" t="s">
        <v>1116</v>
      </c>
      <c r="F636" t="s">
        <v>3550</v>
      </c>
      <c r="G636" t="s">
        <v>186</v>
      </c>
      <c r="H636" t="s">
        <v>3773</v>
      </c>
      <c r="I636" t="s">
        <v>3774</v>
      </c>
      <c r="J636" t="s">
        <v>508</v>
      </c>
      <c r="K636" t="s">
        <v>427</v>
      </c>
      <c r="L636" t="s">
        <v>430</v>
      </c>
      <c r="M636" s="133"/>
      <c r="N636" s="133"/>
      <c r="O636" s="156"/>
      <c r="P636" s="133"/>
      <c r="Q636" s="133"/>
      <c r="R636" s="133"/>
      <c r="S636" s="133"/>
      <c r="T636" s="133"/>
      <c r="U636" s="133"/>
      <c r="V636" s="133"/>
      <c r="W636" s="133"/>
      <c r="X636" s="133"/>
      <c r="Y636" s="133"/>
      <c r="Z636" s="133"/>
      <c r="AA636" s="133"/>
      <c r="AB636" s="129" t="str">
        <f>IF(基本情報登録!$D$10="","",IF(基本情報登録!$D$10=F636,1,0))</f>
        <v/>
      </c>
      <c r="AC636" s="133"/>
      <c r="AV636" s="155"/>
    </row>
    <row r="637" spans="1:48" ht="17.649999999999999">
      <c r="A637">
        <v>686</v>
      </c>
      <c r="B637" t="s">
        <v>3775</v>
      </c>
      <c r="C637" t="s">
        <v>3776</v>
      </c>
      <c r="D637" t="s">
        <v>1115</v>
      </c>
      <c r="E637" t="s">
        <v>1116</v>
      </c>
      <c r="F637" t="s">
        <v>695</v>
      </c>
      <c r="G637" t="s">
        <v>3777</v>
      </c>
      <c r="H637" t="s">
        <v>3778</v>
      </c>
      <c r="I637" t="s">
        <v>2211</v>
      </c>
      <c r="J637" t="s">
        <v>3120</v>
      </c>
      <c r="K637" t="s">
        <v>427</v>
      </c>
      <c r="L637" t="s">
        <v>430</v>
      </c>
      <c r="M637" s="133"/>
      <c r="N637" s="133"/>
      <c r="O637" s="156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  <c r="AA637" s="133"/>
      <c r="AB637" s="129" t="str">
        <f>IF(基本情報登録!$D$10="","",IF(基本情報登録!$D$10=F637,1,0))</f>
        <v/>
      </c>
      <c r="AC637" s="133"/>
      <c r="AV637" s="155"/>
    </row>
    <row r="638" spans="1:48" ht="17.649999999999999">
      <c r="A638">
        <v>687</v>
      </c>
      <c r="B638" t="s">
        <v>3779</v>
      </c>
      <c r="C638" t="s">
        <v>3780</v>
      </c>
      <c r="D638" t="s">
        <v>1115</v>
      </c>
      <c r="E638" t="s">
        <v>1116</v>
      </c>
      <c r="F638" t="s">
        <v>695</v>
      </c>
      <c r="G638" t="s">
        <v>3560</v>
      </c>
      <c r="H638" t="s">
        <v>3781</v>
      </c>
      <c r="I638" t="s">
        <v>560</v>
      </c>
      <c r="J638" t="s">
        <v>3782</v>
      </c>
      <c r="K638" t="s">
        <v>427</v>
      </c>
      <c r="L638" t="s">
        <v>430</v>
      </c>
      <c r="M638" s="133"/>
      <c r="N638" s="133"/>
      <c r="O638" s="156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  <c r="AA638" s="133"/>
      <c r="AB638" s="129" t="str">
        <f>IF(基本情報登録!$D$10="","",IF(基本情報登録!$D$10=F638,1,0))</f>
        <v/>
      </c>
      <c r="AC638" s="133"/>
      <c r="AV638" s="155"/>
    </row>
    <row r="639" spans="1:48" ht="17.649999999999999">
      <c r="A639">
        <v>688</v>
      </c>
      <c r="B639" t="s">
        <v>3783</v>
      </c>
      <c r="C639" t="s">
        <v>3784</v>
      </c>
      <c r="D639" t="s">
        <v>1027</v>
      </c>
      <c r="E639" t="s">
        <v>1028</v>
      </c>
      <c r="F639" t="s">
        <v>755</v>
      </c>
      <c r="G639" t="s">
        <v>184</v>
      </c>
      <c r="H639" t="s">
        <v>2471</v>
      </c>
      <c r="I639" t="s">
        <v>3785</v>
      </c>
      <c r="J639" t="s">
        <v>532</v>
      </c>
      <c r="K639" t="s">
        <v>427</v>
      </c>
      <c r="L639" t="s">
        <v>430</v>
      </c>
      <c r="M639" s="133"/>
      <c r="N639" s="133"/>
      <c r="O639" s="156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  <c r="AA639" s="133"/>
      <c r="AB639" s="129" t="str">
        <f>IF(基本情報登録!$D$10="","",IF(基本情報登録!$D$10=F639,1,0))</f>
        <v/>
      </c>
      <c r="AC639" s="133"/>
      <c r="AV639" s="155"/>
    </row>
    <row r="640" spans="1:48" ht="17.649999999999999">
      <c r="A640">
        <v>689</v>
      </c>
      <c r="B640" t="s">
        <v>3786</v>
      </c>
      <c r="C640" t="s">
        <v>3787</v>
      </c>
      <c r="D640" t="s">
        <v>843</v>
      </c>
      <c r="E640" t="s">
        <v>844</v>
      </c>
      <c r="F640" t="s">
        <v>716</v>
      </c>
      <c r="G640" t="s">
        <v>189</v>
      </c>
      <c r="H640" t="s">
        <v>3788</v>
      </c>
      <c r="I640" t="s">
        <v>3789</v>
      </c>
      <c r="J640" t="s">
        <v>532</v>
      </c>
      <c r="K640" t="s">
        <v>427</v>
      </c>
      <c r="L640" t="s">
        <v>430</v>
      </c>
      <c r="M640" s="133"/>
      <c r="N640" s="133"/>
      <c r="O640" s="156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  <c r="AA640" s="133"/>
      <c r="AB640" s="129" t="str">
        <f>IF(基本情報登録!$D$10="","",IF(基本情報登録!$D$10=F640,1,0))</f>
        <v/>
      </c>
      <c r="AC640" s="133"/>
      <c r="AV640" s="155"/>
    </row>
    <row r="641" spans="1:48" ht="17.649999999999999">
      <c r="A641">
        <v>690</v>
      </c>
      <c r="B641" t="s">
        <v>3790</v>
      </c>
      <c r="C641" t="s">
        <v>3791</v>
      </c>
      <c r="D641" t="s">
        <v>929</v>
      </c>
      <c r="E641" t="s">
        <v>3792</v>
      </c>
      <c r="F641" t="s">
        <v>716</v>
      </c>
      <c r="G641" t="s">
        <v>182</v>
      </c>
      <c r="H641" t="s">
        <v>282</v>
      </c>
      <c r="I641" t="s">
        <v>1080</v>
      </c>
      <c r="J641" t="s">
        <v>3793</v>
      </c>
      <c r="K641" t="s">
        <v>427</v>
      </c>
      <c r="L641" t="s">
        <v>430</v>
      </c>
      <c r="M641" s="133"/>
      <c r="N641" s="133"/>
      <c r="O641" s="156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  <c r="AA641" s="133"/>
      <c r="AB641" s="129" t="str">
        <f>IF(基本情報登録!$D$10="","",IF(基本情報登録!$D$10=F641,1,0))</f>
        <v/>
      </c>
      <c r="AC641" s="133"/>
      <c r="AV641" s="155"/>
    </row>
    <row r="642" spans="1:48" ht="17.649999999999999">
      <c r="A642">
        <v>691</v>
      </c>
      <c r="B642" t="s">
        <v>3794</v>
      </c>
      <c r="C642" t="s">
        <v>3795</v>
      </c>
      <c r="D642" t="s">
        <v>856</v>
      </c>
      <c r="E642" t="s">
        <v>857</v>
      </c>
      <c r="F642" t="s">
        <v>710</v>
      </c>
      <c r="G642" t="s">
        <v>189</v>
      </c>
      <c r="H642" t="s">
        <v>2627</v>
      </c>
      <c r="I642" t="s">
        <v>447</v>
      </c>
      <c r="J642" t="s">
        <v>511</v>
      </c>
      <c r="K642" t="s">
        <v>427</v>
      </c>
      <c r="L642" t="s">
        <v>430</v>
      </c>
      <c r="M642" s="133"/>
      <c r="N642" s="133"/>
      <c r="O642" s="156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  <c r="AA642" s="133"/>
      <c r="AB642" s="129" t="str">
        <f>IF(基本情報登録!$D$10="","",IF(基本情報登録!$D$10=F642,1,0))</f>
        <v/>
      </c>
      <c r="AC642" s="133"/>
      <c r="AV642" s="155"/>
    </row>
    <row r="643" spans="1:48" ht="17.649999999999999">
      <c r="A643">
        <v>692</v>
      </c>
      <c r="B643" t="s">
        <v>3796</v>
      </c>
      <c r="C643" t="s">
        <v>3797</v>
      </c>
      <c r="D643" t="s">
        <v>843</v>
      </c>
      <c r="E643" t="s">
        <v>844</v>
      </c>
      <c r="F643" t="s">
        <v>710</v>
      </c>
      <c r="G643" t="s">
        <v>189</v>
      </c>
      <c r="H643" t="s">
        <v>3686</v>
      </c>
      <c r="I643" t="s">
        <v>3798</v>
      </c>
      <c r="J643" t="s">
        <v>3799</v>
      </c>
      <c r="K643" t="s">
        <v>427</v>
      </c>
      <c r="L643" t="s">
        <v>430</v>
      </c>
      <c r="M643" s="133"/>
      <c r="N643" s="133"/>
      <c r="O643" s="156"/>
      <c r="P643" s="133"/>
      <c r="Q643" s="133"/>
      <c r="R643" s="133"/>
      <c r="S643" s="133"/>
      <c r="T643" s="133"/>
      <c r="U643" s="133"/>
      <c r="V643" s="133"/>
      <c r="W643" s="133"/>
      <c r="X643" s="133"/>
      <c r="Y643" s="133"/>
      <c r="Z643" s="133"/>
      <c r="AA643" s="133"/>
      <c r="AB643" s="129" t="str">
        <f>IF(基本情報登録!$D$10="","",IF(基本情報登録!$D$10=F643,1,0))</f>
        <v/>
      </c>
      <c r="AC643" s="133"/>
      <c r="AV643" s="155"/>
    </row>
    <row r="644" spans="1:48" ht="17.649999999999999">
      <c r="A644">
        <v>693</v>
      </c>
      <c r="B644" t="s">
        <v>3800</v>
      </c>
      <c r="C644" t="s">
        <v>3801</v>
      </c>
      <c r="D644" t="s">
        <v>843</v>
      </c>
      <c r="E644" t="s">
        <v>844</v>
      </c>
      <c r="F644" t="s">
        <v>710</v>
      </c>
      <c r="G644" t="s">
        <v>189</v>
      </c>
      <c r="H644" t="s">
        <v>3802</v>
      </c>
      <c r="I644" t="s">
        <v>447</v>
      </c>
      <c r="J644" t="s">
        <v>3803</v>
      </c>
      <c r="K644" t="s">
        <v>427</v>
      </c>
      <c r="L644" t="s">
        <v>430</v>
      </c>
      <c r="M644" s="133"/>
      <c r="N644" s="133"/>
      <c r="O644" s="156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  <c r="Z644" s="133"/>
      <c r="AA644" s="133"/>
      <c r="AB644" s="129" t="str">
        <f>IF(基本情報登録!$D$10="","",IF(基本情報登録!$D$10=F644,1,0))</f>
        <v/>
      </c>
      <c r="AC644" s="133"/>
      <c r="AV644" s="155"/>
    </row>
    <row r="645" spans="1:48" ht="17.649999999999999">
      <c r="A645">
        <v>694</v>
      </c>
      <c r="B645" t="s">
        <v>3804</v>
      </c>
      <c r="C645" t="s">
        <v>3805</v>
      </c>
      <c r="D645" t="s">
        <v>221</v>
      </c>
      <c r="E645">
        <v>15</v>
      </c>
      <c r="F645" t="s">
        <v>716</v>
      </c>
      <c r="G645" t="s">
        <v>182</v>
      </c>
      <c r="H645" t="s">
        <v>1618</v>
      </c>
      <c r="I645" t="s">
        <v>3806</v>
      </c>
      <c r="J645" t="s">
        <v>3807</v>
      </c>
      <c r="K645" t="s">
        <v>427</v>
      </c>
      <c r="L645" t="s">
        <v>430</v>
      </c>
      <c r="M645" s="133"/>
      <c r="N645" s="133"/>
      <c r="O645" s="156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  <c r="AA645" s="133"/>
      <c r="AB645" s="129" t="str">
        <f>IF(基本情報登録!$D$10="","",IF(基本情報登録!$D$10=F645,1,0))</f>
        <v/>
      </c>
      <c r="AC645" s="133"/>
      <c r="AV645" s="155"/>
    </row>
    <row r="646" spans="1:48" ht="17.649999999999999">
      <c r="A646">
        <v>695</v>
      </c>
      <c r="B646" t="s">
        <v>3808</v>
      </c>
      <c r="C646" t="s">
        <v>3809</v>
      </c>
      <c r="D646" t="s">
        <v>199</v>
      </c>
      <c r="E646">
        <v>28</v>
      </c>
      <c r="F646" t="s">
        <v>716</v>
      </c>
      <c r="G646" t="s">
        <v>189</v>
      </c>
      <c r="H646" t="s">
        <v>2691</v>
      </c>
      <c r="I646" t="s">
        <v>3810</v>
      </c>
      <c r="J646" t="s">
        <v>1601</v>
      </c>
      <c r="K646" t="s">
        <v>427</v>
      </c>
      <c r="L646" t="s">
        <v>430</v>
      </c>
      <c r="M646" s="133"/>
      <c r="N646" s="133"/>
      <c r="O646" s="156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  <c r="AA646" s="133"/>
      <c r="AB646" s="129" t="str">
        <f>IF(基本情報登録!$D$10="","",IF(基本情報登録!$D$10=F646,1,0))</f>
        <v/>
      </c>
      <c r="AC646" s="133"/>
      <c r="AV646" s="155"/>
    </row>
    <row r="647" spans="1:48" ht="17.649999999999999">
      <c r="A647">
        <v>696</v>
      </c>
      <c r="B647" t="s">
        <v>3811</v>
      </c>
      <c r="C647" t="s">
        <v>3812</v>
      </c>
      <c r="D647" t="s">
        <v>856</v>
      </c>
      <c r="E647" t="s">
        <v>857</v>
      </c>
      <c r="F647" t="s">
        <v>716</v>
      </c>
      <c r="G647" t="s">
        <v>189</v>
      </c>
      <c r="H647" t="s">
        <v>3268</v>
      </c>
      <c r="I647" t="s">
        <v>585</v>
      </c>
      <c r="J647" t="s">
        <v>641</v>
      </c>
      <c r="K647" t="s">
        <v>427</v>
      </c>
      <c r="L647" t="s">
        <v>430</v>
      </c>
      <c r="M647" s="133"/>
      <c r="N647" s="133"/>
      <c r="O647" s="156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  <c r="AA647" s="133"/>
      <c r="AB647" s="129" t="str">
        <f>IF(基本情報登録!$D$10="","",IF(基本情報登録!$D$10=F647,1,0))</f>
        <v/>
      </c>
      <c r="AC647" s="133"/>
      <c r="AV647" s="155"/>
    </row>
    <row r="648" spans="1:48" ht="17.649999999999999">
      <c r="A648">
        <v>697</v>
      </c>
      <c r="B648" t="s">
        <v>3813</v>
      </c>
      <c r="C648" t="s">
        <v>3814</v>
      </c>
      <c r="D648" t="s">
        <v>799</v>
      </c>
      <c r="E648">
        <v>11</v>
      </c>
      <c r="F648" t="s">
        <v>716</v>
      </c>
      <c r="G648" t="s">
        <v>189</v>
      </c>
      <c r="H648" t="s">
        <v>3815</v>
      </c>
      <c r="I648" t="s">
        <v>3743</v>
      </c>
      <c r="J648" t="s">
        <v>530</v>
      </c>
      <c r="K648" t="s">
        <v>427</v>
      </c>
      <c r="L648" t="s">
        <v>430</v>
      </c>
      <c r="M648" s="133"/>
      <c r="N648" s="133"/>
      <c r="O648" s="156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  <c r="AA648" s="133"/>
      <c r="AB648" s="129" t="str">
        <f>IF(基本情報登録!$D$10="","",IF(基本情報登録!$D$10=F648,1,0))</f>
        <v/>
      </c>
      <c r="AC648" s="133"/>
      <c r="AV648" s="155"/>
    </row>
    <row r="649" spans="1:48" ht="17.649999999999999">
      <c r="A649" s="169"/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3"/>
      <c r="N649" s="133"/>
      <c r="O649" s="156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  <c r="AA649" s="133"/>
      <c r="AB649" s="129" t="str">
        <f>IF(基本情報登録!$D$10="","",IF(基本情報登録!$D$10=F649,1,0))</f>
        <v/>
      </c>
      <c r="AC649" s="133"/>
      <c r="AV649" s="155"/>
    </row>
    <row r="650" spans="1:48" ht="17.649999999999999">
      <c r="A650" s="169"/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3"/>
      <c r="N650" s="133"/>
      <c r="O650" s="156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  <c r="AA650" s="133"/>
      <c r="AB650" s="129" t="str">
        <f>IF(基本情報登録!$D$10="","",IF(基本情報登録!$D$10=F650,1,0))</f>
        <v/>
      </c>
      <c r="AC650" s="133"/>
      <c r="AV650" s="155"/>
    </row>
    <row r="651" spans="1:48" ht="17.649999999999999">
      <c r="A651" s="169"/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3"/>
      <c r="N651" s="133"/>
      <c r="O651" s="156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3"/>
      <c r="AA651" s="133"/>
      <c r="AB651" s="129" t="str">
        <f>IF(基本情報登録!$D$10="","",IF(基本情報登録!$D$10=F651,1,0))</f>
        <v/>
      </c>
      <c r="AC651" s="133"/>
      <c r="AV651" s="155"/>
    </row>
    <row r="652" spans="1:48" ht="17.649999999999999">
      <c r="A652" s="169"/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3"/>
      <c r="N652" s="133"/>
      <c r="O652" s="156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3"/>
      <c r="AA652" s="133"/>
      <c r="AB652" s="129" t="str">
        <f>IF(基本情報登録!$D$10="","",IF(基本情報登録!$D$10=F652,1,0))</f>
        <v/>
      </c>
      <c r="AC652" s="133"/>
      <c r="AV652" s="155"/>
    </row>
    <row r="653" spans="1:48" ht="17.649999999999999">
      <c r="A653" s="169"/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3"/>
      <c r="N653" s="133"/>
      <c r="O653" s="156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  <c r="AA653" s="133"/>
      <c r="AB653" s="129" t="str">
        <f>IF(基本情報登録!$D$10="","",IF(基本情報登録!$D$10=F653,1,0))</f>
        <v/>
      </c>
      <c r="AC653" s="133"/>
      <c r="AV653" s="155"/>
    </row>
    <row r="654" spans="1:48" ht="17.649999999999999">
      <c r="A654" s="169"/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3"/>
      <c r="N654" s="133"/>
      <c r="O654" s="156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  <c r="AA654" s="133"/>
      <c r="AB654" s="129" t="str">
        <f>IF(基本情報登録!$D$10="","",IF(基本情報登録!$D$10=F654,1,0))</f>
        <v/>
      </c>
      <c r="AC654" s="133"/>
      <c r="AV654" s="155"/>
    </row>
    <row r="655" spans="1:48" ht="17.649999999999999">
      <c r="A655" s="169"/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3"/>
      <c r="N655" s="133"/>
      <c r="O655" s="156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  <c r="AA655" s="133"/>
      <c r="AB655" s="129" t="str">
        <f>IF(基本情報登録!$D$10="","",IF(基本情報登録!$D$10=F655,1,0))</f>
        <v/>
      </c>
      <c r="AC655" s="133"/>
      <c r="AV655" s="155"/>
    </row>
    <row r="656" spans="1:48" ht="17.649999999999999">
      <c r="A656" s="169"/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3"/>
      <c r="N656" s="133"/>
      <c r="O656" s="156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  <c r="AA656" s="133"/>
      <c r="AB656" s="129" t="str">
        <f>IF(基本情報登録!$D$10="","",IF(基本情報登録!$D$10=F656,1,0))</f>
        <v/>
      </c>
      <c r="AC656" s="133"/>
      <c r="AV656" s="155"/>
    </row>
    <row r="657" spans="1:48" ht="17.649999999999999">
      <c r="A657" s="169"/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3"/>
      <c r="N657" s="133"/>
      <c r="O657" s="156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  <c r="AA657" s="133"/>
      <c r="AB657" s="129" t="str">
        <f>IF(基本情報登録!$D$10="","",IF(基本情報登録!$D$10=F657,1,0))</f>
        <v/>
      </c>
      <c r="AC657" s="133"/>
      <c r="AV657" s="155"/>
    </row>
    <row r="658" spans="1:48" ht="17.649999999999999">
      <c r="A658" s="169"/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3"/>
      <c r="N658" s="133"/>
      <c r="O658" s="156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  <c r="AA658" s="133"/>
      <c r="AB658" s="129" t="str">
        <f>IF(基本情報登録!$D$10="","",IF(基本情報登録!$D$10=F658,1,0))</f>
        <v/>
      </c>
      <c r="AC658" s="133"/>
      <c r="AV658" s="155"/>
    </row>
    <row r="659" spans="1:48" ht="17.649999999999999">
      <c r="A659" s="169"/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3"/>
      <c r="N659" s="133"/>
      <c r="O659" s="156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3"/>
      <c r="AA659" s="133"/>
      <c r="AB659" s="129" t="str">
        <f>IF(基本情報登録!$D$10="","",IF(基本情報登録!$D$10=F659,1,0))</f>
        <v/>
      </c>
      <c r="AC659" s="133"/>
      <c r="AV659" s="155"/>
    </row>
    <row r="660" spans="1:48" ht="17.649999999999999">
      <c r="A660" s="169"/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3"/>
      <c r="N660" s="133"/>
      <c r="O660" s="156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3"/>
      <c r="AA660" s="133"/>
      <c r="AB660" s="129" t="str">
        <f>IF(基本情報登録!$D$10="","",IF(基本情報登録!$D$10=F660,1,0))</f>
        <v/>
      </c>
      <c r="AC660" s="133"/>
      <c r="AV660" s="155"/>
    </row>
    <row r="661" spans="1:48" ht="17.649999999999999">
      <c r="A661" s="169"/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3"/>
      <c r="N661" s="133"/>
      <c r="O661" s="156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  <c r="AA661" s="133"/>
      <c r="AB661" s="129" t="str">
        <f>IF(基本情報登録!$D$10="","",IF(基本情報登録!$D$10=F661,1,0))</f>
        <v/>
      </c>
      <c r="AC661" s="133"/>
      <c r="AV661" s="155"/>
    </row>
    <row r="662" spans="1:48" ht="17.649999999999999">
      <c r="A662" s="169"/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3"/>
      <c r="N662" s="133"/>
      <c r="O662" s="156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  <c r="AA662" s="133"/>
      <c r="AB662" s="129" t="str">
        <f>IF(基本情報登録!$D$10="","",IF(基本情報登録!$D$10=F662,1,0))</f>
        <v/>
      </c>
      <c r="AC662" s="133"/>
      <c r="AV662" s="155"/>
    </row>
    <row r="663" spans="1:48" ht="17.649999999999999">
      <c r="A663" s="169"/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3"/>
      <c r="N663" s="133"/>
      <c r="O663" s="156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  <c r="AA663" s="133"/>
      <c r="AB663" s="129" t="str">
        <f>IF(基本情報登録!$D$10="","",IF(基本情報登録!$D$10=F663,1,0))</f>
        <v/>
      </c>
      <c r="AC663" s="133"/>
      <c r="AV663" s="155"/>
    </row>
    <row r="664" spans="1:48" ht="17.649999999999999">
      <c r="A664" s="169"/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3"/>
      <c r="N664" s="133"/>
      <c r="O664" s="156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  <c r="AA664" s="133"/>
      <c r="AB664" s="129" t="str">
        <f>IF(基本情報登録!$D$10="","",IF(基本情報登録!$D$10=F664,1,0))</f>
        <v/>
      </c>
      <c r="AC664" s="133"/>
      <c r="AV664" s="155"/>
    </row>
    <row r="665" spans="1:48" ht="17.649999999999999">
      <c r="A665" s="169"/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3"/>
      <c r="N665" s="133"/>
      <c r="O665" s="156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  <c r="AA665" s="133"/>
      <c r="AB665" s="129" t="str">
        <f>IF(基本情報登録!$D$10="","",IF(基本情報登録!$D$10=F665,1,0))</f>
        <v/>
      </c>
      <c r="AC665" s="133"/>
      <c r="AV665" s="155"/>
    </row>
    <row r="666" spans="1:48" ht="17.649999999999999">
      <c r="A666" s="169"/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3"/>
      <c r="N666" s="133"/>
      <c r="O666" s="156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  <c r="AA666" s="133"/>
      <c r="AB666" s="129" t="str">
        <f>IF(基本情報登録!$D$10="","",IF(基本情報登録!$D$10=F666,1,0))</f>
        <v/>
      </c>
      <c r="AC666" s="133"/>
      <c r="AV666" s="155"/>
    </row>
    <row r="667" spans="1:48" ht="17.649999999999999">
      <c r="A667" s="169"/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3"/>
      <c r="N667" s="133"/>
      <c r="O667" s="156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  <c r="Z667" s="133"/>
      <c r="AA667" s="133"/>
      <c r="AB667" s="129" t="str">
        <f>IF(基本情報登録!$D$10="","",IF(基本情報登録!$D$10=F667,1,0))</f>
        <v/>
      </c>
      <c r="AC667" s="133"/>
      <c r="AV667" s="155"/>
    </row>
    <row r="668" spans="1:48" ht="17.649999999999999">
      <c r="A668" s="169"/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3"/>
      <c r="N668" s="133"/>
      <c r="O668" s="156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  <c r="AA668" s="133"/>
      <c r="AB668" s="129" t="str">
        <f>IF(基本情報登録!$D$10="","",IF(基本情報登録!$D$10=F668,1,0))</f>
        <v/>
      </c>
      <c r="AC668" s="133"/>
      <c r="AV668" s="155"/>
    </row>
    <row r="669" spans="1:48" ht="17.649999999999999">
      <c r="A669" s="169"/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3"/>
      <c r="N669" s="133"/>
      <c r="O669" s="156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  <c r="AA669" s="133"/>
      <c r="AB669" s="129" t="str">
        <f>IF(基本情報登録!$D$10="","",IF(基本情報登録!$D$10=F669,1,0))</f>
        <v/>
      </c>
      <c r="AC669" s="133"/>
      <c r="AV669" s="155"/>
    </row>
    <row r="670" spans="1:48" ht="17.649999999999999">
      <c r="A670" s="169"/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3"/>
      <c r="N670" s="133"/>
      <c r="O670" s="156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  <c r="AA670" s="133"/>
      <c r="AB670" s="129" t="str">
        <f>IF(基本情報登録!$D$10="","",IF(基本情報登録!$D$10=F670,1,0))</f>
        <v/>
      </c>
      <c r="AC670" s="133"/>
      <c r="AV670" s="155"/>
    </row>
    <row r="671" spans="1:48" ht="17.649999999999999">
      <c r="A671" s="169"/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3"/>
      <c r="N671" s="133"/>
      <c r="O671" s="156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  <c r="AA671" s="133"/>
      <c r="AB671" s="129" t="str">
        <f>IF(基本情報登録!$D$10="","",IF(基本情報登録!$D$10=F671,1,0))</f>
        <v/>
      </c>
      <c r="AC671" s="133"/>
      <c r="AV671" s="155"/>
    </row>
    <row r="672" spans="1:48" ht="17.649999999999999">
      <c r="A672" s="169"/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3"/>
      <c r="N672" s="133"/>
      <c r="O672" s="156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  <c r="AA672" s="133"/>
      <c r="AB672" s="129" t="str">
        <f>IF(基本情報登録!$D$10="","",IF(基本情報登録!$D$10=F672,1,0))</f>
        <v/>
      </c>
      <c r="AC672" s="133"/>
      <c r="AV672" s="155"/>
    </row>
    <row r="673" spans="1:48" ht="17.649999999999999">
      <c r="A673" s="169"/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3"/>
      <c r="N673" s="133"/>
      <c r="O673" s="156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  <c r="AA673" s="133"/>
      <c r="AB673" s="129" t="str">
        <f>IF(基本情報登録!$D$10="","",IF(基本情報登録!$D$10=F673,1,0))</f>
        <v/>
      </c>
      <c r="AC673" s="133"/>
      <c r="AV673" s="155"/>
    </row>
    <row r="674" spans="1:48" ht="17.649999999999999">
      <c r="A674" s="169"/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3"/>
      <c r="N674" s="133"/>
      <c r="O674" s="156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  <c r="AA674" s="133"/>
      <c r="AB674" s="129" t="str">
        <f>IF(基本情報登録!$D$10="","",IF(基本情報登録!$D$10=F674,1,0))</f>
        <v/>
      </c>
      <c r="AC674" s="133"/>
      <c r="AV674" s="155"/>
    </row>
    <row r="675" spans="1:48" ht="17.649999999999999">
      <c r="A675" s="169"/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3"/>
      <c r="N675" s="133"/>
      <c r="O675" s="156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  <c r="Z675" s="133"/>
      <c r="AA675" s="133"/>
      <c r="AB675" s="129" t="str">
        <f>IF(基本情報登録!$D$10="","",IF(基本情報登録!$D$10=F675,1,0))</f>
        <v/>
      </c>
      <c r="AC675" s="133"/>
      <c r="AV675" s="155"/>
    </row>
    <row r="676" spans="1:48" ht="17.649999999999999">
      <c r="A676" s="169"/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3"/>
      <c r="N676" s="133"/>
      <c r="O676" s="156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  <c r="Z676" s="133"/>
      <c r="AA676" s="133"/>
      <c r="AB676" s="129" t="str">
        <f>IF(基本情報登録!$D$10="","",IF(基本情報登録!$D$10=F676,1,0))</f>
        <v/>
      </c>
      <c r="AC676" s="133"/>
      <c r="AV676" s="155"/>
    </row>
    <row r="677" spans="1:48" ht="17.649999999999999">
      <c r="A677" s="169"/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3"/>
      <c r="N677" s="133"/>
      <c r="O677" s="156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  <c r="AA677" s="133"/>
      <c r="AB677" s="129" t="str">
        <f>IF(基本情報登録!$D$10="","",IF(基本情報登録!$D$10=F677,1,0))</f>
        <v/>
      </c>
      <c r="AC677" s="133"/>
      <c r="AV677" s="155"/>
    </row>
    <row r="678" spans="1:48" ht="17.649999999999999">
      <c r="A678" s="169"/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3"/>
      <c r="N678" s="133"/>
      <c r="O678" s="156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  <c r="AA678" s="133"/>
      <c r="AB678" s="129" t="str">
        <f>IF(基本情報登録!$D$10="","",IF(基本情報登録!$D$10=F678,1,0))</f>
        <v/>
      </c>
      <c r="AC678" s="133"/>
      <c r="AV678" s="155"/>
    </row>
    <row r="679" spans="1:48" ht="17.649999999999999">
      <c r="A679" s="169"/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3"/>
      <c r="N679" s="133"/>
      <c r="O679" s="156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  <c r="AA679" s="133"/>
      <c r="AB679" s="129" t="str">
        <f>IF(基本情報登録!$D$10="","",IF(基本情報登録!$D$10=F679,1,0))</f>
        <v/>
      </c>
      <c r="AC679" s="133"/>
      <c r="AV679" s="155"/>
    </row>
    <row r="680" spans="1:48" ht="17.649999999999999">
      <c r="A680" s="169"/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3"/>
      <c r="N680" s="133"/>
      <c r="O680" s="156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  <c r="AA680" s="133"/>
      <c r="AB680" s="129" t="str">
        <f>IF(基本情報登録!$D$10="","",IF(基本情報登録!$D$10=F680,1,0))</f>
        <v/>
      </c>
      <c r="AC680" s="133"/>
      <c r="AV680" s="155"/>
    </row>
    <row r="681" spans="1:48" ht="17.649999999999999">
      <c r="A681" s="169"/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3"/>
      <c r="N681" s="133"/>
      <c r="O681" s="156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  <c r="AA681" s="133"/>
      <c r="AB681" s="129" t="str">
        <f>IF(基本情報登録!$D$10="","",IF(基本情報登録!$D$10=F681,1,0))</f>
        <v/>
      </c>
      <c r="AC681" s="133"/>
      <c r="AV681" s="155"/>
    </row>
    <row r="682" spans="1:48" ht="17.649999999999999">
      <c r="A682" s="169"/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3"/>
      <c r="N682" s="133"/>
      <c r="O682" s="156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  <c r="AA682" s="133"/>
      <c r="AB682" s="129" t="str">
        <f>IF(基本情報登録!$D$10="","",IF(基本情報登録!$D$10=F682,1,0))</f>
        <v/>
      </c>
      <c r="AC682" s="133"/>
      <c r="AV682" s="155"/>
    </row>
    <row r="683" spans="1:48" ht="17.649999999999999">
      <c r="A683" s="169"/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3"/>
      <c r="N683" s="133"/>
      <c r="O683" s="156"/>
      <c r="P683" s="133"/>
      <c r="Q683" s="133"/>
      <c r="R683" s="133"/>
      <c r="S683" s="133"/>
      <c r="T683" s="133"/>
      <c r="U683" s="133"/>
      <c r="V683" s="133"/>
      <c r="W683" s="133"/>
      <c r="X683" s="133"/>
      <c r="Y683" s="133"/>
      <c r="Z683" s="133"/>
      <c r="AA683" s="133"/>
      <c r="AB683" s="129" t="str">
        <f>IF(基本情報登録!$D$10="","",IF(基本情報登録!$D$10=F683,1,0))</f>
        <v/>
      </c>
      <c r="AC683" s="133"/>
      <c r="AV683" s="155"/>
    </row>
    <row r="684" spans="1:48" ht="17.649999999999999">
      <c r="A684" s="169"/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3"/>
      <c r="N684" s="133"/>
      <c r="O684" s="156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  <c r="Z684" s="133"/>
      <c r="AA684" s="133"/>
      <c r="AB684" s="129" t="str">
        <f>IF(基本情報登録!$D$10="","",IF(基本情報登録!$D$10=F684,1,0))</f>
        <v/>
      </c>
      <c r="AC684" s="133"/>
      <c r="AV684" s="155"/>
    </row>
    <row r="685" spans="1:48" ht="17.649999999999999">
      <c r="A685" s="169"/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3"/>
      <c r="N685" s="133"/>
      <c r="O685" s="156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  <c r="AA685" s="133"/>
      <c r="AB685" s="129" t="str">
        <f>IF(基本情報登録!$D$10="","",IF(基本情報登録!$D$10=F685,1,0))</f>
        <v/>
      </c>
      <c r="AC685" s="133"/>
      <c r="AV685" s="155"/>
    </row>
    <row r="686" spans="1:48" ht="17.649999999999999">
      <c r="A686" s="169"/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3"/>
      <c r="N686" s="133"/>
      <c r="O686" s="156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  <c r="AA686" s="133"/>
      <c r="AB686" s="129" t="str">
        <f>IF(基本情報登録!$D$10="","",IF(基本情報登録!$D$10=F686,1,0))</f>
        <v/>
      </c>
      <c r="AC686" s="133"/>
      <c r="AV686" s="155"/>
    </row>
    <row r="687" spans="1:48" ht="17.649999999999999">
      <c r="A687" s="169"/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3"/>
      <c r="N687" s="133"/>
      <c r="O687" s="156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  <c r="AA687" s="133"/>
      <c r="AB687" s="129" t="str">
        <f>IF(基本情報登録!$D$10="","",IF(基本情報登録!$D$10=F687,1,0))</f>
        <v/>
      </c>
      <c r="AC687" s="133"/>
      <c r="AV687" s="155"/>
    </row>
    <row r="688" spans="1:48" ht="17.649999999999999">
      <c r="A688" s="169"/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3"/>
      <c r="N688" s="133"/>
      <c r="O688" s="156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  <c r="AA688" s="133"/>
      <c r="AB688" s="129" t="str">
        <f>IF(基本情報登録!$D$10="","",IF(基本情報登録!$D$10=F688,1,0))</f>
        <v/>
      </c>
      <c r="AC688" s="133"/>
      <c r="AV688" s="155"/>
    </row>
    <row r="689" spans="1:48" ht="17.649999999999999">
      <c r="A689" s="169"/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3"/>
      <c r="N689" s="133"/>
      <c r="O689" s="156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  <c r="AA689" s="133"/>
      <c r="AB689" s="129" t="str">
        <f>IF(基本情報登録!$D$10="","",IF(基本情報登録!$D$10=F689,1,0))</f>
        <v/>
      </c>
      <c r="AC689" s="133"/>
      <c r="AV689" s="155"/>
    </row>
    <row r="690" spans="1:48" ht="17.649999999999999">
      <c r="A690" s="169"/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3"/>
      <c r="N690" s="133"/>
      <c r="O690" s="156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  <c r="AA690" s="133"/>
      <c r="AB690" s="129" t="str">
        <f>IF(基本情報登録!$D$10="","",IF(基本情報登録!$D$10=F690,1,0))</f>
        <v/>
      </c>
      <c r="AC690" s="133"/>
      <c r="AV690" s="155"/>
    </row>
    <row r="691" spans="1:48" ht="17.649999999999999">
      <c r="A691" s="169"/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3"/>
      <c r="N691" s="133"/>
      <c r="O691" s="156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  <c r="Z691" s="133"/>
      <c r="AA691" s="133"/>
      <c r="AB691" s="129" t="str">
        <f>IF(基本情報登録!$D$10="","",IF(基本情報登録!$D$10=F691,1,0))</f>
        <v/>
      </c>
      <c r="AC691" s="133"/>
      <c r="AV691" s="155"/>
    </row>
    <row r="692" spans="1:48" ht="17.649999999999999">
      <c r="A692" s="169"/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3"/>
      <c r="N692" s="133"/>
      <c r="O692" s="156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  <c r="Z692" s="133"/>
      <c r="AA692" s="133"/>
      <c r="AB692" s="129" t="str">
        <f>IF(基本情報登録!$D$10="","",IF(基本情報登録!$D$10=F692,1,0))</f>
        <v/>
      </c>
      <c r="AC692" s="133"/>
      <c r="AV692" s="155"/>
    </row>
    <row r="693" spans="1:48" ht="17.649999999999999">
      <c r="A693" s="169"/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3"/>
      <c r="N693" s="133"/>
      <c r="O693" s="156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  <c r="AA693" s="133"/>
      <c r="AB693" s="129" t="str">
        <f>IF(基本情報登録!$D$10="","",IF(基本情報登録!$D$10=F693,1,0))</f>
        <v/>
      </c>
      <c r="AC693" s="133"/>
      <c r="AV693" s="155"/>
    </row>
    <row r="694" spans="1:48" ht="17.649999999999999">
      <c r="A694" s="169"/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3"/>
      <c r="N694" s="133"/>
      <c r="O694" s="156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  <c r="AA694" s="133"/>
      <c r="AB694" s="129" t="str">
        <f>IF(基本情報登録!$D$10="","",IF(基本情報登録!$D$10=F694,1,0))</f>
        <v/>
      </c>
      <c r="AC694" s="133"/>
      <c r="AV694" s="155"/>
    </row>
    <row r="695" spans="1:48" ht="17.649999999999999">
      <c r="A695" s="169"/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3"/>
      <c r="N695" s="133"/>
      <c r="O695" s="156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  <c r="AA695" s="133"/>
      <c r="AB695" s="129" t="str">
        <f>IF(基本情報登録!$D$10="","",IF(基本情報登録!$D$10=F695,1,0))</f>
        <v/>
      </c>
      <c r="AC695" s="133"/>
      <c r="AV695" s="155"/>
    </row>
    <row r="696" spans="1:48" ht="17.649999999999999">
      <c r="A696" s="169"/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3"/>
      <c r="N696" s="133"/>
      <c r="O696" s="156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  <c r="AA696" s="133"/>
      <c r="AB696" s="129" t="str">
        <f>IF(基本情報登録!$D$10="","",IF(基本情報登録!$D$10=F696,1,0))</f>
        <v/>
      </c>
      <c r="AC696" s="133"/>
      <c r="AV696" s="155"/>
    </row>
    <row r="697" spans="1:48" ht="17.649999999999999">
      <c r="A697" s="169"/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3"/>
      <c r="N697" s="133"/>
      <c r="O697" s="156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  <c r="AA697" s="133"/>
      <c r="AB697" s="129" t="str">
        <f>IF(基本情報登録!$D$10="","",IF(基本情報登録!$D$10=F697,1,0))</f>
        <v/>
      </c>
      <c r="AC697" s="133"/>
      <c r="AV697" s="155"/>
    </row>
    <row r="698" spans="1:48" ht="17.649999999999999">
      <c r="A698" s="169"/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3"/>
      <c r="N698" s="133"/>
      <c r="O698" s="156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  <c r="AA698" s="133"/>
      <c r="AB698" s="129" t="str">
        <f>IF(基本情報登録!$D$10="","",IF(基本情報登録!$D$10=F698,1,0))</f>
        <v/>
      </c>
      <c r="AC698" s="133"/>
      <c r="AV698" s="155"/>
    </row>
    <row r="699" spans="1:48" ht="17.649999999999999">
      <c r="A699" s="169"/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3"/>
      <c r="N699" s="133"/>
      <c r="O699" s="156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  <c r="Z699" s="133"/>
      <c r="AA699" s="133"/>
      <c r="AB699" s="129" t="str">
        <f>IF(基本情報登録!$D$10="","",IF(基本情報登録!$D$10=F699,1,0))</f>
        <v/>
      </c>
      <c r="AC699" s="133"/>
      <c r="AV699" s="155"/>
    </row>
    <row r="700" spans="1:48" ht="17.649999999999999">
      <c r="A700" s="169"/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3"/>
      <c r="N700" s="133"/>
      <c r="O700" s="156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  <c r="Z700" s="133"/>
      <c r="AA700" s="133"/>
      <c r="AB700" s="129" t="str">
        <f>IF(基本情報登録!$D$10="","",IF(基本情報登録!$D$10=F700,1,0))</f>
        <v/>
      </c>
      <c r="AC700" s="133"/>
      <c r="AV700" s="155"/>
    </row>
    <row r="701" spans="1:48" ht="17.649999999999999">
      <c r="A701" s="169"/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3"/>
      <c r="N701" s="133"/>
      <c r="O701" s="156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  <c r="AA701" s="133"/>
      <c r="AB701" s="129" t="str">
        <f>IF(基本情報登録!$D$10="","",IF(基本情報登録!$D$10=F701,1,0))</f>
        <v/>
      </c>
      <c r="AC701" s="133"/>
      <c r="AV701" s="155"/>
    </row>
    <row r="702" spans="1:48" ht="17.649999999999999">
      <c r="A702" s="169"/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3"/>
      <c r="N702" s="133"/>
      <c r="O702" s="156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  <c r="AA702" s="133"/>
      <c r="AB702" s="129" t="str">
        <f>IF(基本情報登録!$D$10="","",IF(基本情報登録!$D$10=F702,1,0))</f>
        <v/>
      </c>
      <c r="AC702" s="133"/>
      <c r="AV702" s="155"/>
    </row>
    <row r="703" spans="1:48" ht="17.649999999999999">
      <c r="A703" s="169"/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3"/>
      <c r="N703" s="133"/>
      <c r="O703" s="156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  <c r="AA703" s="133"/>
      <c r="AB703" s="129" t="str">
        <f>IF(基本情報登録!$D$10="","",IF(基本情報登録!$D$10=F703,1,0))</f>
        <v/>
      </c>
      <c r="AC703" s="133"/>
      <c r="AV703" s="155"/>
    </row>
    <row r="704" spans="1:48" ht="17.649999999999999">
      <c r="A704" s="169"/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3"/>
      <c r="N704" s="133"/>
      <c r="O704" s="156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  <c r="AA704" s="133"/>
      <c r="AB704" s="129" t="str">
        <f>IF(基本情報登録!$D$10="","",IF(基本情報登録!$D$10=F704,1,0))</f>
        <v/>
      </c>
      <c r="AC704" s="133"/>
      <c r="AV704" s="155"/>
    </row>
    <row r="705" spans="1:48" ht="17.649999999999999">
      <c r="A705" s="169"/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3"/>
      <c r="N705" s="133"/>
      <c r="O705" s="156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  <c r="AA705" s="133"/>
      <c r="AB705" s="129" t="str">
        <f>IF(基本情報登録!$D$10="","",IF(基本情報登録!$D$10=F705,1,0))</f>
        <v/>
      </c>
      <c r="AC705" s="133"/>
      <c r="AV705" s="155"/>
    </row>
    <row r="706" spans="1:48" ht="17.649999999999999">
      <c r="A706" s="169"/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3"/>
      <c r="N706" s="133"/>
      <c r="O706" s="156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  <c r="AA706" s="133"/>
      <c r="AB706" s="129" t="str">
        <f>IF(基本情報登録!$D$10="","",IF(基本情報登録!$D$10=F706,1,0))</f>
        <v/>
      </c>
      <c r="AC706" s="133"/>
      <c r="AV706" s="155"/>
    </row>
    <row r="707" spans="1:48" ht="17.649999999999999">
      <c r="A707" s="169"/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3"/>
      <c r="N707" s="133"/>
      <c r="O707" s="156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  <c r="Z707" s="133"/>
      <c r="AA707" s="133"/>
      <c r="AB707" s="129" t="str">
        <f>IF(基本情報登録!$D$10="","",IF(基本情報登録!$D$10=F707,1,0))</f>
        <v/>
      </c>
      <c r="AC707" s="133"/>
      <c r="AV707" s="155"/>
    </row>
    <row r="708" spans="1:48" ht="17.649999999999999">
      <c r="A708" s="169"/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3"/>
      <c r="N708" s="133"/>
      <c r="O708" s="156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  <c r="Z708" s="133"/>
      <c r="AA708" s="133"/>
      <c r="AB708" s="129" t="str">
        <f>IF(基本情報登録!$D$10="","",IF(基本情報登録!$D$10=F708,1,0))</f>
        <v/>
      </c>
      <c r="AC708" s="133"/>
      <c r="AV708" s="155"/>
    </row>
    <row r="709" spans="1:48" ht="17.649999999999999">
      <c r="A709" s="169"/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3"/>
      <c r="N709" s="133"/>
      <c r="O709" s="156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  <c r="AA709" s="133"/>
      <c r="AB709" s="129" t="str">
        <f>IF(基本情報登録!$D$10="","",IF(基本情報登録!$D$10=F709,1,0))</f>
        <v/>
      </c>
      <c r="AC709" s="133"/>
      <c r="AV709" s="155"/>
    </row>
    <row r="710" spans="1:48" ht="17.649999999999999">
      <c r="A710" s="169"/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3"/>
      <c r="N710" s="133"/>
      <c r="O710" s="156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  <c r="AA710" s="133"/>
      <c r="AB710" s="129" t="str">
        <f>IF(基本情報登録!$D$10="","",IF(基本情報登録!$D$10=F710,1,0))</f>
        <v/>
      </c>
      <c r="AC710" s="133"/>
      <c r="AV710" s="155"/>
    </row>
    <row r="711" spans="1:48" ht="17.649999999999999">
      <c r="A711" s="169"/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3"/>
      <c r="N711" s="133"/>
      <c r="O711" s="156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  <c r="AA711" s="133"/>
      <c r="AB711" s="129" t="str">
        <f>IF(基本情報登録!$D$10="","",IF(基本情報登録!$D$10=F711,1,0))</f>
        <v/>
      </c>
      <c r="AC711" s="133"/>
      <c r="AV711" s="155"/>
    </row>
    <row r="712" spans="1:48" ht="17.649999999999999">
      <c r="A712" s="169"/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3"/>
      <c r="N712" s="133"/>
      <c r="O712" s="156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  <c r="AA712" s="133"/>
      <c r="AB712" s="129" t="str">
        <f>IF(基本情報登録!$D$10="","",IF(基本情報登録!$D$10=F712,1,0))</f>
        <v/>
      </c>
      <c r="AC712" s="133"/>
      <c r="AV712" s="155"/>
    </row>
    <row r="713" spans="1:48" ht="17.649999999999999">
      <c r="A713" s="169"/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3"/>
      <c r="N713" s="133"/>
      <c r="O713" s="156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  <c r="AA713" s="133"/>
      <c r="AB713" s="129" t="str">
        <f>IF(基本情報登録!$D$10="","",IF(基本情報登録!$D$10=F713,1,0))</f>
        <v/>
      </c>
      <c r="AC713" s="133"/>
      <c r="AV713" s="155"/>
    </row>
    <row r="714" spans="1:48" ht="17.649999999999999">
      <c r="A714" s="169"/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3"/>
      <c r="N714" s="133"/>
      <c r="O714" s="156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  <c r="AA714" s="133"/>
      <c r="AB714" s="129" t="str">
        <f>IF(基本情報登録!$D$10="","",IF(基本情報登録!$D$10=F714,1,0))</f>
        <v/>
      </c>
      <c r="AC714" s="133"/>
      <c r="AV714" s="155"/>
    </row>
    <row r="715" spans="1:48" ht="17.649999999999999">
      <c r="A715" s="169"/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3"/>
      <c r="N715" s="133"/>
      <c r="O715" s="156"/>
      <c r="P715" s="133"/>
      <c r="Q715" s="133"/>
      <c r="R715" s="133"/>
      <c r="S715" s="133"/>
      <c r="T715" s="133"/>
      <c r="U715" s="133"/>
      <c r="V715" s="133"/>
      <c r="W715" s="133"/>
      <c r="X715" s="133"/>
      <c r="Y715" s="133"/>
      <c r="Z715" s="133"/>
      <c r="AA715" s="133"/>
      <c r="AB715" s="129" t="str">
        <f>IF(基本情報登録!$D$10="","",IF(基本情報登録!$D$10=F715,1,0))</f>
        <v/>
      </c>
      <c r="AC715" s="133"/>
      <c r="AV715" s="155"/>
    </row>
    <row r="716" spans="1:48" ht="17.649999999999999">
      <c r="A716" s="169"/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3"/>
      <c r="N716" s="133"/>
      <c r="O716" s="156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  <c r="Z716" s="133"/>
      <c r="AA716" s="133"/>
      <c r="AB716" s="129" t="str">
        <f>IF(基本情報登録!$D$10="","",IF(基本情報登録!$D$10=F716,1,0))</f>
        <v/>
      </c>
      <c r="AC716" s="133"/>
      <c r="AV716" s="155"/>
    </row>
    <row r="717" spans="1:48" ht="17.649999999999999">
      <c r="A717" s="169"/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3"/>
      <c r="N717" s="133"/>
      <c r="O717" s="156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  <c r="AA717" s="133"/>
      <c r="AB717" s="129" t="str">
        <f>IF(基本情報登録!$D$10="","",IF(基本情報登録!$D$10=F717,1,0))</f>
        <v/>
      </c>
      <c r="AC717" s="133"/>
      <c r="AV717" s="155"/>
    </row>
    <row r="718" spans="1:48" ht="17.649999999999999">
      <c r="A718" s="169"/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3"/>
      <c r="N718" s="133"/>
      <c r="O718" s="156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  <c r="AA718" s="133"/>
      <c r="AB718" s="129" t="str">
        <f>IF(基本情報登録!$D$10="","",IF(基本情報登録!$D$10=F718,1,0))</f>
        <v/>
      </c>
      <c r="AC718" s="133"/>
      <c r="AV718" s="155"/>
    </row>
    <row r="719" spans="1:48" ht="17.649999999999999">
      <c r="A719" s="169"/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3"/>
      <c r="N719" s="133"/>
      <c r="O719" s="156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  <c r="AA719" s="133"/>
      <c r="AB719" s="129" t="str">
        <f>IF(基本情報登録!$D$10="","",IF(基本情報登録!$D$10=F719,1,0))</f>
        <v/>
      </c>
      <c r="AC719" s="133"/>
      <c r="AV719" s="155"/>
    </row>
    <row r="720" spans="1:48" ht="17.649999999999999">
      <c r="A720" s="169"/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3"/>
      <c r="N720" s="133"/>
      <c r="O720" s="156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  <c r="AA720" s="133"/>
      <c r="AB720" s="129" t="str">
        <f>IF(基本情報登録!$D$10="","",IF(基本情報登録!$D$10=F720,1,0))</f>
        <v/>
      </c>
      <c r="AC720" s="133"/>
      <c r="AV720" s="155"/>
    </row>
    <row r="721" spans="1:48" ht="17.649999999999999">
      <c r="A721" s="169"/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3"/>
      <c r="N721" s="133"/>
      <c r="O721" s="156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  <c r="AA721" s="133"/>
      <c r="AB721" s="129" t="str">
        <f>IF(基本情報登録!$D$10="","",IF(基本情報登録!$D$10=F721,1,0))</f>
        <v/>
      </c>
      <c r="AC721" s="133"/>
      <c r="AV721" s="155"/>
    </row>
    <row r="722" spans="1:48" ht="17.649999999999999">
      <c r="A722" s="169"/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3"/>
      <c r="N722" s="133"/>
      <c r="O722" s="156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  <c r="AA722" s="133"/>
      <c r="AB722" s="129" t="str">
        <f>IF(基本情報登録!$D$10="","",IF(基本情報登録!$D$10=F722,1,0))</f>
        <v/>
      </c>
      <c r="AC722" s="133"/>
      <c r="AV722" s="155"/>
    </row>
    <row r="723" spans="1:48" ht="17.649999999999999">
      <c r="A723" s="169"/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3"/>
      <c r="N723" s="133"/>
      <c r="O723" s="156"/>
      <c r="P723" s="133"/>
      <c r="Q723" s="133"/>
      <c r="R723" s="133"/>
      <c r="S723" s="133"/>
      <c r="T723" s="133"/>
      <c r="U723" s="133"/>
      <c r="V723" s="133"/>
      <c r="W723" s="133"/>
      <c r="X723" s="133"/>
      <c r="Y723" s="133"/>
      <c r="Z723" s="133"/>
      <c r="AA723" s="133"/>
      <c r="AB723" s="129" t="str">
        <f>IF(基本情報登録!$D$10="","",IF(基本情報登録!$D$10=F723,1,0))</f>
        <v/>
      </c>
      <c r="AC723" s="133"/>
      <c r="AV723" s="155"/>
    </row>
    <row r="724" spans="1:48" ht="17.649999999999999">
      <c r="A724" s="169"/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3"/>
      <c r="N724" s="133"/>
      <c r="O724" s="156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  <c r="Z724" s="133"/>
      <c r="AA724" s="133"/>
      <c r="AB724" s="129" t="str">
        <f>IF(基本情報登録!$D$10="","",IF(基本情報登録!$D$10=F724,1,0))</f>
        <v/>
      </c>
      <c r="AC724" s="133"/>
      <c r="AV724" s="155"/>
    </row>
    <row r="725" spans="1:48" ht="17.649999999999999">
      <c r="A725" s="169"/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3"/>
      <c r="N725" s="133"/>
      <c r="O725" s="156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  <c r="AA725" s="133"/>
      <c r="AB725" s="129" t="str">
        <f>IF(基本情報登録!$D$10="","",IF(基本情報登録!$D$10=F725,1,0))</f>
        <v/>
      </c>
      <c r="AC725" s="133"/>
      <c r="AV725" s="155"/>
    </row>
    <row r="726" spans="1:48" ht="17.649999999999999">
      <c r="A726" s="169"/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3"/>
      <c r="N726" s="133"/>
      <c r="O726" s="156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  <c r="AA726" s="133"/>
      <c r="AB726" s="129" t="str">
        <f>IF(基本情報登録!$D$10="","",IF(基本情報登録!$D$10=F726,1,0))</f>
        <v/>
      </c>
      <c r="AC726" s="133"/>
      <c r="AV726" s="155"/>
    </row>
    <row r="727" spans="1:48" ht="17.649999999999999">
      <c r="A727" s="169"/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3"/>
      <c r="N727" s="133"/>
      <c r="O727" s="156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  <c r="AA727" s="133"/>
      <c r="AB727" s="129" t="str">
        <f>IF(基本情報登録!$D$10="","",IF(基本情報登録!$D$10=F727,1,0))</f>
        <v/>
      </c>
      <c r="AC727" s="133"/>
      <c r="AV727" s="155"/>
    </row>
    <row r="728" spans="1:48" ht="17.649999999999999">
      <c r="A728" s="169"/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3"/>
      <c r="N728" s="133"/>
      <c r="O728" s="156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  <c r="AA728" s="133"/>
      <c r="AB728" s="129" t="str">
        <f>IF(基本情報登録!$D$10="","",IF(基本情報登録!$D$10=F728,1,0))</f>
        <v/>
      </c>
      <c r="AC728" s="133"/>
      <c r="AV728" s="155"/>
    </row>
    <row r="729" spans="1:48" ht="17.649999999999999">
      <c r="A729" s="169"/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3"/>
      <c r="N729" s="133"/>
      <c r="O729" s="156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  <c r="AA729" s="133"/>
      <c r="AB729" s="129" t="str">
        <f>IF(基本情報登録!$D$10="","",IF(基本情報登録!$D$10=F729,1,0))</f>
        <v/>
      </c>
      <c r="AC729" s="133"/>
      <c r="AV729" s="155"/>
    </row>
    <row r="730" spans="1:48" ht="17.649999999999999">
      <c r="A730" s="169"/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3"/>
      <c r="N730" s="133"/>
      <c r="O730" s="156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  <c r="AA730" s="133"/>
      <c r="AB730" s="129" t="str">
        <f>IF(基本情報登録!$D$10="","",IF(基本情報登録!$D$10=F730,1,0))</f>
        <v/>
      </c>
      <c r="AC730" s="133"/>
      <c r="AV730" s="155"/>
    </row>
    <row r="731" spans="1:48" ht="17.649999999999999">
      <c r="A731" s="169"/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3"/>
      <c r="N731" s="133"/>
      <c r="O731" s="156"/>
      <c r="P731" s="133"/>
      <c r="Q731" s="133"/>
      <c r="R731" s="133"/>
      <c r="S731" s="133"/>
      <c r="T731" s="133"/>
      <c r="U731" s="133"/>
      <c r="V731" s="133"/>
      <c r="W731" s="133"/>
      <c r="X731" s="133"/>
      <c r="Y731" s="133"/>
      <c r="Z731" s="133"/>
      <c r="AA731" s="133"/>
      <c r="AB731" s="129" t="str">
        <f>IF(基本情報登録!$D$10="","",IF(基本情報登録!$D$10=F731,1,0))</f>
        <v/>
      </c>
      <c r="AC731" s="133"/>
      <c r="AV731" s="155"/>
    </row>
    <row r="732" spans="1:48" ht="17.649999999999999">
      <c r="A732" s="169"/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3"/>
      <c r="N732" s="133"/>
      <c r="O732" s="156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  <c r="Z732" s="133"/>
      <c r="AA732" s="133"/>
      <c r="AB732" s="129" t="str">
        <f>IF(基本情報登録!$D$10="","",IF(基本情報登録!$D$10=F732,1,0))</f>
        <v/>
      </c>
      <c r="AC732" s="133"/>
      <c r="AV732" s="155"/>
    </row>
    <row r="733" spans="1:48" ht="17.649999999999999">
      <c r="A733" s="169"/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3"/>
      <c r="N733" s="133"/>
      <c r="O733" s="156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  <c r="AA733" s="133"/>
      <c r="AB733" s="129" t="str">
        <f>IF(基本情報登録!$D$10="","",IF(基本情報登録!$D$10=F733,1,0))</f>
        <v/>
      </c>
      <c r="AC733" s="133"/>
      <c r="AV733" s="155"/>
    </row>
    <row r="734" spans="1:48" ht="17.649999999999999">
      <c r="A734" s="169"/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3"/>
      <c r="N734" s="133"/>
      <c r="O734" s="156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  <c r="AA734" s="133"/>
      <c r="AB734" s="129" t="str">
        <f>IF(基本情報登録!$D$10="","",IF(基本情報登録!$D$10=F734,1,0))</f>
        <v/>
      </c>
      <c r="AC734" s="133"/>
      <c r="AV734" s="155"/>
    </row>
    <row r="735" spans="1:48" ht="17.649999999999999">
      <c r="A735" s="169"/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3"/>
      <c r="N735" s="133"/>
      <c r="O735" s="156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  <c r="AA735" s="133"/>
      <c r="AB735" s="129" t="str">
        <f>IF(基本情報登録!$D$10="","",IF(基本情報登録!$D$10=F735,1,0))</f>
        <v/>
      </c>
      <c r="AC735" s="133"/>
      <c r="AV735" s="155"/>
    </row>
    <row r="736" spans="1:48" ht="17.649999999999999">
      <c r="A736" s="169"/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3"/>
      <c r="N736" s="133"/>
      <c r="O736" s="156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  <c r="AA736" s="133"/>
      <c r="AB736" s="129" t="str">
        <f>IF(基本情報登録!$D$10="","",IF(基本情報登録!$D$10=F736,1,0))</f>
        <v/>
      </c>
      <c r="AC736" s="133"/>
      <c r="AV736" s="155"/>
    </row>
    <row r="737" spans="1:48" ht="17.649999999999999">
      <c r="A737" s="169"/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3"/>
      <c r="N737" s="133"/>
      <c r="O737" s="156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  <c r="AA737" s="133"/>
      <c r="AB737" s="129" t="str">
        <f>IF(基本情報登録!$D$10="","",IF(基本情報登録!$D$10=F737,1,0))</f>
        <v/>
      </c>
      <c r="AC737" s="133"/>
      <c r="AV737" s="155"/>
    </row>
    <row r="738" spans="1:48" ht="17.649999999999999">
      <c r="A738" s="169"/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3"/>
      <c r="N738" s="133"/>
      <c r="O738" s="156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  <c r="AA738" s="133"/>
      <c r="AB738" s="129" t="str">
        <f>IF(基本情報登録!$D$10="","",IF(基本情報登録!$D$10=F738,1,0))</f>
        <v/>
      </c>
      <c r="AC738" s="133"/>
      <c r="AV738" s="155"/>
    </row>
    <row r="739" spans="1:48" ht="17.649999999999999">
      <c r="A739" s="169"/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3"/>
      <c r="N739" s="133"/>
      <c r="O739" s="156"/>
      <c r="P739" s="133"/>
      <c r="Q739" s="133"/>
      <c r="R739" s="133"/>
      <c r="S739" s="133"/>
      <c r="T739" s="133"/>
      <c r="U739" s="133"/>
      <c r="V739" s="133"/>
      <c r="W739" s="133"/>
      <c r="X739" s="133"/>
      <c r="Y739" s="133"/>
      <c r="Z739" s="133"/>
      <c r="AA739" s="133"/>
      <c r="AB739" s="129" t="str">
        <f>IF(基本情報登録!$D$10="","",IF(基本情報登録!$D$10=F739,1,0))</f>
        <v/>
      </c>
      <c r="AC739" s="133"/>
      <c r="AV739" s="155"/>
    </row>
    <row r="740" spans="1:48" ht="17.649999999999999">
      <c r="A740" s="169"/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3"/>
      <c r="N740" s="133"/>
      <c r="O740" s="156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  <c r="Z740" s="133"/>
      <c r="AA740" s="133"/>
      <c r="AB740" s="129" t="str">
        <f>IF(基本情報登録!$D$10="","",IF(基本情報登録!$D$10=F740,1,0))</f>
        <v/>
      </c>
      <c r="AC740" s="133"/>
      <c r="AV740" s="155"/>
    </row>
    <row r="741" spans="1:48" ht="17.649999999999999">
      <c r="A741" s="169"/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3"/>
      <c r="N741" s="133"/>
      <c r="O741" s="156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  <c r="AA741" s="133"/>
      <c r="AB741" s="129" t="str">
        <f>IF(基本情報登録!$D$10="","",IF(基本情報登録!$D$10=F741,1,0))</f>
        <v/>
      </c>
      <c r="AC741" s="133"/>
      <c r="AV741" s="155"/>
    </row>
    <row r="742" spans="1:48" ht="17.649999999999999">
      <c r="A742" s="169"/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3"/>
      <c r="N742" s="133"/>
      <c r="O742" s="156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  <c r="AA742" s="133"/>
      <c r="AB742" s="129" t="str">
        <f>IF(基本情報登録!$D$10="","",IF(基本情報登録!$D$10=F742,1,0))</f>
        <v/>
      </c>
      <c r="AC742" s="133"/>
      <c r="AV742" s="155"/>
    </row>
    <row r="743" spans="1:48" ht="17.649999999999999">
      <c r="A743" s="169"/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3"/>
      <c r="N743" s="133"/>
      <c r="O743" s="156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  <c r="AA743" s="133"/>
      <c r="AB743" s="129" t="str">
        <f>IF(基本情報登録!$D$10="","",IF(基本情報登録!$D$10=F743,1,0))</f>
        <v/>
      </c>
      <c r="AC743" s="133"/>
      <c r="AV743" s="155"/>
    </row>
    <row r="744" spans="1:48" ht="17.649999999999999">
      <c r="A744" s="169"/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3"/>
      <c r="N744" s="133"/>
      <c r="O744" s="156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  <c r="AA744" s="133"/>
      <c r="AB744" s="129" t="str">
        <f>IF(基本情報登録!$D$10="","",IF(基本情報登録!$D$10=F744,1,0))</f>
        <v/>
      </c>
      <c r="AC744" s="133"/>
      <c r="AV744" s="155"/>
    </row>
    <row r="745" spans="1:48" ht="17.649999999999999">
      <c r="A745" s="169"/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3"/>
      <c r="N745" s="133"/>
      <c r="O745" s="156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  <c r="AA745" s="133"/>
      <c r="AB745" s="129" t="str">
        <f>IF(基本情報登録!$D$10="","",IF(基本情報登録!$D$10=F745,1,0))</f>
        <v/>
      </c>
      <c r="AC745" s="133"/>
      <c r="AV745" s="155"/>
    </row>
    <row r="746" spans="1:48" ht="17.649999999999999">
      <c r="A746" s="169"/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3"/>
      <c r="N746" s="133"/>
      <c r="O746" s="156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  <c r="AA746" s="133"/>
      <c r="AB746" s="129" t="str">
        <f>IF(基本情報登録!$D$10="","",IF(基本情報登録!$D$10=F746,1,0))</f>
        <v/>
      </c>
      <c r="AC746" s="133"/>
      <c r="AV746" s="155"/>
    </row>
    <row r="747" spans="1:48" ht="17.649999999999999">
      <c r="A747" s="169"/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3"/>
      <c r="N747" s="133"/>
      <c r="O747" s="156"/>
      <c r="P747" s="133"/>
      <c r="Q747" s="133"/>
      <c r="R747" s="133"/>
      <c r="S747" s="133"/>
      <c r="T747" s="133"/>
      <c r="U747" s="133"/>
      <c r="V747" s="133"/>
      <c r="W747" s="133"/>
      <c r="X747" s="133"/>
      <c r="Y747" s="133"/>
      <c r="Z747" s="133"/>
      <c r="AA747" s="133"/>
      <c r="AB747" s="129" t="str">
        <f>IF(基本情報登録!$D$10="","",IF(基本情報登録!$D$10=F747,1,0))</f>
        <v/>
      </c>
      <c r="AC747" s="133"/>
      <c r="AV747" s="155"/>
    </row>
    <row r="748" spans="1:48" ht="17.649999999999999">
      <c r="A748" s="169"/>
      <c r="B748" s="135"/>
      <c r="C748" s="135"/>
      <c r="D748" s="135"/>
      <c r="E748" s="135"/>
      <c r="F748" s="135"/>
      <c r="G748" s="135"/>
      <c r="H748" s="135"/>
      <c r="I748" s="135"/>
      <c r="J748" s="135"/>
      <c r="K748" s="135"/>
      <c r="L748" s="135"/>
      <c r="M748" s="133"/>
      <c r="N748" s="133"/>
      <c r="O748" s="156"/>
      <c r="P748" s="133"/>
      <c r="Q748" s="133"/>
      <c r="R748" s="133"/>
      <c r="S748" s="133"/>
      <c r="T748" s="133"/>
      <c r="U748" s="133"/>
      <c r="V748" s="133"/>
      <c r="W748" s="133"/>
      <c r="X748" s="133"/>
      <c r="Y748" s="133"/>
      <c r="Z748" s="133"/>
      <c r="AA748" s="133"/>
      <c r="AB748" s="129" t="str">
        <f>IF(基本情報登録!$D$10="","",IF(基本情報登録!$D$10=F748,1,0))</f>
        <v/>
      </c>
      <c r="AC748" s="133"/>
      <c r="AV748" s="155"/>
    </row>
    <row r="749" spans="1:48" ht="17.649999999999999">
      <c r="A749" s="169"/>
      <c r="B749" s="135"/>
      <c r="C749" s="135"/>
      <c r="D749" s="135"/>
      <c r="E749" s="135"/>
      <c r="F749" s="135"/>
      <c r="G749" s="135"/>
      <c r="H749" s="135"/>
      <c r="I749" s="135"/>
      <c r="J749" s="135"/>
      <c r="K749" s="135"/>
      <c r="L749" s="135"/>
      <c r="M749" s="133"/>
      <c r="N749" s="133"/>
      <c r="O749" s="156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  <c r="AA749" s="133"/>
      <c r="AB749" s="129" t="str">
        <f>IF(基本情報登録!$D$10="","",IF(基本情報登録!$D$10=F749,1,0))</f>
        <v/>
      </c>
      <c r="AC749" s="133"/>
      <c r="AV749" s="155"/>
    </row>
    <row r="750" spans="1:48" ht="17.649999999999999">
      <c r="A750" s="169"/>
      <c r="B750" s="135"/>
      <c r="C750" s="135"/>
      <c r="D750" s="135"/>
      <c r="E750" s="135"/>
      <c r="F750" s="135"/>
      <c r="G750" s="135"/>
      <c r="H750" s="135"/>
      <c r="I750" s="135"/>
      <c r="J750" s="135"/>
      <c r="K750" s="135"/>
      <c r="L750" s="135"/>
      <c r="M750" s="133"/>
      <c r="N750" s="133"/>
      <c r="O750" s="156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  <c r="AA750" s="133"/>
      <c r="AB750" s="129" t="str">
        <f>IF(基本情報登録!$D$10="","",IF(基本情報登録!$D$10=F750,1,0))</f>
        <v/>
      </c>
      <c r="AC750" s="133"/>
      <c r="AV750" s="155"/>
    </row>
    <row r="751" spans="1:48" ht="17.649999999999999">
      <c r="A751" s="169"/>
      <c r="B751" s="135"/>
      <c r="C751" s="135"/>
      <c r="D751" s="135"/>
      <c r="E751" s="135"/>
      <c r="F751" s="135"/>
      <c r="G751" s="135"/>
      <c r="H751" s="135"/>
      <c r="I751" s="135"/>
      <c r="J751" s="135"/>
      <c r="K751" s="135"/>
      <c r="L751" s="135"/>
      <c r="M751" s="133"/>
      <c r="N751" s="133"/>
      <c r="O751" s="156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  <c r="AA751" s="133"/>
      <c r="AB751" s="129" t="str">
        <f>IF(基本情報登録!$D$10="","",IF(基本情報登録!$D$10=F751,1,0))</f>
        <v/>
      </c>
      <c r="AC751" s="133"/>
      <c r="AV751" s="155"/>
    </row>
    <row r="752" spans="1:48" ht="17.649999999999999">
      <c r="A752" s="169"/>
      <c r="B752" s="135"/>
      <c r="C752" s="135"/>
      <c r="D752" s="135"/>
      <c r="E752" s="135"/>
      <c r="F752" s="135"/>
      <c r="G752" s="135"/>
      <c r="H752" s="135"/>
      <c r="I752" s="135"/>
      <c r="J752" s="135"/>
      <c r="K752" s="135"/>
      <c r="L752" s="135"/>
      <c r="M752" s="133"/>
      <c r="N752" s="133"/>
      <c r="O752" s="156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  <c r="AA752" s="133"/>
      <c r="AB752" s="129" t="str">
        <f>IF(基本情報登録!$D$10="","",IF(基本情報登録!$D$10=F752,1,0))</f>
        <v/>
      </c>
      <c r="AC752" s="133"/>
      <c r="AV752" s="155"/>
    </row>
    <row r="753" spans="1:48" ht="17.649999999999999">
      <c r="A753" s="169"/>
      <c r="B753" s="135"/>
      <c r="C753" s="135"/>
      <c r="D753" s="135"/>
      <c r="E753" s="135"/>
      <c r="F753" s="135"/>
      <c r="G753" s="135"/>
      <c r="H753" s="135"/>
      <c r="I753" s="135"/>
      <c r="J753" s="135"/>
      <c r="K753" s="135"/>
      <c r="L753" s="135"/>
      <c r="M753" s="133"/>
      <c r="N753" s="133"/>
      <c r="O753" s="156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  <c r="AA753" s="133"/>
      <c r="AB753" s="129" t="str">
        <f>IF(基本情報登録!$D$10="","",IF(基本情報登録!$D$10=F753,1,0))</f>
        <v/>
      </c>
      <c r="AC753" s="133"/>
      <c r="AV753" s="155"/>
    </row>
    <row r="754" spans="1:48" ht="17.649999999999999">
      <c r="A754" s="169"/>
      <c r="B754" s="135"/>
      <c r="C754" s="135"/>
      <c r="D754" s="135"/>
      <c r="E754" s="135"/>
      <c r="F754" s="135"/>
      <c r="G754" s="135"/>
      <c r="H754" s="135"/>
      <c r="I754" s="135"/>
      <c r="J754" s="135"/>
      <c r="K754" s="135"/>
      <c r="L754" s="135"/>
      <c r="M754" s="133"/>
      <c r="N754" s="133"/>
      <c r="O754" s="156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  <c r="AA754" s="133"/>
      <c r="AB754" s="129" t="str">
        <f>IF(基本情報登録!$D$10="","",IF(基本情報登録!$D$10=F754,1,0))</f>
        <v/>
      </c>
      <c r="AC754" s="133"/>
      <c r="AV754" s="155"/>
    </row>
    <row r="755" spans="1:48" ht="17.649999999999999">
      <c r="A755" s="169"/>
      <c r="B755" s="135"/>
      <c r="C755" s="135"/>
      <c r="D755" s="135"/>
      <c r="E755" s="135"/>
      <c r="F755" s="135"/>
      <c r="G755" s="135"/>
      <c r="H755" s="135"/>
      <c r="I755" s="135"/>
      <c r="J755" s="135"/>
      <c r="K755" s="135"/>
      <c r="L755" s="135"/>
      <c r="M755" s="133"/>
      <c r="N755" s="133"/>
      <c r="O755" s="156"/>
      <c r="P755" s="133"/>
      <c r="Q755" s="133"/>
      <c r="R755" s="133"/>
      <c r="S755" s="133"/>
      <c r="T755" s="133"/>
      <c r="U755" s="133"/>
      <c r="V755" s="133"/>
      <c r="W755" s="133"/>
      <c r="X755" s="133"/>
      <c r="Y755" s="133"/>
      <c r="Z755" s="133"/>
      <c r="AA755" s="133"/>
      <c r="AB755" s="129" t="str">
        <f>IF(基本情報登録!$D$10="","",IF(基本情報登録!$D$10=F755,1,0))</f>
        <v/>
      </c>
      <c r="AC755" s="133"/>
      <c r="AV755" s="155"/>
    </row>
    <row r="756" spans="1:48" ht="17.649999999999999">
      <c r="A756" s="169"/>
      <c r="B756" s="135"/>
      <c r="C756" s="135"/>
      <c r="D756" s="135"/>
      <c r="E756" s="135"/>
      <c r="F756" s="135"/>
      <c r="G756" s="135"/>
      <c r="H756" s="135"/>
      <c r="I756" s="135"/>
      <c r="J756" s="135"/>
      <c r="K756" s="135"/>
      <c r="L756" s="135"/>
      <c r="M756" s="133"/>
      <c r="N756" s="133"/>
      <c r="O756" s="156"/>
      <c r="P756" s="133"/>
      <c r="Q756" s="133"/>
      <c r="R756" s="133"/>
      <c r="S756" s="133"/>
      <c r="T756" s="133"/>
      <c r="U756" s="133"/>
      <c r="V756" s="133"/>
      <c r="W756" s="133"/>
      <c r="X756" s="133"/>
      <c r="Y756" s="133"/>
      <c r="Z756" s="133"/>
      <c r="AA756" s="133"/>
      <c r="AB756" s="129" t="str">
        <f>IF(基本情報登録!$D$10="","",IF(基本情報登録!$D$10=F756,1,0))</f>
        <v/>
      </c>
      <c r="AC756" s="133"/>
      <c r="AV756" s="155"/>
    </row>
    <row r="757" spans="1:48" ht="17.649999999999999">
      <c r="A757" s="169"/>
      <c r="B757" s="135"/>
      <c r="C757" s="135"/>
      <c r="D757" s="135"/>
      <c r="E757" s="135"/>
      <c r="F757" s="135"/>
      <c r="G757" s="135"/>
      <c r="H757" s="135"/>
      <c r="I757" s="135"/>
      <c r="J757" s="135"/>
      <c r="K757" s="135"/>
      <c r="L757" s="135"/>
      <c r="M757" s="133"/>
      <c r="N757" s="133"/>
      <c r="O757" s="156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  <c r="AA757" s="133"/>
      <c r="AB757" s="129" t="str">
        <f>IF(基本情報登録!$D$10="","",IF(基本情報登録!$D$10=F757,1,0))</f>
        <v/>
      </c>
      <c r="AC757" s="133"/>
      <c r="AV757" s="155"/>
    </row>
    <row r="758" spans="1:48" ht="17.649999999999999">
      <c r="A758" s="169"/>
      <c r="B758" s="135"/>
      <c r="C758" s="135"/>
      <c r="D758" s="135"/>
      <c r="E758" s="135"/>
      <c r="F758" s="135"/>
      <c r="G758" s="135"/>
      <c r="H758" s="135"/>
      <c r="I758" s="135"/>
      <c r="J758" s="135"/>
      <c r="K758" s="135"/>
      <c r="L758" s="135"/>
      <c r="M758" s="133"/>
      <c r="N758" s="133"/>
      <c r="O758" s="156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  <c r="AA758" s="133"/>
      <c r="AB758" s="129" t="str">
        <f>IF(基本情報登録!$D$10="","",IF(基本情報登録!$D$10=F758,1,0))</f>
        <v/>
      </c>
      <c r="AC758" s="133"/>
      <c r="AV758" s="155"/>
    </row>
    <row r="759" spans="1:48" ht="17.649999999999999">
      <c r="A759" s="169"/>
      <c r="B759" s="135"/>
      <c r="C759" s="135"/>
      <c r="D759" s="135"/>
      <c r="E759" s="135"/>
      <c r="F759" s="135"/>
      <c r="G759" s="135"/>
      <c r="H759" s="135"/>
      <c r="I759" s="135"/>
      <c r="J759" s="135"/>
      <c r="K759" s="135"/>
      <c r="L759" s="135"/>
      <c r="M759" s="133"/>
      <c r="N759" s="133"/>
      <c r="O759" s="156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  <c r="AA759" s="133"/>
      <c r="AB759" s="129" t="str">
        <f>IF(基本情報登録!$D$10="","",IF(基本情報登録!$D$10=F759,1,0))</f>
        <v/>
      </c>
      <c r="AC759" s="133"/>
      <c r="AV759" s="155"/>
    </row>
    <row r="760" spans="1:48" ht="17.649999999999999">
      <c r="A760" s="169"/>
      <c r="B760" s="135"/>
      <c r="C760" s="135"/>
      <c r="D760" s="135"/>
      <c r="E760" s="135"/>
      <c r="F760" s="135"/>
      <c r="G760" s="135"/>
      <c r="H760" s="135"/>
      <c r="I760" s="135"/>
      <c r="J760" s="135"/>
      <c r="K760" s="135"/>
      <c r="L760" s="135"/>
      <c r="M760" s="133"/>
      <c r="N760" s="133"/>
      <c r="O760" s="156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  <c r="AA760" s="133"/>
      <c r="AB760" s="129" t="str">
        <f>IF(基本情報登録!$D$10="","",IF(基本情報登録!$D$10=F760,1,0))</f>
        <v/>
      </c>
      <c r="AC760" s="133"/>
      <c r="AV760" s="155"/>
    </row>
    <row r="761" spans="1:48" ht="17.649999999999999">
      <c r="A761" s="169"/>
      <c r="B761" s="135"/>
      <c r="C761" s="135"/>
      <c r="D761" s="135"/>
      <c r="E761" s="135"/>
      <c r="F761" s="135"/>
      <c r="G761" s="135"/>
      <c r="H761" s="135"/>
      <c r="I761" s="135"/>
      <c r="J761" s="135"/>
      <c r="K761" s="135"/>
      <c r="L761" s="135"/>
      <c r="M761" s="133"/>
      <c r="N761" s="133"/>
      <c r="O761" s="156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  <c r="AA761" s="133"/>
      <c r="AB761" s="129" t="str">
        <f>IF(基本情報登録!$D$10="","",IF(基本情報登録!$D$10=F761,1,0))</f>
        <v/>
      </c>
      <c r="AC761" s="133"/>
      <c r="AV761" s="155"/>
    </row>
    <row r="762" spans="1:48" ht="17.649999999999999">
      <c r="A762" s="169"/>
      <c r="B762" s="135"/>
      <c r="C762" s="135"/>
      <c r="D762" s="135"/>
      <c r="E762" s="135"/>
      <c r="F762" s="135"/>
      <c r="G762" s="135"/>
      <c r="H762" s="135"/>
      <c r="I762" s="135"/>
      <c r="J762" s="135"/>
      <c r="K762" s="135"/>
      <c r="L762" s="135"/>
      <c r="M762" s="133"/>
      <c r="N762" s="133"/>
      <c r="O762" s="156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  <c r="AA762" s="133"/>
      <c r="AB762" s="129" t="str">
        <f>IF(基本情報登録!$D$10="","",IF(基本情報登録!$D$10=F762,1,0))</f>
        <v/>
      </c>
      <c r="AC762" s="133"/>
      <c r="AV762" s="155"/>
    </row>
    <row r="763" spans="1:48" ht="17.649999999999999">
      <c r="A763" s="169"/>
      <c r="B763" s="135"/>
      <c r="C763" s="135"/>
      <c r="D763" s="135"/>
      <c r="E763" s="135"/>
      <c r="F763" s="135"/>
      <c r="G763" s="135"/>
      <c r="H763" s="135"/>
      <c r="I763" s="135"/>
      <c r="J763" s="135"/>
      <c r="K763" s="135"/>
      <c r="L763" s="135"/>
      <c r="M763" s="133"/>
      <c r="N763" s="133"/>
      <c r="O763" s="156"/>
      <c r="P763" s="133"/>
      <c r="Q763" s="133"/>
      <c r="R763" s="133"/>
      <c r="S763" s="133"/>
      <c r="T763" s="133"/>
      <c r="U763" s="133"/>
      <c r="V763" s="133"/>
      <c r="W763" s="133"/>
      <c r="X763" s="133"/>
      <c r="Y763" s="133"/>
      <c r="Z763" s="133"/>
      <c r="AA763" s="133"/>
      <c r="AB763" s="129" t="str">
        <f>IF(基本情報登録!$D$10="","",IF(基本情報登録!$D$10=F763,1,0))</f>
        <v/>
      </c>
      <c r="AC763" s="133"/>
      <c r="AV763" s="155"/>
    </row>
    <row r="764" spans="1:48" ht="17.649999999999999">
      <c r="A764" s="169"/>
      <c r="B764" s="135"/>
      <c r="C764" s="135"/>
      <c r="D764" s="135"/>
      <c r="E764" s="135"/>
      <c r="F764" s="135"/>
      <c r="G764" s="135"/>
      <c r="H764" s="135"/>
      <c r="I764" s="135"/>
      <c r="J764" s="135"/>
      <c r="K764" s="135"/>
      <c r="L764" s="135"/>
      <c r="M764" s="133"/>
      <c r="N764" s="133"/>
      <c r="O764" s="156"/>
      <c r="P764" s="133"/>
      <c r="Q764" s="133"/>
      <c r="R764" s="133"/>
      <c r="S764" s="133"/>
      <c r="T764" s="133"/>
      <c r="U764" s="133"/>
      <c r="V764" s="133"/>
      <c r="W764" s="133"/>
      <c r="X764" s="133"/>
      <c r="Y764" s="133"/>
      <c r="Z764" s="133"/>
      <c r="AA764" s="133"/>
      <c r="AB764" s="129" t="str">
        <f>IF(基本情報登録!$D$10="","",IF(基本情報登録!$D$10=F764,1,0))</f>
        <v/>
      </c>
      <c r="AC764" s="133"/>
      <c r="AV764" s="155"/>
    </row>
    <row r="765" spans="1:48" ht="17.649999999999999">
      <c r="A765" s="169"/>
      <c r="B765" s="135"/>
      <c r="C765" s="135"/>
      <c r="D765" s="135"/>
      <c r="E765" s="135"/>
      <c r="F765" s="135"/>
      <c r="G765" s="135"/>
      <c r="H765" s="135"/>
      <c r="I765" s="135"/>
      <c r="J765" s="135"/>
      <c r="K765" s="135"/>
      <c r="L765" s="135"/>
      <c r="M765" s="133"/>
      <c r="N765" s="133"/>
      <c r="O765" s="156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  <c r="AA765" s="133"/>
      <c r="AB765" s="129" t="str">
        <f>IF(基本情報登録!$D$10="","",IF(基本情報登録!$D$10=F765,1,0))</f>
        <v/>
      </c>
      <c r="AC765" s="133"/>
      <c r="AV765" s="155"/>
    </row>
    <row r="766" spans="1:48" ht="17.649999999999999">
      <c r="A766" s="169"/>
      <c r="B766" s="135"/>
      <c r="C766" s="135"/>
      <c r="D766" s="135"/>
      <c r="E766" s="135"/>
      <c r="F766" s="135"/>
      <c r="G766" s="135"/>
      <c r="H766" s="135"/>
      <c r="I766" s="135"/>
      <c r="J766" s="135"/>
      <c r="K766" s="135"/>
      <c r="L766" s="135"/>
      <c r="M766" s="133"/>
      <c r="N766" s="133"/>
      <c r="O766" s="156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  <c r="AA766" s="133"/>
      <c r="AB766" s="129" t="str">
        <f>IF(基本情報登録!$D$10="","",IF(基本情報登録!$D$10=F766,1,0))</f>
        <v/>
      </c>
      <c r="AC766" s="133"/>
      <c r="AV766" s="155"/>
    </row>
    <row r="767" spans="1:48" ht="17.649999999999999">
      <c r="A767" s="169"/>
      <c r="B767" s="135"/>
      <c r="C767" s="135"/>
      <c r="D767" s="135"/>
      <c r="E767" s="135"/>
      <c r="F767" s="135"/>
      <c r="G767" s="135"/>
      <c r="H767" s="135"/>
      <c r="I767" s="135"/>
      <c r="J767" s="135"/>
      <c r="K767" s="135"/>
      <c r="L767" s="135"/>
      <c r="M767" s="133"/>
      <c r="N767" s="133"/>
      <c r="O767" s="156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  <c r="AA767" s="133"/>
      <c r="AB767" s="129" t="str">
        <f>IF(基本情報登録!$D$10="","",IF(基本情報登録!$D$10=F767,1,0))</f>
        <v/>
      </c>
      <c r="AC767" s="133"/>
      <c r="AV767" s="155"/>
    </row>
    <row r="768" spans="1:48" ht="17.649999999999999">
      <c r="A768" s="169"/>
      <c r="B768" s="135"/>
      <c r="C768" s="135"/>
      <c r="D768" s="135"/>
      <c r="E768" s="135"/>
      <c r="F768" s="135"/>
      <c r="G768" s="135"/>
      <c r="H768" s="135"/>
      <c r="I768" s="135"/>
      <c r="J768" s="135"/>
      <c r="K768" s="135"/>
      <c r="L768" s="135"/>
      <c r="M768" s="133"/>
      <c r="N768" s="133"/>
      <c r="O768" s="156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  <c r="AA768" s="133"/>
      <c r="AB768" s="129" t="str">
        <f>IF(基本情報登録!$D$10="","",IF(基本情報登録!$D$10=F768,1,0))</f>
        <v/>
      </c>
      <c r="AC768" s="133"/>
      <c r="AV768" s="155"/>
    </row>
    <row r="769" spans="1:48" ht="17.649999999999999">
      <c r="A769" s="169"/>
      <c r="B769" s="135"/>
      <c r="C769" s="135"/>
      <c r="D769" s="135"/>
      <c r="E769" s="135"/>
      <c r="F769" s="135"/>
      <c r="G769" s="135"/>
      <c r="H769" s="135"/>
      <c r="I769" s="135"/>
      <c r="J769" s="135"/>
      <c r="K769" s="135"/>
      <c r="L769" s="135"/>
      <c r="M769" s="133"/>
      <c r="N769" s="133"/>
      <c r="O769" s="156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  <c r="AA769" s="133"/>
      <c r="AB769" s="129" t="str">
        <f>IF(基本情報登録!$D$10="","",IF(基本情報登録!$D$10=F769,1,0))</f>
        <v/>
      </c>
      <c r="AC769" s="133"/>
      <c r="AV769" s="155"/>
    </row>
    <row r="770" spans="1:48" ht="17.649999999999999">
      <c r="A770" s="169"/>
      <c r="B770" s="135"/>
      <c r="C770" s="135"/>
      <c r="D770" s="135"/>
      <c r="E770" s="135"/>
      <c r="F770" s="135"/>
      <c r="G770" s="135"/>
      <c r="H770" s="135"/>
      <c r="I770" s="135"/>
      <c r="J770" s="135"/>
      <c r="K770" s="135"/>
      <c r="L770" s="135"/>
      <c r="M770" s="133"/>
      <c r="N770" s="133"/>
      <c r="O770" s="156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  <c r="AA770" s="133"/>
      <c r="AB770" s="129" t="str">
        <f>IF(基本情報登録!$D$10="","",IF(基本情報登録!$D$10=F770,1,0))</f>
        <v/>
      </c>
      <c r="AC770" s="133"/>
      <c r="AV770" s="155"/>
    </row>
    <row r="771" spans="1:48" ht="17.649999999999999">
      <c r="A771" s="169"/>
      <c r="B771" s="135"/>
      <c r="C771" s="135"/>
      <c r="D771" s="135"/>
      <c r="E771" s="135"/>
      <c r="F771" s="135"/>
      <c r="G771" s="135"/>
      <c r="H771" s="135"/>
      <c r="I771" s="135"/>
      <c r="J771" s="135"/>
      <c r="K771" s="135"/>
      <c r="L771" s="135"/>
      <c r="M771" s="133"/>
      <c r="N771" s="133"/>
      <c r="O771" s="156"/>
      <c r="P771" s="133"/>
      <c r="Q771" s="133"/>
      <c r="R771" s="133"/>
      <c r="S771" s="133"/>
      <c r="T771" s="133"/>
      <c r="U771" s="133"/>
      <c r="V771" s="133"/>
      <c r="W771" s="133"/>
      <c r="X771" s="133"/>
      <c r="Y771" s="133"/>
      <c r="Z771" s="133"/>
      <c r="AA771" s="133"/>
      <c r="AB771" s="129" t="str">
        <f>IF(基本情報登録!$D$10="","",IF(基本情報登録!$D$10=F771,1,0))</f>
        <v/>
      </c>
      <c r="AC771" s="133"/>
      <c r="AV771" s="155"/>
    </row>
    <row r="772" spans="1:48" ht="17.649999999999999">
      <c r="A772" s="169"/>
      <c r="B772" s="135"/>
      <c r="C772" s="135"/>
      <c r="D772" s="135"/>
      <c r="E772" s="135"/>
      <c r="F772" s="135"/>
      <c r="G772" s="135"/>
      <c r="H772" s="135"/>
      <c r="I772" s="135"/>
      <c r="J772" s="135"/>
      <c r="K772" s="135"/>
      <c r="L772" s="135"/>
      <c r="M772" s="133"/>
      <c r="N772" s="133"/>
      <c r="O772" s="156"/>
      <c r="P772" s="133"/>
      <c r="Q772" s="133"/>
      <c r="R772" s="133"/>
      <c r="S772" s="133"/>
      <c r="T772" s="133"/>
      <c r="U772" s="133"/>
      <c r="V772" s="133"/>
      <c r="W772" s="133"/>
      <c r="X772" s="133"/>
      <c r="Y772" s="133"/>
      <c r="Z772" s="133"/>
      <c r="AA772" s="133"/>
      <c r="AB772" s="129" t="str">
        <f>IF(基本情報登録!$D$10="","",IF(基本情報登録!$D$10=F772,1,0))</f>
        <v/>
      </c>
      <c r="AC772" s="133"/>
      <c r="AV772" s="155"/>
    </row>
    <row r="773" spans="1:48" ht="17.649999999999999">
      <c r="A773" s="169"/>
      <c r="B773" s="135"/>
      <c r="C773" s="135"/>
      <c r="D773" s="135"/>
      <c r="E773" s="135"/>
      <c r="F773" s="135"/>
      <c r="G773" s="135"/>
      <c r="H773" s="135"/>
      <c r="I773" s="135"/>
      <c r="J773" s="135"/>
      <c r="K773" s="135"/>
      <c r="L773" s="135"/>
      <c r="M773" s="133"/>
      <c r="N773" s="133"/>
      <c r="O773" s="156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  <c r="AA773" s="133"/>
      <c r="AB773" s="129" t="str">
        <f>IF(基本情報登録!$D$10="","",IF(基本情報登録!$D$10=F773,1,0))</f>
        <v/>
      </c>
      <c r="AC773" s="133"/>
      <c r="AV773" s="155"/>
    </row>
    <row r="774" spans="1:48" ht="17.649999999999999">
      <c r="A774" s="169"/>
      <c r="B774" s="135"/>
      <c r="C774" s="135"/>
      <c r="D774" s="135"/>
      <c r="E774" s="135"/>
      <c r="F774" s="135"/>
      <c r="G774" s="135"/>
      <c r="H774" s="135"/>
      <c r="I774" s="135"/>
      <c r="J774" s="135"/>
      <c r="K774" s="135"/>
      <c r="L774" s="135"/>
      <c r="M774" s="133"/>
      <c r="N774" s="133"/>
      <c r="O774" s="156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  <c r="AA774" s="133"/>
      <c r="AB774" s="129" t="str">
        <f>IF(基本情報登録!$D$10="","",IF(基本情報登録!$D$10=F774,1,0))</f>
        <v/>
      </c>
      <c r="AC774" s="133"/>
      <c r="AV774" s="155"/>
    </row>
    <row r="775" spans="1:48" ht="17.649999999999999">
      <c r="A775" s="169"/>
      <c r="B775" s="135"/>
      <c r="C775" s="135"/>
      <c r="D775" s="135"/>
      <c r="E775" s="135"/>
      <c r="F775" s="135"/>
      <c r="G775" s="135"/>
      <c r="H775" s="135"/>
      <c r="I775" s="135"/>
      <c r="J775" s="135"/>
      <c r="K775" s="135"/>
      <c r="L775" s="135"/>
      <c r="M775" s="133"/>
      <c r="N775" s="133"/>
      <c r="O775" s="156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  <c r="AA775" s="133"/>
      <c r="AB775" s="129" t="str">
        <f>IF(基本情報登録!$D$10="","",IF(基本情報登録!$D$10=F775,1,0))</f>
        <v/>
      </c>
      <c r="AC775" s="133"/>
      <c r="AV775" s="155"/>
    </row>
    <row r="776" spans="1:48" ht="17.649999999999999">
      <c r="A776" s="169"/>
      <c r="B776" s="135"/>
      <c r="C776" s="135"/>
      <c r="D776" s="135"/>
      <c r="E776" s="135"/>
      <c r="F776" s="135"/>
      <c r="G776" s="135"/>
      <c r="H776" s="135"/>
      <c r="I776" s="135"/>
      <c r="J776" s="135"/>
      <c r="K776" s="135"/>
      <c r="L776" s="135"/>
      <c r="M776" s="133"/>
      <c r="N776" s="133"/>
      <c r="O776" s="156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  <c r="AA776" s="133"/>
      <c r="AB776" s="129" t="str">
        <f>IF(基本情報登録!$D$10="","",IF(基本情報登録!$D$10=F776,1,0))</f>
        <v/>
      </c>
      <c r="AC776" s="133"/>
      <c r="AV776" s="155"/>
    </row>
    <row r="777" spans="1:48" ht="17.649999999999999">
      <c r="A777" s="169"/>
      <c r="B777" s="135"/>
      <c r="C777" s="135"/>
      <c r="D777" s="135"/>
      <c r="E777" s="135"/>
      <c r="F777" s="135"/>
      <c r="G777" s="135"/>
      <c r="H777" s="135"/>
      <c r="I777" s="135"/>
      <c r="J777" s="135"/>
      <c r="K777" s="135"/>
      <c r="L777" s="135"/>
      <c r="M777" s="133"/>
      <c r="N777" s="133"/>
      <c r="O777" s="156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  <c r="AA777" s="133"/>
      <c r="AB777" s="129" t="str">
        <f>IF(基本情報登録!$D$10="","",IF(基本情報登録!$D$10=F777,1,0))</f>
        <v/>
      </c>
      <c r="AC777" s="133"/>
      <c r="AV777" s="155"/>
    </row>
    <row r="778" spans="1:48" ht="17.649999999999999">
      <c r="A778" s="169"/>
      <c r="B778" s="135"/>
      <c r="C778" s="135"/>
      <c r="D778" s="135"/>
      <c r="E778" s="135"/>
      <c r="F778" s="135"/>
      <c r="G778" s="135"/>
      <c r="H778" s="135"/>
      <c r="I778" s="135"/>
      <c r="J778" s="135"/>
      <c r="K778" s="135"/>
      <c r="L778" s="135"/>
      <c r="M778" s="133"/>
      <c r="N778" s="133"/>
      <c r="O778" s="156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  <c r="AA778" s="133"/>
      <c r="AB778" s="129" t="str">
        <f>IF(基本情報登録!$D$10="","",IF(基本情報登録!$D$10=F778,1,0))</f>
        <v/>
      </c>
      <c r="AC778" s="133"/>
      <c r="AV778" s="155"/>
    </row>
    <row r="779" spans="1:48" ht="17.649999999999999">
      <c r="A779" s="169"/>
      <c r="B779" s="135"/>
      <c r="C779" s="135"/>
      <c r="D779" s="135"/>
      <c r="E779" s="135"/>
      <c r="F779" s="135"/>
      <c r="G779" s="135"/>
      <c r="H779" s="135"/>
      <c r="I779" s="135"/>
      <c r="J779" s="135"/>
      <c r="K779" s="135"/>
      <c r="L779" s="135"/>
      <c r="M779" s="133"/>
      <c r="N779" s="133"/>
      <c r="O779" s="156"/>
      <c r="P779" s="133"/>
      <c r="Q779" s="133"/>
      <c r="R779" s="133"/>
      <c r="S779" s="133"/>
      <c r="T779" s="133"/>
      <c r="U779" s="133"/>
      <c r="V779" s="133"/>
      <c r="W779" s="133"/>
      <c r="X779" s="133"/>
      <c r="Y779" s="133"/>
      <c r="Z779" s="133"/>
      <c r="AA779" s="133"/>
      <c r="AB779" s="129" t="str">
        <f>IF(基本情報登録!$D$10="","",IF(基本情報登録!$D$10=F779,1,0))</f>
        <v/>
      </c>
      <c r="AC779" s="133"/>
      <c r="AV779" s="155"/>
    </row>
    <row r="780" spans="1:48" ht="17.649999999999999">
      <c r="A780" s="169"/>
      <c r="B780" s="135"/>
      <c r="C780" s="135"/>
      <c r="D780" s="135"/>
      <c r="E780" s="135"/>
      <c r="F780" s="135"/>
      <c r="G780" s="135"/>
      <c r="H780" s="135"/>
      <c r="I780" s="135"/>
      <c r="J780" s="135"/>
      <c r="K780" s="135"/>
      <c r="L780" s="135"/>
      <c r="M780" s="133"/>
      <c r="N780" s="133"/>
      <c r="O780" s="156"/>
      <c r="P780" s="133"/>
      <c r="Q780" s="133"/>
      <c r="R780" s="133"/>
      <c r="S780" s="133"/>
      <c r="T780" s="133"/>
      <c r="U780" s="133"/>
      <c r="V780" s="133"/>
      <c r="W780" s="133"/>
      <c r="X780" s="133"/>
      <c r="Y780" s="133"/>
      <c r="Z780" s="133"/>
      <c r="AA780" s="133"/>
      <c r="AB780" s="129" t="str">
        <f>IF(基本情報登録!$D$10="","",IF(基本情報登録!$D$10=F780,1,0))</f>
        <v/>
      </c>
      <c r="AC780" s="133"/>
      <c r="AV780" s="155"/>
    </row>
    <row r="781" spans="1:48" ht="17.649999999999999">
      <c r="A781" s="169"/>
      <c r="B781" s="135"/>
      <c r="C781" s="135"/>
      <c r="D781" s="135"/>
      <c r="E781" s="135"/>
      <c r="F781" s="135"/>
      <c r="G781" s="135"/>
      <c r="H781" s="135"/>
      <c r="I781" s="135"/>
      <c r="J781" s="135"/>
      <c r="K781" s="135"/>
      <c r="L781" s="135"/>
      <c r="M781" s="133"/>
      <c r="N781" s="133"/>
      <c r="O781" s="156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  <c r="AA781" s="133"/>
      <c r="AB781" s="129" t="str">
        <f>IF(基本情報登録!$D$10="","",IF(基本情報登録!$D$10=F781,1,0))</f>
        <v/>
      </c>
      <c r="AC781" s="133"/>
      <c r="AV781" s="155"/>
    </row>
    <row r="782" spans="1:48" ht="17.649999999999999">
      <c r="A782" s="169"/>
      <c r="B782" s="135"/>
      <c r="C782" s="135"/>
      <c r="D782" s="135"/>
      <c r="E782" s="135"/>
      <c r="F782" s="135"/>
      <c r="G782" s="135"/>
      <c r="H782" s="135"/>
      <c r="I782" s="135"/>
      <c r="J782" s="135"/>
      <c r="K782" s="135"/>
      <c r="L782" s="135"/>
      <c r="M782" s="133"/>
      <c r="N782" s="133"/>
      <c r="O782" s="156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  <c r="AA782" s="133"/>
      <c r="AB782" s="129" t="str">
        <f>IF(基本情報登録!$D$10="","",IF(基本情報登録!$D$10=F782,1,0))</f>
        <v/>
      </c>
      <c r="AC782" s="133"/>
      <c r="AV782" s="155"/>
    </row>
    <row r="783" spans="1:48" ht="17.649999999999999">
      <c r="A783" s="169"/>
      <c r="B783" s="135"/>
      <c r="C783" s="135"/>
      <c r="D783" s="135"/>
      <c r="E783" s="135"/>
      <c r="F783" s="135"/>
      <c r="G783" s="135"/>
      <c r="H783" s="135"/>
      <c r="I783" s="135"/>
      <c r="J783" s="135"/>
      <c r="K783" s="135"/>
      <c r="L783" s="135"/>
      <c r="M783" s="133"/>
      <c r="N783" s="133"/>
      <c r="O783" s="156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  <c r="AA783" s="133"/>
      <c r="AB783" s="129" t="str">
        <f>IF(基本情報登録!$D$10="","",IF(基本情報登録!$D$10=F783,1,0))</f>
        <v/>
      </c>
      <c r="AC783" s="133"/>
      <c r="AV783" s="155"/>
    </row>
    <row r="784" spans="1:48" ht="17.649999999999999">
      <c r="A784" s="169"/>
      <c r="B784" s="135"/>
      <c r="C784" s="135"/>
      <c r="D784" s="135"/>
      <c r="E784" s="135"/>
      <c r="F784" s="135"/>
      <c r="G784" s="135"/>
      <c r="H784" s="135"/>
      <c r="I784" s="135"/>
      <c r="J784" s="135"/>
      <c r="K784" s="135"/>
      <c r="L784" s="135"/>
      <c r="M784" s="133"/>
      <c r="N784" s="133"/>
      <c r="O784" s="156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  <c r="AA784" s="133"/>
      <c r="AB784" s="129" t="str">
        <f>IF(基本情報登録!$D$10="","",IF(基本情報登録!$D$10=F784,1,0))</f>
        <v/>
      </c>
      <c r="AC784" s="133"/>
      <c r="AV784" s="155"/>
    </row>
    <row r="785" spans="1:48" ht="17.649999999999999">
      <c r="A785" s="169"/>
      <c r="B785" s="135"/>
      <c r="C785" s="135"/>
      <c r="D785" s="135"/>
      <c r="E785" s="135"/>
      <c r="F785" s="135"/>
      <c r="G785" s="135"/>
      <c r="H785" s="135"/>
      <c r="I785" s="135"/>
      <c r="J785" s="135"/>
      <c r="K785" s="135"/>
      <c r="L785" s="135"/>
      <c r="M785" s="133"/>
      <c r="N785" s="133"/>
      <c r="O785" s="156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  <c r="AA785" s="133"/>
      <c r="AB785" s="129" t="str">
        <f>IF(基本情報登録!$D$10="","",IF(基本情報登録!$D$10=F785,1,0))</f>
        <v/>
      </c>
      <c r="AC785" s="133"/>
      <c r="AV785" s="155"/>
    </row>
    <row r="786" spans="1:48" ht="17.649999999999999">
      <c r="A786" s="169"/>
      <c r="B786" s="135"/>
      <c r="C786" s="135"/>
      <c r="D786" s="135"/>
      <c r="E786" s="135"/>
      <c r="F786" s="135"/>
      <c r="G786" s="135"/>
      <c r="H786" s="135"/>
      <c r="I786" s="135"/>
      <c r="J786" s="135"/>
      <c r="K786" s="135"/>
      <c r="L786" s="135"/>
      <c r="M786" s="133"/>
      <c r="N786" s="133"/>
      <c r="O786" s="156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  <c r="AA786" s="133"/>
      <c r="AB786" s="129" t="str">
        <f>IF(基本情報登録!$D$10="","",IF(基本情報登録!$D$10=F786,1,0))</f>
        <v/>
      </c>
      <c r="AC786" s="133"/>
      <c r="AV786" s="155"/>
    </row>
    <row r="787" spans="1:48" ht="17.649999999999999">
      <c r="A787" s="169"/>
      <c r="B787" s="135"/>
      <c r="C787" s="135"/>
      <c r="D787" s="135"/>
      <c r="E787" s="135"/>
      <c r="F787" s="135"/>
      <c r="G787" s="135"/>
      <c r="H787" s="135"/>
      <c r="I787" s="135"/>
      <c r="J787" s="135"/>
      <c r="K787" s="135"/>
      <c r="L787" s="135"/>
      <c r="M787" s="133"/>
      <c r="N787" s="133"/>
      <c r="O787" s="156"/>
      <c r="P787" s="133"/>
      <c r="Q787" s="133"/>
      <c r="R787" s="133"/>
      <c r="S787" s="133"/>
      <c r="T787" s="133"/>
      <c r="U787" s="133"/>
      <c r="V787" s="133"/>
      <c r="W787" s="133"/>
      <c r="X787" s="133"/>
      <c r="Y787" s="133"/>
      <c r="Z787" s="133"/>
      <c r="AA787" s="133"/>
      <c r="AB787" s="129" t="str">
        <f>IF(基本情報登録!$D$10="","",IF(基本情報登録!$D$10=F787,1,0))</f>
        <v/>
      </c>
      <c r="AC787" s="133"/>
      <c r="AV787" s="155"/>
    </row>
    <row r="788" spans="1:48" ht="17.649999999999999">
      <c r="A788" s="169"/>
      <c r="B788" s="135"/>
      <c r="C788" s="135"/>
      <c r="D788" s="135"/>
      <c r="E788" s="135"/>
      <c r="F788" s="135"/>
      <c r="G788" s="135"/>
      <c r="H788" s="135"/>
      <c r="I788" s="135"/>
      <c r="J788" s="135"/>
      <c r="K788" s="135"/>
      <c r="L788" s="135"/>
      <c r="M788" s="133"/>
      <c r="N788" s="133"/>
      <c r="O788" s="156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  <c r="Z788" s="133"/>
      <c r="AA788" s="133"/>
      <c r="AB788" s="129" t="str">
        <f>IF(基本情報登録!$D$10="","",IF(基本情報登録!$D$10=F788,1,0))</f>
        <v/>
      </c>
      <c r="AC788" s="133"/>
      <c r="AV788" s="155"/>
    </row>
    <row r="789" spans="1:48" ht="17.649999999999999">
      <c r="A789" s="169"/>
      <c r="B789" s="135"/>
      <c r="C789" s="135"/>
      <c r="D789" s="135"/>
      <c r="E789" s="135"/>
      <c r="F789" s="135"/>
      <c r="G789" s="135"/>
      <c r="H789" s="135"/>
      <c r="I789" s="135"/>
      <c r="J789" s="135"/>
      <c r="K789" s="135"/>
      <c r="L789" s="135"/>
      <c r="M789" s="133"/>
      <c r="N789" s="133"/>
      <c r="O789" s="156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  <c r="Z789" s="133"/>
      <c r="AA789" s="133"/>
      <c r="AB789" s="129" t="str">
        <f>IF(基本情報登録!$D$10="","",IF(基本情報登録!$D$10=F789,1,0))</f>
        <v/>
      </c>
      <c r="AC789" s="133"/>
      <c r="AV789" s="155"/>
    </row>
    <row r="790" spans="1:48" ht="17.649999999999999">
      <c r="A790" s="169"/>
      <c r="B790" s="135"/>
      <c r="C790" s="135"/>
      <c r="D790" s="135"/>
      <c r="E790" s="135"/>
      <c r="F790" s="135"/>
      <c r="G790" s="135"/>
      <c r="H790" s="135"/>
      <c r="I790" s="135"/>
      <c r="J790" s="135"/>
      <c r="K790" s="135"/>
      <c r="L790" s="135"/>
      <c r="M790" s="133"/>
      <c r="N790" s="133"/>
      <c r="O790" s="156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  <c r="AA790" s="133"/>
      <c r="AB790" s="129" t="str">
        <f>IF(基本情報登録!$D$10="","",IF(基本情報登録!$D$10=F790,1,0))</f>
        <v/>
      </c>
      <c r="AC790" s="133"/>
      <c r="AV790" s="155"/>
    </row>
    <row r="791" spans="1:48" ht="17.649999999999999">
      <c r="A791" s="169"/>
      <c r="B791" s="135"/>
      <c r="C791" s="135"/>
      <c r="D791" s="135"/>
      <c r="E791" s="135"/>
      <c r="F791" s="135"/>
      <c r="G791" s="135"/>
      <c r="H791" s="135"/>
      <c r="I791" s="135"/>
      <c r="J791" s="135"/>
      <c r="K791" s="135"/>
      <c r="L791" s="135"/>
      <c r="M791" s="133"/>
      <c r="N791" s="133"/>
      <c r="O791" s="156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  <c r="Z791" s="133"/>
      <c r="AA791" s="133"/>
      <c r="AB791" s="129" t="str">
        <f>IF(基本情報登録!$D$10="","",IF(基本情報登録!$D$10=F791,1,0))</f>
        <v/>
      </c>
      <c r="AC791" s="133"/>
      <c r="AV791" s="155"/>
    </row>
    <row r="792" spans="1:48" ht="17.649999999999999">
      <c r="A792" s="169"/>
      <c r="B792" s="135"/>
      <c r="C792" s="135"/>
      <c r="D792" s="135"/>
      <c r="E792" s="135"/>
      <c r="F792" s="135"/>
      <c r="G792" s="135"/>
      <c r="H792" s="135"/>
      <c r="I792" s="135"/>
      <c r="J792" s="135"/>
      <c r="K792" s="135"/>
      <c r="L792" s="135"/>
      <c r="M792" s="133"/>
      <c r="N792" s="133"/>
      <c r="O792" s="156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  <c r="Z792" s="133"/>
      <c r="AA792" s="133"/>
      <c r="AB792" s="129" t="str">
        <f>IF(基本情報登録!$D$10="","",IF(基本情報登録!$D$10=F792,1,0))</f>
        <v/>
      </c>
      <c r="AC792" s="133"/>
      <c r="AV792" s="155"/>
    </row>
    <row r="793" spans="1:48" ht="17.649999999999999">
      <c r="A793" s="169"/>
      <c r="B793" s="135"/>
      <c r="C793" s="135"/>
      <c r="D793" s="135"/>
      <c r="E793" s="135"/>
      <c r="F793" s="135"/>
      <c r="G793" s="135"/>
      <c r="H793" s="135"/>
      <c r="I793" s="135"/>
      <c r="J793" s="135"/>
      <c r="K793" s="135"/>
      <c r="L793" s="135"/>
      <c r="M793" s="133"/>
      <c r="N793" s="133"/>
      <c r="O793" s="156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  <c r="Z793" s="133"/>
      <c r="AA793" s="133"/>
      <c r="AB793" s="129" t="str">
        <f>IF(基本情報登録!$D$10="","",IF(基本情報登録!$D$10=F793,1,0))</f>
        <v/>
      </c>
      <c r="AC793" s="133"/>
      <c r="AV793" s="155"/>
    </row>
    <row r="794" spans="1:48" ht="17.649999999999999">
      <c r="A794" s="169"/>
      <c r="B794" s="135"/>
      <c r="C794" s="135"/>
      <c r="D794" s="135"/>
      <c r="E794" s="135"/>
      <c r="F794" s="135"/>
      <c r="G794" s="135"/>
      <c r="H794" s="135"/>
      <c r="I794" s="135"/>
      <c r="J794" s="135"/>
      <c r="K794" s="135"/>
      <c r="L794" s="135"/>
      <c r="M794" s="133"/>
      <c r="N794" s="133"/>
      <c r="O794" s="156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  <c r="AA794" s="133"/>
      <c r="AB794" s="129" t="str">
        <f>IF(基本情報登録!$D$10="","",IF(基本情報登録!$D$10=F794,1,0))</f>
        <v/>
      </c>
      <c r="AC794" s="133"/>
      <c r="AV794" s="155"/>
    </row>
    <row r="795" spans="1:48" ht="17.649999999999999">
      <c r="A795" s="169"/>
      <c r="B795" s="135"/>
      <c r="C795" s="135"/>
      <c r="D795" s="135"/>
      <c r="E795" s="135"/>
      <c r="F795" s="135"/>
      <c r="G795" s="135"/>
      <c r="H795" s="135"/>
      <c r="I795" s="135"/>
      <c r="J795" s="135"/>
      <c r="K795" s="135"/>
      <c r="L795" s="135"/>
      <c r="M795" s="133"/>
      <c r="N795" s="133"/>
      <c r="O795" s="156"/>
      <c r="P795" s="133"/>
      <c r="Q795" s="133"/>
      <c r="R795" s="133"/>
      <c r="S795" s="133"/>
      <c r="T795" s="133"/>
      <c r="U795" s="133"/>
      <c r="V795" s="133"/>
      <c r="W795" s="133"/>
      <c r="X795" s="133"/>
      <c r="Y795" s="133"/>
      <c r="Z795" s="133"/>
      <c r="AA795" s="133"/>
      <c r="AB795" s="129" t="str">
        <f>IF(基本情報登録!$D$10="","",IF(基本情報登録!$D$10=F795,1,0))</f>
        <v/>
      </c>
      <c r="AC795" s="133"/>
      <c r="AV795" s="155"/>
    </row>
    <row r="796" spans="1:48" ht="17.649999999999999">
      <c r="A796" s="169"/>
      <c r="B796" s="135"/>
      <c r="C796" s="135"/>
      <c r="D796" s="135"/>
      <c r="E796" s="135"/>
      <c r="F796" s="135"/>
      <c r="G796" s="135"/>
      <c r="H796" s="135"/>
      <c r="I796" s="135"/>
      <c r="J796" s="135"/>
      <c r="K796" s="135"/>
      <c r="L796" s="135"/>
      <c r="M796" s="133"/>
      <c r="N796" s="133"/>
      <c r="O796" s="156"/>
      <c r="P796" s="133"/>
      <c r="Q796" s="133"/>
      <c r="R796" s="133"/>
      <c r="S796" s="133"/>
      <c r="T796" s="133"/>
      <c r="U796" s="133"/>
      <c r="V796" s="133"/>
      <c r="W796" s="133"/>
      <c r="X796" s="133"/>
      <c r="Y796" s="133"/>
      <c r="Z796" s="133"/>
      <c r="AA796" s="133"/>
      <c r="AB796" s="129" t="str">
        <f>IF(基本情報登録!$D$10="","",IF(基本情報登録!$D$10=F796,1,0))</f>
        <v/>
      </c>
      <c r="AC796" s="133"/>
      <c r="AV796" s="155"/>
    </row>
    <row r="797" spans="1:48" ht="17.649999999999999">
      <c r="A797" s="169"/>
      <c r="B797" s="135"/>
      <c r="C797" s="135"/>
      <c r="D797" s="135"/>
      <c r="E797" s="135"/>
      <c r="F797" s="135"/>
      <c r="G797" s="135"/>
      <c r="H797" s="135"/>
      <c r="I797" s="135"/>
      <c r="J797" s="135"/>
      <c r="K797" s="135"/>
      <c r="L797" s="135"/>
      <c r="M797" s="133"/>
      <c r="N797" s="133"/>
      <c r="O797" s="156"/>
      <c r="P797" s="133"/>
      <c r="Q797" s="133"/>
      <c r="R797" s="133"/>
      <c r="S797" s="133"/>
      <c r="T797" s="133"/>
      <c r="U797" s="133"/>
      <c r="V797" s="133"/>
      <c r="W797" s="133"/>
      <c r="X797" s="133"/>
      <c r="Y797" s="133"/>
      <c r="Z797" s="133"/>
      <c r="AA797" s="133"/>
      <c r="AB797" s="129" t="str">
        <f>IF(基本情報登録!$D$10="","",IF(基本情報登録!$D$10=F797,1,0))</f>
        <v/>
      </c>
      <c r="AC797" s="133"/>
      <c r="AV797" s="155"/>
    </row>
    <row r="798" spans="1:48" ht="17.649999999999999">
      <c r="A798" s="169"/>
      <c r="B798" s="135"/>
      <c r="C798" s="135"/>
      <c r="D798" s="135"/>
      <c r="E798" s="135"/>
      <c r="F798" s="135"/>
      <c r="G798" s="135"/>
      <c r="H798" s="135"/>
      <c r="I798" s="135"/>
      <c r="J798" s="135"/>
      <c r="K798" s="135"/>
      <c r="L798" s="135"/>
      <c r="M798" s="133"/>
      <c r="N798" s="133"/>
      <c r="O798" s="156"/>
      <c r="P798" s="133"/>
      <c r="Q798" s="133"/>
      <c r="R798" s="133"/>
      <c r="S798" s="133"/>
      <c r="T798" s="133"/>
      <c r="U798" s="133"/>
      <c r="V798" s="133"/>
      <c r="W798" s="133"/>
      <c r="X798" s="133"/>
      <c r="Y798" s="133"/>
      <c r="Z798" s="133"/>
      <c r="AA798" s="133"/>
      <c r="AB798" s="129" t="str">
        <f>IF(基本情報登録!$D$10="","",IF(基本情報登録!$D$10=F798,1,0))</f>
        <v/>
      </c>
      <c r="AC798" s="133"/>
      <c r="AV798" s="155"/>
    </row>
    <row r="799" spans="1:48" ht="17.649999999999999">
      <c r="A799" s="169"/>
      <c r="B799" s="135"/>
      <c r="C799" s="135"/>
      <c r="D799" s="135"/>
      <c r="E799" s="135"/>
      <c r="F799" s="135"/>
      <c r="G799" s="135"/>
      <c r="H799" s="135"/>
      <c r="I799" s="135"/>
      <c r="J799" s="135"/>
      <c r="K799" s="135"/>
      <c r="L799" s="135"/>
      <c r="M799" s="133"/>
      <c r="N799" s="133"/>
      <c r="O799" s="156"/>
      <c r="P799" s="133"/>
      <c r="Q799" s="133"/>
      <c r="R799" s="133"/>
      <c r="S799" s="133"/>
      <c r="T799" s="133"/>
      <c r="U799" s="133"/>
      <c r="V799" s="133"/>
      <c r="W799" s="133"/>
      <c r="X799" s="133"/>
      <c r="Y799" s="133"/>
      <c r="Z799" s="133"/>
      <c r="AA799" s="133"/>
      <c r="AB799" s="129" t="str">
        <f>IF(基本情報登録!$D$10="","",IF(基本情報登録!$D$10=F799,1,0))</f>
        <v/>
      </c>
      <c r="AC799" s="133"/>
      <c r="AV799" s="155"/>
    </row>
    <row r="800" spans="1:48" ht="17.649999999999999">
      <c r="A800" s="169"/>
      <c r="B800" s="135"/>
      <c r="C800" s="135"/>
      <c r="D800" s="135"/>
      <c r="E800" s="135"/>
      <c r="F800" s="135"/>
      <c r="G800" s="135"/>
      <c r="H800" s="135"/>
      <c r="I800" s="135"/>
      <c r="J800" s="135"/>
      <c r="K800" s="135"/>
      <c r="L800" s="135"/>
      <c r="M800" s="133"/>
      <c r="N800" s="133"/>
      <c r="O800" s="156"/>
      <c r="P800" s="133"/>
      <c r="Q800" s="133"/>
      <c r="R800" s="133"/>
      <c r="S800" s="133"/>
      <c r="T800" s="133"/>
      <c r="U800" s="133"/>
      <c r="V800" s="133"/>
      <c r="W800" s="133"/>
      <c r="X800" s="133"/>
      <c r="Y800" s="133"/>
      <c r="Z800" s="133"/>
      <c r="AA800" s="133"/>
      <c r="AB800" s="129" t="str">
        <f>IF(基本情報登録!$D$10="","",IF(基本情報登録!$D$10=F800,1,0))</f>
        <v/>
      </c>
      <c r="AC800" s="133"/>
      <c r="AV800" s="155"/>
    </row>
    <row r="801" spans="1:48" ht="17.649999999999999">
      <c r="A801" s="169"/>
      <c r="B801" s="135"/>
      <c r="C801" s="135"/>
      <c r="D801" s="135"/>
      <c r="E801" s="135"/>
      <c r="F801" s="135"/>
      <c r="G801" s="135"/>
      <c r="H801" s="135"/>
      <c r="I801" s="135"/>
      <c r="J801" s="135"/>
      <c r="K801" s="135"/>
      <c r="L801" s="135"/>
      <c r="M801" s="133"/>
      <c r="N801" s="133"/>
      <c r="O801" s="156"/>
      <c r="P801" s="133"/>
      <c r="Q801" s="133"/>
      <c r="R801" s="133"/>
      <c r="S801" s="133"/>
      <c r="T801" s="133"/>
      <c r="U801" s="133"/>
      <c r="V801" s="133"/>
      <c r="W801" s="133"/>
      <c r="X801" s="133"/>
      <c r="Y801" s="133"/>
      <c r="Z801" s="133"/>
      <c r="AA801" s="133"/>
      <c r="AB801" s="129" t="str">
        <f>IF(基本情報登録!$D$10="","",IF(基本情報登録!$D$10=F801,1,0))</f>
        <v/>
      </c>
      <c r="AC801" s="133"/>
      <c r="AV801" s="155"/>
    </row>
    <row r="802" spans="1:48" ht="17.649999999999999">
      <c r="A802" s="169"/>
      <c r="B802" s="135"/>
      <c r="C802" s="135"/>
      <c r="D802" s="135"/>
      <c r="E802" s="135"/>
      <c r="F802" s="135"/>
      <c r="G802" s="135"/>
      <c r="H802" s="135"/>
      <c r="I802" s="135"/>
      <c r="J802" s="135"/>
      <c r="K802" s="135"/>
      <c r="L802" s="135"/>
      <c r="M802" s="133"/>
      <c r="N802" s="133"/>
      <c r="O802" s="156"/>
      <c r="P802" s="133"/>
      <c r="Q802" s="133"/>
      <c r="R802" s="133"/>
      <c r="S802" s="133"/>
      <c r="T802" s="133"/>
      <c r="U802" s="133"/>
      <c r="V802" s="133"/>
      <c r="W802" s="133"/>
      <c r="X802" s="133"/>
      <c r="Y802" s="133"/>
      <c r="Z802" s="133"/>
      <c r="AA802" s="133"/>
      <c r="AB802" s="129" t="str">
        <f>IF(基本情報登録!$D$10="","",IF(基本情報登録!$D$10=F802,1,0))</f>
        <v/>
      </c>
      <c r="AC802" s="133"/>
      <c r="AV802" s="155"/>
    </row>
    <row r="803" spans="1:48" ht="17.649999999999999">
      <c r="A803" s="169"/>
      <c r="B803" s="135"/>
      <c r="C803" s="135"/>
      <c r="D803" s="135"/>
      <c r="E803" s="135"/>
      <c r="F803" s="135"/>
      <c r="G803" s="135"/>
      <c r="H803" s="135"/>
      <c r="I803" s="135"/>
      <c r="J803" s="135"/>
      <c r="K803" s="135"/>
      <c r="L803" s="135"/>
      <c r="M803" s="133"/>
      <c r="N803" s="133"/>
      <c r="O803" s="156"/>
      <c r="P803" s="133"/>
      <c r="Q803" s="133"/>
      <c r="R803" s="133"/>
      <c r="S803" s="133"/>
      <c r="T803" s="133"/>
      <c r="U803" s="133"/>
      <c r="V803" s="133"/>
      <c r="W803" s="133"/>
      <c r="X803" s="133"/>
      <c r="Y803" s="133"/>
      <c r="Z803" s="133"/>
      <c r="AA803" s="133"/>
      <c r="AB803" s="129" t="str">
        <f>IF(基本情報登録!$D$10="","",IF(基本情報登録!$D$10=F803,1,0))</f>
        <v/>
      </c>
      <c r="AC803" s="133"/>
      <c r="AV803" s="155"/>
    </row>
    <row r="804" spans="1:48" ht="17.649999999999999">
      <c r="A804" s="169"/>
      <c r="B804" s="135"/>
      <c r="C804" s="135"/>
      <c r="D804" s="135"/>
      <c r="E804" s="135"/>
      <c r="F804" s="135"/>
      <c r="G804" s="135"/>
      <c r="H804" s="135"/>
      <c r="I804" s="135"/>
      <c r="J804" s="135"/>
      <c r="K804" s="135"/>
      <c r="L804" s="135"/>
      <c r="M804" s="133"/>
      <c r="N804" s="133"/>
      <c r="O804" s="156"/>
      <c r="P804" s="133"/>
      <c r="Q804" s="133"/>
      <c r="R804" s="133"/>
      <c r="S804" s="133"/>
      <c r="T804" s="133"/>
      <c r="U804" s="133"/>
      <c r="V804" s="133"/>
      <c r="W804" s="133"/>
      <c r="X804" s="133"/>
      <c r="Y804" s="133"/>
      <c r="Z804" s="133"/>
      <c r="AA804" s="133"/>
      <c r="AB804" s="129" t="str">
        <f>IF(基本情報登録!$D$10="","",IF(基本情報登録!$D$10=F804,1,0))</f>
        <v/>
      </c>
      <c r="AC804" s="133"/>
      <c r="AV804" s="155"/>
    </row>
    <row r="805" spans="1:48" ht="17.649999999999999">
      <c r="A805" s="169"/>
      <c r="B805" s="135"/>
      <c r="C805" s="135"/>
      <c r="D805" s="135"/>
      <c r="E805" s="135"/>
      <c r="F805" s="135"/>
      <c r="G805" s="135"/>
      <c r="H805" s="135"/>
      <c r="I805" s="135"/>
      <c r="J805" s="135"/>
      <c r="K805" s="135"/>
      <c r="L805" s="135"/>
      <c r="M805" s="133"/>
      <c r="N805" s="133"/>
      <c r="O805" s="156"/>
      <c r="P805" s="133"/>
      <c r="Q805" s="133"/>
      <c r="R805" s="133"/>
      <c r="S805" s="133"/>
      <c r="T805" s="133"/>
      <c r="U805" s="133"/>
      <c r="V805" s="133"/>
      <c r="W805" s="133"/>
      <c r="X805" s="133"/>
      <c r="Y805" s="133"/>
      <c r="Z805" s="133"/>
      <c r="AA805" s="133"/>
      <c r="AB805" s="129" t="str">
        <f>IF(基本情報登録!$D$10="","",IF(基本情報登録!$D$10=F805,1,0))</f>
        <v/>
      </c>
      <c r="AC805" s="133"/>
      <c r="AV805" s="155"/>
    </row>
    <row r="806" spans="1:48" ht="17.649999999999999">
      <c r="A806" s="169"/>
      <c r="B806" s="135"/>
      <c r="C806" s="135"/>
      <c r="D806" s="135"/>
      <c r="E806" s="135"/>
      <c r="F806" s="135"/>
      <c r="G806" s="135"/>
      <c r="H806" s="135"/>
      <c r="I806" s="135"/>
      <c r="J806" s="135"/>
      <c r="K806" s="135"/>
      <c r="L806" s="135"/>
      <c r="M806" s="133"/>
      <c r="N806" s="133"/>
      <c r="O806" s="156"/>
      <c r="P806" s="133"/>
      <c r="Q806" s="133"/>
      <c r="R806" s="133"/>
      <c r="S806" s="133"/>
      <c r="T806" s="133"/>
      <c r="U806" s="133"/>
      <c r="V806" s="133"/>
      <c r="W806" s="133"/>
      <c r="X806" s="133"/>
      <c r="Y806" s="133"/>
      <c r="Z806" s="133"/>
      <c r="AA806" s="133"/>
      <c r="AB806" s="129" t="str">
        <f>IF(基本情報登録!$D$10="","",IF(基本情報登録!$D$10=F806,1,0))</f>
        <v/>
      </c>
      <c r="AC806" s="133"/>
      <c r="AV806" s="155"/>
    </row>
    <row r="807" spans="1:48" ht="17.649999999999999">
      <c r="A807" s="169"/>
      <c r="B807" s="135"/>
      <c r="C807" s="135"/>
      <c r="D807" s="135"/>
      <c r="E807" s="135"/>
      <c r="F807" s="135"/>
      <c r="G807" s="135"/>
      <c r="H807" s="135"/>
      <c r="I807" s="135"/>
      <c r="J807" s="135"/>
      <c r="K807" s="135"/>
      <c r="L807" s="135"/>
      <c r="M807" s="133"/>
      <c r="N807" s="133"/>
      <c r="O807" s="156"/>
      <c r="P807" s="133"/>
      <c r="Q807" s="133"/>
      <c r="R807" s="133"/>
      <c r="S807" s="133"/>
      <c r="T807" s="133"/>
      <c r="U807" s="133"/>
      <c r="V807" s="133"/>
      <c r="W807" s="133"/>
      <c r="X807" s="133"/>
      <c r="Y807" s="133"/>
      <c r="Z807" s="133"/>
      <c r="AA807" s="133"/>
      <c r="AB807" s="129" t="str">
        <f>IF(基本情報登録!$D$10="","",IF(基本情報登録!$D$10=F807,1,0))</f>
        <v/>
      </c>
      <c r="AC807" s="133"/>
      <c r="AV807" s="155"/>
    </row>
    <row r="808" spans="1:48" ht="17.649999999999999">
      <c r="A808" s="169"/>
      <c r="B808" s="135"/>
      <c r="C808" s="135"/>
      <c r="D808" s="135"/>
      <c r="E808" s="135"/>
      <c r="F808" s="135"/>
      <c r="G808" s="135"/>
      <c r="H808" s="135"/>
      <c r="I808" s="135"/>
      <c r="J808" s="135"/>
      <c r="K808" s="135"/>
      <c r="L808" s="135"/>
      <c r="M808" s="133"/>
      <c r="N808" s="133"/>
      <c r="O808" s="156"/>
      <c r="P808" s="133"/>
      <c r="Q808" s="133"/>
      <c r="R808" s="133"/>
      <c r="S808" s="133"/>
      <c r="T808" s="133"/>
      <c r="U808" s="133"/>
      <c r="V808" s="133"/>
      <c r="W808" s="133"/>
      <c r="X808" s="133"/>
      <c r="Y808" s="133"/>
      <c r="Z808" s="133"/>
      <c r="AA808" s="133"/>
      <c r="AB808" s="129" t="str">
        <f>IF(基本情報登録!$D$10="","",IF(基本情報登録!$D$10=F808,1,0))</f>
        <v/>
      </c>
      <c r="AC808" s="133"/>
      <c r="AV808" s="155"/>
    </row>
    <row r="809" spans="1:48" ht="17.649999999999999">
      <c r="A809" s="169"/>
      <c r="B809" s="135"/>
      <c r="C809" s="135"/>
      <c r="D809" s="135"/>
      <c r="E809" s="135"/>
      <c r="F809" s="135"/>
      <c r="G809" s="135"/>
      <c r="H809" s="135"/>
      <c r="I809" s="135"/>
      <c r="J809" s="135"/>
      <c r="K809" s="135"/>
      <c r="L809" s="135"/>
      <c r="M809" s="133"/>
      <c r="N809" s="133"/>
      <c r="O809" s="156"/>
      <c r="P809" s="133"/>
      <c r="Q809" s="133"/>
      <c r="R809" s="133"/>
      <c r="S809" s="133"/>
      <c r="T809" s="133"/>
      <c r="U809" s="133"/>
      <c r="V809" s="133"/>
      <c r="W809" s="133"/>
      <c r="X809" s="133"/>
      <c r="Y809" s="133"/>
      <c r="Z809" s="133"/>
      <c r="AA809" s="133"/>
      <c r="AB809" s="129" t="str">
        <f>IF(基本情報登録!$D$10="","",IF(基本情報登録!$D$10=F809,1,0))</f>
        <v/>
      </c>
      <c r="AC809" s="133"/>
      <c r="AV809" s="155"/>
    </row>
    <row r="810" spans="1:48" ht="17.649999999999999">
      <c r="A810" s="169"/>
      <c r="B810" s="135"/>
      <c r="C810" s="135"/>
      <c r="D810" s="135"/>
      <c r="E810" s="135"/>
      <c r="F810" s="135"/>
      <c r="G810" s="135"/>
      <c r="H810" s="135"/>
      <c r="I810" s="135"/>
      <c r="J810" s="135"/>
      <c r="K810" s="135"/>
      <c r="L810" s="135"/>
      <c r="M810" s="133"/>
      <c r="N810" s="133"/>
      <c r="O810" s="156"/>
      <c r="P810" s="133"/>
      <c r="Q810" s="133"/>
      <c r="R810" s="133"/>
      <c r="S810" s="133"/>
      <c r="T810" s="133"/>
      <c r="U810" s="133"/>
      <c r="V810" s="133"/>
      <c r="W810" s="133"/>
      <c r="X810" s="133"/>
      <c r="Y810" s="133"/>
      <c r="Z810" s="133"/>
      <c r="AA810" s="133"/>
      <c r="AB810" s="129" t="str">
        <f>IF(基本情報登録!$D$10="","",IF(基本情報登録!$D$10=F810,1,0))</f>
        <v/>
      </c>
      <c r="AC810" s="133"/>
      <c r="AV810" s="155"/>
    </row>
    <row r="811" spans="1:48" ht="17.649999999999999">
      <c r="A811" s="169"/>
      <c r="B811" s="135"/>
      <c r="C811" s="135"/>
      <c r="D811" s="135"/>
      <c r="E811" s="135"/>
      <c r="F811" s="135"/>
      <c r="G811" s="135"/>
      <c r="H811" s="135"/>
      <c r="I811" s="135"/>
      <c r="J811" s="135"/>
      <c r="K811" s="135"/>
      <c r="L811" s="135"/>
      <c r="M811" s="133"/>
      <c r="N811" s="133"/>
      <c r="O811" s="156"/>
      <c r="P811" s="133"/>
      <c r="Q811" s="133"/>
      <c r="R811" s="133"/>
      <c r="S811" s="133"/>
      <c r="T811" s="133"/>
      <c r="U811" s="133"/>
      <c r="V811" s="133"/>
      <c r="W811" s="133"/>
      <c r="X811" s="133"/>
      <c r="Y811" s="133"/>
      <c r="Z811" s="133"/>
      <c r="AA811" s="133"/>
      <c r="AB811" s="129" t="str">
        <f>IF(基本情報登録!$D$10="","",IF(基本情報登録!$D$10=F811,1,0))</f>
        <v/>
      </c>
      <c r="AC811" s="133"/>
      <c r="AV811" s="155"/>
    </row>
    <row r="812" spans="1:48" ht="17.649999999999999">
      <c r="A812" s="169"/>
      <c r="B812" s="135"/>
      <c r="C812" s="135"/>
      <c r="D812" s="135"/>
      <c r="E812" s="135"/>
      <c r="F812" s="135"/>
      <c r="G812" s="135"/>
      <c r="H812" s="135"/>
      <c r="I812" s="135"/>
      <c r="J812" s="135"/>
      <c r="K812" s="135"/>
      <c r="L812" s="135"/>
      <c r="M812" s="133"/>
      <c r="N812" s="133"/>
      <c r="O812" s="156"/>
      <c r="P812" s="133"/>
      <c r="Q812" s="133"/>
      <c r="R812" s="133"/>
      <c r="S812" s="133"/>
      <c r="T812" s="133"/>
      <c r="U812" s="133"/>
      <c r="V812" s="133"/>
      <c r="W812" s="133"/>
      <c r="X812" s="133"/>
      <c r="Y812" s="133"/>
      <c r="Z812" s="133"/>
      <c r="AA812" s="133"/>
      <c r="AB812" s="129" t="str">
        <f>IF(基本情報登録!$D$10="","",IF(基本情報登録!$D$10=F812,1,0))</f>
        <v/>
      </c>
      <c r="AC812" s="133"/>
      <c r="AV812" s="155"/>
    </row>
    <row r="813" spans="1:48" ht="17.649999999999999">
      <c r="A813" s="169"/>
      <c r="B813" s="135"/>
      <c r="C813" s="135"/>
      <c r="D813" s="135"/>
      <c r="E813" s="135"/>
      <c r="F813" s="135"/>
      <c r="G813" s="135"/>
      <c r="H813" s="135"/>
      <c r="I813" s="135"/>
      <c r="J813" s="135"/>
      <c r="K813" s="135"/>
      <c r="L813" s="135"/>
      <c r="M813" s="133"/>
      <c r="N813" s="133"/>
      <c r="O813" s="156"/>
      <c r="P813" s="133"/>
      <c r="Q813" s="133"/>
      <c r="R813" s="133"/>
      <c r="S813" s="133"/>
      <c r="T813" s="133"/>
      <c r="U813" s="133"/>
      <c r="V813" s="133"/>
      <c r="W813" s="133"/>
      <c r="X813" s="133"/>
      <c r="Y813" s="133"/>
      <c r="Z813" s="133"/>
      <c r="AA813" s="133"/>
      <c r="AB813" s="129" t="str">
        <f>IF(基本情報登録!$D$10="","",IF(基本情報登録!$D$10=F813,1,0))</f>
        <v/>
      </c>
      <c r="AC813" s="133"/>
      <c r="AV813" s="155"/>
    </row>
    <row r="814" spans="1:48" ht="17.649999999999999">
      <c r="A814" s="169"/>
      <c r="B814" s="135"/>
      <c r="C814" s="135"/>
      <c r="D814" s="135"/>
      <c r="E814" s="135"/>
      <c r="F814" s="135"/>
      <c r="G814" s="135"/>
      <c r="H814" s="135"/>
      <c r="I814" s="135"/>
      <c r="J814" s="135"/>
      <c r="K814" s="135"/>
      <c r="L814" s="135"/>
      <c r="M814" s="133"/>
      <c r="N814" s="133"/>
      <c r="O814" s="156"/>
      <c r="P814" s="133"/>
      <c r="Q814" s="133"/>
      <c r="R814" s="133"/>
      <c r="S814" s="133"/>
      <c r="T814" s="133"/>
      <c r="U814" s="133"/>
      <c r="V814" s="133"/>
      <c r="W814" s="133"/>
      <c r="X814" s="133"/>
      <c r="Y814" s="133"/>
      <c r="Z814" s="133"/>
      <c r="AA814" s="133"/>
      <c r="AB814" s="129" t="str">
        <f>IF(基本情報登録!$D$10="","",IF(基本情報登録!$D$10=F814,1,0))</f>
        <v/>
      </c>
      <c r="AC814" s="133"/>
      <c r="AV814" s="155"/>
    </row>
    <row r="815" spans="1:48" ht="17.649999999999999">
      <c r="A815" s="169"/>
      <c r="B815" s="135"/>
      <c r="C815" s="135"/>
      <c r="D815" s="135"/>
      <c r="E815" s="135"/>
      <c r="F815" s="135"/>
      <c r="G815" s="135"/>
      <c r="H815" s="135"/>
      <c r="I815" s="135"/>
      <c r="J815" s="135"/>
      <c r="K815" s="135"/>
      <c r="L815" s="135"/>
      <c r="M815" s="133"/>
      <c r="N815" s="133"/>
      <c r="O815" s="156"/>
      <c r="P815" s="133"/>
      <c r="Q815" s="133"/>
      <c r="R815" s="133"/>
      <c r="S815" s="133"/>
      <c r="T815" s="133"/>
      <c r="U815" s="133"/>
      <c r="V815" s="133"/>
      <c r="W815" s="133"/>
      <c r="X815" s="133"/>
      <c r="Y815" s="133"/>
      <c r="Z815" s="133"/>
      <c r="AA815" s="133"/>
      <c r="AB815" s="129" t="str">
        <f>IF(基本情報登録!$D$10="","",IF(基本情報登録!$D$10=F815,1,0))</f>
        <v/>
      </c>
      <c r="AC815" s="133"/>
      <c r="AV815" s="155"/>
    </row>
    <row r="816" spans="1:48" ht="17.649999999999999">
      <c r="A816" s="169"/>
      <c r="B816" s="135"/>
      <c r="C816" s="135"/>
      <c r="D816" s="135"/>
      <c r="E816" s="135"/>
      <c r="F816" s="135"/>
      <c r="G816" s="135"/>
      <c r="H816" s="135"/>
      <c r="I816" s="135"/>
      <c r="J816" s="135"/>
      <c r="K816" s="135"/>
      <c r="L816" s="135"/>
      <c r="M816" s="133"/>
      <c r="N816" s="133"/>
      <c r="O816" s="156"/>
      <c r="P816" s="133"/>
      <c r="Q816" s="133"/>
      <c r="R816" s="133"/>
      <c r="S816" s="133"/>
      <c r="T816" s="133"/>
      <c r="U816" s="133"/>
      <c r="V816" s="133"/>
      <c r="W816" s="133"/>
      <c r="X816" s="133"/>
      <c r="Y816" s="133"/>
      <c r="Z816" s="133"/>
      <c r="AA816" s="133"/>
      <c r="AB816" s="129" t="str">
        <f>IF(基本情報登録!$D$10="","",IF(基本情報登録!$D$10=F816,1,0))</f>
        <v/>
      </c>
      <c r="AC816" s="133"/>
      <c r="AV816" s="155"/>
    </row>
    <row r="817" spans="1:48" ht="17.649999999999999">
      <c r="A817" s="169"/>
      <c r="B817" s="135"/>
      <c r="C817" s="135"/>
      <c r="D817" s="135"/>
      <c r="E817" s="135"/>
      <c r="F817" s="135"/>
      <c r="G817" s="135"/>
      <c r="H817" s="135"/>
      <c r="I817" s="135"/>
      <c r="J817" s="135"/>
      <c r="K817" s="135"/>
      <c r="L817" s="135"/>
      <c r="M817" s="133"/>
      <c r="N817" s="133"/>
      <c r="O817" s="156"/>
      <c r="P817" s="133"/>
      <c r="Q817" s="133"/>
      <c r="R817" s="133"/>
      <c r="S817" s="133"/>
      <c r="T817" s="133"/>
      <c r="U817" s="133"/>
      <c r="V817" s="133"/>
      <c r="W817" s="133"/>
      <c r="X817" s="133"/>
      <c r="Y817" s="133"/>
      <c r="Z817" s="133"/>
      <c r="AA817" s="133"/>
      <c r="AB817" s="129" t="str">
        <f>IF(基本情報登録!$D$10="","",IF(基本情報登録!$D$10=F817,1,0))</f>
        <v/>
      </c>
      <c r="AC817" s="133"/>
      <c r="AV817" s="155"/>
    </row>
    <row r="818" spans="1:48" ht="17.649999999999999">
      <c r="A818" s="169"/>
      <c r="B818" s="135"/>
      <c r="C818" s="135"/>
      <c r="D818" s="135"/>
      <c r="E818" s="135"/>
      <c r="F818" s="135"/>
      <c r="G818" s="135"/>
      <c r="H818" s="135"/>
      <c r="I818" s="135"/>
      <c r="J818" s="135"/>
      <c r="K818" s="135"/>
      <c r="L818" s="135"/>
      <c r="M818" s="133"/>
      <c r="N818" s="133"/>
      <c r="O818" s="156"/>
      <c r="P818" s="133"/>
      <c r="Q818" s="133"/>
      <c r="R818" s="133"/>
      <c r="S818" s="133"/>
      <c r="T818" s="133"/>
      <c r="U818" s="133"/>
      <c r="V818" s="133"/>
      <c r="W818" s="133"/>
      <c r="X818" s="133"/>
      <c r="Y818" s="133"/>
      <c r="Z818" s="133"/>
      <c r="AA818" s="133"/>
      <c r="AB818" s="129" t="str">
        <f>IF(基本情報登録!$D$10="","",IF(基本情報登録!$D$10=F818,1,0))</f>
        <v/>
      </c>
      <c r="AC818" s="133"/>
      <c r="AV818" s="155"/>
    </row>
    <row r="819" spans="1:48" ht="17.649999999999999">
      <c r="A819" s="169"/>
      <c r="B819" s="135"/>
      <c r="C819" s="135"/>
      <c r="D819" s="135"/>
      <c r="E819" s="135"/>
      <c r="F819" s="135"/>
      <c r="G819" s="135"/>
      <c r="H819" s="135"/>
      <c r="I819" s="135"/>
      <c r="J819" s="135"/>
      <c r="K819" s="135"/>
      <c r="L819" s="135"/>
      <c r="M819" s="133"/>
      <c r="N819" s="133"/>
      <c r="O819" s="156"/>
      <c r="P819" s="133"/>
      <c r="Q819" s="133"/>
      <c r="R819" s="133"/>
      <c r="S819" s="133"/>
      <c r="T819" s="133"/>
      <c r="U819" s="133"/>
      <c r="V819" s="133"/>
      <c r="W819" s="133"/>
      <c r="X819" s="133"/>
      <c r="Y819" s="133"/>
      <c r="Z819" s="133"/>
      <c r="AA819" s="133"/>
      <c r="AB819" s="129" t="str">
        <f>IF(基本情報登録!$D$10="","",IF(基本情報登録!$D$10=F819,1,0))</f>
        <v/>
      </c>
      <c r="AC819" s="133"/>
      <c r="AV819" s="155"/>
    </row>
    <row r="820" spans="1:48" ht="17.649999999999999">
      <c r="A820" s="169"/>
      <c r="B820" s="135"/>
      <c r="C820" s="135"/>
      <c r="D820" s="135"/>
      <c r="E820" s="135"/>
      <c r="F820" s="135"/>
      <c r="G820" s="135"/>
      <c r="H820" s="135"/>
      <c r="I820" s="135"/>
      <c r="J820" s="135"/>
      <c r="K820" s="135"/>
      <c r="L820" s="135"/>
      <c r="M820" s="133"/>
      <c r="N820" s="133"/>
      <c r="O820" s="156"/>
      <c r="P820" s="133"/>
      <c r="Q820" s="133"/>
      <c r="R820" s="133"/>
      <c r="S820" s="133"/>
      <c r="T820" s="133"/>
      <c r="U820" s="133"/>
      <c r="V820" s="133"/>
      <c r="W820" s="133"/>
      <c r="X820" s="133"/>
      <c r="Y820" s="133"/>
      <c r="Z820" s="133"/>
      <c r="AA820" s="133"/>
      <c r="AB820" s="129" t="str">
        <f>IF(基本情報登録!$D$10="","",IF(基本情報登録!$D$10=F820,1,0))</f>
        <v/>
      </c>
      <c r="AC820" s="133"/>
      <c r="AV820" s="155"/>
    </row>
    <row r="821" spans="1:48" ht="17.649999999999999">
      <c r="A821" s="169"/>
      <c r="B821" s="135"/>
      <c r="C821" s="135"/>
      <c r="D821" s="135"/>
      <c r="E821" s="135"/>
      <c r="F821" s="135"/>
      <c r="G821" s="135"/>
      <c r="H821" s="135"/>
      <c r="I821" s="135"/>
      <c r="J821" s="135"/>
      <c r="K821" s="135"/>
      <c r="L821" s="135"/>
      <c r="M821" s="133"/>
      <c r="N821" s="133"/>
      <c r="O821" s="156"/>
      <c r="P821" s="133"/>
      <c r="Q821" s="133"/>
      <c r="R821" s="133"/>
      <c r="S821" s="133"/>
      <c r="T821" s="133"/>
      <c r="U821" s="133"/>
      <c r="V821" s="133"/>
      <c r="W821" s="133"/>
      <c r="X821" s="133"/>
      <c r="Y821" s="133"/>
      <c r="Z821" s="133"/>
      <c r="AA821" s="133"/>
      <c r="AB821" s="129" t="str">
        <f>IF(基本情報登録!$D$10="","",IF(基本情報登録!$D$10=F821,1,0))</f>
        <v/>
      </c>
      <c r="AC821" s="133"/>
      <c r="AV821" s="155"/>
    </row>
    <row r="822" spans="1:48" ht="17.649999999999999">
      <c r="A822" s="169"/>
      <c r="B822" s="135"/>
      <c r="C822" s="135"/>
      <c r="D822" s="135"/>
      <c r="E822" s="135"/>
      <c r="F822" s="135"/>
      <c r="G822" s="135"/>
      <c r="H822" s="135"/>
      <c r="I822" s="135"/>
      <c r="J822" s="135"/>
      <c r="K822" s="135"/>
      <c r="L822" s="135"/>
      <c r="M822" s="133"/>
      <c r="N822" s="133"/>
      <c r="O822" s="156"/>
      <c r="P822" s="133"/>
      <c r="Q822" s="133"/>
      <c r="R822" s="133"/>
      <c r="S822" s="133"/>
      <c r="T822" s="133"/>
      <c r="U822" s="133"/>
      <c r="V822" s="133"/>
      <c r="W822" s="133"/>
      <c r="X822" s="133"/>
      <c r="Y822" s="133"/>
      <c r="Z822" s="133"/>
      <c r="AA822" s="133"/>
      <c r="AB822" s="129" t="str">
        <f>IF(基本情報登録!$D$10="","",IF(基本情報登録!$D$10=F822,1,0))</f>
        <v/>
      </c>
      <c r="AC822" s="133"/>
      <c r="AV822" s="155"/>
    </row>
    <row r="823" spans="1:48" ht="17.649999999999999">
      <c r="A823" s="169"/>
      <c r="B823" s="135"/>
      <c r="C823" s="135"/>
      <c r="D823" s="135"/>
      <c r="E823" s="135"/>
      <c r="F823" s="135"/>
      <c r="G823" s="135"/>
      <c r="H823" s="135"/>
      <c r="I823" s="135"/>
      <c r="J823" s="135"/>
      <c r="K823" s="135"/>
      <c r="L823" s="135"/>
      <c r="M823" s="133"/>
      <c r="N823" s="133"/>
      <c r="O823" s="156"/>
      <c r="P823" s="133"/>
      <c r="Q823" s="133"/>
      <c r="R823" s="133"/>
      <c r="S823" s="133"/>
      <c r="T823" s="133"/>
      <c r="U823" s="133"/>
      <c r="V823" s="133"/>
      <c r="W823" s="133"/>
      <c r="X823" s="133"/>
      <c r="Y823" s="133"/>
      <c r="Z823" s="133"/>
      <c r="AA823" s="133"/>
      <c r="AB823" s="129" t="str">
        <f>IF(基本情報登録!$D$10="","",IF(基本情報登録!$D$10=F823,1,0))</f>
        <v/>
      </c>
      <c r="AC823" s="133"/>
      <c r="AV823" s="155"/>
    </row>
    <row r="824" spans="1:48" ht="17.649999999999999">
      <c r="A824" s="169"/>
      <c r="B824" s="135"/>
      <c r="C824" s="135"/>
      <c r="D824" s="135"/>
      <c r="E824" s="135"/>
      <c r="F824" s="135"/>
      <c r="G824" s="135"/>
      <c r="H824" s="135"/>
      <c r="I824" s="135"/>
      <c r="J824" s="135"/>
      <c r="K824" s="135"/>
      <c r="L824" s="135"/>
      <c r="M824" s="133"/>
      <c r="N824" s="133"/>
      <c r="O824" s="156"/>
      <c r="P824" s="133"/>
      <c r="Q824" s="133"/>
      <c r="R824" s="133"/>
      <c r="S824" s="133"/>
      <c r="T824" s="133"/>
      <c r="U824" s="133"/>
      <c r="V824" s="133"/>
      <c r="W824" s="133"/>
      <c r="X824" s="133"/>
      <c r="Y824" s="133"/>
      <c r="Z824" s="133"/>
      <c r="AA824" s="133"/>
      <c r="AB824" s="129" t="str">
        <f>IF(基本情報登録!$D$10="","",IF(基本情報登録!$D$10=F824,1,0))</f>
        <v/>
      </c>
      <c r="AC824" s="133"/>
      <c r="AV824" s="155"/>
    </row>
    <row r="825" spans="1:48" ht="17.649999999999999">
      <c r="A825" s="169"/>
      <c r="B825" s="135"/>
      <c r="C825" s="135"/>
      <c r="D825" s="135"/>
      <c r="E825" s="135"/>
      <c r="F825" s="135"/>
      <c r="G825" s="135"/>
      <c r="H825" s="135"/>
      <c r="I825" s="135"/>
      <c r="J825" s="135"/>
      <c r="K825" s="135"/>
      <c r="L825" s="135"/>
      <c r="M825" s="133"/>
      <c r="N825" s="133"/>
      <c r="O825" s="156"/>
      <c r="P825" s="133"/>
      <c r="Q825" s="133"/>
      <c r="R825" s="133"/>
      <c r="S825" s="133"/>
      <c r="T825" s="133"/>
      <c r="U825" s="133"/>
      <c r="V825" s="133"/>
      <c r="W825" s="133"/>
      <c r="X825" s="133"/>
      <c r="Y825" s="133"/>
      <c r="Z825" s="133"/>
      <c r="AA825" s="133"/>
      <c r="AB825" s="129" t="str">
        <f>IF(基本情報登録!$D$10="","",IF(基本情報登録!$D$10=F825,1,0))</f>
        <v/>
      </c>
      <c r="AC825" s="133"/>
      <c r="AV825" s="155"/>
    </row>
    <row r="826" spans="1:48" ht="17.649999999999999">
      <c r="A826" s="169"/>
      <c r="B826" s="135"/>
      <c r="C826" s="135"/>
      <c r="D826" s="135"/>
      <c r="E826" s="135"/>
      <c r="F826" s="135"/>
      <c r="G826" s="135"/>
      <c r="H826" s="135"/>
      <c r="I826" s="135"/>
      <c r="J826" s="135"/>
      <c r="K826" s="135"/>
      <c r="L826" s="135"/>
      <c r="M826" s="133"/>
      <c r="N826" s="133"/>
      <c r="O826" s="156"/>
      <c r="P826" s="133"/>
      <c r="Q826" s="133"/>
      <c r="R826" s="133"/>
      <c r="S826" s="133"/>
      <c r="T826" s="133"/>
      <c r="U826" s="133"/>
      <c r="V826" s="133"/>
      <c r="W826" s="133"/>
      <c r="X826" s="133"/>
      <c r="Y826" s="133"/>
      <c r="Z826" s="133"/>
      <c r="AA826" s="133"/>
      <c r="AB826" s="129" t="str">
        <f>IF(基本情報登録!$D$10="","",IF(基本情報登録!$D$10=F826,1,0))</f>
        <v/>
      </c>
      <c r="AC826" s="133"/>
      <c r="AV826" s="155"/>
    </row>
    <row r="827" spans="1:48" ht="17.649999999999999">
      <c r="A827" s="169"/>
      <c r="B827" s="135"/>
      <c r="C827" s="135"/>
      <c r="D827" s="135"/>
      <c r="E827" s="135"/>
      <c r="F827" s="135"/>
      <c r="G827" s="135"/>
      <c r="H827" s="135"/>
      <c r="I827" s="135"/>
      <c r="J827" s="135"/>
      <c r="K827" s="135"/>
      <c r="L827" s="135"/>
      <c r="M827" s="133"/>
      <c r="N827" s="133"/>
      <c r="O827" s="156"/>
      <c r="P827" s="133"/>
      <c r="Q827" s="133"/>
      <c r="R827" s="133"/>
      <c r="S827" s="133"/>
      <c r="T827" s="133"/>
      <c r="U827" s="133"/>
      <c r="V827" s="133"/>
      <c r="W827" s="133"/>
      <c r="X827" s="133"/>
      <c r="Y827" s="133"/>
      <c r="Z827" s="133"/>
      <c r="AA827" s="133"/>
      <c r="AB827" s="129" t="str">
        <f>IF(基本情報登録!$D$10="","",IF(基本情報登録!$D$10=F827,1,0))</f>
        <v/>
      </c>
      <c r="AC827" s="133"/>
      <c r="AV827" s="155"/>
    </row>
    <row r="828" spans="1:48" ht="17.649999999999999">
      <c r="A828" s="169"/>
      <c r="B828" s="135"/>
      <c r="C828" s="135"/>
      <c r="D828" s="135"/>
      <c r="E828" s="135"/>
      <c r="F828" s="135"/>
      <c r="G828" s="135"/>
      <c r="H828" s="135"/>
      <c r="I828" s="135"/>
      <c r="J828" s="135"/>
      <c r="K828" s="135"/>
      <c r="L828" s="135"/>
      <c r="M828" s="133"/>
      <c r="N828" s="133"/>
      <c r="O828" s="156"/>
      <c r="P828" s="133"/>
      <c r="Q828" s="133"/>
      <c r="R828" s="133"/>
      <c r="S828" s="133"/>
      <c r="T828" s="133"/>
      <c r="U828" s="133"/>
      <c r="V828" s="133"/>
      <c r="W828" s="133"/>
      <c r="X828" s="133"/>
      <c r="Y828" s="133"/>
      <c r="Z828" s="133"/>
      <c r="AA828" s="133"/>
      <c r="AB828" s="129" t="str">
        <f>IF(基本情報登録!$D$10="","",IF(基本情報登録!$D$10=F828,1,0))</f>
        <v/>
      </c>
      <c r="AC828" s="133"/>
      <c r="AV828" s="155"/>
    </row>
    <row r="829" spans="1:48" ht="17.649999999999999">
      <c r="A829" s="169"/>
      <c r="B829" s="135"/>
      <c r="C829" s="135"/>
      <c r="D829" s="135"/>
      <c r="E829" s="135"/>
      <c r="F829" s="135"/>
      <c r="G829" s="135"/>
      <c r="H829" s="135"/>
      <c r="I829" s="135"/>
      <c r="J829" s="135"/>
      <c r="K829" s="135"/>
      <c r="L829" s="135"/>
      <c r="M829" s="133"/>
      <c r="N829" s="133"/>
      <c r="O829" s="156"/>
      <c r="P829" s="133"/>
      <c r="Q829" s="133"/>
      <c r="R829" s="133"/>
      <c r="S829" s="133"/>
      <c r="T829" s="133"/>
      <c r="U829" s="133"/>
      <c r="V829" s="133"/>
      <c r="W829" s="133"/>
      <c r="X829" s="133"/>
      <c r="Y829" s="133"/>
      <c r="Z829" s="133"/>
      <c r="AA829" s="133"/>
      <c r="AB829" s="129" t="str">
        <f>IF(基本情報登録!$D$10="","",IF(基本情報登録!$D$10=F829,1,0))</f>
        <v/>
      </c>
      <c r="AC829" s="133"/>
      <c r="AV829" s="155"/>
    </row>
    <row r="830" spans="1:48" ht="17.649999999999999">
      <c r="A830" s="169"/>
      <c r="B830" s="135"/>
      <c r="C830" s="135"/>
      <c r="D830" s="135"/>
      <c r="E830" s="135"/>
      <c r="F830" s="135"/>
      <c r="G830" s="135"/>
      <c r="H830" s="135"/>
      <c r="I830" s="135"/>
      <c r="J830" s="135"/>
      <c r="K830" s="135"/>
      <c r="L830" s="135"/>
      <c r="M830" s="133"/>
      <c r="N830" s="133"/>
      <c r="O830" s="156"/>
      <c r="P830" s="133"/>
      <c r="Q830" s="133"/>
      <c r="R830" s="133"/>
      <c r="S830" s="133"/>
      <c r="T830" s="133"/>
      <c r="U830" s="133"/>
      <c r="V830" s="133"/>
      <c r="W830" s="133"/>
      <c r="X830" s="133"/>
      <c r="Y830" s="133"/>
      <c r="Z830" s="133"/>
      <c r="AA830" s="133"/>
      <c r="AB830" s="129" t="str">
        <f>IF(基本情報登録!$D$10="","",IF(基本情報登録!$D$10=F830,1,0))</f>
        <v/>
      </c>
      <c r="AC830" s="133"/>
      <c r="AV830" s="155"/>
    </row>
    <row r="831" spans="1:48" ht="17.649999999999999">
      <c r="A831" s="169"/>
      <c r="B831" s="135"/>
      <c r="C831" s="135"/>
      <c r="D831" s="135"/>
      <c r="E831" s="135"/>
      <c r="F831" s="135"/>
      <c r="G831" s="135"/>
      <c r="H831" s="135"/>
      <c r="I831" s="135"/>
      <c r="J831" s="135"/>
      <c r="K831" s="135"/>
      <c r="L831" s="135"/>
      <c r="M831" s="133"/>
      <c r="N831" s="133"/>
      <c r="O831" s="156"/>
      <c r="P831" s="133"/>
      <c r="Q831" s="133"/>
      <c r="R831" s="133"/>
      <c r="S831" s="133"/>
      <c r="T831" s="133"/>
      <c r="U831" s="133"/>
      <c r="V831" s="133"/>
      <c r="W831" s="133"/>
      <c r="X831" s="133"/>
      <c r="Y831" s="133"/>
      <c r="Z831" s="133"/>
      <c r="AA831" s="133"/>
      <c r="AB831" s="129" t="str">
        <f>IF(基本情報登録!$D$10="","",IF(基本情報登録!$D$10=F831,1,0))</f>
        <v/>
      </c>
      <c r="AC831" s="133"/>
      <c r="AV831" s="155"/>
    </row>
    <row r="832" spans="1:48" ht="17.649999999999999">
      <c r="A832" s="169"/>
      <c r="B832" s="135"/>
      <c r="C832" s="135"/>
      <c r="D832" s="135"/>
      <c r="E832" s="135"/>
      <c r="F832" s="135"/>
      <c r="G832" s="135"/>
      <c r="H832" s="135"/>
      <c r="I832" s="135"/>
      <c r="J832" s="135"/>
      <c r="K832" s="135"/>
      <c r="L832" s="135"/>
      <c r="M832" s="133"/>
      <c r="N832" s="133"/>
      <c r="O832" s="156"/>
      <c r="P832" s="133"/>
      <c r="Q832" s="133"/>
      <c r="R832" s="133"/>
      <c r="S832" s="133"/>
      <c r="T832" s="133"/>
      <c r="U832" s="133"/>
      <c r="V832" s="133"/>
      <c r="W832" s="133"/>
      <c r="X832" s="133"/>
      <c r="Y832" s="133"/>
      <c r="Z832" s="133"/>
      <c r="AA832" s="133"/>
      <c r="AB832" s="129" t="str">
        <f>IF(基本情報登録!$D$10="","",IF(基本情報登録!$D$10=F832,1,0))</f>
        <v/>
      </c>
      <c r="AC832" s="133"/>
      <c r="AV832" s="155"/>
    </row>
    <row r="833" spans="1:48" ht="17.649999999999999">
      <c r="A833" s="169"/>
      <c r="B833" s="135"/>
      <c r="C833" s="135"/>
      <c r="D833" s="135"/>
      <c r="E833" s="135"/>
      <c r="F833" s="135"/>
      <c r="G833" s="135"/>
      <c r="H833" s="135"/>
      <c r="I833" s="135"/>
      <c r="J833" s="135"/>
      <c r="K833" s="135"/>
      <c r="L833" s="135"/>
      <c r="M833" s="133"/>
      <c r="N833" s="133"/>
      <c r="O833" s="156"/>
      <c r="P833" s="133"/>
      <c r="Q833" s="133"/>
      <c r="R833" s="133"/>
      <c r="S833" s="133"/>
      <c r="T833" s="133"/>
      <c r="U833" s="133"/>
      <c r="V833" s="133"/>
      <c r="W833" s="133"/>
      <c r="X833" s="133"/>
      <c r="Y833" s="133"/>
      <c r="Z833" s="133"/>
      <c r="AA833" s="133"/>
      <c r="AB833" s="129" t="str">
        <f>IF(基本情報登録!$D$10="","",IF(基本情報登録!$D$10=F833,1,0))</f>
        <v/>
      </c>
      <c r="AC833" s="133"/>
      <c r="AV833" s="155"/>
    </row>
    <row r="834" spans="1:48" ht="17.649999999999999">
      <c r="A834" s="169"/>
      <c r="B834" s="135"/>
      <c r="C834" s="135"/>
      <c r="D834" s="135"/>
      <c r="E834" s="135"/>
      <c r="F834" s="135"/>
      <c r="G834" s="135"/>
      <c r="H834" s="135"/>
      <c r="I834" s="135"/>
      <c r="J834" s="135"/>
      <c r="K834" s="135"/>
      <c r="L834" s="135"/>
      <c r="M834" s="133"/>
      <c r="N834" s="133"/>
      <c r="O834" s="156"/>
      <c r="P834" s="133"/>
      <c r="Q834" s="133"/>
      <c r="R834" s="133"/>
      <c r="S834" s="133"/>
      <c r="T834" s="133"/>
      <c r="U834" s="133"/>
      <c r="V834" s="133"/>
      <c r="W834" s="133"/>
      <c r="X834" s="133"/>
      <c r="Y834" s="133"/>
      <c r="Z834" s="133"/>
      <c r="AA834" s="133"/>
      <c r="AB834" s="129" t="str">
        <f>IF(基本情報登録!$D$10="","",IF(基本情報登録!$D$10=F834,1,0))</f>
        <v/>
      </c>
      <c r="AC834" s="133"/>
      <c r="AV834" s="155"/>
    </row>
    <row r="835" spans="1:48" ht="17.649999999999999">
      <c r="A835" s="169"/>
      <c r="B835" s="135"/>
      <c r="C835" s="135"/>
      <c r="D835" s="135"/>
      <c r="E835" s="135"/>
      <c r="F835" s="135"/>
      <c r="G835" s="135"/>
      <c r="H835" s="135"/>
      <c r="I835" s="135"/>
      <c r="J835" s="135"/>
      <c r="K835" s="135"/>
      <c r="L835" s="135"/>
      <c r="M835" s="133"/>
      <c r="N835" s="133"/>
      <c r="O835" s="156"/>
      <c r="P835" s="133"/>
      <c r="Q835" s="133"/>
      <c r="R835" s="133"/>
      <c r="S835" s="133"/>
      <c r="T835" s="133"/>
      <c r="U835" s="133"/>
      <c r="V835" s="133"/>
      <c r="W835" s="133"/>
      <c r="X835" s="133"/>
      <c r="Y835" s="133"/>
      <c r="Z835" s="133"/>
      <c r="AA835" s="133"/>
      <c r="AB835" s="129" t="str">
        <f>IF(基本情報登録!$D$10="","",IF(基本情報登録!$D$10=F835,1,0))</f>
        <v/>
      </c>
      <c r="AC835" s="133"/>
      <c r="AV835" s="155"/>
    </row>
    <row r="836" spans="1:48" ht="17.649999999999999">
      <c r="A836" s="169"/>
      <c r="B836" s="135"/>
      <c r="C836" s="135"/>
      <c r="D836" s="135"/>
      <c r="E836" s="135"/>
      <c r="F836" s="135"/>
      <c r="G836" s="135"/>
      <c r="H836" s="135"/>
      <c r="I836" s="135"/>
      <c r="J836" s="135"/>
      <c r="K836" s="135"/>
      <c r="L836" s="135"/>
      <c r="M836" s="133"/>
      <c r="N836" s="133"/>
      <c r="O836" s="156"/>
      <c r="P836" s="133"/>
      <c r="Q836" s="133"/>
      <c r="R836" s="133"/>
      <c r="S836" s="133"/>
      <c r="T836" s="133"/>
      <c r="U836" s="133"/>
      <c r="V836" s="133"/>
      <c r="W836" s="133"/>
      <c r="X836" s="133"/>
      <c r="Y836" s="133"/>
      <c r="Z836" s="133"/>
      <c r="AA836" s="133"/>
      <c r="AB836" s="129" t="str">
        <f>IF(基本情報登録!$D$10="","",IF(基本情報登録!$D$10=F836,1,0))</f>
        <v/>
      </c>
      <c r="AC836" s="133"/>
      <c r="AV836" s="155"/>
    </row>
    <row r="837" spans="1:48" ht="17.649999999999999">
      <c r="A837" s="169"/>
      <c r="B837" s="135"/>
      <c r="C837" s="135"/>
      <c r="D837" s="135"/>
      <c r="E837" s="135"/>
      <c r="F837" s="135"/>
      <c r="G837" s="135"/>
      <c r="H837" s="135"/>
      <c r="I837" s="135"/>
      <c r="J837" s="135"/>
      <c r="K837" s="135"/>
      <c r="L837" s="135"/>
      <c r="M837" s="133"/>
      <c r="N837" s="133"/>
      <c r="O837" s="156"/>
      <c r="P837" s="133"/>
      <c r="Q837" s="133"/>
      <c r="R837" s="133"/>
      <c r="S837" s="133"/>
      <c r="T837" s="133"/>
      <c r="U837" s="133"/>
      <c r="V837" s="133"/>
      <c r="W837" s="133"/>
      <c r="X837" s="133"/>
      <c r="Y837" s="133"/>
      <c r="Z837" s="133"/>
      <c r="AA837" s="133"/>
      <c r="AB837" s="129" t="str">
        <f>IF(基本情報登録!$D$10="","",IF(基本情報登録!$D$10=F837,1,0))</f>
        <v/>
      </c>
      <c r="AC837" s="133"/>
      <c r="AV837" s="155"/>
    </row>
    <row r="838" spans="1:48" ht="17.649999999999999">
      <c r="A838" s="169"/>
      <c r="B838" s="135"/>
      <c r="C838" s="135"/>
      <c r="D838" s="135"/>
      <c r="E838" s="135"/>
      <c r="F838" s="135"/>
      <c r="G838" s="135"/>
      <c r="H838" s="135"/>
      <c r="I838" s="135"/>
      <c r="J838" s="135"/>
      <c r="K838" s="135"/>
      <c r="L838" s="135"/>
      <c r="M838" s="133"/>
      <c r="N838" s="133"/>
      <c r="O838" s="156"/>
      <c r="P838" s="133"/>
      <c r="Q838" s="133"/>
      <c r="R838" s="133"/>
      <c r="S838" s="133"/>
      <c r="T838" s="133"/>
      <c r="U838" s="133"/>
      <c r="V838" s="133"/>
      <c r="W838" s="133"/>
      <c r="X838" s="133"/>
      <c r="Y838" s="133"/>
      <c r="Z838" s="133"/>
      <c r="AA838" s="133"/>
      <c r="AB838" s="129" t="str">
        <f>IF(基本情報登録!$D$10="","",IF(基本情報登録!$D$10=F838,1,0))</f>
        <v/>
      </c>
      <c r="AC838" s="133"/>
      <c r="AV838" s="155"/>
    </row>
    <row r="839" spans="1:48" ht="17.649999999999999">
      <c r="A839" s="169"/>
      <c r="B839" s="135"/>
      <c r="C839" s="135"/>
      <c r="D839" s="135"/>
      <c r="E839" s="135"/>
      <c r="F839" s="135"/>
      <c r="G839" s="135"/>
      <c r="H839" s="135"/>
      <c r="I839" s="135"/>
      <c r="J839" s="135"/>
      <c r="K839" s="135"/>
      <c r="L839" s="135"/>
      <c r="M839" s="133"/>
      <c r="N839" s="133"/>
      <c r="O839" s="156"/>
      <c r="P839" s="133"/>
      <c r="Q839" s="133"/>
      <c r="R839" s="133"/>
      <c r="S839" s="133"/>
      <c r="T839" s="133"/>
      <c r="U839" s="133"/>
      <c r="V839" s="133"/>
      <c r="W839" s="133"/>
      <c r="X839" s="133"/>
      <c r="Y839" s="133"/>
      <c r="Z839" s="133"/>
      <c r="AA839" s="133"/>
      <c r="AB839" s="129" t="str">
        <f>IF(基本情報登録!$D$10="","",IF(基本情報登録!$D$10=F839,1,0))</f>
        <v/>
      </c>
      <c r="AC839" s="133"/>
      <c r="AV839" s="155"/>
    </row>
    <row r="840" spans="1:48" ht="17.649999999999999">
      <c r="A840" s="169"/>
      <c r="B840" s="135"/>
      <c r="C840" s="135"/>
      <c r="D840" s="135"/>
      <c r="E840" s="135"/>
      <c r="F840" s="135"/>
      <c r="G840" s="135"/>
      <c r="H840" s="135"/>
      <c r="I840" s="135"/>
      <c r="J840" s="135"/>
      <c r="K840" s="135"/>
      <c r="L840" s="135"/>
      <c r="M840" s="133"/>
      <c r="N840" s="133"/>
      <c r="O840" s="156"/>
      <c r="P840" s="133"/>
      <c r="Q840" s="133"/>
      <c r="R840" s="133"/>
      <c r="S840" s="133"/>
      <c r="T840" s="133"/>
      <c r="U840" s="133"/>
      <c r="V840" s="133"/>
      <c r="W840" s="133"/>
      <c r="X840" s="133"/>
      <c r="Y840" s="133"/>
      <c r="Z840" s="133"/>
      <c r="AA840" s="133"/>
      <c r="AB840" s="129" t="str">
        <f>IF(基本情報登録!$D$10="","",IF(基本情報登録!$D$10=F840,1,0))</f>
        <v/>
      </c>
      <c r="AC840" s="133"/>
      <c r="AV840" s="155"/>
    </row>
    <row r="841" spans="1:48" ht="17.649999999999999">
      <c r="A841" s="169"/>
      <c r="B841" s="135"/>
      <c r="C841" s="135"/>
      <c r="D841" s="135"/>
      <c r="E841" s="135"/>
      <c r="F841" s="135"/>
      <c r="G841" s="135"/>
      <c r="H841" s="135"/>
      <c r="I841" s="135"/>
      <c r="J841" s="135"/>
      <c r="K841" s="135"/>
      <c r="L841" s="135"/>
      <c r="M841" s="133"/>
      <c r="N841" s="133"/>
      <c r="O841" s="156"/>
      <c r="P841" s="133"/>
      <c r="Q841" s="133"/>
      <c r="R841" s="133"/>
      <c r="S841" s="133"/>
      <c r="T841" s="133"/>
      <c r="U841" s="133"/>
      <c r="V841" s="133"/>
      <c r="W841" s="133"/>
      <c r="X841" s="133"/>
      <c r="Y841" s="133"/>
      <c r="Z841" s="133"/>
      <c r="AA841" s="133"/>
      <c r="AB841" s="129" t="str">
        <f>IF(基本情報登録!$D$10="","",IF(基本情報登録!$D$10=F841,1,0))</f>
        <v/>
      </c>
      <c r="AC841" s="133"/>
      <c r="AV841" s="155"/>
    </row>
    <row r="842" spans="1:48" ht="17.649999999999999">
      <c r="A842" s="169"/>
      <c r="B842" s="135"/>
      <c r="C842" s="135"/>
      <c r="D842" s="135"/>
      <c r="E842" s="135"/>
      <c r="F842" s="135"/>
      <c r="G842" s="135"/>
      <c r="H842" s="135"/>
      <c r="I842" s="135"/>
      <c r="J842" s="135"/>
      <c r="K842" s="135"/>
      <c r="L842" s="135"/>
      <c r="M842" s="133"/>
      <c r="N842" s="133"/>
      <c r="O842" s="156"/>
      <c r="P842" s="133"/>
      <c r="Q842" s="133"/>
      <c r="R842" s="133"/>
      <c r="S842" s="133"/>
      <c r="T842" s="133"/>
      <c r="U842" s="133"/>
      <c r="V842" s="133"/>
      <c r="W842" s="133"/>
      <c r="X842" s="133"/>
      <c r="Y842" s="133"/>
      <c r="Z842" s="133"/>
      <c r="AA842" s="133"/>
      <c r="AB842" s="129" t="str">
        <f>IF(基本情報登録!$D$10="","",IF(基本情報登録!$D$10=F842,1,0))</f>
        <v/>
      </c>
      <c r="AC842" s="133"/>
      <c r="AV842" s="155"/>
    </row>
    <row r="843" spans="1:48" ht="17.649999999999999">
      <c r="A843" s="169"/>
      <c r="B843" s="135"/>
      <c r="C843" s="135"/>
      <c r="D843" s="135"/>
      <c r="E843" s="135"/>
      <c r="F843" s="135"/>
      <c r="G843" s="135"/>
      <c r="H843" s="135"/>
      <c r="I843" s="135"/>
      <c r="J843" s="135"/>
      <c r="K843" s="135"/>
      <c r="L843" s="135"/>
      <c r="M843" s="133"/>
      <c r="N843" s="133"/>
      <c r="O843" s="156"/>
      <c r="P843" s="133"/>
      <c r="Q843" s="133"/>
      <c r="R843" s="133"/>
      <c r="S843" s="133"/>
      <c r="T843" s="133"/>
      <c r="U843" s="133"/>
      <c r="V843" s="133"/>
      <c r="W843" s="133"/>
      <c r="X843" s="133"/>
      <c r="Y843" s="133"/>
      <c r="Z843" s="133"/>
      <c r="AA843" s="133"/>
      <c r="AB843" s="129" t="str">
        <f>IF(基本情報登録!$D$10="","",IF(基本情報登録!$D$10=F843,1,0))</f>
        <v/>
      </c>
      <c r="AC843" s="133"/>
      <c r="AV843" s="155"/>
    </row>
    <row r="844" spans="1:48" ht="17.649999999999999">
      <c r="A844" s="169"/>
      <c r="B844" s="135"/>
      <c r="C844" s="135"/>
      <c r="D844" s="135"/>
      <c r="E844" s="135"/>
      <c r="F844" s="135"/>
      <c r="G844" s="135"/>
      <c r="H844" s="135"/>
      <c r="I844" s="135"/>
      <c r="J844" s="135"/>
      <c r="K844" s="135"/>
      <c r="L844" s="135"/>
      <c r="M844" s="133"/>
      <c r="N844" s="133"/>
      <c r="O844" s="156"/>
      <c r="P844" s="133"/>
      <c r="Q844" s="133"/>
      <c r="R844" s="133"/>
      <c r="S844" s="133"/>
      <c r="T844" s="133"/>
      <c r="U844" s="133"/>
      <c r="V844" s="133"/>
      <c r="W844" s="133"/>
      <c r="X844" s="133"/>
      <c r="Y844" s="133"/>
      <c r="Z844" s="133"/>
      <c r="AA844" s="133"/>
      <c r="AB844" s="129" t="str">
        <f>IF(基本情報登録!$D$10="","",IF(基本情報登録!$D$10=F844,1,0))</f>
        <v/>
      </c>
      <c r="AC844" s="133"/>
      <c r="AV844" s="155"/>
    </row>
    <row r="845" spans="1:48" ht="17.649999999999999">
      <c r="A845" s="169"/>
      <c r="B845" s="135"/>
      <c r="C845" s="135"/>
      <c r="D845" s="135"/>
      <c r="E845" s="135"/>
      <c r="F845" s="135"/>
      <c r="G845" s="135"/>
      <c r="H845" s="135"/>
      <c r="I845" s="135"/>
      <c r="J845" s="135"/>
      <c r="K845" s="135"/>
      <c r="L845" s="135"/>
      <c r="M845" s="133"/>
      <c r="N845" s="133"/>
      <c r="O845" s="156"/>
      <c r="P845" s="133"/>
      <c r="Q845" s="133"/>
      <c r="R845" s="133"/>
      <c r="S845" s="133"/>
      <c r="T845" s="133"/>
      <c r="U845" s="133"/>
      <c r="V845" s="133"/>
      <c r="W845" s="133"/>
      <c r="X845" s="133"/>
      <c r="Y845" s="133"/>
      <c r="Z845" s="133"/>
      <c r="AA845" s="133"/>
      <c r="AB845" s="129" t="str">
        <f>IF(基本情報登録!$D$10="","",IF(基本情報登録!$D$10=F845,1,0))</f>
        <v/>
      </c>
      <c r="AC845" s="133"/>
      <c r="AV845" s="155"/>
    </row>
    <row r="846" spans="1:48" ht="17.649999999999999">
      <c r="A846" s="169"/>
      <c r="B846" s="135"/>
      <c r="C846" s="135"/>
      <c r="D846" s="135"/>
      <c r="E846" s="135"/>
      <c r="F846" s="135"/>
      <c r="G846" s="135"/>
      <c r="H846" s="135"/>
      <c r="I846" s="135"/>
      <c r="J846" s="135"/>
      <c r="K846" s="135"/>
      <c r="L846" s="135"/>
      <c r="M846" s="133"/>
      <c r="N846" s="133"/>
      <c r="O846" s="156"/>
      <c r="P846" s="133"/>
      <c r="Q846" s="133"/>
      <c r="R846" s="133"/>
      <c r="S846" s="133"/>
      <c r="T846" s="133"/>
      <c r="U846" s="133"/>
      <c r="V846" s="133"/>
      <c r="W846" s="133"/>
      <c r="X846" s="133"/>
      <c r="Y846" s="133"/>
      <c r="Z846" s="133"/>
      <c r="AA846" s="133"/>
      <c r="AB846" s="129" t="str">
        <f>IF(基本情報登録!$D$10="","",IF(基本情報登録!$D$10=F846,1,0))</f>
        <v/>
      </c>
      <c r="AC846" s="133"/>
      <c r="AV846" s="155"/>
    </row>
    <row r="847" spans="1:48" ht="17.649999999999999">
      <c r="A847" s="169"/>
      <c r="B847" s="135"/>
      <c r="C847" s="135"/>
      <c r="D847" s="135"/>
      <c r="E847" s="135"/>
      <c r="F847" s="135"/>
      <c r="G847" s="135"/>
      <c r="H847" s="135"/>
      <c r="I847" s="135"/>
      <c r="J847" s="135"/>
      <c r="K847" s="135"/>
      <c r="L847" s="135"/>
      <c r="M847" s="133"/>
      <c r="N847" s="133"/>
      <c r="O847" s="156"/>
      <c r="P847" s="133"/>
      <c r="Q847" s="133"/>
      <c r="R847" s="133"/>
      <c r="S847" s="133"/>
      <c r="T847" s="133"/>
      <c r="U847" s="133"/>
      <c r="V847" s="133"/>
      <c r="W847" s="133"/>
      <c r="X847" s="133"/>
      <c r="Y847" s="133"/>
      <c r="Z847" s="133"/>
      <c r="AA847" s="133"/>
      <c r="AB847" s="129" t="str">
        <f>IF(基本情報登録!$D$10="","",IF(基本情報登録!$D$10=F847,1,0))</f>
        <v/>
      </c>
      <c r="AC847" s="133"/>
      <c r="AV847" s="155"/>
    </row>
    <row r="848" spans="1:48" ht="17.649999999999999">
      <c r="A848" s="169"/>
      <c r="B848" s="135"/>
      <c r="C848" s="135"/>
      <c r="D848" s="135"/>
      <c r="E848" s="135"/>
      <c r="F848" s="135"/>
      <c r="G848" s="135"/>
      <c r="H848" s="135"/>
      <c r="I848" s="135"/>
      <c r="J848" s="135"/>
      <c r="K848" s="135"/>
      <c r="L848" s="135"/>
      <c r="M848" s="133"/>
      <c r="N848" s="133"/>
      <c r="O848" s="156"/>
      <c r="P848" s="133"/>
      <c r="Q848" s="133"/>
      <c r="R848" s="133"/>
      <c r="S848" s="133"/>
      <c r="T848" s="133"/>
      <c r="U848" s="133"/>
      <c r="V848" s="133"/>
      <c r="W848" s="133"/>
      <c r="X848" s="133"/>
      <c r="Y848" s="133"/>
      <c r="Z848" s="133"/>
      <c r="AA848" s="133"/>
      <c r="AB848" s="129" t="str">
        <f>IF(基本情報登録!$D$10="","",IF(基本情報登録!$D$10=F848,1,0))</f>
        <v/>
      </c>
      <c r="AC848" s="133"/>
      <c r="AV848" s="155"/>
    </row>
    <row r="849" spans="1:48" ht="17.649999999999999">
      <c r="A849" s="169"/>
      <c r="B849" s="135"/>
      <c r="C849" s="135"/>
      <c r="D849" s="135"/>
      <c r="E849" s="135"/>
      <c r="F849" s="135"/>
      <c r="G849" s="135"/>
      <c r="H849" s="135"/>
      <c r="I849" s="135"/>
      <c r="J849" s="135"/>
      <c r="K849" s="135"/>
      <c r="L849" s="135"/>
      <c r="M849" s="133"/>
      <c r="N849" s="133"/>
      <c r="O849" s="156"/>
      <c r="P849" s="133"/>
      <c r="Q849" s="133"/>
      <c r="R849" s="133"/>
      <c r="S849" s="133"/>
      <c r="T849" s="133"/>
      <c r="U849" s="133"/>
      <c r="V849" s="133"/>
      <c r="W849" s="133"/>
      <c r="X849" s="133"/>
      <c r="Y849" s="133"/>
      <c r="Z849" s="133"/>
      <c r="AA849" s="133"/>
      <c r="AB849" s="129" t="str">
        <f>IF(基本情報登録!$D$10="","",IF(基本情報登録!$D$10=F849,1,0))</f>
        <v/>
      </c>
      <c r="AC849" s="133"/>
      <c r="AV849" s="155"/>
    </row>
    <row r="850" spans="1:48" ht="17.649999999999999">
      <c r="A850" s="169"/>
      <c r="B850" s="135"/>
      <c r="C850" s="135"/>
      <c r="D850" s="135"/>
      <c r="E850" s="135"/>
      <c r="F850" s="135"/>
      <c r="G850" s="135"/>
      <c r="H850" s="135"/>
      <c r="I850" s="135"/>
      <c r="J850" s="135"/>
      <c r="K850" s="135"/>
      <c r="L850" s="135"/>
      <c r="M850" s="133"/>
      <c r="N850" s="133"/>
      <c r="O850" s="156"/>
      <c r="P850" s="133"/>
      <c r="Q850" s="133"/>
      <c r="R850" s="133"/>
      <c r="S850" s="133"/>
      <c r="T850" s="133"/>
      <c r="U850" s="133"/>
      <c r="V850" s="133"/>
      <c r="W850" s="133"/>
      <c r="X850" s="133"/>
      <c r="Y850" s="133"/>
      <c r="Z850" s="133"/>
      <c r="AA850" s="133"/>
      <c r="AB850" s="129" t="str">
        <f>IF(基本情報登録!$D$10="","",IF(基本情報登録!$D$10=F850,1,0))</f>
        <v/>
      </c>
      <c r="AC850" s="133"/>
      <c r="AV850" s="155"/>
    </row>
    <row r="851" spans="1:48" ht="17.649999999999999">
      <c r="A851" s="169"/>
      <c r="B851" s="135"/>
      <c r="C851" s="135"/>
      <c r="D851" s="135"/>
      <c r="E851" s="135"/>
      <c r="F851" s="135"/>
      <c r="G851" s="135"/>
      <c r="H851" s="135"/>
      <c r="I851" s="135"/>
      <c r="J851" s="135"/>
      <c r="K851" s="135"/>
      <c r="L851" s="135"/>
      <c r="M851" s="133"/>
      <c r="N851" s="133"/>
      <c r="O851" s="156"/>
      <c r="P851" s="133"/>
      <c r="Q851" s="133"/>
      <c r="R851" s="133"/>
      <c r="S851" s="133"/>
      <c r="T851" s="133"/>
      <c r="U851" s="133"/>
      <c r="V851" s="133"/>
      <c r="W851" s="133"/>
      <c r="X851" s="133"/>
      <c r="Y851" s="133"/>
      <c r="Z851" s="133"/>
      <c r="AA851" s="133"/>
      <c r="AB851" s="129" t="str">
        <f>IF(基本情報登録!$D$10="","",IF(基本情報登録!$D$10=F851,1,0))</f>
        <v/>
      </c>
      <c r="AC851" s="133"/>
      <c r="AV851" s="155"/>
    </row>
    <row r="852" spans="1:48" ht="17.649999999999999">
      <c r="A852" s="169"/>
      <c r="B852" s="135"/>
      <c r="C852" s="135"/>
      <c r="D852" s="135"/>
      <c r="E852" s="135"/>
      <c r="F852" s="135"/>
      <c r="G852" s="135"/>
      <c r="H852" s="135"/>
      <c r="I852" s="135"/>
      <c r="J852" s="135"/>
      <c r="K852" s="135"/>
      <c r="L852" s="135"/>
      <c r="M852" s="133"/>
      <c r="N852" s="133"/>
      <c r="O852" s="156"/>
      <c r="P852" s="133"/>
      <c r="Q852" s="133"/>
      <c r="R852" s="133"/>
      <c r="S852" s="133"/>
      <c r="T852" s="133"/>
      <c r="U852" s="133"/>
      <c r="V852" s="133"/>
      <c r="W852" s="133"/>
      <c r="X852" s="133"/>
      <c r="Y852" s="133"/>
      <c r="Z852" s="133"/>
      <c r="AA852" s="133"/>
      <c r="AB852" s="129" t="str">
        <f>IF(基本情報登録!$D$10="","",IF(基本情報登録!$D$10=F852,1,0))</f>
        <v/>
      </c>
      <c r="AC852" s="133"/>
      <c r="AV852" s="155"/>
    </row>
    <row r="853" spans="1:48" ht="17.649999999999999">
      <c r="A853" s="169"/>
      <c r="B853" s="135"/>
      <c r="C853" s="135"/>
      <c r="D853" s="135"/>
      <c r="E853" s="135"/>
      <c r="F853" s="135"/>
      <c r="G853" s="135"/>
      <c r="H853" s="135"/>
      <c r="I853" s="135"/>
      <c r="J853" s="135"/>
      <c r="K853" s="135"/>
      <c r="L853" s="135"/>
      <c r="M853" s="133"/>
      <c r="N853" s="133"/>
      <c r="O853" s="156"/>
      <c r="P853" s="133"/>
      <c r="Q853" s="133"/>
      <c r="R853" s="133"/>
      <c r="S853" s="133"/>
      <c r="T853" s="133"/>
      <c r="U853" s="133"/>
      <c r="V853" s="133"/>
      <c r="W853" s="133"/>
      <c r="X853" s="133"/>
      <c r="Y853" s="133"/>
      <c r="Z853" s="133"/>
      <c r="AA853" s="133"/>
      <c r="AB853" s="129" t="str">
        <f>IF(基本情報登録!$D$10="","",IF(基本情報登録!$D$10=F853,1,0))</f>
        <v/>
      </c>
      <c r="AC853" s="133"/>
      <c r="AV853" s="155"/>
    </row>
    <row r="854" spans="1:48" ht="17.649999999999999">
      <c r="A854" s="169"/>
      <c r="B854" s="135"/>
      <c r="C854" s="135"/>
      <c r="D854" s="135"/>
      <c r="E854" s="135"/>
      <c r="F854" s="135"/>
      <c r="G854" s="135"/>
      <c r="H854" s="135"/>
      <c r="I854" s="135"/>
      <c r="J854" s="135"/>
      <c r="K854" s="135"/>
      <c r="L854" s="135"/>
      <c r="M854" s="133"/>
      <c r="N854" s="133"/>
      <c r="O854" s="156"/>
      <c r="P854" s="133"/>
      <c r="Q854" s="133"/>
      <c r="R854" s="133"/>
      <c r="S854" s="133"/>
      <c r="T854" s="133"/>
      <c r="U854" s="133"/>
      <c r="V854" s="133"/>
      <c r="W854" s="133"/>
      <c r="X854" s="133"/>
      <c r="Y854" s="133"/>
      <c r="Z854" s="133"/>
      <c r="AA854" s="133"/>
      <c r="AB854" s="129" t="str">
        <f>IF(基本情報登録!$D$10="","",IF(基本情報登録!$D$10=F854,1,0))</f>
        <v/>
      </c>
      <c r="AC854" s="133"/>
      <c r="AV854" s="155"/>
    </row>
    <row r="855" spans="1:48" ht="17.649999999999999">
      <c r="A855" s="169"/>
      <c r="B855" s="135"/>
      <c r="C855" s="135"/>
      <c r="D855" s="135"/>
      <c r="E855" s="135"/>
      <c r="F855" s="135"/>
      <c r="G855" s="135"/>
      <c r="H855" s="135"/>
      <c r="I855" s="135"/>
      <c r="J855" s="135"/>
      <c r="K855" s="135"/>
      <c r="L855" s="135"/>
      <c r="M855" s="133"/>
      <c r="N855" s="133"/>
      <c r="O855" s="156"/>
      <c r="P855" s="133"/>
      <c r="Q855" s="133"/>
      <c r="R855" s="133"/>
      <c r="S855" s="133"/>
      <c r="T855" s="133"/>
      <c r="U855" s="133"/>
      <c r="V855" s="133"/>
      <c r="W855" s="133"/>
      <c r="X855" s="133"/>
      <c r="Y855" s="133"/>
      <c r="Z855" s="133"/>
      <c r="AA855" s="133"/>
      <c r="AB855" s="129" t="str">
        <f>IF(基本情報登録!$D$10="","",IF(基本情報登録!$D$10=F855,1,0))</f>
        <v/>
      </c>
      <c r="AC855" s="133"/>
      <c r="AV855" s="155"/>
    </row>
    <row r="856" spans="1:48" ht="17.649999999999999">
      <c r="A856" s="169"/>
      <c r="B856" s="135"/>
      <c r="C856" s="135"/>
      <c r="D856" s="135"/>
      <c r="E856" s="135"/>
      <c r="F856" s="135"/>
      <c r="G856" s="135"/>
      <c r="H856" s="135"/>
      <c r="I856" s="135"/>
      <c r="J856" s="135"/>
      <c r="K856" s="135"/>
      <c r="L856" s="135"/>
      <c r="M856" s="133"/>
      <c r="N856" s="133"/>
      <c r="O856" s="156"/>
      <c r="P856" s="133"/>
      <c r="Q856" s="133"/>
      <c r="R856" s="133"/>
      <c r="S856" s="133"/>
      <c r="T856" s="133"/>
      <c r="U856" s="133"/>
      <c r="V856" s="133"/>
      <c r="W856" s="133"/>
      <c r="X856" s="133"/>
      <c r="Y856" s="133"/>
      <c r="Z856" s="133"/>
      <c r="AA856" s="133"/>
      <c r="AB856" s="129" t="str">
        <f>IF(基本情報登録!$D$10="","",IF(基本情報登録!$D$10=F856,1,0))</f>
        <v/>
      </c>
      <c r="AC856" s="133"/>
      <c r="AV856" s="155"/>
    </row>
    <row r="857" spans="1:48" ht="17.649999999999999">
      <c r="A857" s="169"/>
      <c r="B857" s="135"/>
      <c r="C857" s="135"/>
      <c r="D857" s="135"/>
      <c r="E857" s="135"/>
      <c r="F857" s="135"/>
      <c r="G857" s="135"/>
      <c r="H857" s="135"/>
      <c r="I857" s="135"/>
      <c r="J857" s="135"/>
      <c r="K857" s="135"/>
      <c r="L857" s="135"/>
      <c r="M857" s="133"/>
      <c r="N857" s="133"/>
      <c r="O857" s="156"/>
      <c r="P857" s="133"/>
      <c r="Q857" s="133"/>
      <c r="R857" s="133"/>
      <c r="S857" s="133"/>
      <c r="T857" s="133"/>
      <c r="U857" s="133"/>
      <c r="V857" s="133"/>
      <c r="W857" s="133"/>
      <c r="X857" s="133"/>
      <c r="Y857" s="133"/>
      <c r="Z857" s="133"/>
      <c r="AA857" s="133"/>
      <c r="AB857" s="129" t="str">
        <f>IF(基本情報登録!$D$10="","",IF(基本情報登録!$D$10=F857,1,0))</f>
        <v/>
      </c>
      <c r="AC857" s="133"/>
      <c r="AV857" s="155"/>
    </row>
    <row r="858" spans="1:48" ht="17.649999999999999">
      <c r="A858" s="169"/>
      <c r="B858" s="135"/>
      <c r="C858" s="135"/>
      <c r="D858" s="135"/>
      <c r="E858" s="135"/>
      <c r="F858" s="135"/>
      <c r="G858" s="135"/>
      <c r="H858" s="135"/>
      <c r="I858" s="135"/>
      <c r="J858" s="135"/>
      <c r="K858" s="135"/>
      <c r="L858" s="135"/>
      <c r="M858" s="133"/>
      <c r="N858" s="133"/>
      <c r="O858" s="156"/>
      <c r="P858" s="133"/>
      <c r="Q858" s="133"/>
      <c r="R858" s="133"/>
      <c r="S858" s="133"/>
      <c r="T858" s="133"/>
      <c r="U858" s="133"/>
      <c r="V858" s="133"/>
      <c r="W858" s="133"/>
      <c r="X858" s="133"/>
      <c r="Y858" s="133"/>
      <c r="Z858" s="133"/>
      <c r="AA858" s="133"/>
      <c r="AB858" s="129" t="str">
        <f>IF(基本情報登録!$D$10="","",IF(基本情報登録!$D$10=F858,1,0))</f>
        <v/>
      </c>
      <c r="AC858" s="133"/>
      <c r="AV858" s="155"/>
    </row>
    <row r="859" spans="1:48" ht="17.649999999999999">
      <c r="A859" s="169"/>
      <c r="B859" s="135"/>
      <c r="C859" s="135"/>
      <c r="D859" s="135"/>
      <c r="E859" s="135"/>
      <c r="F859" s="135"/>
      <c r="G859" s="135"/>
      <c r="H859" s="135"/>
      <c r="I859" s="135"/>
      <c r="J859" s="135"/>
      <c r="K859" s="135"/>
      <c r="L859" s="135"/>
      <c r="M859" s="133"/>
      <c r="N859" s="133"/>
      <c r="O859" s="156"/>
      <c r="P859" s="133"/>
      <c r="Q859" s="133"/>
      <c r="R859" s="133"/>
      <c r="S859" s="133"/>
      <c r="T859" s="133"/>
      <c r="U859" s="133"/>
      <c r="V859" s="133"/>
      <c r="W859" s="133"/>
      <c r="X859" s="133"/>
      <c r="Y859" s="133"/>
      <c r="Z859" s="133"/>
      <c r="AA859" s="133"/>
      <c r="AB859" s="129" t="str">
        <f>IF(基本情報登録!$D$10="","",IF(基本情報登録!$D$10=F859,1,0))</f>
        <v/>
      </c>
      <c r="AC859" s="133"/>
      <c r="AV859" s="155"/>
    </row>
    <row r="860" spans="1:48" ht="17.649999999999999">
      <c r="A860" s="169"/>
      <c r="B860" s="135"/>
      <c r="C860" s="135"/>
      <c r="D860" s="135"/>
      <c r="E860" s="135"/>
      <c r="F860" s="135"/>
      <c r="G860" s="135"/>
      <c r="H860" s="135"/>
      <c r="I860" s="135"/>
      <c r="J860" s="135"/>
      <c r="K860" s="135"/>
      <c r="L860" s="135"/>
      <c r="M860" s="133"/>
      <c r="N860" s="133"/>
      <c r="O860" s="156"/>
      <c r="P860" s="133"/>
      <c r="Q860" s="133"/>
      <c r="R860" s="133"/>
      <c r="S860" s="133"/>
      <c r="T860" s="133"/>
      <c r="U860" s="133"/>
      <c r="V860" s="133"/>
      <c r="W860" s="133"/>
      <c r="X860" s="133"/>
      <c r="Y860" s="133"/>
      <c r="Z860" s="133"/>
      <c r="AA860" s="133"/>
      <c r="AB860" s="129" t="str">
        <f>IF(基本情報登録!$D$10="","",IF(基本情報登録!$D$10=F860,1,0))</f>
        <v/>
      </c>
      <c r="AC860" s="133"/>
      <c r="AV860" s="155"/>
    </row>
    <row r="861" spans="1:48" ht="17.649999999999999">
      <c r="A861" s="169"/>
      <c r="B861" s="135"/>
      <c r="C861" s="135"/>
      <c r="D861" s="135"/>
      <c r="E861" s="135"/>
      <c r="F861" s="135"/>
      <c r="G861" s="135"/>
      <c r="H861" s="135"/>
      <c r="I861" s="135"/>
      <c r="J861" s="135"/>
      <c r="K861" s="135"/>
      <c r="L861" s="135"/>
      <c r="M861" s="133"/>
      <c r="N861" s="133"/>
      <c r="O861" s="156"/>
      <c r="P861" s="133"/>
      <c r="Q861" s="133"/>
      <c r="R861" s="133"/>
      <c r="S861" s="133"/>
      <c r="T861" s="133"/>
      <c r="U861" s="133"/>
      <c r="V861" s="133"/>
      <c r="W861" s="133"/>
      <c r="X861" s="133"/>
      <c r="Y861" s="133"/>
      <c r="Z861" s="133"/>
      <c r="AA861" s="133"/>
      <c r="AB861" s="129" t="str">
        <f>IF(基本情報登録!$D$10="","",IF(基本情報登録!$D$10=F861,1,0))</f>
        <v/>
      </c>
      <c r="AC861" s="133"/>
      <c r="AV861" s="155"/>
    </row>
    <row r="862" spans="1:48" ht="17.649999999999999">
      <c r="A862" s="169"/>
      <c r="B862" s="135"/>
      <c r="C862" s="135"/>
      <c r="D862" s="135"/>
      <c r="E862" s="135"/>
      <c r="F862" s="135"/>
      <c r="G862" s="135"/>
      <c r="H862" s="135"/>
      <c r="I862" s="135"/>
      <c r="J862" s="135"/>
      <c r="K862" s="135"/>
      <c r="L862" s="135"/>
      <c r="M862" s="133"/>
      <c r="N862" s="133"/>
      <c r="O862" s="156"/>
      <c r="P862" s="133"/>
      <c r="Q862" s="133"/>
      <c r="R862" s="133"/>
      <c r="S862" s="133"/>
      <c r="T862" s="133"/>
      <c r="U862" s="133"/>
      <c r="V862" s="133"/>
      <c r="W862" s="133"/>
      <c r="X862" s="133"/>
      <c r="Y862" s="133"/>
      <c r="Z862" s="133"/>
      <c r="AA862" s="133"/>
      <c r="AB862" s="129" t="str">
        <f>IF(基本情報登録!$D$10="","",IF(基本情報登録!$D$10=F862,1,0))</f>
        <v/>
      </c>
      <c r="AC862" s="133"/>
      <c r="AV862" s="155"/>
    </row>
    <row r="863" spans="1:48" ht="17.649999999999999">
      <c r="A863" s="169"/>
      <c r="B863" s="135"/>
      <c r="C863" s="135"/>
      <c r="D863" s="135"/>
      <c r="E863" s="135"/>
      <c r="F863" s="135"/>
      <c r="G863" s="135"/>
      <c r="H863" s="135"/>
      <c r="I863" s="135"/>
      <c r="J863" s="135"/>
      <c r="K863" s="135"/>
      <c r="L863" s="135"/>
      <c r="M863" s="133"/>
      <c r="N863" s="133"/>
      <c r="O863" s="156"/>
      <c r="P863" s="133"/>
      <c r="Q863" s="133"/>
      <c r="R863" s="133"/>
      <c r="S863" s="133"/>
      <c r="T863" s="133"/>
      <c r="U863" s="133"/>
      <c r="V863" s="133"/>
      <c r="W863" s="133"/>
      <c r="X863" s="133"/>
      <c r="Y863" s="133"/>
      <c r="Z863" s="133"/>
      <c r="AA863" s="133"/>
      <c r="AB863" s="129" t="str">
        <f>IF(基本情報登録!$D$10="","",IF(基本情報登録!$D$10=F863,1,0))</f>
        <v/>
      </c>
      <c r="AC863" s="133"/>
      <c r="AV863" s="155"/>
    </row>
    <row r="864" spans="1:48" ht="17.649999999999999">
      <c r="A864" s="169"/>
      <c r="B864" s="135"/>
      <c r="C864" s="135"/>
      <c r="D864" s="135"/>
      <c r="E864" s="135"/>
      <c r="F864" s="135"/>
      <c r="G864" s="135"/>
      <c r="H864" s="135"/>
      <c r="I864" s="135"/>
      <c r="J864" s="135"/>
      <c r="K864" s="135"/>
      <c r="L864" s="135"/>
      <c r="M864" s="133"/>
      <c r="N864" s="133"/>
      <c r="O864" s="156"/>
      <c r="P864" s="133"/>
      <c r="Q864" s="133"/>
      <c r="R864" s="133"/>
      <c r="S864" s="133"/>
      <c r="T864" s="133"/>
      <c r="U864" s="133"/>
      <c r="V864" s="133"/>
      <c r="W864" s="133"/>
      <c r="X864" s="133"/>
      <c r="Y864" s="133"/>
      <c r="Z864" s="133"/>
      <c r="AA864" s="133"/>
      <c r="AB864" s="129" t="str">
        <f>IF(基本情報登録!$D$10="","",IF(基本情報登録!$D$10=F864,1,0))</f>
        <v/>
      </c>
      <c r="AC864" s="133"/>
      <c r="AV864" s="155"/>
    </row>
    <row r="865" spans="1:48" ht="17.649999999999999">
      <c r="A865" s="169"/>
      <c r="B865" s="135"/>
      <c r="C865" s="135"/>
      <c r="D865" s="135"/>
      <c r="E865" s="135"/>
      <c r="F865" s="135"/>
      <c r="G865" s="135"/>
      <c r="H865" s="135"/>
      <c r="I865" s="135"/>
      <c r="J865" s="135"/>
      <c r="K865" s="135"/>
      <c r="L865" s="135"/>
      <c r="M865" s="133"/>
      <c r="N865" s="133"/>
      <c r="O865" s="156"/>
      <c r="P865" s="133"/>
      <c r="Q865" s="133"/>
      <c r="R865" s="133"/>
      <c r="S865" s="133"/>
      <c r="T865" s="133"/>
      <c r="U865" s="133"/>
      <c r="V865" s="133"/>
      <c r="W865" s="133"/>
      <c r="X865" s="133"/>
      <c r="Y865" s="133"/>
      <c r="Z865" s="133"/>
      <c r="AA865" s="133"/>
      <c r="AB865" s="129" t="str">
        <f>IF(基本情報登録!$D$10="","",IF(基本情報登録!$D$10=F865,1,0))</f>
        <v/>
      </c>
      <c r="AC865" s="133"/>
      <c r="AV865" s="155"/>
    </row>
    <row r="866" spans="1:48" ht="17.649999999999999">
      <c r="A866" s="169"/>
      <c r="B866" s="135"/>
      <c r="C866" s="135"/>
      <c r="D866" s="135"/>
      <c r="E866" s="135"/>
      <c r="F866" s="135"/>
      <c r="G866" s="135"/>
      <c r="H866" s="135"/>
      <c r="I866" s="135"/>
      <c r="J866" s="135"/>
      <c r="K866" s="135"/>
      <c r="L866" s="135"/>
      <c r="M866" s="133"/>
      <c r="N866" s="133"/>
      <c r="O866" s="156"/>
      <c r="P866" s="133"/>
      <c r="Q866" s="133"/>
      <c r="R866" s="133"/>
      <c r="S866" s="133"/>
      <c r="T866" s="133"/>
      <c r="U866" s="133"/>
      <c r="V866" s="133"/>
      <c r="W866" s="133"/>
      <c r="X866" s="133"/>
      <c r="Y866" s="133"/>
      <c r="Z866" s="133"/>
      <c r="AA866" s="133"/>
      <c r="AB866" s="129" t="str">
        <f>IF(基本情報登録!$D$10="","",IF(基本情報登録!$D$10=F866,1,0))</f>
        <v/>
      </c>
      <c r="AC866" s="133"/>
      <c r="AV866" s="155"/>
    </row>
    <row r="867" spans="1:48" ht="17.649999999999999">
      <c r="A867" s="169"/>
      <c r="B867" s="135"/>
      <c r="C867" s="135"/>
      <c r="D867" s="135"/>
      <c r="E867" s="135"/>
      <c r="F867" s="135"/>
      <c r="G867" s="135"/>
      <c r="H867" s="135"/>
      <c r="I867" s="135"/>
      <c r="J867" s="135"/>
      <c r="K867" s="135"/>
      <c r="L867" s="135"/>
      <c r="M867" s="133"/>
      <c r="N867" s="133"/>
      <c r="O867" s="156"/>
      <c r="P867" s="133"/>
      <c r="Q867" s="133"/>
      <c r="R867" s="133"/>
      <c r="S867" s="133"/>
      <c r="T867" s="133"/>
      <c r="U867" s="133"/>
      <c r="V867" s="133"/>
      <c r="W867" s="133"/>
      <c r="X867" s="133"/>
      <c r="Y867" s="133"/>
      <c r="Z867" s="133"/>
      <c r="AA867" s="133"/>
      <c r="AB867" s="129" t="str">
        <f>IF(基本情報登録!$D$10="","",IF(基本情報登録!$D$10=F867,1,0))</f>
        <v/>
      </c>
      <c r="AC867" s="133"/>
      <c r="AV867" s="155"/>
    </row>
    <row r="868" spans="1:48" ht="17.649999999999999">
      <c r="A868" s="169"/>
      <c r="B868" s="135"/>
      <c r="C868" s="135"/>
      <c r="D868" s="135"/>
      <c r="E868" s="135"/>
      <c r="F868" s="135"/>
      <c r="G868" s="135"/>
      <c r="H868" s="135"/>
      <c r="I868" s="135"/>
      <c r="J868" s="135"/>
      <c r="K868" s="135"/>
      <c r="L868" s="135"/>
      <c r="M868" s="133"/>
      <c r="N868" s="133"/>
      <c r="O868" s="156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  <c r="AA868" s="133"/>
      <c r="AB868" s="129" t="str">
        <f>IF(基本情報登録!$D$10="","",IF(基本情報登録!$D$10=F868,1,0))</f>
        <v/>
      </c>
      <c r="AC868" s="133"/>
      <c r="AV868" s="155"/>
    </row>
    <row r="869" spans="1:48" ht="17.649999999999999">
      <c r="A869" s="169"/>
      <c r="B869" s="135"/>
      <c r="C869" s="135"/>
      <c r="D869" s="135"/>
      <c r="E869" s="135"/>
      <c r="F869" s="135"/>
      <c r="G869" s="135"/>
      <c r="H869" s="135"/>
      <c r="I869" s="135"/>
      <c r="J869" s="135"/>
      <c r="K869" s="135"/>
      <c r="L869" s="135"/>
      <c r="M869" s="133"/>
      <c r="N869" s="133"/>
      <c r="O869" s="156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  <c r="Z869" s="133"/>
      <c r="AA869" s="133"/>
      <c r="AB869" s="129" t="str">
        <f>IF(基本情報登録!$D$10="","",IF(基本情報登録!$D$10=F869,1,0))</f>
        <v/>
      </c>
      <c r="AC869" s="133"/>
      <c r="AV869" s="155"/>
    </row>
    <row r="870" spans="1:48" ht="17.649999999999999">
      <c r="A870" s="169"/>
      <c r="B870" s="135"/>
      <c r="C870" s="135"/>
      <c r="D870" s="135"/>
      <c r="E870" s="135"/>
      <c r="F870" s="135"/>
      <c r="G870" s="135"/>
      <c r="H870" s="135"/>
      <c r="I870" s="135"/>
      <c r="J870" s="135"/>
      <c r="K870" s="135"/>
      <c r="L870" s="135"/>
      <c r="M870" s="133"/>
      <c r="N870" s="133"/>
      <c r="O870" s="156"/>
      <c r="P870" s="133"/>
      <c r="Q870" s="133"/>
      <c r="R870" s="133"/>
      <c r="S870" s="133"/>
      <c r="T870" s="133"/>
      <c r="U870" s="133"/>
      <c r="V870" s="133"/>
      <c r="W870" s="133"/>
      <c r="X870" s="133"/>
      <c r="Y870" s="133"/>
      <c r="Z870" s="133"/>
      <c r="AA870" s="133"/>
      <c r="AB870" s="129" t="str">
        <f>IF(基本情報登録!$D$10="","",IF(基本情報登録!$D$10=F870,1,0))</f>
        <v/>
      </c>
      <c r="AC870" s="133"/>
      <c r="AV870" s="155"/>
    </row>
    <row r="871" spans="1:48" ht="17.649999999999999">
      <c r="A871" s="169"/>
      <c r="B871" s="135"/>
      <c r="C871" s="135"/>
      <c r="D871" s="135"/>
      <c r="E871" s="135"/>
      <c r="F871" s="135"/>
      <c r="G871" s="135"/>
      <c r="H871" s="135"/>
      <c r="I871" s="135"/>
      <c r="J871" s="135"/>
      <c r="K871" s="135"/>
      <c r="L871" s="135"/>
      <c r="M871" s="133"/>
      <c r="N871" s="133"/>
      <c r="O871" s="156"/>
      <c r="P871" s="133"/>
      <c r="Q871" s="133"/>
      <c r="R871" s="133"/>
      <c r="S871" s="133"/>
      <c r="T871" s="133"/>
      <c r="U871" s="133"/>
      <c r="V871" s="133"/>
      <c r="W871" s="133"/>
      <c r="X871" s="133"/>
      <c r="Y871" s="133"/>
      <c r="Z871" s="133"/>
      <c r="AA871" s="133"/>
      <c r="AB871" s="129" t="str">
        <f>IF(基本情報登録!$D$10="","",IF(基本情報登録!$D$10=F871,1,0))</f>
        <v/>
      </c>
      <c r="AC871" s="133"/>
      <c r="AV871" s="155"/>
    </row>
    <row r="872" spans="1:48" ht="17.649999999999999">
      <c r="A872" s="169"/>
      <c r="B872" s="135"/>
      <c r="C872" s="135"/>
      <c r="D872" s="135"/>
      <c r="E872" s="135"/>
      <c r="F872" s="135"/>
      <c r="G872" s="135"/>
      <c r="H872" s="135"/>
      <c r="I872" s="135"/>
      <c r="J872" s="135"/>
      <c r="K872" s="135"/>
      <c r="L872" s="135"/>
      <c r="M872" s="133"/>
      <c r="N872" s="133"/>
      <c r="O872" s="156"/>
      <c r="P872" s="133"/>
      <c r="Q872" s="133"/>
      <c r="R872" s="133"/>
      <c r="S872" s="133"/>
      <c r="T872" s="133"/>
      <c r="U872" s="133"/>
      <c r="V872" s="133"/>
      <c r="W872" s="133"/>
      <c r="X872" s="133"/>
      <c r="Y872" s="133"/>
      <c r="Z872" s="133"/>
      <c r="AA872" s="133"/>
      <c r="AB872" s="129" t="str">
        <f>IF(基本情報登録!$D$10="","",IF(基本情報登録!$D$10=F872,1,0))</f>
        <v/>
      </c>
      <c r="AC872" s="133"/>
      <c r="AV872" s="155"/>
    </row>
    <row r="873" spans="1:48" ht="17.649999999999999">
      <c r="A873" s="169"/>
      <c r="B873" s="135"/>
      <c r="C873" s="135"/>
      <c r="D873" s="135"/>
      <c r="E873" s="135"/>
      <c r="F873" s="135"/>
      <c r="G873" s="135"/>
      <c r="H873" s="135"/>
      <c r="I873" s="135"/>
      <c r="J873" s="135"/>
      <c r="K873" s="135"/>
      <c r="L873" s="135"/>
      <c r="M873" s="133"/>
      <c r="N873" s="133"/>
      <c r="O873" s="156"/>
      <c r="P873" s="133"/>
      <c r="Q873" s="133"/>
      <c r="R873" s="133"/>
      <c r="S873" s="133"/>
      <c r="T873" s="133"/>
      <c r="U873" s="133"/>
      <c r="V873" s="133"/>
      <c r="W873" s="133"/>
      <c r="X873" s="133"/>
      <c r="Y873" s="133"/>
      <c r="Z873" s="133"/>
      <c r="AA873" s="133"/>
      <c r="AB873" s="129" t="str">
        <f>IF(基本情報登録!$D$10="","",IF(基本情報登録!$D$10=F873,1,0))</f>
        <v/>
      </c>
      <c r="AC873" s="133"/>
      <c r="AV873" s="155"/>
    </row>
    <row r="874" spans="1:48" ht="17.649999999999999">
      <c r="A874" s="169"/>
      <c r="B874" s="135"/>
      <c r="C874" s="135"/>
      <c r="D874" s="135"/>
      <c r="E874" s="135"/>
      <c r="F874" s="135"/>
      <c r="G874" s="135"/>
      <c r="H874" s="135"/>
      <c r="I874" s="135"/>
      <c r="J874" s="135"/>
      <c r="K874" s="135"/>
      <c r="L874" s="135"/>
      <c r="M874" s="133"/>
      <c r="N874" s="133"/>
      <c r="O874" s="156"/>
      <c r="P874" s="133"/>
      <c r="Q874" s="133"/>
      <c r="R874" s="133"/>
      <c r="S874" s="133"/>
      <c r="T874" s="133"/>
      <c r="U874" s="133"/>
      <c r="V874" s="133"/>
      <c r="W874" s="133"/>
      <c r="X874" s="133"/>
      <c r="Y874" s="133"/>
      <c r="Z874" s="133"/>
      <c r="AA874" s="133"/>
      <c r="AB874" s="129" t="str">
        <f>IF(基本情報登録!$D$10="","",IF(基本情報登録!$D$10=F874,1,0))</f>
        <v/>
      </c>
      <c r="AC874" s="133"/>
      <c r="AV874" s="155"/>
    </row>
    <row r="875" spans="1:48" ht="17.649999999999999">
      <c r="A875" s="169"/>
      <c r="B875" s="135"/>
      <c r="C875" s="135"/>
      <c r="D875" s="135"/>
      <c r="E875" s="135"/>
      <c r="F875" s="135"/>
      <c r="G875" s="135"/>
      <c r="H875" s="135"/>
      <c r="I875" s="135"/>
      <c r="J875" s="135"/>
      <c r="K875" s="135"/>
      <c r="L875" s="135"/>
      <c r="M875" s="133"/>
      <c r="N875" s="133"/>
      <c r="O875" s="156"/>
      <c r="P875" s="133"/>
      <c r="Q875" s="133"/>
      <c r="R875" s="133"/>
      <c r="S875" s="133"/>
      <c r="T875" s="133"/>
      <c r="U875" s="133"/>
      <c r="V875" s="133"/>
      <c r="W875" s="133"/>
      <c r="X875" s="133"/>
      <c r="Y875" s="133"/>
      <c r="Z875" s="133"/>
      <c r="AA875" s="133"/>
      <c r="AB875" s="129" t="str">
        <f>IF(基本情報登録!$D$10="","",IF(基本情報登録!$D$10=F875,1,0))</f>
        <v/>
      </c>
      <c r="AC875" s="133"/>
      <c r="AV875" s="155"/>
    </row>
    <row r="876" spans="1:48" ht="17.649999999999999">
      <c r="A876" s="169"/>
      <c r="B876" s="135"/>
      <c r="C876" s="135"/>
      <c r="D876" s="135"/>
      <c r="E876" s="135"/>
      <c r="F876" s="135"/>
      <c r="G876" s="135"/>
      <c r="H876" s="135"/>
      <c r="I876" s="135"/>
      <c r="J876" s="135"/>
      <c r="K876" s="135"/>
      <c r="L876" s="135"/>
      <c r="M876" s="133"/>
      <c r="N876" s="133"/>
      <c r="O876" s="156"/>
      <c r="P876" s="133"/>
      <c r="Q876" s="133"/>
      <c r="R876" s="133"/>
      <c r="S876" s="133"/>
      <c r="T876" s="133"/>
      <c r="U876" s="133"/>
      <c r="V876" s="133"/>
      <c r="W876" s="133"/>
      <c r="X876" s="133"/>
      <c r="Y876" s="133"/>
      <c r="Z876" s="133"/>
      <c r="AA876" s="133"/>
      <c r="AB876" s="129" t="str">
        <f>IF(基本情報登録!$D$10="","",IF(基本情報登録!$D$10=F876,1,0))</f>
        <v/>
      </c>
      <c r="AC876" s="133"/>
      <c r="AV876" s="155"/>
    </row>
    <row r="877" spans="1:48" ht="17.649999999999999">
      <c r="A877" s="169"/>
      <c r="B877" s="135"/>
      <c r="C877" s="135"/>
      <c r="D877" s="135"/>
      <c r="E877" s="135"/>
      <c r="F877" s="135"/>
      <c r="G877" s="135"/>
      <c r="H877" s="135"/>
      <c r="I877" s="135"/>
      <c r="J877" s="135"/>
      <c r="K877" s="135"/>
      <c r="L877" s="135"/>
      <c r="M877" s="133"/>
      <c r="N877" s="133"/>
      <c r="O877" s="156"/>
      <c r="P877" s="133"/>
      <c r="Q877" s="133"/>
      <c r="R877" s="133"/>
      <c r="S877" s="133"/>
      <c r="T877" s="133"/>
      <c r="U877" s="133"/>
      <c r="V877" s="133"/>
      <c r="W877" s="133"/>
      <c r="X877" s="133"/>
      <c r="Y877" s="133"/>
      <c r="Z877" s="133"/>
      <c r="AA877" s="133"/>
      <c r="AB877" s="129" t="str">
        <f>IF(基本情報登録!$D$10="","",IF(基本情報登録!$D$10=F877,1,0))</f>
        <v/>
      </c>
      <c r="AC877" s="133"/>
      <c r="AV877" s="155"/>
    </row>
    <row r="878" spans="1:48" ht="17.649999999999999">
      <c r="A878" s="169"/>
      <c r="B878" s="135"/>
      <c r="C878" s="135"/>
      <c r="D878" s="135"/>
      <c r="E878" s="135"/>
      <c r="F878" s="135"/>
      <c r="G878" s="135"/>
      <c r="H878" s="135"/>
      <c r="I878" s="135"/>
      <c r="J878" s="135"/>
      <c r="K878" s="135"/>
      <c r="L878" s="135"/>
      <c r="M878" s="133"/>
      <c r="N878" s="133"/>
      <c r="O878" s="156"/>
      <c r="P878" s="133"/>
      <c r="Q878" s="133"/>
      <c r="R878" s="133"/>
      <c r="S878" s="133"/>
      <c r="T878" s="133"/>
      <c r="U878" s="133"/>
      <c r="V878" s="133"/>
      <c r="W878" s="133"/>
      <c r="X878" s="133"/>
      <c r="Y878" s="133"/>
      <c r="Z878" s="133"/>
      <c r="AA878" s="133"/>
      <c r="AB878" s="129" t="str">
        <f>IF(基本情報登録!$D$10="","",IF(基本情報登録!$D$10=F878,1,0))</f>
        <v/>
      </c>
      <c r="AC878" s="133"/>
      <c r="AV878" s="155"/>
    </row>
    <row r="879" spans="1:48" ht="17.649999999999999">
      <c r="A879" s="169"/>
      <c r="B879" s="135"/>
      <c r="C879" s="135"/>
      <c r="D879" s="135"/>
      <c r="E879" s="135"/>
      <c r="F879" s="135"/>
      <c r="G879" s="135"/>
      <c r="H879" s="135"/>
      <c r="I879" s="135"/>
      <c r="J879" s="135"/>
      <c r="K879" s="135"/>
      <c r="L879" s="135"/>
      <c r="M879" s="133"/>
      <c r="N879" s="133"/>
      <c r="O879" s="156"/>
      <c r="P879" s="133"/>
      <c r="Q879" s="133"/>
      <c r="R879" s="133"/>
      <c r="S879" s="133"/>
      <c r="T879" s="133"/>
      <c r="U879" s="133"/>
      <c r="V879" s="133"/>
      <c r="W879" s="133"/>
      <c r="X879" s="133"/>
      <c r="Y879" s="133"/>
      <c r="Z879" s="133"/>
      <c r="AA879" s="133"/>
      <c r="AB879" s="129" t="str">
        <f>IF(基本情報登録!$D$10="","",IF(基本情報登録!$D$10=F879,1,0))</f>
        <v/>
      </c>
      <c r="AC879" s="133"/>
      <c r="AV879" s="155"/>
    </row>
    <row r="880" spans="1:48" ht="17.649999999999999">
      <c r="A880" s="169"/>
      <c r="B880" s="135"/>
      <c r="C880" s="135"/>
      <c r="D880" s="135"/>
      <c r="E880" s="135"/>
      <c r="F880" s="135"/>
      <c r="G880" s="135"/>
      <c r="H880" s="135"/>
      <c r="I880" s="135"/>
      <c r="J880" s="135"/>
      <c r="K880" s="135"/>
      <c r="L880" s="135"/>
      <c r="M880" s="133"/>
      <c r="N880" s="133"/>
      <c r="O880" s="156"/>
      <c r="P880" s="133"/>
      <c r="Q880" s="133"/>
      <c r="R880" s="133"/>
      <c r="S880" s="133"/>
      <c r="T880" s="133"/>
      <c r="U880" s="133"/>
      <c r="V880" s="133"/>
      <c r="W880" s="133"/>
      <c r="X880" s="133"/>
      <c r="Y880" s="133"/>
      <c r="Z880" s="133"/>
      <c r="AA880" s="133"/>
      <c r="AB880" s="129" t="str">
        <f>IF(基本情報登録!$D$10="","",IF(基本情報登録!$D$10=F880,1,0))</f>
        <v/>
      </c>
      <c r="AC880" s="133"/>
      <c r="AV880" s="155"/>
    </row>
    <row r="881" spans="1:48" ht="17.649999999999999">
      <c r="A881" s="169"/>
      <c r="B881" s="135"/>
      <c r="C881" s="135"/>
      <c r="D881" s="135"/>
      <c r="E881" s="135"/>
      <c r="F881" s="135"/>
      <c r="G881" s="135"/>
      <c r="H881" s="135"/>
      <c r="I881" s="135"/>
      <c r="J881" s="135"/>
      <c r="K881" s="135"/>
      <c r="L881" s="135"/>
      <c r="M881" s="133"/>
      <c r="N881" s="133"/>
      <c r="O881" s="156"/>
      <c r="P881" s="133"/>
      <c r="Q881" s="133"/>
      <c r="R881" s="133"/>
      <c r="S881" s="133"/>
      <c r="T881" s="133"/>
      <c r="U881" s="133"/>
      <c r="V881" s="133"/>
      <c r="W881" s="133"/>
      <c r="X881" s="133"/>
      <c r="Y881" s="133"/>
      <c r="Z881" s="133"/>
      <c r="AA881" s="133"/>
      <c r="AB881" s="129" t="str">
        <f>IF(基本情報登録!$D$10="","",IF(基本情報登録!$D$10=F881,1,0))</f>
        <v/>
      </c>
      <c r="AC881" s="133"/>
      <c r="AV881" s="155"/>
    </row>
    <row r="882" spans="1:48" ht="17.649999999999999">
      <c r="A882" s="169"/>
      <c r="B882" s="135"/>
      <c r="C882" s="135"/>
      <c r="D882" s="135"/>
      <c r="E882" s="135"/>
      <c r="F882" s="135"/>
      <c r="G882" s="135"/>
      <c r="H882" s="135"/>
      <c r="I882" s="135"/>
      <c r="J882" s="135"/>
      <c r="K882" s="135"/>
      <c r="L882" s="135"/>
      <c r="M882" s="133"/>
      <c r="N882" s="133"/>
      <c r="O882" s="156"/>
      <c r="P882" s="133"/>
      <c r="Q882" s="133"/>
      <c r="R882" s="133"/>
      <c r="S882" s="133"/>
      <c r="T882" s="133"/>
      <c r="U882" s="133"/>
      <c r="V882" s="133"/>
      <c r="W882" s="133"/>
      <c r="X882" s="133"/>
      <c r="Y882" s="133"/>
      <c r="Z882" s="133"/>
      <c r="AA882" s="133"/>
      <c r="AB882" s="129" t="str">
        <f>IF(基本情報登録!$D$10="","",IF(基本情報登録!$D$10=F882,1,0))</f>
        <v/>
      </c>
      <c r="AC882" s="133"/>
      <c r="AV882" s="155"/>
    </row>
    <row r="883" spans="1:48" ht="17.649999999999999">
      <c r="A883" s="169"/>
      <c r="B883" s="135"/>
      <c r="C883" s="135"/>
      <c r="D883" s="135"/>
      <c r="E883" s="135"/>
      <c r="F883" s="135"/>
      <c r="G883" s="135"/>
      <c r="H883" s="135"/>
      <c r="I883" s="135"/>
      <c r="J883" s="135"/>
      <c r="K883" s="135"/>
      <c r="L883" s="135"/>
      <c r="M883" s="133"/>
      <c r="N883" s="133"/>
      <c r="O883" s="156"/>
      <c r="P883" s="133"/>
      <c r="Q883" s="133"/>
      <c r="R883" s="133"/>
      <c r="S883" s="133"/>
      <c r="T883" s="133"/>
      <c r="U883" s="133"/>
      <c r="V883" s="133"/>
      <c r="W883" s="133"/>
      <c r="X883" s="133"/>
      <c r="Y883" s="133"/>
      <c r="Z883" s="133"/>
      <c r="AA883" s="133"/>
      <c r="AB883" s="129" t="str">
        <f>IF(基本情報登録!$D$10="","",IF(基本情報登録!$D$10=F883,1,0))</f>
        <v/>
      </c>
      <c r="AC883" s="133"/>
      <c r="AV883" s="155"/>
    </row>
    <row r="884" spans="1:48" ht="17.649999999999999">
      <c r="A884" s="169"/>
      <c r="B884" s="135"/>
      <c r="C884" s="135"/>
      <c r="D884" s="135"/>
      <c r="E884" s="135"/>
      <c r="F884" s="135"/>
      <c r="G884" s="135"/>
      <c r="H884" s="135"/>
      <c r="I884" s="135"/>
      <c r="J884" s="135"/>
      <c r="K884" s="135"/>
      <c r="L884" s="135"/>
      <c r="M884" s="133"/>
      <c r="N884" s="133"/>
      <c r="O884" s="156"/>
      <c r="P884" s="133"/>
      <c r="Q884" s="133"/>
      <c r="R884" s="133"/>
      <c r="S884" s="133"/>
      <c r="T884" s="133"/>
      <c r="U884" s="133"/>
      <c r="V884" s="133"/>
      <c r="W884" s="133"/>
      <c r="X884" s="133"/>
      <c r="Y884" s="133"/>
      <c r="Z884" s="133"/>
      <c r="AA884" s="133"/>
      <c r="AB884" s="129" t="str">
        <f>IF(基本情報登録!$D$10="","",IF(基本情報登録!$D$10=F884,1,0))</f>
        <v/>
      </c>
      <c r="AC884" s="133"/>
      <c r="AV884" s="155"/>
    </row>
    <row r="885" spans="1:48" ht="17.649999999999999">
      <c r="A885" s="169"/>
      <c r="B885" s="135"/>
      <c r="C885" s="135"/>
      <c r="D885" s="135"/>
      <c r="E885" s="135"/>
      <c r="F885" s="135"/>
      <c r="G885" s="135"/>
      <c r="H885" s="135"/>
      <c r="I885" s="135"/>
      <c r="J885" s="135"/>
      <c r="K885" s="135"/>
      <c r="L885" s="135"/>
      <c r="M885" s="133"/>
      <c r="N885" s="133"/>
      <c r="O885" s="156"/>
      <c r="P885" s="133"/>
      <c r="Q885" s="133"/>
      <c r="R885" s="133"/>
      <c r="S885" s="133"/>
      <c r="T885" s="133"/>
      <c r="U885" s="133"/>
      <c r="V885" s="133"/>
      <c r="W885" s="133"/>
      <c r="X885" s="133"/>
      <c r="Y885" s="133"/>
      <c r="Z885" s="133"/>
      <c r="AA885" s="133"/>
      <c r="AB885" s="129" t="str">
        <f>IF(基本情報登録!$D$10="","",IF(基本情報登録!$D$10=F885,1,0))</f>
        <v/>
      </c>
      <c r="AC885" s="133"/>
      <c r="AV885" s="155"/>
    </row>
    <row r="886" spans="1:48" ht="17.649999999999999">
      <c r="A886" s="169"/>
      <c r="B886" s="135"/>
      <c r="C886" s="135"/>
      <c r="D886" s="135"/>
      <c r="E886" s="135"/>
      <c r="F886" s="135"/>
      <c r="G886" s="135"/>
      <c r="H886" s="135"/>
      <c r="I886" s="135"/>
      <c r="J886" s="135"/>
      <c r="K886" s="135"/>
      <c r="L886" s="135"/>
      <c r="M886" s="133"/>
      <c r="N886" s="133"/>
      <c r="O886" s="156"/>
      <c r="P886" s="133"/>
      <c r="Q886" s="133"/>
      <c r="R886" s="133"/>
      <c r="S886" s="133"/>
      <c r="T886" s="133"/>
      <c r="U886" s="133"/>
      <c r="V886" s="133"/>
      <c r="W886" s="133"/>
      <c r="X886" s="133"/>
      <c r="Y886" s="133"/>
      <c r="Z886" s="133"/>
      <c r="AA886" s="133"/>
      <c r="AB886" s="129" t="str">
        <f>IF(基本情報登録!$D$10="","",IF(基本情報登録!$D$10=F886,1,0))</f>
        <v/>
      </c>
      <c r="AC886" s="133"/>
      <c r="AV886" s="155"/>
    </row>
    <row r="887" spans="1:48" ht="17.649999999999999">
      <c r="A887" s="169"/>
      <c r="B887" s="135"/>
      <c r="C887" s="135"/>
      <c r="D887" s="135"/>
      <c r="E887" s="135"/>
      <c r="F887" s="135"/>
      <c r="G887" s="135"/>
      <c r="H887" s="135"/>
      <c r="I887" s="135"/>
      <c r="J887" s="135"/>
      <c r="K887" s="135"/>
      <c r="L887" s="135"/>
      <c r="M887" s="133"/>
      <c r="N887" s="133"/>
      <c r="O887" s="156"/>
      <c r="P887" s="133"/>
      <c r="Q887" s="133"/>
      <c r="R887" s="133"/>
      <c r="S887" s="133"/>
      <c r="T887" s="133"/>
      <c r="U887" s="133"/>
      <c r="V887" s="133"/>
      <c r="W887" s="133"/>
      <c r="X887" s="133"/>
      <c r="Y887" s="133"/>
      <c r="Z887" s="133"/>
      <c r="AA887" s="133"/>
      <c r="AB887" s="129" t="str">
        <f>IF(基本情報登録!$D$10="","",IF(基本情報登録!$D$10=F887,1,0))</f>
        <v/>
      </c>
      <c r="AC887" s="133"/>
      <c r="AV887" s="155"/>
    </row>
    <row r="888" spans="1:48" ht="17.649999999999999">
      <c r="A888" s="169"/>
      <c r="B888" s="135"/>
      <c r="C888" s="135"/>
      <c r="D888" s="135"/>
      <c r="E888" s="135"/>
      <c r="F888" s="135"/>
      <c r="G888" s="135"/>
      <c r="H888" s="135"/>
      <c r="I888" s="135"/>
      <c r="J888" s="135"/>
      <c r="K888" s="135"/>
      <c r="L888" s="135"/>
      <c r="M888" s="133"/>
      <c r="N888" s="133"/>
      <c r="O888" s="156"/>
      <c r="P888" s="133"/>
      <c r="Q888" s="133"/>
      <c r="R888" s="133"/>
      <c r="S888" s="133"/>
      <c r="T888" s="133"/>
      <c r="U888" s="133"/>
      <c r="V888" s="133"/>
      <c r="W888" s="133"/>
      <c r="X888" s="133"/>
      <c r="Y888" s="133"/>
      <c r="Z888" s="133"/>
      <c r="AA888" s="133"/>
      <c r="AB888" s="129" t="str">
        <f>IF(基本情報登録!$D$10="","",IF(基本情報登録!$D$10=F888,1,0))</f>
        <v/>
      </c>
      <c r="AC888" s="133"/>
      <c r="AV888" s="155"/>
    </row>
    <row r="889" spans="1:48" ht="17.649999999999999">
      <c r="A889" s="169"/>
      <c r="B889" s="135"/>
      <c r="C889" s="135"/>
      <c r="D889" s="135"/>
      <c r="E889" s="135"/>
      <c r="F889" s="135"/>
      <c r="G889" s="135"/>
      <c r="H889" s="135"/>
      <c r="I889" s="135"/>
      <c r="J889" s="135"/>
      <c r="K889" s="135"/>
      <c r="L889" s="135"/>
      <c r="M889" s="133"/>
      <c r="N889" s="133"/>
      <c r="O889" s="156"/>
      <c r="P889" s="133"/>
      <c r="Q889" s="133"/>
      <c r="R889" s="133"/>
      <c r="S889" s="133"/>
      <c r="T889" s="133"/>
      <c r="U889" s="133"/>
      <c r="V889" s="133"/>
      <c r="W889" s="133"/>
      <c r="X889" s="133"/>
      <c r="Y889" s="133"/>
      <c r="Z889" s="133"/>
      <c r="AA889" s="133"/>
      <c r="AB889" s="129" t="str">
        <f>IF(基本情報登録!$D$10="","",IF(基本情報登録!$D$10=F889,1,0))</f>
        <v/>
      </c>
      <c r="AC889" s="133"/>
      <c r="AV889" s="155"/>
    </row>
    <row r="890" spans="1:48" ht="17.649999999999999">
      <c r="A890" s="169"/>
      <c r="B890" s="135"/>
      <c r="C890" s="135"/>
      <c r="D890" s="135"/>
      <c r="E890" s="135"/>
      <c r="F890" s="135"/>
      <c r="G890" s="135"/>
      <c r="H890" s="135"/>
      <c r="I890" s="135"/>
      <c r="J890" s="135"/>
      <c r="K890" s="135"/>
      <c r="L890" s="135"/>
      <c r="M890" s="133"/>
      <c r="N890" s="133"/>
      <c r="O890" s="156"/>
      <c r="P890" s="133"/>
      <c r="Q890" s="133"/>
      <c r="R890" s="133"/>
      <c r="S890" s="133"/>
      <c r="T890" s="133"/>
      <c r="U890" s="133"/>
      <c r="V890" s="133"/>
      <c r="W890" s="133"/>
      <c r="X890" s="133"/>
      <c r="Y890" s="133"/>
      <c r="Z890" s="133"/>
      <c r="AA890" s="133"/>
      <c r="AB890" s="129" t="str">
        <f>IF(基本情報登録!$D$10="","",IF(基本情報登録!$D$10=F890,1,0))</f>
        <v/>
      </c>
      <c r="AC890" s="133"/>
      <c r="AV890" s="155"/>
    </row>
    <row r="891" spans="1:48" ht="17.649999999999999">
      <c r="A891" s="169"/>
      <c r="B891" s="135"/>
      <c r="C891" s="135"/>
      <c r="D891" s="135"/>
      <c r="E891" s="135"/>
      <c r="F891" s="135"/>
      <c r="G891" s="135"/>
      <c r="H891" s="135"/>
      <c r="I891" s="135"/>
      <c r="J891" s="135"/>
      <c r="K891" s="135"/>
      <c r="L891" s="135"/>
      <c r="M891" s="133"/>
      <c r="N891" s="133"/>
      <c r="O891" s="156"/>
      <c r="P891" s="133"/>
      <c r="Q891" s="133"/>
      <c r="R891" s="133"/>
      <c r="S891" s="133"/>
      <c r="T891" s="133"/>
      <c r="U891" s="133"/>
      <c r="V891" s="133"/>
      <c r="W891" s="133"/>
      <c r="X891" s="133"/>
      <c r="Y891" s="133"/>
      <c r="Z891" s="133"/>
      <c r="AA891" s="133"/>
      <c r="AB891" s="129" t="str">
        <f>IF(基本情報登録!$D$10="","",IF(基本情報登録!$D$10=F891,1,0))</f>
        <v/>
      </c>
      <c r="AC891" s="133"/>
      <c r="AV891" s="155"/>
    </row>
    <row r="892" spans="1:48" ht="17.649999999999999">
      <c r="A892" s="169"/>
      <c r="B892" s="135"/>
      <c r="C892" s="135"/>
      <c r="D892" s="135"/>
      <c r="E892" s="135"/>
      <c r="F892" s="135"/>
      <c r="G892" s="135"/>
      <c r="H892" s="135"/>
      <c r="I892" s="135"/>
      <c r="J892" s="135"/>
      <c r="K892" s="135"/>
      <c r="L892" s="135"/>
      <c r="M892" s="133"/>
      <c r="N892" s="133"/>
      <c r="O892" s="156"/>
      <c r="P892" s="133"/>
      <c r="Q892" s="133"/>
      <c r="R892" s="133"/>
      <c r="S892" s="133"/>
      <c r="T892" s="133"/>
      <c r="U892" s="133"/>
      <c r="V892" s="133"/>
      <c r="W892" s="133"/>
      <c r="X892" s="133"/>
      <c r="Y892" s="133"/>
      <c r="Z892" s="133"/>
      <c r="AA892" s="133"/>
      <c r="AB892" s="129" t="str">
        <f>IF(基本情報登録!$D$10="","",IF(基本情報登録!$D$10=F892,1,0))</f>
        <v/>
      </c>
      <c r="AC892" s="133"/>
      <c r="AV892" s="155"/>
    </row>
    <row r="893" spans="1:48" ht="17.649999999999999">
      <c r="A893" s="169"/>
      <c r="B893" s="135"/>
      <c r="C893" s="135"/>
      <c r="D893" s="135"/>
      <c r="E893" s="135"/>
      <c r="F893" s="135"/>
      <c r="G893" s="135"/>
      <c r="H893" s="135"/>
      <c r="I893" s="135"/>
      <c r="J893" s="135"/>
      <c r="K893" s="135"/>
      <c r="L893" s="135"/>
      <c r="M893" s="133"/>
      <c r="N893" s="133"/>
      <c r="O893" s="156"/>
      <c r="P893" s="133"/>
      <c r="Q893" s="133"/>
      <c r="R893" s="133"/>
      <c r="S893" s="133"/>
      <c r="T893" s="133"/>
      <c r="U893" s="133"/>
      <c r="V893" s="133"/>
      <c r="W893" s="133"/>
      <c r="X893" s="133"/>
      <c r="Y893" s="133"/>
      <c r="Z893" s="133"/>
      <c r="AA893" s="133"/>
      <c r="AB893" s="129" t="str">
        <f>IF(基本情報登録!$D$10="","",IF(基本情報登録!$D$10=F893,1,0))</f>
        <v/>
      </c>
      <c r="AC893" s="133"/>
      <c r="AV893" s="155"/>
    </row>
    <row r="894" spans="1:48" ht="17.649999999999999">
      <c r="A894" s="169"/>
      <c r="B894" s="135"/>
      <c r="C894" s="135"/>
      <c r="D894" s="135"/>
      <c r="E894" s="135"/>
      <c r="F894" s="135"/>
      <c r="G894" s="135"/>
      <c r="H894" s="135"/>
      <c r="I894" s="135"/>
      <c r="J894" s="135"/>
      <c r="K894" s="135"/>
      <c r="L894" s="135"/>
      <c r="M894" s="133"/>
      <c r="N894" s="133"/>
      <c r="O894" s="156"/>
      <c r="P894" s="133"/>
      <c r="Q894" s="133"/>
      <c r="R894" s="133"/>
      <c r="S894" s="133"/>
      <c r="T894" s="133"/>
      <c r="U894" s="133"/>
      <c r="V894" s="133"/>
      <c r="W894" s="133"/>
      <c r="X894" s="133"/>
      <c r="Y894" s="133"/>
      <c r="Z894" s="133"/>
      <c r="AA894" s="133"/>
      <c r="AB894" s="129" t="str">
        <f>IF(基本情報登録!$D$10="","",IF(基本情報登録!$D$10=F894,1,0))</f>
        <v/>
      </c>
      <c r="AC894" s="133"/>
      <c r="AV894" s="155"/>
    </row>
    <row r="895" spans="1:48" ht="17.649999999999999">
      <c r="A895" s="169"/>
      <c r="B895" s="135"/>
      <c r="C895" s="135"/>
      <c r="D895" s="135"/>
      <c r="E895" s="135"/>
      <c r="F895" s="135"/>
      <c r="G895" s="135"/>
      <c r="H895" s="135"/>
      <c r="I895" s="135"/>
      <c r="J895" s="135"/>
      <c r="K895" s="135"/>
      <c r="L895" s="135"/>
      <c r="M895" s="133"/>
      <c r="N895" s="133"/>
      <c r="O895" s="156"/>
      <c r="P895" s="133"/>
      <c r="Q895" s="133"/>
      <c r="R895" s="133"/>
      <c r="S895" s="133"/>
      <c r="T895" s="133"/>
      <c r="U895" s="133"/>
      <c r="V895" s="133"/>
      <c r="W895" s="133"/>
      <c r="X895" s="133"/>
      <c r="Y895" s="133"/>
      <c r="Z895" s="133"/>
      <c r="AA895" s="133"/>
      <c r="AB895" s="129" t="str">
        <f>IF(基本情報登録!$D$10="","",IF(基本情報登録!$D$10=F895,1,0))</f>
        <v/>
      </c>
      <c r="AC895" s="133"/>
      <c r="AV895" s="155"/>
    </row>
    <row r="896" spans="1:48" ht="17.649999999999999">
      <c r="A896" s="169"/>
      <c r="B896" s="135"/>
      <c r="C896" s="135"/>
      <c r="D896" s="135"/>
      <c r="E896" s="135"/>
      <c r="F896" s="135"/>
      <c r="G896" s="135"/>
      <c r="H896" s="135"/>
      <c r="I896" s="135"/>
      <c r="J896" s="135"/>
      <c r="K896" s="135"/>
      <c r="L896" s="135"/>
      <c r="M896" s="133"/>
      <c r="N896" s="133"/>
      <c r="O896" s="156"/>
      <c r="P896" s="133"/>
      <c r="Q896" s="133"/>
      <c r="R896" s="133"/>
      <c r="S896" s="133"/>
      <c r="T896" s="133"/>
      <c r="U896" s="133"/>
      <c r="V896" s="133"/>
      <c r="W896" s="133"/>
      <c r="X896" s="133"/>
      <c r="Y896" s="133"/>
      <c r="Z896" s="133"/>
      <c r="AA896" s="133"/>
      <c r="AB896" s="129" t="str">
        <f>IF(基本情報登録!$D$10="","",IF(基本情報登録!$D$10=F896,1,0))</f>
        <v/>
      </c>
      <c r="AC896" s="133"/>
      <c r="AV896" s="155"/>
    </row>
    <row r="897" spans="1:48" ht="17.649999999999999">
      <c r="A897" s="169"/>
      <c r="B897" s="135"/>
      <c r="C897" s="135"/>
      <c r="D897" s="135"/>
      <c r="E897" s="135"/>
      <c r="F897" s="135"/>
      <c r="G897" s="135"/>
      <c r="H897" s="135"/>
      <c r="I897" s="135"/>
      <c r="J897" s="135"/>
      <c r="K897" s="135"/>
      <c r="L897" s="135"/>
      <c r="M897" s="133"/>
      <c r="N897" s="133"/>
      <c r="O897" s="156"/>
      <c r="P897" s="133"/>
      <c r="Q897" s="133"/>
      <c r="R897" s="133"/>
      <c r="S897" s="133"/>
      <c r="T897" s="133"/>
      <c r="U897" s="133"/>
      <c r="V897" s="133"/>
      <c r="W897" s="133"/>
      <c r="X897" s="133"/>
      <c r="Y897" s="133"/>
      <c r="Z897" s="133"/>
      <c r="AA897" s="133"/>
      <c r="AB897" s="129" t="str">
        <f>IF(基本情報登録!$D$10="","",IF(基本情報登録!$D$10=F897,1,0))</f>
        <v/>
      </c>
      <c r="AC897" s="133"/>
      <c r="AV897" s="155"/>
    </row>
    <row r="898" spans="1:48" ht="17.649999999999999">
      <c r="A898" s="169"/>
      <c r="B898" s="135"/>
      <c r="C898" s="135"/>
      <c r="D898" s="135"/>
      <c r="E898" s="135"/>
      <c r="F898" s="135"/>
      <c r="G898" s="135"/>
      <c r="H898" s="135"/>
      <c r="I898" s="135"/>
      <c r="J898" s="135"/>
      <c r="K898" s="135"/>
      <c r="L898" s="135"/>
      <c r="M898" s="133"/>
      <c r="N898" s="133"/>
      <c r="O898" s="156"/>
      <c r="P898" s="133"/>
      <c r="Q898" s="133"/>
      <c r="R898" s="133"/>
      <c r="S898" s="133"/>
      <c r="T898" s="133"/>
      <c r="U898" s="133"/>
      <c r="V898" s="133"/>
      <c r="W898" s="133"/>
      <c r="X898" s="133"/>
      <c r="Y898" s="133"/>
      <c r="Z898" s="133"/>
      <c r="AA898" s="133"/>
      <c r="AB898" s="129" t="str">
        <f>IF(基本情報登録!$D$10="","",IF(基本情報登録!$D$10=F898,1,0))</f>
        <v/>
      </c>
      <c r="AC898" s="133"/>
      <c r="AV898" s="155"/>
    </row>
    <row r="899" spans="1:48" ht="17.649999999999999">
      <c r="A899" s="169"/>
      <c r="B899" s="135"/>
      <c r="C899" s="135"/>
      <c r="D899" s="135"/>
      <c r="E899" s="135"/>
      <c r="F899" s="135"/>
      <c r="G899" s="135"/>
      <c r="H899" s="135"/>
      <c r="I899" s="135"/>
      <c r="J899" s="135"/>
      <c r="K899" s="135"/>
      <c r="L899" s="135"/>
      <c r="M899" s="133"/>
      <c r="N899" s="133"/>
      <c r="O899" s="156"/>
      <c r="P899" s="133"/>
      <c r="Q899" s="133"/>
      <c r="R899" s="133"/>
      <c r="S899" s="133"/>
      <c r="T899" s="133"/>
      <c r="U899" s="133"/>
      <c r="V899" s="133"/>
      <c r="W899" s="133"/>
      <c r="X899" s="133"/>
      <c r="Y899" s="133"/>
      <c r="Z899" s="133"/>
      <c r="AA899" s="133"/>
      <c r="AB899" s="129" t="str">
        <f>IF(基本情報登録!$D$10="","",IF(基本情報登録!$D$10=F899,1,0))</f>
        <v/>
      </c>
      <c r="AC899" s="133"/>
      <c r="AV899" s="155"/>
    </row>
    <row r="900" spans="1:48" ht="17.649999999999999">
      <c r="A900" s="169"/>
      <c r="B900" s="135"/>
      <c r="C900" s="135"/>
      <c r="D900" s="135"/>
      <c r="E900" s="135"/>
      <c r="F900" s="135"/>
      <c r="G900" s="135"/>
      <c r="H900" s="135"/>
      <c r="I900" s="135"/>
      <c r="J900" s="135"/>
      <c r="K900" s="135"/>
      <c r="L900" s="135"/>
      <c r="M900" s="133"/>
      <c r="N900" s="133"/>
      <c r="O900" s="156"/>
      <c r="P900" s="133"/>
      <c r="Q900" s="133"/>
      <c r="R900" s="133"/>
      <c r="S900" s="133"/>
      <c r="T900" s="133"/>
      <c r="U900" s="133"/>
      <c r="V900" s="133"/>
      <c r="W900" s="133"/>
      <c r="X900" s="133"/>
      <c r="Y900" s="133"/>
      <c r="Z900" s="133"/>
      <c r="AA900" s="133"/>
      <c r="AB900" s="129" t="str">
        <f>IF(基本情報登録!$D$10="","",IF(基本情報登録!$D$10=F900,1,0))</f>
        <v/>
      </c>
      <c r="AC900" s="133"/>
      <c r="AV900" s="155"/>
    </row>
    <row r="901" spans="1:48" ht="17.649999999999999">
      <c r="A901" s="169"/>
      <c r="B901" s="135"/>
      <c r="C901" s="135"/>
      <c r="D901" s="135"/>
      <c r="E901" s="135"/>
      <c r="F901" s="135"/>
      <c r="G901" s="135"/>
      <c r="H901" s="135"/>
      <c r="I901" s="135"/>
      <c r="J901" s="135"/>
      <c r="K901" s="135"/>
      <c r="L901" s="135"/>
      <c r="M901" s="133"/>
      <c r="N901" s="133"/>
      <c r="O901" s="156"/>
      <c r="P901" s="133"/>
      <c r="Q901" s="133"/>
      <c r="R901" s="133"/>
      <c r="S901" s="133"/>
      <c r="T901" s="133"/>
      <c r="U901" s="133"/>
      <c r="V901" s="133"/>
      <c r="W901" s="133"/>
      <c r="X901" s="133"/>
      <c r="Y901" s="133"/>
      <c r="Z901" s="133"/>
      <c r="AA901" s="133"/>
      <c r="AB901" s="129" t="str">
        <f>IF(基本情報登録!$D$10="","",IF(基本情報登録!$D$10=F901,1,0))</f>
        <v/>
      </c>
      <c r="AC901" s="133"/>
      <c r="AV901" s="155"/>
    </row>
    <row r="902" spans="1:48" ht="17.649999999999999">
      <c r="A902" s="169"/>
      <c r="B902" s="135"/>
      <c r="C902" s="135"/>
      <c r="D902" s="135"/>
      <c r="E902" s="135"/>
      <c r="F902" s="135"/>
      <c r="G902" s="135"/>
      <c r="H902" s="135"/>
      <c r="I902" s="135"/>
      <c r="J902" s="135"/>
      <c r="K902" s="135"/>
      <c r="L902" s="135"/>
      <c r="M902" s="133"/>
      <c r="N902" s="133"/>
      <c r="O902" s="156"/>
      <c r="P902" s="133"/>
      <c r="Q902" s="133"/>
      <c r="R902" s="133"/>
      <c r="S902" s="133"/>
      <c r="T902" s="133"/>
      <c r="U902" s="133"/>
      <c r="V902" s="133"/>
      <c r="W902" s="133"/>
      <c r="X902" s="133"/>
      <c r="Y902" s="133"/>
      <c r="Z902" s="133"/>
      <c r="AA902" s="133"/>
      <c r="AB902" s="129" t="str">
        <f>IF(基本情報登録!$D$10="","",IF(基本情報登録!$D$10=F902,1,0))</f>
        <v/>
      </c>
      <c r="AC902" s="133"/>
      <c r="AV902" s="155"/>
    </row>
    <row r="903" spans="1:48" ht="17.649999999999999">
      <c r="A903" s="169"/>
      <c r="B903" s="135"/>
      <c r="C903" s="135"/>
      <c r="D903" s="135"/>
      <c r="E903" s="135"/>
      <c r="F903" s="135"/>
      <c r="G903" s="135"/>
      <c r="H903" s="135"/>
      <c r="I903" s="135"/>
      <c r="J903" s="135"/>
      <c r="K903" s="135"/>
      <c r="L903" s="135"/>
      <c r="M903" s="133"/>
      <c r="N903" s="133"/>
      <c r="O903" s="156"/>
      <c r="P903" s="133"/>
      <c r="Q903" s="133"/>
      <c r="R903" s="133"/>
      <c r="S903" s="133"/>
      <c r="T903" s="133"/>
      <c r="U903" s="133"/>
      <c r="V903" s="133"/>
      <c r="W903" s="133"/>
      <c r="X903" s="133"/>
      <c r="Y903" s="133"/>
      <c r="Z903" s="133"/>
      <c r="AA903" s="133"/>
      <c r="AB903" s="129" t="str">
        <f>IF(基本情報登録!$D$10="","",IF(基本情報登録!$D$10=F903,1,0))</f>
        <v/>
      </c>
      <c r="AC903" s="133"/>
      <c r="AV903" s="155"/>
    </row>
    <row r="904" spans="1:48" ht="17.649999999999999">
      <c r="A904" s="169"/>
      <c r="B904" s="135"/>
      <c r="C904" s="135"/>
      <c r="D904" s="135"/>
      <c r="E904" s="135"/>
      <c r="F904" s="135"/>
      <c r="G904" s="135"/>
      <c r="H904" s="135"/>
      <c r="I904" s="135"/>
      <c r="J904" s="135"/>
      <c r="K904" s="135"/>
      <c r="L904" s="135"/>
      <c r="M904" s="133"/>
      <c r="N904" s="133"/>
      <c r="O904" s="156"/>
      <c r="P904" s="133"/>
      <c r="Q904" s="133"/>
      <c r="R904" s="133"/>
      <c r="S904" s="133"/>
      <c r="T904" s="133"/>
      <c r="U904" s="133"/>
      <c r="V904" s="133"/>
      <c r="W904" s="133"/>
      <c r="X904" s="133"/>
      <c r="Y904" s="133"/>
      <c r="Z904" s="133"/>
      <c r="AA904" s="133"/>
      <c r="AB904" s="129" t="str">
        <f>IF(基本情報登録!$D$10="","",IF(基本情報登録!$D$10=F904,1,0))</f>
        <v/>
      </c>
      <c r="AC904" s="133"/>
      <c r="AV904" s="155"/>
    </row>
    <row r="905" spans="1:48" ht="17.649999999999999">
      <c r="A905" s="169"/>
      <c r="B905" s="135"/>
      <c r="C905" s="135"/>
      <c r="D905" s="135"/>
      <c r="E905" s="135"/>
      <c r="F905" s="135"/>
      <c r="G905" s="135"/>
      <c r="H905" s="135"/>
      <c r="I905" s="135"/>
      <c r="J905" s="135"/>
      <c r="K905" s="135"/>
      <c r="L905" s="135"/>
      <c r="M905" s="133"/>
      <c r="N905" s="133"/>
      <c r="O905" s="156"/>
      <c r="P905" s="133"/>
      <c r="Q905" s="133"/>
      <c r="R905" s="133"/>
      <c r="S905" s="133"/>
      <c r="T905" s="133"/>
      <c r="U905" s="133"/>
      <c r="V905" s="133"/>
      <c r="W905" s="133"/>
      <c r="X905" s="133"/>
      <c r="Y905" s="133"/>
      <c r="Z905" s="133"/>
      <c r="AA905" s="133"/>
      <c r="AB905" s="129" t="str">
        <f>IF(基本情報登録!$D$10="","",IF(基本情報登録!$D$10=F905,1,0))</f>
        <v/>
      </c>
      <c r="AC905" s="133"/>
      <c r="AV905" s="155"/>
    </row>
    <row r="906" spans="1:48" ht="17.649999999999999">
      <c r="A906" s="169"/>
      <c r="B906" s="135"/>
      <c r="C906" s="135"/>
      <c r="D906" s="135"/>
      <c r="E906" s="135"/>
      <c r="F906" s="135"/>
      <c r="G906" s="135"/>
      <c r="H906" s="135"/>
      <c r="I906" s="135"/>
      <c r="J906" s="135"/>
      <c r="K906" s="135"/>
      <c r="L906" s="135"/>
      <c r="M906" s="133"/>
      <c r="N906" s="133"/>
      <c r="O906" s="156"/>
      <c r="P906" s="133"/>
      <c r="Q906" s="133"/>
      <c r="R906" s="133"/>
      <c r="S906" s="133"/>
      <c r="T906" s="133"/>
      <c r="U906" s="133"/>
      <c r="V906" s="133"/>
      <c r="W906" s="133"/>
      <c r="X906" s="133"/>
      <c r="Y906" s="133"/>
      <c r="Z906" s="133"/>
      <c r="AA906" s="133"/>
      <c r="AB906" s="129" t="str">
        <f>IF(基本情報登録!$D$10="","",IF(基本情報登録!$D$10=F906,1,0))</f>
        <v/>
      </c>
      <c r="AC906" s="133"/>
      <c r="AV906" s="155"/>
    </row>
    <row r="907" spans="1:48" ht="17.649999999999999">
      <c r="A907" s="170"/>
      <c r="B907" s="135"/>
      <c r="C907" s="135"/>
      <c r="D907" s="135"/>
      <c r="E907" s="135"/>
      <c r="F907" s="135"/>
      <c r="G907" s="135"/>
      <c r="H907" s="135"/>
      <c r="I907" s="135"/>
      <c r="J907" s="135"/>
      <c r="K907" s="135"/>
      <c r="L907" s="135"/>
      <c r="M907" s="133"/>
      <c r="N907" s="133"/>
      <c r="O907" s="156"/>
      <c r="P907" s="133"/>
      <c r="Q907" s="133"/>
      <c r="R907" s="133"/>
      <c r="S907" s="133"/>
      <c r="T907" s="133"/>
      <c r="U907" s="133"/>
      <c r="V907" s="133"/>
      <c r="W907" s="133"/>
      <c r="X907" s="133"/>
      <c r="Y907" s="133"/>
      <c r="Z907" s="133"/>
      <c r="AA907" s="133"/>
      <c r="AB907" s="129" t="str">
        <f>IF(基本情報登録!$D$10="","",IF(基本情報登録!$D$10=F907,1,0))</f>
        <v/>
      </c>
      <c r="AC907" s="133"/>
      <c r="AV907" s="155"/>
    </row>
    <row r="908" spans="1:48" ht="17.649999999999999">
      <c r="A908" s="170"/>
      <c r="B908" s="135"/>
      <c r="C908" s="135"/>
      <c r="D908" s="135"/>
      <c r="E908" s="135"/>
      <c r="F908" s="135"/>
      <c r="G908" s="135"/>
      <c r="H908" s="135"/>
      <c r="I908" s="135"/>
      <c r="J908" s="135"/>
      <c r="K908" s="135"/>
      <c r="L908" s="135"/>
      <c r="M908" s="133"/>
      <c r="N908" s="133"/>
      <c r="O908" s="156"/>
      <c r="P908" s="133"/>
      <c r="Q908" s="133"/>
      <c r="R908" s="133"/>
      <c r="S908" s="133"/>
      <c r="T908" s="133"/>
      <c r="U908" s="133"/>
      <c r="V908" s="133"/>
      <c r="W908" s="133"/>
      <c r="X908" s="133"/>
      <c r="Y908" s="133"/>
      <c r="Z908" s="133"/>
      <c r="AA908" s="133"/>
      <c r="AB908" s="129" t="str">
        <f>IF(基本情報登録!$D$10="","",IF(基本情報登録!$D$10=F908,1,0))</f>
        <v/>
      </c>
      <c r="AC908" s="133"/>
      <c r="AV908" s="155"/>
    </row>
    <row r="909" spans="1:48" ht="17.649999999999999">
      <c r="A909" s="170"/>
      <c r="B909" s="135"/>
      <c r="C909" s="135"/>
      <c r="D909" s="135"/>
      <c r="E909" s="135"/>
      <c r="F909" s="135"/>
      <c r="G909" s="135"/>
      <c r="H909" s="135"/>
      <c r="I909" s="135"/>
      <c r="J909" s="135"/>
      <c r="K909" s="135"/>
      <c r="L909" s="135"/>
      <c r="M909" s="133"/>
      <c r="N909" s="133"/>
      <c r="O909" s="156"/>
      <c r="P909" s="133"/>
      <c r="Q909" s="133"/>
      <c r="R909" s="133"/>
      <c r="S909" s="133"/>
      <c r="T909" s="133"/>
      <c r="U909" s="133"/>
      <c r="V909" s="133"/>
      <c r="W909" s="133"/>
      <c r="X909" s="133"/>
      <c r="Y909" s="133"/>
      <c r="Z909" s="133"/>
      <c r="AA909" s="133"/>
      <c r="AB909" s="129" t="str">
        <f>IF(基本情報登録!$D$10="","",IF(基本情報登録!$D$10=F909,1,0))</f>
        <v/>
      </c>
      <c r="AC909" s="133"/>
      <c r="AV909" s="155"/>
    </row>
    <row r="910" spans="1:48" ht="17.649999999999999">
      <c r="A910" s="170"/>
      <c r="B910" s="135"/>
      <c r="C910" s="135"/>
      <c r="D910" s="135"/>
      <c r="E910" s="135"/>
      <c r="F910" s="135"/>
      <c r="G910" s="135"/>
      <c r="H910" s="135"/>
      <c r="I910" s="135"/>
      <c r="J910" s="135"/>
      <c r="K910" s="135"/>
      <c r="L910" s="135"/>
      <c r="M910" s="133"/>
      <c r="N910" s="133"/>
      <c r="O910" s="156"/>
      <c r="P910" s="133"/>
      <c r="Q910" s="133"/>
      <c r="R910" s="133"/>
      <c r="S910" s="133"/>
      <c r="T910" s="133"/>
      <c r="U910" s="133"/>
      <c r="V910" s="133"/>
      <c r="W910" s="133"/>
      <c r="X910" s="133"/>
      <c r="Y910" s="133"/>
      <c r="Z910" s="133"/>
      <c r="AA910" s="133"/>
      <c r="AB910" s="129" t="str">
        <f>IF(基本情報登録!$D$10="","",IF(基本情報登録!$D$10=F910,1,0))</f>
        <v/>
      </c>
      <c r="AC910" s="133"/>
      <c r="AV910" s="155"/>
    </row>
    <row r="911" spans="1:48" ht="17.649999999999999">
      <c r="A911" s="170"/>
      <c r="B911" s="135"/>
      <c r="C911" s="135"/>
      <c r="D911" s="135"/>
      <c r="E911" s="135"/>
      <c r="F911" s="135"/>
      <c r="G911" s="135"/>
      <c r="H911" s="135"/>
      <c r="I911" s="135"/>
      <c r="J911" s="135"/>
      <c r="K911" s="135"/>
      <c r="L911" s="135"/>
      <c r="M911" s="133"/>
      <c r="N911" s="133"/>
      <c r="O911" s="156"/>
      <c r="P911" s="133"/>
      <c r="Q911" s="133"/>
      <c r="R911" s="133"/>
      <c r="S911" s="133"/>
      <c r="T911" s="133"/>
      <c r="U911" s="133"/>
      <c r="V911" s="133"/>
      <c r="W911" s="133"/>
      <c r="X911" s="133"/>
      <c r="Y911" s="133"/>
      <c r="Z911" s="133"/>
      <c r="AA911" s="133"/>
      <c r="AB911" s="129" t="str">
        <f>IF(基本情報登録!$D$10="","",IF(基本情報登録!$D$10=F911,1,0))</f>
        <v/>
      </c>
      <c r="AC911" s="133"/>
      <c r="AV911" s="155"/>
    </row>
    <row r="912" spans="1:48" ht="17.649999999999999">
      <c r="A912" s="170"/>
      <c r="B912" s="135"/>
      <c r="C912" s="135"/>
      <c r="D912" s="135"/>
      <c r="E912" s="135"/>
      <c r="F912" s="135"/>
      <c r="G912" s="135"/>
      <c r="H912" s="135"/>
      <c r="I912" s="135"/>
      <c r="J912" s="135"/>
      <c r="K912" s="135"/>
      <c r="L912" s="135"/>
      <c r="M912" s="133"/>
      <c r="N912" s="133"/>
      <c r="O912" s="156"/>
      <c r="P912" s="133"/>
      <c r="Q912" s="133"/>
      <c r="R912" s="133"/>
      <c r="S912" s="133"/>
      <c r="T912" s="133"/>
      <c r="U912" s="133"/>
      <c r="V912" s="133"/>
      <c r="W912" s="133"/>
      <c r="X912" s="133"/>
      <c r="Y912" s="133"/>
      <c r="Z912" s="133"/>
      <c r="AA912" s="133"/>
      <c r="AB912" s="129" t="str">
        <f>IF(基本情報登録!$D$10="","",IF(基本情報登録!$D$10=F912,1,0))</f>
        <v/>
      </c>
      <c r="AC912" s="133"/>
      <c r="AV912" s="155"/>
    </row>
    <row r="913" spans="1:48" ht="17.649999999999999">
      <c r="A913" s="170"/>
      <c r="B913" s="135"/>
      <c r="C913" s="135"/>
      <c r="D913" s="135"/>
      <c r="E913" s="135"/>
      <c r="F913" s="135"/>
      <c r="G913" s="135"/>
      <c r="H913" s="135"/>
      <c r="I913" s="135"/>
      <c r="J913" s="135"/>
      <c r="K913" s="135"/>
      <c r="L913" s="135"/>
      <c r="M913" s="133"/>
      <c r="N913" s="133"/>
      <c r="O913" s="156"/>
      <c r="P913" s="133"/>
      <c r="Q913" s="133"/>
      <c r="R913" s="133"/>
      <c r="S913" s="133"/>
      <c r="T913" s="133"/>
      <c r="U913" s="133"/>
      <c r="V913" s="133"/>
      <c r="W913" s="133"/>
      <c r="X913" s="133"/>
      <c r="Y913" s="133"/>
      <c r="Z913" s="133"/>
      <c r="AA913" s="133"/>
      <c r="AB913" s="129" t="str">
        <f>IF(基本情報登録!$D$10="","",IF(基本情報登録!$D$10=F913,1,0))</f>
        <v/>
      </c>
      <c r="AC913" s="133"/>
      <c r="AV913" s="155"/>
    </row>
    <row r="914" spans="1:48" ht="17.649999999999999">
      <c r="A914" s="170"/>
      <c r="B914" s="135"/>
      <c r="C914" s="135"/>
      <c r="D914" s="135"/>
      <c r="E914" s="135"/>
      <c r="F914" s="135"/>
      <c r="G914" s="135"/>
      <c r="H914" s="135"/>
      <c r="I914" s="135"/>
      <c r="J914" s="135"/>
      <c r="K914" s="135"/>
      <c r="L914" s="135"/>
      <c r="M914" s="133"/>
      <c r="N914" s="133"/>
      <c r="O914" s="156"/>
      <c r="P914" s="133"/>
      <c r="Q914" s="133"/>
      <c r="R914" s="133"/>
      <c r="S914" s="133"/>
      <c r="T914" s="133"/>
      <c r="U914" s="133"/>
      <c r="V914" s="133"/>
      <c r="W914" s="133"/>
      <c r="X914" s="133"/>
      <c r="Y914" s="133"/>
      <c r="Z914" s="133"/>
      <c r="AA914" s="133"/>
      <c r="AB914" s="129" t="str">
        <f>IF(基本情報登録!$D$10="","",IF(基本情報登録!$D$10=F914,1,0))</f>
        <v/>
      </c>
      <c r="AC914" s="133"/>
      <c r="AV914" s="155"/>
    </row>
    <row r="915" spans="1:48" ht="17.649999999999999">
      <c r="A915" s="170"/>
      <c r="B915" s="135"/>
      <c r="C915" s="135"/>
      <c r="D915" s="135"/>
      <c r="E915" s="135"/>
      <c r="F915" s="135"/>
      <c r="G915" s="135"/>
      <c r="H915" s="135"/>
      <c r="I915" s="135"/>
      <c r="J915" s="135"/>
      <c r="K915" s="135"/>
      <c r="L915" s="135"/>
      <c r="M915" s="133"/>
      <c r="N915" s="133"/>
      <c r="O915" s="156"/>
      <c r="P915" s="133"/>
      <c r="Q915" s="133"/>
      <c r="R915" s="133"/>
      <c r="S915" s="133"/>
      <c r="T915" s="133"/>
      <c r="U915" s="133"/>
      <c r="V915" s="133"/>
      <c r="W915" s="133"/>
      <c r="X915" s="133"/>
      <c r="Y915" s="133"/>
      <c r="Z915" s="133"/>
      <c r="AA915" s="133"/>
      <c r="AB915" s="129" t="str">
        <f>IF(基本情報登録!$D$10="","",IF(基本情報登録!$D$10=F915,1,0))</f>
        <v/>
      </c>
      <c r="AC915" s="133"/>
      <c r="AV915" s="155"/>
    </row>
    <row r="916" spans="1:48" ht="17.649999999999999">
      <c r="A916" s="170"/>
      <c r="B916" s="135"/>
      <c r="C916" s="135"/>
      <c r="D916" s="135"/>
      <c r="E916" s="135"/>
      <c r="F916" s="135"/>
      <c r="G916" s="135"/>
      <c r="H916" s="135"/>
      <c r="I916" s="135"/>
      <c r="J916" s="135"/>
      <c r="K916" s="135"/>
      <c r="L916" s="135"/>
      <c r="M916" s="133"/>
      <c r="N916" s="133"/>
      <c r="O916" s="156"/>
      <c r="P916" s="133"/>
      <c r="Q916" s="133"/>
      <c r="R916" s="133"/>
      <c r="S916" s="133"/>
      <c r="T916" s="133"/>
      <c r="U916" s="133"/>
      <c r="V916" s="133"/>
      <c r="W916" s="133"/>
      <c r="X916" s="133"/>
      <c r="Y916" s="133"/>
      <c r="Z916" s="133"/>
      <c r="AA916" s="133"/>
      <c r="AB916" s="129" t="str">
        <f>IF(基本情報登録!$D$10="","",IF(基本情報登録!$D$10=F916,1,0))</f>
        <v/>
      </c>
      <c r="AC916" s="133"/>
      <c r="AV916" s="155"/>
    </row>
    <row r="917" spans="1:48" ht="17.649999999999999">
      <c r="A917" s="170"/>
      <c r="B917" s="135"/>
      <c r="C917" s="135"/>
      <c r="D917" s="135"/>
      <c r="E917" s="135"/>
      <c r="F917" s="135"/>
      <c r="G917" s="135"/>
      <c r="H917" s="135"/>
      <c r="I917" s="135"/>
      <c r="J917" s="135"/>
      <c r="K917" s="135"/>
      <c r="L917" s="135"/>
      <c r="M917" s="133"/>
      <c r="N917" s="133"/>
      <c r="O917" s="156"/>
      <c r="P917" s="133"/>
      <c r="Q917" s="133"/>
      <c r="R917" s="133"/>
      <c r="S917" s="133"/>
      <c r="T917" s="133"/>
      <c r="U917" s="133"/>
      <c r="V917" s="133"/>
      <c r="W917" s="133"/>
      <c r="X917" s="133"/>
      <c r="Y917" s="133"/>
      <c r="Z917" s="133"/>
      <c r="AA917" s="133"/>
      <c r="AB917" s="129" t="str">
        <f>IF(基本情報登録!$D$10="","",IF(基本情報登録!$D$10=F917,1,0))</f>
        <v/>
      </c>
      <c r="AC917" s="133"/>
      <c r="AV917" s="155"/>
    </row>
    <row r="918" spans="1:48" ht="17.649999999999999">
      <c r="A918" s="170"/>
      <c r="B918" s="135"/>
      <c r="C918" s="135"/>
      <c r="D918" s="135"/>
      <c r="E918" s="135"/>
      <c r="F918" s="135"/>
      <c r="G918" s="135"/>
      <c r="H918" s="135"/>
      <c r="I918" s="135"/>
      <c r="J918" s="135"/>
      <c r="K918" s="135"/>
      <c r="L918" s="135"/>
      <c r="M918" s="133"/>
      <c r="N918" s="133"/>
      <c r="O918" s="156"/>
      <c r="P918" s="133"/>
      <c r="Q918" s="133"/>
      <c r="R918" s="133"/>
      <c r="S918" s="133"/>
      <c r="T918" s="133"/>
      <c r="U918" s="133"/>
      <c r="V918" s="133"/>
      <c r="W918" s="133"/>
      <c r="X918" s="133"/>
      <c r="Y918" s="133"/>
      <c r="Z918" s="133"/>
      <c r="AA918" s="133"/>
      <c r="AB918" s="129" t="str">
        <f>IF(基本情報登録!$D$10="","",IF(基本情報登録!$D$10=F918,1,0))</f>
        <v/>
      </c>
      <c r="AC918" s="133"/>
      <c r="AV918" s="155"/>
    </row>
    <row r="919" spans="1:48" ht="17.649999999999999">
      <c r="A919" s="170"/>
      <c r="B919" s="135"/>
      <c r="C919" s="135"/>
      <c r="D919" s="135"/>
      <c r="E919" s="135"/>
      <c r="F919" s="135"/>
      <c r="G919" s="135"/>
      <c r="H919" s="135"/>
      <c r="I919" s="135"/>
      <c r="J919" s="135"/>
      <c r="K919" s="135"/>
      <c r="L919" s="135"/>
      <c r="M919" s="133"/>
      <c r="N919" s="133"/>
      <c r="O919" s="156"/>
      <c r="P919" s="133"/>
      <c r="Q919" s="133"/>
      <c r="R919" s="133"/>
      <c r="S919" s="133"/>
      <c r="T919" s="133"/>
      <c r="U919" s="133"/>
      <c r="V919" s="133"/>
      <c r="W919" s="133"/>
      <c r="X919" s="133"/>
      <c r="Y919" s="133"/>
      <c r="Z919" s="133"/>
      <c r="AA919" s="133"/>
      <c r="AB919" s="129" t="str">
        <f>IF(基本情報登録!$D$10="","",IF(基本情報登録!$D$10=F919,1,0))</f>
        <v/>
      </c>
      <c r="AC919" s="133"/>
      <c r="AV919" s="155"/>
    </row>
    <row r="920" spans="1:48" ht="17.649999999999999">
      <c r="A920" s="170"/>
      <c r="B920" s="135"/>
      <c r="C920" s="135"/>
      <c r="D920" s="135"/>
      <c r="E920" s="135"/>
      <c r="F920" s="135"/>
      <c r="G920" s="135"/>
      <c r="H920" s="135"/>
      <c r="I920" s="135"/>
      <c r="J920" s="135"/>
      <c r="K920" s="135"/>
      <c r="L920" s="135"/>
      <c r="M920" s="133"/>
      <c r="N920" s="133"/>
      <c r="O920" s="156"/>
      <c r="P920" s="133"/>
      <c r="Q920" s="133"/>
      <c r="R920" s="133"/>
      <c r="S920" s="133"/>
      <c r="T920" s="133"/>
      <c r="U920" s="133"/>
      <c r="V920" s="133"/>
      <c r="W920" s="133"/>
      <c r="X920" s="133"/>
      <c r="Y920" s="133"/>
      <c r="Z920" s="133"/>
      <c r="AA920" s="133"/>
      <c r="AB920" s="129" t="str">
        <f>IF(基本情報登録!$D$10="","",IF(基本情報登録!$D$10=F920,1,0))</f>
        <v/>
      </c>
      <c r="AC920" s="133"/>
      <c r="AV920" s="155"/>
    </row>
    <row r="921" spans="1:48" ht="17.649999999999999">
      <c r="A921" s="170"/>
      <c r="B921" s="135"/>
      <c r="C921" s="135"/>
      <c r="D921" s="135"/>
      <c r="E921" s="135"/>
      <c r="F921" s="135"/>
      <c r="G921" s="135"/>
      <c r="H921" s="135"/>
      <c r="I921" s="135"/>
      <c r="J921" s="135"/>
      <c r="K921" s="135"/>
      <c r="L921" s="135"/>
      <c r="M921" s="133"/>
      <c r="N921" s="133"/>
      <c r="O921" s="156"/>
      <c r="P921" s="133"/>
      <c r="Q921" s="133"/>
      <c r="R921" s="133"/>
      <c r="S921" s="133"/>
      <c r="T921" s="133"/>
      <c r="U921" s="133"/>
      <c r="V921" s="133"/>
      <c r="W921" s="133"/>
      <c r="X921" s="133"/>
      <c r="Y921" s="133"/>
      <c r="Z921" s="133"/>
      <c r="AA921" s="133"/>
      <c r="AB921" s="129" t="str">
        <f>IF(基本情報登録!$D$10="","",IF(基本情報登録!$D$10=F921,1,0))</f>
        <v/>
      </c>
      <c r="AC921" s="133"/>
      <c r="AV921" s="155"/>
    </row>
    <row r="922" spans="1:48" ht="17.649999999999999">
      <c r="A922" s="170"/>
      <c r="B922" s="135"/>
      <c r="C922" s="135"/>
      <c r="D922" s="135"/>
      <c r="E922" s="135"/>
      <c r="F922" s="135"/>
      <c r="G922" s="135"/>
      <c r="H922" s="135"/>
      <c r="I922" s="135"/>
      <c r="J922" s="135"/>
      <c r="K922" s="135"/>
      <c r="L922" s="135"/>
      <c r="M922" s="133"/>
      <c r="N922" s="133"/>
      <c r="O922" s="156"/>
      <c r="P922" s="133"/>
      <c r="Q922" s="133"/>
      <c r="R922" s="133"/>
      <c r="S922" s="133"/>
      <c r="T922" s="133"/>
      <c r="U922" s="133"/>
      <c r="V922" s="133"/>
      <c r="W922" s="133"/>
      <c r="X922" s="133"/>
      <c r="Y922" s="133"/>
      <c r="Z922" s="133"/>
      <c r="AA922" s="133"/>
      <c r="AB922" s="129" t="str">
        <f>IF(基本情報登録!$D$10="","",IF(基本情報登録!$D$10=F922,1,0))</f>
        <v/>
      </c>
      <c r="AC922" s="133"/>
      <c r="AV922" s="155"/>
    </row>
    <row r="923" spans="1:48" ht="17.649999999999999">
      <c r="A923" s="169"/>
      <c r="B923" s="135"/>
      <c r="C923" s="135"/>
      <c r="D923" s="135"/>
      <c r="E923" s="135"/>
      <c r="F923" s="135"/>
      <c r="G923" s="135"/>
      <c r="H923" s="135"/>
      <c r="I923" s="135"/>
      <c r="J923" s="135"/>
      <c r="K923" s="135"/>
      <c r="L923" s="135"/>
      <c r="M923" s="133"/>
      <c r="N923" s="133"/>
      <c r="O923" s="156"/>
      <c r="P923" s="133"/>
      <c r="Q923" s="133"/>
      <c r="R923" s="133"/>
      <c r="S923" s="133"/>
      <c r="T923" s="133"/>
      <c r="U923" s="133"/>
      <c r="V923" s="133"/>
      <c r="W923" s="133"/>
      <c r="X923" s="133"/>
      <c r="Y923" s="133"/>
      <c r="Z923" s="133"/>
      <c r="AA923" s="133"/>
      <c r="AB923" s="129" t="str">
        <f>IF(基本情報登録!$D$10="","",IF(基本情報登録!$D$10=F923,1,0))</f>
        <v/>
      </c>
      <c r="AC923" s="133"/>
      <c r="AV923" s="155"/>
    </row>
    <row r="924" spans="1:48" ht="17.649999999999999">
      <c r="A924" s="169"/>
      <c r="B924" s="135"/>
      <c r="C924" s="135"/>
      <c r="D924" s="135"/>
      <c r="E924" s="135"/>
      <c r="F924" s="135"/>
      <c r="G924" s="135"/>
      <c r="H924" s="135"/>
      <c r="I924" s="135"/>
      <c r="J924" s="135"/>
      <c r="K924" s="135"/>
      <c r="L924" s="135"/>
      <c r="M924" s="133"/>
      <c r="N924" s="133"/>
      <c r="O924" s="156"/>
      <c r="P924" s="133"/>
      <c r="Q924" s="133"/>
      <c r="R924" s="133"/>
      <c r="S924" s="133"/>
      <c r="T924" s="133"/>
      <c r="U924" s="133"/>
      <c r="V924" s="133"/>
      <c r="W924" s="133"/>
      <c r="X924" s="133"/>
      <c r="Y924" s="133"/>
      <c r="Z924" s="133"/>
      <c r="AA924" s="133"/>
      <c r="AB924" s="129" t="str">
        <f>IF(基本情報登録!$D$10="","",IF(基本情報登録!$D$10=F924,1,0))</f>
        <v/>
      </c>
      <c r="AC924" s="133"/>
      <c r="AV924" s="155"/>
    </row>
    <row r="925" spans="1:48" ht="17.649999999999999">
      <c r="A925" s="169"/>
      <c r="B925" s="135"/>
      <c r="C925" s="135"/>
      <c r="D925" s="135"/>
      <c r="E925" s="135"/>
      <c r="F925" s="135"/>
      <c r="G925" s="135"/>
      <c r="H925" s="135"/>
      <c r="I925" s="135"/>
      <c r="J925" s="135"/>
      <c r="K925" s="135"/>
      <c r="L925" s="135"/>
      <c r="M925" s="133"/>
      <c r="N925" s="133"/>
      <c r="O925" s="156"/>
      <c r="P925" s="133"/>
      <c r="Q925" s="133"/>
      <c r="R925" s="133"/>
      <c r="S925" s="133"/>
      <c r="T925" s="133"/>
      <c r="U925" s="133"/>
      <c r="V925" s="133"/>
      <c r="W925" s="133"/>
      <c r="X925" s="133"/>
      <c r="Y925" s="133"/>
      <c r="Z925" s="133"/>
      <c r="AA925" s="133"/>
      <c r="AB925" s="129" t="str">
        <f>IF(基本情報登録!$D$10="","",IF(基本情報登録!$D$10=F925,1,0))</f>
        <v/>
      </c>
      <c r="AC925" s="133"/>
      <c r="AV925" s="155"/>
    </row>
    <row r="926" spans="1:48" ht="17.649999999999999">
      <c r="A926" s="169"/>
      <c r="B926" s="135"/>
      <c r="C926" s="135"/>
      <c r="D926" s="135"/>
      <c r="E926" s="135"/>
      <c r="F926" s="135"/>
      <c r="G926" s="135"/>
      <c r="H926" s="135"/>
      <c r="I926" s="135"/>
      <c r="J926" s="135"/>
      <c r="K926" s="135"/>
      <c r="L926" s="135"/>
      <c r="M926" s="133"/>
      <c r="N926" s="133"/>
      <c r="O926" s="156"/>
      <c r="P926" s="133"/>
      <c r="Q926" s="133"/>
      <c r="R926" s="133"/>
      <c r="S926" s="133"/>
      <c r="T926" s="133"/>
      <c r="U926" s="133"/>
      <c r="V926" s="133"/>
      <c r="W926" s="133"/>
      <c r="X926" s="133"/>
      <c r="Y926" s="133"/>
      <c r="Z926" s="133"/>
      <c r="AA926" s="133"/>
      <c r="AB926" s="129" t="str">
        <f>IF(基本情報登録!$D$10="","",IF(基本情報登録!$D$10=F926,1,0))</f>
        <v/>
      </c>
      <c r="AC926" s="133"/>
      <c r="AV926" s="155"/>
    </row>
    <row r="927" spans="1:48" ht="17.649999999999999">
      <c r="A927" s="169"/>
      <c r="B927" s="135"/>
      <c r="C927" s="135"/>
      <c r="D927" s="135"/>
      <c r="E927" s="135"/>
      <c r="F927" s="135"/>
      <c r="G927" s="135"/>
      <c r="H927" s="135"/>
      <c r="I927" s="135"/>
      <c r="J927" s="135"/>
      <c r="K927" s="135"/>
      <c r="L927" s="135"/>
      <c r="M927" s="133"/>
      <c r="N927" s="133"/>
      <c r="O927" s="156"/>
      <c r="P927" s="133"/>
      <c r="Q927" s="133"/>
      <c r="R927" s="133"/>
      <c r="S927" s="133"/>
      <c r="T927" s="133"/>
      <c r="U927" s="133"/>
      <c r="V927" s="133"/>
      <c r="W927" s="133"/>
      <c r="X927" s="133"/>
      <c r="Y927" s="133"/>
      <c r="Z927" s="133"/>
      <c r="AA927" s="133"/>
      <c r="AB927" s="129" t="str">
        <f>IF(基本情報登録!$D$10="","",IF(基本情報登録!$D$10=F927,1,0))</f>
        <v/>
      </c>
      <c r="AC927" s="133"/>
      <c r="AV927" s="155"/>
    </row>
    <row r="928" spans="1:48" ht="17.649999999999999">
      <c r="A928" s="169"/>
      <c r="B928" s="135"/>
      <c r="C928" s="135"/>
      <c r="D928" s="135"/>
      <c r="E928" s="135"/>
      <c r="F928" s="135"/>
      <c r="G928" s="135"/>
      <c r="H928" s="135"/>
      <c r="I928" s="135"/>
      <c r="J928" s="135"/>
      <c r="K928" s="135"/>
      <c r="L928" s="135"/>
      <c r="M928" s="133"/>
      <c r="N928" s="133"/>
      <c r="O928" s="156"/>
      <c r="P928" s="133"/>
      <c r="Q928" s="133"/>
      <c r="R928" s="133"/>
      <c r="S928" s="133"/>
      <c r="T928" s="133"/>
      <c r="U928" s="133"/>
      <c r="V928" s="133"/>
      <c r="W928" s="133"/>
      <c r="X928" s="133"/>
      <c r="Y928" s="133"/>
      <c r="Z928" s="133"/>
      <c r="AA928" s="133"/>
      <c r="AB928" s="129" t="str">
        <f>IF(基本情報登録!$D$10="","",IF(基本情報登録!$D$10=F928,1,0))</f>
        <v/>
      </c>
      <c r="AC928" s="133"/>
      <c r="AV928" s="155"/>
    </row>
    <row r="929" spans="1:48" ht="17.649999999999999">
      <c r="A929" s="169"/>
      <c r="B929" s="135"/>
      <c r="C929" s="135"/>
      <c r="D929" s="135"/>
      <c r="E929" s="135"/>
      <c r="F929" s="135"/>
      <c r="G929" s="135"/>
      <c r="H929" s="135"/>
      <c r="I929" s="135"/>
      <c r="J929" s="135"/>
      <c r="K929" s="135"/>
      <c r="L929" s="135"/>
      <c r="M929" s="133"/>
      <c r="N929" s="133"/>
      <c r="O929" s="156"/>
      <c r="P929" s="133"/>
      <c r="Q929" s="133"/>
      <c r="R929" s="133"/>
      <c r="S929" s="133"/>
      <c r="T929" s="133"/>
      <c r="U929" s="133"/>
      <c r="V929" s="133"/>
      <c r="W929" s="133"/>
      <c r="X929" s="133"/>
      <c r="Y929" s="133"/>
      <c r="Z929" s="133"/>
      <c r="AA929" s="133"/>
      <c r="AB929" s="129" t="str">
        <f>IF(基本情報登録!$D$10="","",IF(基本情報登録!$D$10=F929,1,0))</f>
        <v/>
      </c>
      <c r="AC929" s="133"/>
      <c r="AV929" s="155"/>
    </row>
    <row r="930" spans="1:48" ht="17.649999999999999">
      <c r="A930" s="169"/>
      <c r="B930" s="135"/>
      <c r="C930" s="135"/>
      <c r="D930" s="135"/>
      <c r="E930" s="135"/>
      <c r="F930" s="135"/>
      <c r="G930" s="135"/>
      <c r="H930" s="135"/>
      <c r="I930" s="135"/>
      <c r="J930" s="135"/>
      <c r="K930" s="135"/>
      <c r="L930" s="135"/>
      <c r="M930" s="133"/>
      <c r="N930" s="133"/>
      <c r="O930" s="156"/>
      <c r="P930" s="133"/>
      <c r="Q930" s="133"/>
      <c r="R930" s="133"/>
      <c r="S930" s="133"/>
      <c r="T930" s="133"/>
      <c r="U930" s="133"/>
      <c r="V930" s="133"/>
      <c r="W930" s="133"/>
      <c r="X930" s="133"/>
      <c r="Y930" s="133"/>
      <c r="Z930" s="133"/>
      <c r="AA930" s="133"/>
      <c r="AB930" s="129" t="str">
        <f>IF(基本情報登録!$D$10="","",IF(基本情報登録!$D$10=F930,1,0))</f>
        <v/>
      </c>
      <c r="AC930" s="133"/>
      <c r="AV930" s="155"/>
    </row>
    <row r="931" spans="1:48" ht="17.649999999999999">
      <c r="A931" s="169"/>
      <c r="B931" s="135"/>
      <c r="C931" s="135"/>
      <c r="D931" s="135"/>
      <c r="E931" s="135"/>
      <c r="F931" s="135"/>
      <c r="G931" s="135"/>
      <c r="H931" s="135"/>
      <c r="I931" s="135"/>
      <c r="J931" s="135"/>
      <c r="K931" s="135"/>
      <c r="L931" s="135"/>
      <c r="M931" s="133"/>
      <c r="N931" s="133"/>
      <c r="O931" s="156"/>
      <c r="P931" s="133"/>
      <c r="Q931" s="133"/>
      <c r="R931" s="133"/>
      <c r="S931" s="133"/>
      <c r="T931" s="133"/>
      <c r="U931" s="133"/>
      <c r="V931" s="133"/>
      <c r="W931" s="133"/>
      <c r="X931" s="133"/>
      <c r="Y931" s="133"/>
      <c r="Z931" s="133"/>
      <c r="AA931" s="133"/>
      <c r="AB931" s="129" t="str">
        <f>IF(基本情報登録!$D$10="","",IF(基本情報登録!$D$10=F931,1,0))</f>
        <v/>
      </c>
      <c r="AC931" s="133"/>
      <c r="AV931" s="155"/>
    </row>
    <row r="932" spans="1:48" ht="17.649999999999999">
      <c r="A932" s="169"/>
      <c r="B932" s="135"/>
      <c r="C932" s="135"/>
      <c r="D932" s="135"/>
      <c r="E932" s="135"/>
      <c r="F932" s="135"/>
      <c r="G932" s="135"/>
      <c r="H932" s="135"/>
      <c r="I932" s="135"/>
      <c r="J932" s="135"/>
      <c r="K932" s="135"/>
      <c r="L932" s="135"/>
      <c r="M932" s="133"/>
      <c r="N932" s="133"/>
      <c r="O932" s="156"/>
      <c r="P932" s="133"/>
      <c r="Q932" s="133"/>
      <c r="R932" s="133"/>
      <c r="S932" s="133"/>
      <c r="T932" s="133"/>
      <c r="U932" s="133"/>
      <c r="V932" s="133"/>
      <c r="W932" s="133"/>
      <c r="X932" s="133"/>
      <c r="Y932" s="133"/>
      <c r="Z932" s="133"/>
      <c r="AA932" s="133"/>
      <c r="AB932" s="129" t="str">
        <f>IF(基本情報登録!$D$10="","",IF(基本情報登録!$D$10=F932,1,0))</f>
        <v/>
      </c>
      <c r="AC932" s="133"/>
      <c r="AV932" s="155"/>
    </row>
    <row r="933" spans="1:48" ht="17.649999999999999">
      <c r="A933" s="169"/>
      <c r="B933" s="135"/>
      <c r="C933" s="135"/>
      <c r="D933" s="135"/>
      <c r="E933" s="135"/>
      <c r="F933" s="135"/>
      <c r="G933" s="135"/>
      <c r="H933" s="135"/>
      <c r="I933" s="135"/>
      <c r="J933" s="135"/>
      <c r="K933" s="135"/>
      <c r="L933" s="135"/>
      <c r="M933" s="133"/>
      <c r="N933" s="133"/>
      <c r="O933" s="156"/>
      <c r="P933" s="133"/>
      <c r="Q933" s="133"/>
      <c r="R933" s="133"/>
      <c r="S933" s="133"/>
      <c r="T933" s="133"/>
      <c r="U933" s="133"/>
      <c r="V933" s="133"/>
      <c r="W933" s="133"/>
      <c r="X933" s="133"/>
      <c r="Y933" s="133"/>
      <c r="Z933" s="133"/>
      <c r="AA933" s="133"/>
      <c r="AB933" s="129" t="str">
        <f>IF(基本情報登録!$D$10="","",IF(基本情報登録!$D$10=F933,1,0))</f>
        <v/>
      </c>
      <c r="AC933" s="133"/>
      <c r="AV933" s="155"/>
    </row>
    <row r="934" spans="1:48" ht="17.649999999999999">
      <c r="A934" s="169"/>
      <c r="B934" s="135"/>
      <c r="C934" s="135"/>
      <c r="D934" s="135"/>
      <c r="E934" s="135"/>
      <c r="F934" s="135"/>
      <c r="G934" s="135"/>
      <c r="H934" s="135"/>
      <c r="I934" s="135"/>
      <c r="J934" s="135"/>
      <c r="K934" s="135"/>
      <c r="L934" s="135"/>
      <c r="M934" s="133"/>
      <c r="N934" s="133"/>
      <c r="O934" s="156"/>
      <c r="P934" s="133"/>
      <c r="Q934" s="133"/>
      <c r="R934" s="133"/>
      <c r="S934" s="133"/>
      <c r="T934" s="133"/>
      <c r="U934" s="133"/>
      <c r="V934" s="133"/>
      <c r="W934" s="133"/>
      <c r="X934" s="133"/>
      <c r="Y934" s="133"/>
      <c r="Z934" s="133"/>
      <c r="AA934" s="133"/>
      <c r="AB934" s="129" t="str">
        <f>IF(基本情報登録!$D$10="","",IF(基本情報登録!$D$10=F934,1,0))</f>
        <v/>
      </c>
      <c r="AC934" s="133"/>
      <c r="AV934" s="155"/>
    </row>
    <row r="935" spans="1:48" ht="17.649999999999999">
      <c r="A935" s="169"/>
      <c r="B935" s="135"/>
      <c r="C935" s="135"/>
      <c r="D935" s="135"/>
      <c r="E935" s="135"/>
      <c r="F935" s="135"/>
      <c r="G935" s="135"/>
      <c r="H935" s="135"/>
      <c r="I935" s="135"/>
      <c r="J935" s="135"/>
      <c r="K935" s="135"/>
      <c r="L935" s="135"/>
      <c r="M935" s="133"/>
      <c r="N935" s="133"/>
      <c r="O935" s="156"/>
      <c r="P935" s="133"/>
      <c r="Q935" s="133"/>
      <c r="R935" s="133"/>
      <c r="S935" s="133"/>
      <c r="T935" s="133"/>
      <c r="U935" s="133"/>
      <c r="V935" s="133"/>
      <c r="W935" s="133"/>
      <c r="X935" s="133"/>
      <c r="Y935" s="133"/>
      <c r="Z935" s="133"/>
      <c r="AA935" s="133"/>
      <c r="AB935" s="129" t="str">
        <f>IF(基本情報登録!$D$10="","",IF(基本情報登録!$D$10=F935,1,0))</f>
        <v/>
      </c>
      <c r="AC935" s="133"/>
      <c r="AV935" s="155"/>
    </row>
    <row r="936" spans="1:48" ht="17.649999999999999">
      <c r="A936" s="169"/>
      <c r="B936" s="135"/>
      <c r="C936" s="135"/>
      <c r="D936" s="135"/>
      <c r="E936" s="135"/>
      <c r="F936" s="135"/>
      <c r="G936" s="135"/>
      <c r="H936" s="135"/>
      <c r="I936" s="135"/>
      <c r="J936" s="135"/>
      <c r="K936" s="135"/>
      <c r="L936" s="135"/>
      <c r="M936" s="133"/>
      <c r="N936" s="133"/>
      <c r="O936" s="156"/>
      <c r="P936" s="133"/>
      <c r="Q936" s="133"/>
      <c r="R936" s="133"/>
      <c r="S936" s="133"/>
      <c r="T936" s="133"/>
      <c r="U936" s="133"/>
      <c r="V936" s="133"/>
      <c r="W936" s="133"/>
      <c r="X936" s="133"/>
      <c r="Y936" s="133"/>
      <c r="Z936" s="133"/>
      <c r="AA936" s="133"/>
      <c r="AB936" s="129" t="str">
        <f>IF(基本情報登録!$D$10="","",IF(基本情報登録!$D$10=F936,1,0))</f>
        <v/>
      </c>
      <c r="AC936" s="133"/>
      <c r="AV936" s="155"/>
    </row>
    <row r="937" spans="1:48" ht="17.649999999999999">
      <c r="A937" s="169"/>
      <c r="B937" s="135"/>
      <c r="C937" s="135"/>
      <c r="D937" s="135"/>
      <c r="E937" s="135"/>
      <c r="F937" s="135"/>
      <c r="G937" s="135"/>
      <c r="H937" s="135"/>
      <c r="I937" s="135"/>
      <c r="J937" s="135"/>
      <c r="K937" s="135"/>
      <c r="L937" s="135"/>
      <c r="M937" s="133"/>
      <c r="N937" s="133"/>
      <c r="O937" s="156"/>
      <c r="P937" s="133"/>
      <c r="Q937" s="133"/>
      <c r="R937" s="133"/>
      <c r="S937" s="133"/>
      <c r="T937" s="133"/>
      <c r="U937" s="133"/>
      <c r="V937" s="133"/>
      <c r="W937" s="133"/>
      <c r="X937" s="133"/>
      <c r="Y937" s="133"/>
      <c r="Z937" s="133"/>
      <c r="AA937" s="133"/>
      <c r="AB937" s="129" t="str">
        <f>IF(基本情報登録!$D$10="","",IF(基本情報登録!$D$10=F937,1,0))</f>
        <v/>
      </c>
      <c r="AC937" s="133"/>
      <c r="AV937" s="155"/>
    </row>
    <row r="938" spans="1:48" ht="17.649999999999999">
      <c r="A938" s="169"/>
      <c r="B938" s="135"/>
      <c r="C938" s="135"/>
      <c r="D938" s="135"/>
      <c r="E938" s="135"/>
      <c r="F938" s="135"/>
      <c r="G938" s="135"/>
      <c r="H938" s="135"/>
      <c r="I938" s="135"/>
      <c r="J938" s="135"/>
      <c r="K938" s="135"/>
      <c r="L938" s="135"/>
      <c r="M938" s="133"/>
      <c r="N938" s="133"/>
      <c r="O938" s="156"/>
      <c r="P938" s="133"/>
      <c r="Q938" s="133"/>
      <c r="R938" s="133"/>
      <c r="S938" s="133"/>
      <c r="T938" s="133"/>
      <c r="U938" s="133"/>
      <c r="V938" s="133"/>
      <c r="W938" s="133"/>
      <c r="X938" s="133"/>
      <c r="Y938" s="133"/>
      <c r="Z938" s="133"/>
      <c r="AA938" s="133"/>
      <c r="AB938" s="129" t="str">
        <f>IF(基本情報登録!$D$10="","",IF(基本情報登録!$D$10=F938,1,0))</f>
        <v/>
      </c>
      <c r="AC938" s="133"/>
      <c r="AV938" s="155"/>
    </row>
    <row r="939" spans="1:48" ht="17.649999999999999">
      <c r="A939" s="169"/>
      <c r="B939" s="135"/>
      <c r="C939" s="135"/>
      <c r="D939" s="135"/>
      <c r="E939" s="135"/>
      <c r="F939" s="135"/>
      <c r="G939" s="135"/>
      <c r="H939" s="135"/>
      <c r="I939" s="135"/>
      <c r="J939" s="135"/>
      <c r="K939" s="135"/>
      <c r="L939" s="135"/>
      <c r="M939" s="133"/>
      <c r="N939" s="133"/>
      <c r="O939" s="156"/>
      <c r="P939" s="133"/>
      <c r="Q939" s="133"/>
      <c r="R939" s="133"/>
      <c r="S939" s="133"/>
      <c r="T939" s="133"/>
      <c r="U939" s="133"/>
      <c r="V939" s="133"/>
      <c r="W939" s="133"/>
      <c r="X939" s="133"/>
      <c r="Y939" s="133"/>
      <c r="Z939" s="133"/>
      <c r="AA939" s="133"/>
      <c r="AB939" s="129" t="str">
        <f>IF(基本情報登録!$D$10="","",IF(基本情報登録!$D$10=F939,1,0))</f>
        <v/>
      </c>
      <c r="AC939" s="133"/>
      <c r="AV939" s="155"/>
    </row>
    <row r="940" spans="1:48" ht="17.649999999999999">
      <c r="A940" s="169"/>
      <c r="B940" s="135"/>
      <c r="C940" s="135"/>
      <c r="D940" s="135"/>
      <c r="E940" s="135"/>
      <c r="F940" s="135"/>
      <c r="G940" s="135"/>
      <c r="H940" s="135"/>
      <c r="I940" s="135"/>
      <c r="J940" s="135"/>
      <c r="K940" s="135"/>
      <c r="L940" s="135"/>
      <c r="M940" s="133"/>
      <c r="N940" s="133"/>
      <c r="O940" s="156"/>
      <c r="P940" s="133"/>
      <c r="Q940" s="133"/>
      <c r="R940" s="133"/>
      <c r="S940" s="133"/>
      <c r="T940" s="133"/>
      <c r="U940" s="133"/>
      <c r="V940" s="133"/>
      <c r="W940" s="133"/>
      <c r="X940" s="133"/>
      <c r="Y940" s="133"/>
      <c r="Z940" s="133"/>
      <c r="AA940" s="133"/>
      <c r="AB940" s="129" t="str">
        <f>IF(基本情報登録!$D$10="","",IF(基本情報登録!$D$10=F940,1,0))</f>
        <v/>
      </c>
      <c r="AC940" s="133"/>
      <c r="AV940" s="155"/>
    </row>
    <row r="941" spans="1:48" ht="17.649999999999999">
      <c r="A941" s="169"/>
      <c r="B941" s="135"/>
      <c r="C941" s="135"/>
      <c r="D941" s="135"/>
      <c r="E941" s="135"/>
      <c r="F941" s="135"/>
      <c r="G941" s="135"/>
      <c r="H941" s="135"/>
      <c r="I941" s="135"/>
      <c r="J941" s="135"/>
      <c r="K941" s="135"/>
      <c r="L941" s="135"/>
      <c r="M941" s="133"/>
      <c r="N941" s="133"/>
      <c r="O941" s="156"/>
      <c r="P941" s="133"/>
      <c r="Q941" s="133"/>
      <c r="R941" s="133"/>
      <c r="S941" s="133"/>
      <c r="T941" s="133"/>
      <c r="U941" s="133"/>
      <c r="V941" s="133"/>
      <c r="W941" s="133"/>
      <c r="X941" s="133"/>
      <c r="Y941" s="133"/>
      <c r="Z941" s="133"/>
      <c r="AA941" s="133"/>
      <c r="AB941" s="129" t="str">
        <f>IF(基本情報登録!$D$10="","",IF(基本情報登録!$D$10=F941,1,0))</f>
        <v/>
      </c>
      <c r="AC941" s="133"/>
      <c r="AV941" s="155"/>
    </row>
    <row r="942" spans="1:48" ht="17.649999999999999">
      <c r="A942" s="169"/>
      <c r="B942" s="135"/>
      <c r="C942" s="135"/>
      <c r="D942" s="135"/>
      <c r="E942" s="135"/>
      <c r="F942" s="135"/>
      <c r="G942" s="135"/>
      <c r="H942" s="135"/>
      <c r="I942" s="135"/>
      <c r="J942" s="135"/>
      <c r="K942" s="135"/>
      <c r="L942" s="135"/>
      <c r="M942" s="133"/>
      <c r="N942" s="133"/>
      <c r="O942" s="156"/>
      <c r="P942" s="133"/>
      <c r="Q942" s="133"/>
      <c r="R942" s="133"/>
      <c r="S942" s="133"/>
      <c r="T942" s="133"/>
      <c r="U942" s="133"/>
      <c r="V942" s="133"/>
      <c r="W942" s="133"/>
      <c r="X942" s="133"/>
      <c r="Y942" s="133"/>
      <c r="Z942" s="133"/>
      <c r="AA942" s="133"/>
      <c r="AB942" s="129" t="str">
        <f>IF(基本情報登録!$D$10="","",IF(基本情報登録!$D$10=F942,1,0))</f>
        <v/>
      </c>
      <c r="AC942" s="133"/>
      <c r="AV942" s="155"/>
    </row>
    <row r="943" spans="1:48" ht="17.649999999999999">
      <c r="A943" s="169"/>
      <c r="B943" s="135"/>
      <c r="C943" s="135"/>
      <c r="D943" s="135"/>
      <c r="E943" s="135"/>
      <c r="F943" s="135"/>
      <c r="G943" s="135"/>
      <c r="H943" s="135"/>
      <c r="I943" s="135"/>
      <c r="J943" s="135"/>
      <c r="K943" s="135"/>
      <c r="L943" s="135"/>
      <c r="M943" s="133"/>
      <c r="N943" s="133"/>
      <c r="O943" s="156"/>
      <c r="P943" s="133"/>
      <c r="Q943" s="133"/>
      <c r="R943" s="133"/>
      <c r="S943" s="133"/>
      <c r="T943" s="133"/>
      <c r="U943" s="133"/>
      <c r="V943" s="133"/>
      <c r="W943" s="133"/>
      <c r="X943" s="133"/>
      <c r="Y943" s="133"/>
      <c r="Z943" s="133"/>
      <c r="AA943" s="133"/>
      <c r="AB943" s="129" t="str">
        <f>IF(基本情報登録!$D$10="","",IF(基本情報登録!$D$10=F943,1,0))</f>
        <v/>
      </c>
      <c r="AC943" s="133"/>
      <c r="AV943" s="155"/>
    </row>
    <row r="944" spans="1:48" ht="17.649999999999999">
      <c r="A944" s="169"/>
      <c r="B944" s="135"/>
      <c r="C944" s="135"/>
      <c r="D944" s="135"/>
      <c r="E944" s="135"/>
      <c r="F944" s="135"/>
      <c r="G944" s="135"/>
      <c r="H944" s="135"/>
      <c r="I944" s="135"/>
      <c r="J944" s="135"/>
      <c r="K944" s="135"/>
      <c r="L944" s="135"/>
      <c r="M944" s="133"/>
      <c r="N944" s="133"/>
      <c r="O944" s="156"/>
      <c r="P944" s="133"/>
      <c r="Q944" s="133"/>
      <c r="R944" s="133"/>
      <c r="S944" s="133"/>
      <c r="T944" s="133"/>
      <c r="U944" s="133"/>
      <c r="V944" s="133"/>
      <c r="W944" s="133"/>
      <c r="X944" s="133"/>
      <c r="Y944" s="133"/>
      <c r="Z944" s="133"/>
      <c r="AA944" s="133"/>
      <c r="AB944" s="129" t="str">
        <f>IF(基本情報登録!$D$10="","",IF(基本情報登録!$D$10=F944,1,0))</f>
        <v/>
      </c>
      <c r="AC944" s="133"/>
      <c r="AV944" s="155"/>
    </row>
    <row r="945" spans="1:48" ht="17.649999999999999">
      <c r="A945" s="169"/>
      <c r="B945" s="135"/>
      <c r="C945" s="135"/>
      <c r="D945" s="135"/>
      <c r="E945" s="135"/>
      <c r="F945" s="135"/>
      <c r="G945" s="135"/>
      <c r="H945" s="135"/>
      <c r="I945" s="135"/>
      <c r="J945" s="135"/>
      <c r="K945" s="135"/>
      <c r="L945" s="135"/>
      <c r="M945" s="133"/>
      <c r="N945" s="133"/>
      <c r="O945" s="156"/>
      <c r="P945" s="133"/>
      <c r="Q945" s="133"/>
      <c r="R945" s="133"/>
      <c r="S945" s="133"/>
      <c r="T945" s="133"/>
      <c r="U945" s="133"/>
      <c r="V945" s="133"/>
      <c r="W945" s="133"/>
      <c r="X945" s="133"/>
      <c r="Y945" s="133"/>
      <c r="Z945" s="133"/>
      <c r="AA945" s="133"/>
      <c r="AB945" s="129" t="str">
        <f>IF(基本情報登録!$D$10="","",IF(基本情報登録!$D$10=F945,1,0))</f>
        <v/>
      </c>
      <c r="AC945" s="133"/>
      <c r="AV945" s="155"/>
    </row>
    <row r="946" spans="1:48" ht="17.649999999999999">
      <c r="A946" s="169"/>
      <c r="B946" s="135"/>
      <c r="C946" s="135"/>
      <c r="D946" s="135"/>
      <c r="E946" s="135"/>
      <c r="F946" s="135"/>
      <c r="G946" s="135"/>
      <c r="H946" s="135"/>
      <c r="I946" s="135"/>
      <c r="J946" s="135"/>
      <c r="K946" s="135"/>
      <c r="L946" s="135"/>
      <c r="M946" s="133"/>
      <c r="N946" s="133"/>
      <c r="O946" s="156"/>
      <c r="P946" s="133"/>
      <c r="Q946" s="133"/>
      <c r="R946" s="133"/>
      <c r="S946" s="133"/>
      <c r="T946" s="133"/>
      <c r="U946" s="133"/>
      <c r="V946" s="133"/>
      <c r="W946" s="133"/>
      <c r="X946" s="133"/>
      <c r="Y946" s="133"/>
      <c r="Z946" s="133"/>
      <c r="AA946" s="133"/>
      <c r="AB946" s="129" t="str">
        <f>IF(基本情報登録!$D$10="","",IF(基本情報登録!$D$10=F946,1,0))</f>
        <v/>
      </c>
      <c r="AC946" s="133"/>
      <c r="AV946" s="155"/>
    </row>
    <row r="947" spans="1:48" ht="17.649999999999999">
      <c r="A947" s="169"/>
      <c r="B947" s="135"/>
      <c r="C947" s="135"/>
      <c r="D947" s="135"/>
      <c r="E947" s="135"/>
      <c r="F947" s="135"/>
      <c r="G947" s="135"/>
      <c r="H947" s="135"/>
      <c r="I947" s="135"/>
      <c r="J947" s="135"/>
      <c r="K947" s="135"/>
      <c r="L947" s="135"/>
      <c r="M947" s="133"/>
      <c r="N947" s="133"/>
      <c r="O947" s="156"/>
      <c r="P947" s="133"/>
      <c r="Q947" s="133"/>
      <c r="R947" s="133"/>
      <c r="S947" s="133"/>
      <c r="T947" s="133"/>
      <c r="U947" s="133"/>
      <c r="V947" s="133"/>
      <c r="W947" s="133"/>
      <c r="X947" s="133"/>
      <c r="Y947" s="133"/>
      <c r="Z947" s="133"/>
      <c r="AA947" s="133"/>
      <c r="AB947" s="129" t="str">
        <f>IF(基本情報登録!$D$10="","",IF(基本情報登録!$D$10=F947,1,0))</f>
        <v/>
      </c>
      <c r="AC947" s="133"/>
      <c r="AV947" s="155"/>
    </row>
    <row r="948" spans="1:48" ht="17.649999999999999">
      <c r="A948" s="169"/>
      <c r="B948" s="135"/>
      <c r="C948" s="135"/>
      <c r="D948" s="135"/>
      <c r="E948" s="135"/>
      <c r="F948" s="135"/>
      <c r="G948" s="135"/>
      <c r="H948" s="135"/>
      <c r="I948" s="135"/>
      <c r="J948" s="135"/>
      <c r="K948" s="135"/>
      <c r="L948" s="135"/>
      <c r="M948" s="133"/>
      <c r="N948" s="133"/>
      <c r="O948" s="156"/>
      <c r="P948" s="133"/>
      <c r="Q948" s="133"/>
      <c r="R948" s="133"/>
      <c r="S948" s="133"/>
      <c r="T948" s="133"/>
      <c r="U948" s="133"/>
      <c r="V948" s="133"/>
      <c r="W948" s="133"/>
      <c r="X948" s="133"/>
      <c r="Y948" s="133"/>
      <c r="Z948" s="133"/>
      <c r="AA948" s="133"/>
      <c r="AB948" s="129" t="str">
        <f>IF(基本情報登録!$D$10="","",IF(基本情報登録!$D$10=F948,1,0))</f>
        <v/>
      </c>
      <c r="AC948" s="133"/>
      <c r="AV948" s="155"/>
    </row>
    <row r="949" spans="1:48" ht="17.649999999999999">
      <c r="A949" s="169"/>
      <c r="B949" s="135"/>
      <c r="C949" s="135"/>
      <c r="D949" s="135"/>
      <c r="E949" s="135"/>
      <c r="F949" s="135"/>
      <c r="G949" s="135"/>
      <c r="H949" s="135"/>
      <c r="I949" s="135"/>
      <c r="J949" s="135"/>
      <c r="K949" s="135"/>
      <c r="L949" s="135"/>
      <c r="M949" s="133"/>
      <c r="N949" s="133"/>
      <c r="O949" s="156"/>
      <c r="P949" s="133"/>
      <c r="Q949" s="133"/>
      <c r="R949" s="133"/>
      <c r="S949" s="133"/>
      <c r="T949" s="133"/>
      <c r="U949" s="133"/>
      <c r="V949" s="133"/>
      <c r="W949" s="133"/>
      <c r="X949" s="133"/>
      <c r="Y949" s="133"/>
      <c r="Z949" s="133"/>
      <c r="AA949" s="133"/>
      <c r="AB949" s="129" t="str">
        <f>IF(基本情報登録!$D$10="","",IF(基本情報登録!$D$10=F949,1,0))</f>
        <v/>
      </c>
      <c r="AC949" s="133"/>
      <c r="AV949" s="155"/>
    </row>
    <row r="950" spans="1:48" ht="17.649999999999999">
      <c r="A950" s="169"/>
      <c r="B950" s="135"/>
      <c r="C950" s="135"/>
      <c r="D950" s="135"/>
      <c r="E950" s="135"/>
      <c r="F950" s="135"/>
      <c r="G950" s="135"/>
      <c r="H950" s="135"/>
      <c r="I950" s="135"/>
      <c r="J950" s="135"/>
      <c r="K950" s="135"/>
      <c r="L950" s="135"/>
      <c r="M950" s="133"/>
      <c r="N950" s="133"/>
      <c r="O950" s="156"/>
      <c r="P950" s="133"/>
      <c r="Q950" s="133"/>
      <c r="R950" s="133"/>
      <c r="S950" s="133"/>
      <c r="T950" s="133"/>
      <c r="U950" s="133"/>
      <c r="V950" s="133"/>
      <c r="W950" s="133"/>
      <c r="X950" s="133"/>
      <c r="Y950" s="133"/>
      <c r="Z950" s="133"/>
      <c r="AA950" s="133"/>
      <c r="AB950" s="129" t="str">
        <f>IF(基本情報登録!$D$10="","",IF(基本情報登録!$D$10=F950,1,0))</f>
        <v/>
      </c>
      <c r="AC950" s="133"/>
      <c r="AV950" s="155"/>
    </row>
    <row r="951" spans="1:48" ht="17.649999999999999">
      <c r="A951" s="169"/>
      <c r="B951" s="135"/>
      <c r="C951" s="135"/>
      <c r="D951" s="135"/>
      <c r="E951" s="135"/>
      <c r="F951" s="135"/>
      <c r="G951" s="135"/>
      <c r="H951" s="135"/>
      <c r="I951" s="135"/>
      <c r="J951" s="135"/>
      <c r="K951" s="135"/>
      <c r="L951" s="135"/>
      <c r="M951" s="133"/>
      <c r="N951" s="133"/>
      <c r="O951" s="156"/>
      <c r="P951" s="133"/>
      <c r="Q951" s="133"/>
      <c r="R951" s="133"/>
      <c r="S951" s="133"/>
      <c r="T951" s="133"/>
      <c r="U951" s="133"/>
      <c r="V951" s="133"/>
      <c r="W951" s="133"/>
      <c r="X951" s="133"/>
      <c r="Y951" s="133"/>
      <c r="Z951" s="133"/>
      <c r="AA951" s="133"/>
      <c r="AB951" s="129" t="str">
        <f>IF(基本情報登録!$D$10="","",IF(基本情報登録!$D$10=F951,1,0))</f>
        <v/>
      </c>
      <c r="AC951" s="133"/>
      <c r="AV951" s="155"/>
    </row>
    <row r="952" spans="1:48" ht="17.649999999999999">
      <c r="A952" s="169"/>
      <c r="B952" s="135"/>
      <c r="C952" s="135"/>
      <c r="D952" s="135"/>
      <c r="E952" s="135"/>
      <c r="F952" s="135"/>
      <c r="G952" s="135"/>
      <c r="H952" s="135"/>
      <c r="I952" s="135"/>
      <c r="J952" s="135"/>
      <c r="K952" s="135"/>
      <c r="L952" s="135"/>
      <c r="M952" s="133"/>
      <c r="N952" s="133"/>
      <c r="O952" s="156"/>
      <c r="P952" s="133"/>
      <c r="Q952" s="133"/>
      <c r="R952" s="133"/>
      <c r="S952" s="133"/>
      <c r="T952" s="133"/>
      <c r="U952" s="133"/>
      <c r="V952" s="133"/>
      <c r="W952" s="133"/>
      <c r="X952" s="133"/>
      <c r="Y952" s="133"/>
      <c r="Z952" s="133"/>
      <c r="AA952" s="133"/>
      <c r="AB952" s="129" t="str">
        <f>IF(基本情報登録!$D$10="","",IF(基本情報登録!$D$10=F952,1,0))</f>
        <v/>
      </c>
      <c r="AC952" s="133"/>
      <c r="AV952" s="155"/>
    </row>
    <row r="953" spans="1:48" ht="17.649999999999999">
      <c r="A953" s="169"/>
      <c r="B953" s="135"/>
      <c r="C953" s="135"/>
      <c r="D953" s="135"/>
      <c r="E953" s="135"/>
      <c r="F953" s="135"/>
      <c r="G953" s="135"/>
      <c r="H953" s="135"/>
      <c r="I953" s="135"/>
      <c r="J953" s="135"/>
      <c r="K953" s="135"/>
      <c r="L953" s="135"/>
      <c r="M953" s="133"/>
      <c r="N953" s="133"/>
      <c r="O953" s="156"/>
      <c r="P953" s="133"/>
      <c r="Q953" s="133"/>
      <c r="R953" s="133"/>
      <c r="S953" s="133"/>
      <c r="T953" s="133"/>
      <c r="U953" s="133"/>
      <c r="V953" s="133"/>
      <c r="W953" s="133"/>
      <c r="X953" s="133"/>
      <c r="Y953" s="133"/>
      <c r="Z953" s="133"/>
      <c r="AA953" s="133"/>
      <c r="AB953" s="129" t="str">
        <f>IF(基本情報登録!$D$10="","",IF(基本情報登録!$D$10=F953,1,0))</f>
        <v/>
      </c>
      <c r="AC953" s="133"/>
      <c r="AV953" s="155"/>
    </row>
    <row r="954" spans="1:48" ht="17.649999999999999">
      <c r="A954" s="169"/>
      <c r="B954" s="135"/>
      <c r="C954" s="135"/>
      <c r="D954" s="135"/>
      <c r="E954" s="135"/>
      <c r="F954" s="135"/>
      <c r="G954" s="135"/>
      <c r="H954" s="135"/>
      <c r="I954" s="135"/>
      <c r="J954" s="135"/>
      <c r="K954" s="135"/>
      <c r="L954" s="135"/>
      <c r="M954" s="133"/>
      <c r="N954" s="133"/>
      <c r="O954" s="156"/>
      <c r="P954" s="133"/>
      <c r="Q954" s="133"/>
      <c r="R954" s="133"/>
      <c r="S954" s="133"/>
      <c r="T954" s="133"/>
      <c r="U954" s="133"/>
      <c r="V954" s="133"/>
      <c r="W954" s="133"/>
      <c r="X954" s="133"/>
      <c r="Y954" s="133"/>
      <c r="Z954" s="133"/>
      <c r="AA954" s="133"/>
      <c r="AB954" s="129" t="str">
        <f>IF(基本情報登録!$D$10="","",IF(基本情報登録!$D$10=F954,1,0))</f>
        <v/>
      </c>
      <c r="AC954" s="133"/>
      <c r="AV954" s="155"/>
    </row>
    <row r="955" spans="1:48" ht="17.649999999999999">
      <c r="A955" s="169"/>
      <c r="B955" s="135"/>
      <c r="C955" s="135"/>
      <c r="D955" s="135"/>
      <c r="E955" s="135"/>
      <c r="F955" s="135"/>
      <c r="G955" s="135"/>
      <c r="H955" s="135"/>
      <c r="I955" s="135"/>
      <c r="J955" s="135"/>
      <c r="K955" s="135"/>
      <c r="L955" s="135"/>
      <c r="M955" s="133"/>
      <c r="N955" s="133"/>
      <c r="O955" s="156"/>
      <c r="P955" s="133"/>
      <c r="Q955" s="133"/>
      <c r="R955" s="133"/>
      <c r="S955" s="133"/>
      <c r="T955" s="133"/>
      <c r="U955" s="133"/>
      <c r="V955" s="133"/>
      <c r="W955" s="133"/>
      <c r="X955" s="133"/>
      <c r="Y955" s="133"/>
      <c r="Z955" s="133"/>
      <c r="AA955" s="133"/>
      <c r="AB955" s="129" t="str">
        <f>IF(基本情報登録!$D$10="","",IF(基本情報登録!$D$10=F955,1,0))</f>
        <v/>
      </c>
      <c r="AC955" s="133"/>
      <c r="AV955" s="155"/>
    </row>
    <row r="956" spans="1:48" ht="17.649999999999999">
      <c r="A956" s="169"/>
      <c r="B956" s="135"/>
      <c r="C956" s="135"/>
      <c r="D956" s="135"/>
      <c r="E956" s="135"/>
      <c r="F956" s="135"/>
      <c r="G956" s="135"/>
      <c r="H956" s="135"/>
      <c r="I956" s="135"/>
      <c r="J956" s="135"/>
      <c r="K956" s="135"/>
      <c r="L956" s="135"/>
      <c r="M956" s="133"/>
      <c r="N956" s="133"/>
      <c r="O956" s="156"/>
      <c r="P956" s="133"/>
      <c r="Q956" s="133"/>
      <c r="R956" s="133"/>
      <c r="S956" s="133"/>
      <c r="T956" s="133"/>
      <c r="U956" s="133"/>
      <c r="V956" s="133"/>
      <c r="W956" s="133"/>
      <c r="X956" s="133"/>
      <c r="Y956" s="133"/>
      <c r="Z956" s="133"/>
      <c r="AA956" s="133"/>
      <c r="AB956" s="129" t="str">
        <f>IF(基本情報登録!$D$10="","",IF(基本情報登録!$D$10=F956,1,0))</f>
        <v/>
      </c>
      <c r="AC956" s="133"/>
      <c r="AV956" s="155"/>
    </row>
    <row r="957" spans="1:48" ht="17.649999999999999">
      <c r="A957" s="169"/>
      <c r="B957" s="135"/>
      <c r="C957" s="135"/>
      <c r="D957" s="135"/>
      <c r="E957" s="135"/>
      <c r="F957" s="135"/>
      <c r="G957" s="135"/>
      <c r="H957" s="135"/>
      <c r="I957" s="135"/>
      <c r="J957" s="135"/>
      <c r="K957" s="135"/>
      <c r="L957" s="135"/>
      <c r="M957" s="133"/>
      <c r="N957" s="133"/>
      <c r="O957" s="156"/>
      <c r="P957" s="133"/>
      <c r="Q957" s="133"/>
      <c r="R957" s="133"/>
      <c r="S957" s="133"/>
      <c r="T957" s="133"/>
      <c r="U957" s="133"/>
      <c r="V957" s="133"/>
      <c r="W957" s="133"/>
      <c r="X957" s="133"/>
      <c r="Y957" s="133"/>
      <c r="Z957" s="133"/>
      <c r="AA957" s="133"/>
      <c r="AB957" s="129" t="str">
        <f>IF(基本情報登録!$D$10="","",IF(基本情報登録!$D$10=F957,1,0))</f>
        <v/>
      </c>
      <c r="AC957" s="133"/>
      <c r="AV957" s="155"/>
    </row>
    <row r="958" spans="1:48" ht="17.649999999999999">
      <c r="A958" s="169"/>
      <c r="B958" s="135"/>
      <c r="C958" s="135"/>
      <c r="D958" s="135"/>
      <c r="E958" s="135"/>
      <c r="F958" s="135"/>
      <c r="G958" s="135"/>
      <c r="H958" s="135"/>
      <c r="I958" s="135"/>
      <c r="J958" s="135"/>
      <c r="K958" s="135"/>
      <c r="L958" s="135"/>
      <c r="M958" s="133"/>
      <c r="N958" s="133"/>
      <c r="O958" s="156"/>
      <c r="P958" s="133"/>
      <c r="Q958" s="133"/>
      <c r="R958" s="133"/>
      <c r="S958" s="133"/>
      <c r="T958" s="133"/>
      <c r="U958" s="133"/>
      <c r="V958" s="133"/>
      <c r="W958" s="133"/>
      <c r="X958" s="133"/>
      <c r="Y958" s="133"/>
      <c r="Z958" s="133"/>
      <c r="AA958" s="133"/>
      <c r="AB958" s="129" t="str">
        <f>IF(基本情報登録!$D$10="","",IF(基本情報登録!$D$10=F958,1,0))</f>
        <v/>
      </c>
      <c r="AC958" s="133"/>
      <c r="AV958" s="155"/>
    </row>
    <row r="959" spans="1:48" ht="17.649999999999999">
      <c r="A959" s="169"/>
      <c r="B959" s="135"/>
      <c r="C959" s="135"/>
      <c r="D959" s="135"/>
      <c r="E959" s="135"/>
      <c r="F959" s="135"/>
      <c r="G959" s="135"/>
      <c r="H959" s="135"/>
      <c r="I959" s="135"/>
      <c r="J959" s="135"/>
      <c r="K959" s="135"/>
      <c r="L959" s="135"/>
      <c r="M959" s="133"/>
      <c r="N959" s="133"/>
      <c r="O959" s="156"/>
      <c r="P959" s="133"/>
      <c r="Q959" s="133"/>
      <c r="R959" s="133"/>
      <c r="S959" s="133"/>
      <c r="T959" s="133"/>
      <c r="U959" s="133"/>
      <c r="V959" s="133"/>
      <c r="W959" s="133"/>
      <c r="X959" s="133"/>
      <c r="Y959" s="133"/>
      <c r="Z959" s="133"/>
      <c r="AA959" s="133"/>
      <c r="AB959" s="129" t="str">
        <f>IF(基本情報登録!$D$10="","",IF(基本情報登録!$D$10=F959,1,0))</f>
        <v/>
      </c>
      <c r="AC959" s="133"/>
      <c r="AV959" s="155"/>
    </row>
    <row r="960" spans="1:48" ht="17.649999999999999">
      <c r="A960" s="169"/>
      <c r="B960" s="135"/>
      <c r="C960" s="135"/>
      <c r="D960" s="135"/>
      <c r="E960" s="135"/>
      <c r="F960" s="135"/>
      <c r="G960" s="135"/>
      <c r="H960" s="135"/>
      <c r="I960" s="135"/>
      <c r="J960" s="135"/>
      <c r="K960" s="135"/>
      <c r="L960" s="135"/>
      <c r="M960" s="133"/>
      <c r="N960" s="133"/>
      <c r="O960" s="156"/>
      <c r="P960" s="133"/>
      <c r="Q960" s="133"/>
      <c r="R960" s="133"/>
      <c r="S960" s="133"/>
      <c r="T960" s="133"/>
      <c r="U960" s="133"/>
      <c r="V960" s="133"/>
      <c r="W960" s="133"/>
      <c r="X960" s="133"/>
      <c r="Y960" s="133"/>
      <c r="Z960" s="133"/>
      <c r="AA960" s="133"/>
      <c r="AB960" s="129" t="str">
        <f>IF(基本情報登録!$D$10="","",IF(基本情報登録!$D$10=F960,1,0))</f>
        <v/>
      </c>
      <c r="AC960" s="133"/>
      <c r="AV960" s="155"/>
    </row>
    <row r="961" spans="1:48" ht="17.649999999999999">
      <c r="A961" s="169"/>
      <c r="B961" s="135"/>
      <c r="C961" s="135"/>
      <c r="D961" s="135"/>
      <c r="E961" s="135"/>
      <c r="F961" s="135"/>
      <c r="G961" s="135"/>
      <c r="H961" s="135"/>
      <c r="I961" s="135"/>
      <c r="J961" s="135"/>
      <c r="K961" s="135"/>
      <c r="L961" s="135"/>
      <c r="M961" s="133"/>
      <c r="N961" s="133"/>
      <c r="O961" s="156"/>
      <c r="P961" s="133"/>
      <c r="Q961" s="133"/>
      <c r="R961" s="133"/>
      <c r="S961" s="133"/>
      <c r="T961" s="133"/>
      <c r="U961" s="133"/>
      <c r="V961" s="133"/>
      <c r="W961" s="133"/>
      <c r="X961" s="133"/>
      <c r="Y961" s="133"/>
      <c r="Z961" s="133"/>
      <c r="AA961" s="133"/>
      <c r="AB961" s="129" t="str">
        <f>IF(基本情報登録!$D$10="","",IF(基本情報登録!$D$10=F961,1,0))</f>
        <v/>
      </c>
      <c r="AC961" s="133"/>
      <c r="AV961" s="155"/>
    </row>
    <row r="962" spans="1:48" ht="17.649999999999999">
      <c r="A962" s="169"/>
      <c r="B962" s="135"/>
      <c r="C962" s="135"/>
      <c r="D962" s="135"/>
      <c r="E962" s="135"/>
      <c r="F962" s="135"/>
      <c r="G962" s="135"/>
      <c r="H962" s="135"/>
      <c r="I962" s="135"/>
      <c r="J962" s="135"/>
      <c r="K962" s="135"/>
      <c r="L962" s="135"/>
      <c r="M962" s="133"/>
      <c r="N962" s="133"/>
      <c r="O962" s="156"/>
      <c r="P962" s="133"/>
      <c r="Q962" s="133"/>
      <c r="R962" s="133"/>
      <c r="S962" s="133"/>
      <c r="T962" s="133"/>
      <c r="U962" s="133"/>
      <c r="V962" s="133"/>
      <c r="W962" s="133"/>
      <c r="X962" s="133"/>
      <c r="Y962" s="133"/>
      <c r="Z962" s="133"/>
      <c r="AA962" s="133"/>
      <c r="AB962" s="129" t="str">
        <f>IF(基本情報登録!$D$10="","",IF(基本情報登録!$D$10=F962,1,0))</f>
        <v/>
      </c>
      <c r="AC962" s="133"/>
      <c r="AV962" s="155"/>
    </row>
    <row r="963" spans="1:48" ht="17.649999999999999">
      <c r="A963" s="169"/>
      <c r="B963" s="135"/>
      <c r="C963" s="135"/>
      <c r="D963" s="135"/>
      <c r="E963" s="135"/>
      <c r="F963" s="135"/>
      <c r="G963" s="135"/>
      <c r="H963" s="135"/>
      <c r="I963" s="135"/>
      <c r="J963" s="135"/>
      <c r="K963" s="135"/>
      <c r="L963" s="135"/>
      <c r="M963" s="133"/>
      <c r="N963" s="133"/>
      <c r="O963" s="156"/>
      <c r="P963" s="133"/>
      <c r="Q963" s="133"/>
      <c r="R963" s="133"/>
      <c r="S963" s="133"/>
      <c r="T963" s="133"/>
      <c r="U963" s="133"/>
      <c r="V963" s="133"/>
      <c r="W963" s="133"/>
      <c r="X963" s="133"/>
      <c r="Y963" s="133"/>
      <c r="Z963" s="133"/>
      <c r="AA963" s="133"/>
      <c r="AB963" s="129" t="str">
        <f>IF(基本情報登録!$D$10="","",IF(基本情報登録!$D$10=F963,1,0))</f>
        <v/>
      </c>
      <c r="AC963" s="133"/>
      <c r="AV963" s="155"/>
    </row>
    <row r="964" spans="1:48" ht="17.649999999999999">
      <c r="A964" s="169"/>
      <c r="B964" s="135"/>
      <c r="C964" s="135"/>
      <c r="D964" s="135"/>
      <c r="E964" s="135"/>
      <c r="F964" s="135"/>
      <c r="G964" s="135"/>
      <c r="H964" s="135"/>
      <c r="I964" s="135"/>
      <c r="J964" s="135"/>
      <c r="K964" s="135"/>
      <c r="L964" s="135"/>
      <c r="M964" s="133"/>
      <c r="N964" s="133"/>
      <c r="O964" s="156"/>
      <c r="P964" s="133"/>
      <c r="Q964" s="133"/>
      <c r="R964" s="133"/>
      <c r="S964" s="133"/>
      <c r="T964" s="133"/>
      <c r="U964" s="133"/>
      <c r="V964" s="133"/>
      <c r="W964" s="133"/>
      <c r="X964" s="133"/>
      <c r="Y964" s="133"/>
      <c r="Z964" s="133"/>
      <c r="AA964" s="133"/>
      <c r="AB964" s="129" t="str">
        <f>IF(基本情報登録!$D$10="","",IF(基本情報登録!$D$10=F964,1,0))</f>
        <v/>
      </c>
      <c r="AC964" s="133"/>
      <c r="AV964" s="155"/>
    </row>
    <row r="965" spans="1:48" ht="17.649999999999999">
      <c r="A965" s="169"/>
      <c r="B965" s="135"/>
      <c r="C965" s="135"/>
      <c r="D965" s="135"/>
      <c r="E965" s="135"/>
      <c r="F965" s="135"/>
      <c r="G965" s="135"/>
      <c r="H965" s="135"/>
      <c r="I965" s="135"/>
      <c r="J965" s="135"/>
      <c r="K965" s="135"/>
      <c r="L965" s="135"/>
      <c r="M965" s="133"/>
      <c r="N965" s="133"/>
      <c r="O965" s="156"/>
      <c r="P965" s="133"/>
      <c r="Q965" s="133"/>
      <c r="R965" s="133"/>
      <c r="S965" s="133"/>
      <c r="T965" s="133"/>
      <c r="U965" s="133"/>
      <c r="V965" s="133"/>
      <c r="W965" s="133"/>
      <c r="X965" s="133"/>
      <c r="Y965" s="133"/>
      <c r="Z965" s="133"/>
      <c r="AA965" s="133"/>
      <c r="AB965" s="129" t="str">
        <f>IF(基本情報登録!$D$10="","",IF(基本情報登録!$D$10=F965,1,0))</f>
        <v/>
      </c>
      <c r="AC965" s="133"/>
      <c r="AV965" s="155"/>
    </row>
    <row r="966" spans="1:48" ht="17.649999999999999">
      <c r="A966" s="169"/>
      <c r="B966" s="135"/>
      <c r="C966" s="135"/>
      <c r="D966" s="135"/>
      <c r="E966" s="135"/>
      <c r="F966" s="135"/>
      <c r="G966" s="135"/>
      <c r="H966" s="135"/>
      <c r="I966" s="135"/>
      <c r="J966" s="135"/>
      <c r="K966" s="135"/>
      <c r="L966" s="135"/>
      <c r="M966" s="133"/>
      <c r="N966" s="133"/>
      <c r="O966" s="156"/>
      <c r="P966" s="133"/>
      <c r="Q966" s="133"/>
      <c r="R966" s="133"/>
      <c r="S966" s="133"/>
      <c r="T966" s="133"/>
      <c r="U966" s="133"/>
      <c r="V966" s="133"/>
      <c r="W966" s="133"/>
      <c r="X966" s="133"/>
      <c r="Y966" s="133"/>
      <c r="Z966" s="133"/>
      <c r="AA966" s="133"/>
      <c r="AB966" s="129" t="str">
        <f>IF(基本情報登録!$D$10="","",IF(基本情報登録!$D$10=F966,1,0))</f>
        <v/>
      </c>
      <c r="AC966" s="133"/>
      <c r="AV966" s="155"/>
    </row>
    <row r="967" spans="1:48" ht="17.649999999999999">
      <c r="A967" s="169"/>
      <c r="B967" s="135"/>
      <c r="C967" s="135"/>
      <c r="D967" s="135"/>
      <c r="E967" s="135"/>
      <c r="F967" s="135"/>
      <c r="G967" s="135"/>
      <c r="H967" s="135"/>
      <c r="I967" s="135"/>
      <c r="J967" s="135"/>
      <c r="K967" s="135"/>
      <c r="L967" s="135"/>
      <c r="M967" s="133"/>
      <c r="N967" s="133"/>
      <c r="O967" s="156"/>
      <c r="P967" s="133"/>
      <c r="Q967" s="133"/>
      <c r="R967" s="133"/>
      <c r="S967" s="133"/>
      <c r="T967" s="133"/>
      <c r="U967" s="133"/>
      <c r="V967" s="133"/>
      <c r="W967" s="133"/>
      <c r="X967" s="133"/>
      <c r="Y967" s="133"/>
      <c r="Z967" s="133"/>
      <c r="AA967" s="133"/>
      <c r="AB967" s="129" t="str">
        <f>IF(基本情報登録!$D$10="","",IF(基本情報登録!$D$10=F967,1,0))</f>
        <v/>
      </c>
      <c r="AC967" s="133"/>
      <c r="AV967" s="155"/>
    </row>
    <row r="968" spans="1:48" ht="17.649999999999999">
      <c r="A968" s="169"/>
      <c r="B968" s="135"/>
      <c r="C968" s="135"/>
      <c r="D968" s="135"/>
      <c r="E968" s="135"/>
      <c r="F968" s="135"/>
      <c r="G968" s="135"/>
      <c r="H968" s="135"/>
      <c r="I968" s="135"/>
      <c r="J968" s="135"/>
      <c r="K968" s="135"/>
      <c r="L968" s="135"/>
      <c r="M968" s="133"/>
      <c r="N968" s="133"/>
      <c r="O968" s="156"/>
      <c r="P968" s="133"/>
      <c r="Q968" s="133"/>
      <c r="R968" s="133"/>
      <c r="S968" s="133"/>
      <c r="T968" s="133"/>
      <c r="U968" s="133"/>
      <c r="V968" s="133"/>
      <c r="W968" s="133"/>
      <c r="X968" s="133"/>
      <c r="Y968" s="133"/>
      <c r="Z968" s="133"/>
      <c r="AA968" s="133"/>
      <c r="AB968" s="129" t="str">
        <f>IF(基本情報登録!$D$10="","",IF(基本情報登録!$D$10=F968,1,0))</f>
        <v/>
      </c>
      <c r="AC968" s="133"/>
      <c r="AV968" s="155"/>
    </row>
    <row r="969" spans="1:48" ht="17.649999999999999">
      <c r="A969" s="169"/>
      <c r="B969" s="135"/>
      <c r="C969" s="135"/>
      <c r="D969" s="135"/>
      <c r="E969" s="135"/>
      <c r="F969" s="135"/>
      <c r="G969" s="135"/>
      <c r="H969" s="135"/>
      <c r="I969" s="135"/>
      <c r="J969" s="135"/>
      <c r="K969" s="135"/>
      <c r="L969" s="135"/>
      <c r="M969" s="133"/>
      <c r="N969" s="133"/>
      <c r="O969" s="156"/>
      <c r="P969" s="133"/>
      <c r="Q969" s="133"/>
      <c r="R969" s="133"/>
      <c r="S969" s="133"/>
      <c r="T969" s="133"/>
      <c r="U969" s="133"/>
      <c r="V969" s="133"/>
      <c r="W969" s="133"/>
      <c r="X969" s="133"/>
      <c r="Y969" s="133"/>
      <c r="Z969" s="133"/>
      <c r="AA969" s="133"/>
      <c r="AB969" s="129" t="str">
        <f>IF(基本情報登録!$D$10="","",IF(基本情報登録!$D$10=F969,1,0))</f>
        <v/>
      </c>
      <c r="AC969" s="133"/>
      <c r="AV969" s="155"/>
    </row>
    <row r="970" spans="1:48" ht="17.649999999999999">
      <c r="A970" s="169"/>
      <c r="B970" s="135"/>
      <c r="C970" s="135"/>
      <c r="D970" s="135"/>
      <c r="E970" s="135"/>
      <c r="F970" s="135"/>
      <c r="G970" s="135"/>
      <c r="H970" s="135"/>
      <c r="I970" s="135"/>
      <c r="J970" s="135"/>
      <c r="K970" s="135"/>
      <c r="L970" s="135"/>
      <c r="M970" s="133"/>
      <c r="N970" s="133"/>
      <c r="O970" s="156"/>
      <c r="P970" s="133"/>
      <c r="Q970" s="133"/>
      <c r="R970" s="133"/>
      <c r="S970" s="133"/>
      <c r="T970" s="133"/>
      <c r="U970" s="133"/>
      <c r="V970" s="133"/>
      <c r="W970" s="133"/>
      <c r="X970" s="133"/>
      <c r="Y970" s="133"/>
      <c r="Z970" s="133"/>
      <c r="AA970" s="133"/>
      <c r="AB970" s="129" t="str">
        <f>IF(基本情報登録!$D$10="","",IF(基本情報登録!$D$10=F970,1,0))</f>
        <v/>
      </c>
      <c r="AC970" s="133"/>
      <c r="AV970" s="155"/>
    </row>
    <row r="971" spans="1:48" ht="17.649999999999999">
      <c r="A971" s="169"/>
      <c r="B971" s="135"/>
      <c r="C971" s="135"/>
      <c r="D971" s="135"/>
      <c r="E971" s="135"/>
      <c r="F971" s="135"/>
      <c r="G971" s="135"/>
      <c r="H971" s="135"/>
      <c r="I971" s="135"/>
      <c r="J971" s="135"/>
      <c r="K971" s="135"/>
      <c r="L971" s="135"/>
      <c r="M971" s="133"/>
      <c r="N971" s="133"/>
      <c r="O971" s="156"/>
      <c r="P971" s="133"/>
      <c r="Q971" s="133"/>
      <c r="R971" s="133"/>
      <c r="S971" s="133"/>
      <c r="T971" s="133"/>
      <c r="U971" s="133"/>
      <c r="V971" s="133"/>
      <c r="W971" s="133"/>
      <c r="X971" s="133"/>
      <c r="Y971" s="133"/>
      <c r="Z971" s="133"/>
      <c r="AA971" s="133"/>
      <c r="AB971" s="129" t="str">
        <f>IF(基本情報登録!$D$10="","",IF(基本情報登録!$D$10=F971,1,0))</f>
        <v/>
      </c>
      <c r="AC971" s="133"/>
      <c r="AV971" s="155"/>
    </row>
    <row r="972" spans="1:48" ht="17.649999999999999">
      <c r="A972" s="169"/>
      <c r="B972" s="135"/>
      <c r="C972" s="135"/>
      <c r="D972" s="135"/>
      <c r="E972" s="135"/>
      <c r="F972" s="135"/>
      <c r="G972" s="135"/>
      <c r="H972" s="135"/>
      <c r="I972" s="135"/>
      <c r="J972" s="135"/>
      <c r="K972" s="135"/>
      <c r="L972" s="135"/>
      <c r="M972" s="133"/>
      <c r="N972" s="133"/>
      <c r="O972" s="156"/>
      <c r="P972" s="133"/>
      <c r="Q972" s="133"/>
      <c r="R972" s="133"/>
      <c r="S972" s="133"/>
      <c r="T972" s="133"/>
      <c r="U972" s="133"/>
      <c r="V972" s="133"/>
      <c r="W972" s="133"/>
      <c r="X972" s="133"/>
      <c r="Y972" s="133"/>
      <c r="Z972" s="133"/>
      <c r="AA972" s="133"/>
      <c r="AB972" s="129" t="str">
        <f>IF(基本情報登録!$D$10="","",IF(基本情報登録!$D$10=F972,1,0))</f>
        <v/>
      </c>
      <c r="AC972" s="133"/>
      <c r="AV972" s="155"/>
    </row>
    <row r="973" spans="1:48" ht="17.649999999999999">
      <c r="A973" s="169"/>
      <c r="B973" s="135"/>
      <c r="C973" s="135"/>
      <c r="D973" s="135"/>
      <c r="E973" s="135"/>
      <c r="F973" s="135"/>
      <c r="G973" s="135"/>
      <c r="H973" s="135"/>
      <c r="I973" s="135"/>
      <c r="J973" s="135"/>
      <c r="K973" s="135"/>
      <c r="L973" s="135"/>
      <c r="M973" s="133"/>
      <c r="N973" s="133"/>
      <c r="O973" s="156"/>
      <c r="P973" s="133"/>
      <c r="Q973" s="133"/>
      <c r="R973" s="133"/>
      <c r="S973" s="133"/>
      <c r="T973" s="133"/>
      <c r="U973" s="133"/>
      <c r="V973" s="133"/>
      <c r="W973" s="133"/>
      <c r="X973" s="133"/>
      <c r="Y973" s="133"/>
      <c r="Z973" s="133"/>
      <c r="AA973" s="133"/>
      <c r="AB973" s="129" t="str">
        <f>IF(基本情報登録!$D$10="","",IF(基本情報登録!$D$10=F973,1,0))</f>
        <v/>
      </c>
      <c r="AC973" s="133"/>
      <c r="AV973" s="155"/>
    </row>
    <row r="974" spans="1:48" ht="17.649999999999999">
      <c r="A974" s="169"/>
      <c r="B974" s="135"/>
      <c r="C974" s="135"/>
      <c r="D974" s="135"/>
      <c r="E974" s="135"/>
      <c r="F974" s="135"/>
      <c r="G974" s="135"/>
      <c r="H974" s="135"/>
      <c r="I974" s="135"/>
      <c r="J974" s="135"/>
      <c r="K974" s="135"/>
      <c r="L974" s="135"/>
      <c r="M974" s="133"/>
      <c r="N974" s="133"/>
      <c r="O974" s="156"/>
      <c r="P974" s="133"/>
      <c r="Q974" s="133"/>
      <c r="R974" s="133"/>
      <c r="S974" s="133"/>
      <c r="T974" s="133"/>
      <c r="U974" s="133"/>
      <c r="V974" s="133"/>
      <c r="W974" s="133"/>
      <c r="X974" s="133"/>
      <c r="Y974" s="133"/>
      <c r="Z974" s="133"/>
      <c r="AA974" s="133"/>
      <c r="AB974" s="129" t="str">
        <f>IF(基本情報登録!$D$10="","",IF(基本情報登録!$D$10=F974,1,0))</f>
        <v/>
      </c>
      <c r="AC974" s="133"/>
      <c r="AV974" s="155"/>
    </row>
    <row r="975" spans="1:48" ht="17.649999999999999">
      <c r="A975" s="169"/>
      <c r="B975" s="135"/>
      <c r="C975" s="135"/>
      <c r="D975" s="135"/>
      <c r="E975" s="135"/>
      <c r="F975" s="135"/>
      <c r="G975" s="135"/>
      <c r="H975" s="135"/>
      <c r="I975" s="135"/>
      <c r="J975" s="135"/>
      <c r="K975" s="135"/>
      <c r="L975" s="135"/>
      <c r="M975" s="133"/>
      <c r="N975" s="133"/>
      <c r="O975" s="156"/>
      <c r="P975" s="133"/>
      <c r="Q975" s="133"/>
      <c r="R975" s="133"/>
      <c r="S975" s="133"/>
      <c r="T975" s="133"/>
      <c r="U975" s="133"/>
      <c r="V975" s="133"/>
      <c r="W975" s="133"/>
      <c r="X975" s="133"/>
      <c r="Y975" s="133"/>
      <c r="Z975" s="133"/>
      <c r="AA975" s="133"/>
      <c r="AB975" s="129" t="str">
        <f>IF(基本情報登録!$D$10="","",IF(基本情報登録!$D$10=F975,1,0))</f>
        <v/>
      </c>
      <c r="AC975" s="133"/>
      <c r="AV975" s="155"/>
    </row>
    <row r="976" spans="1:48" ht="17.649999999999999">
      <c r="A976" s="169"/>
      <c r="B976" s="135"/>
      <c r="C976" s="135"/>
      <c r="D976" s="135"/>
      <c r="E976" s="135"/>
      <c r="F976" s="135"/>
      <c r="G976" s="135"/>
      <c r="H976" s="135"/>
      <c r="I976" s="135"/>
      <c r="J976" s="135"/>
      <c r="K976" s="135"/>
      <c r="L976" s="135"/>
      <c r="M976" s="133"/>
      <c r="N976" s="133"/>
      <c r="O976" s="156"/>
      <c r="P976" s="133"/>
      <c r="Q976" s="133"/>
      <c r="R976" s="133"/>
      <c r="S976" s="133"/>
      <c r="T976" s="133"/>
      <c r="U976" s="133"/>
      <c r="V976" s="133"/>
      <c r="W976" s="133"/>
      <c r="X976" s="133"/>
      <c r="Y976" s="133"/>
      <c r="Z976" s="133"/>
      <c r="AA976" s="133"/>
      <c r="AB976" s="129" t="str">
        <f>IF(基本情報登録!$D$10="","",IF(基本情報登録!$D$10=F976,1,0))</f>
        <v/>
      </c>
      <c r="AC976" s="133"/>
      <c r="AV976" s="155"/>
    </row>
    <row r="977" spans="1:48" ht="17.649999999999999">
      <c r="A977" s="169"/>
      <c r="B977" s="135"/>
      <c r="C977" s="135"/>
      <c r="D977" s="135"/>
      <c r="E977" s="135"/>
      <c r="F977" s="135"/>
      <c r="G977" s="135"/>
      <c r="H977" s="135"/>
      <c r="I977" s="135"/>
      <c r="J977" s="135"/>
      <c r="K977" s="135"/>
      <c r="L977" s="135"/>
      <c r="M977" s="133"/>
      <c r="N977" s="133"/>
      <c r="O977" s="156"/>
      <c r="P977" s="133"/>
      <c r="Q977" s="133"/>
      <c r="R977" s="133"/>
      <c r="S977" s="133"/>
      <c r="T977" s="133"/>
      <c r="U977" s="133"/>
      <c r="V977" s="133"/>
      <c r="W977" s="133"/>
      <c r="X977" s="133"/>
      <c r="Y977" s="133"/>
      <c r="Z977" s="133"/>
      <c r="AA977" s="133"/>
      <c r="AB977" s="129" t="str">
        <f>IF(基本情報登録!$D$10="","",IF(基本情報登録!$D$10=F977,1,0))</f>
        <v/>
      </c>
      <c r="AC977" s="133"/>
      <c r="AV977" s="155"/>
    </row>
    <row r="978" spans="1:48" ht="17.649999999999999">
      <c r="A978" s="169"/>
      <c r="B978" s="135"/>
      <c r="C978" s="135"/>
      <c r="D978" s="135"/>
      <c r="E978" s="135"/>
      <c r="F978" s="135"/>
      <c r="G978" s="135"/>
      <c r="H978" s="135"/>
      <c r="I978" s="135"/>
      <c r="J978" s="135"/>
      <c r="K978" s="135"/>
      <c r="L978" s="135"/>
      <c r="M978" s="133"/>
      <c r="N978" s="133"/>
      <c r="O978" s="156"/>
      <c r="P978" s="133"/>
      <c r="Q978" s="133"/>
      <c r="R978" s="133"/>
      <c r="S978" s="133"/>
      <c r="T978" s="133"/>
      <c r="U978" s="133"/>
      <c r="V978" s="133"/>
      <c r="W978" s="133"/>
      <c r="X978" s="133"/>
      <c r="Y978" s="133"/>
      <c r="Z978" s="133"/>
      <c r="AA978" s="133"/>
      <c r="AB978" s="129" t="str">
        <f>IF(基本情報登録!$D$10="","",IF(基本情報登録!$D$10=F978,1,0))</f>
        <v/>
      </c>
      <c r="AC978" s="133"/>
      <c r="AV978" s="155"/>
    </row>
    <row r="979" spans="1:48" ht="17.649999999999999">
      <c r="A979" s="169"/>
      <c r="B979" s="135"/>
      <c r="C979" s="135"/>
      <c r="D979" s="135"/>
      <c r="E979" s="135"/>
      <c r="F979" s="135"/>
      <c r="G979" s="135"/>
      <c r="H979" s="135"/>
      <c r="I979" s="135"/>
      <c r="J979" s="135"/>
      <c r="K979" s="135"/>
      <c r="L979" s="135"/>
      <c r="M979" s="133"/>
      <c r="N979" s="133"/>
      <c r="O979" s="156"/>
      <c r="P979" s="133"/>
      <c r="Q979" s="133"/>
      <c r="R979" s="133"/>
      <c r="S979" s="133"/>
      <c r="T979" s="133"/>
      <c r="U979" s="133"/>
      <c r="V979" s="133"/>
      <c r="W979" s="133"/>
      <c r="X979" s="133"/>
      <c r="Y979" s="133"/>
      <c r="Z979" s="133"/>
      <c r="AA979" s="133"/>
      <c r="AB979" s="129" t="str">
        <f>IF(基本情報登録!$D$10="","",IF(基本情報登録!$D$10=F979,1,0))</f>
        <v/>
      </c>
      <c r="AC979" s="133"/>
      <c r="AV979" s="155"/>
    </row>
    <row r="980" spans="1:48" ht="17.649999999999999">
      <c r="A980" s="169"/>
      <c r="B980" s="135"/>
      <c r="C980" s="135"/>
      <c r="D980" s="135"/>
      <c r="E980" s="135"/>
      <c r="F980" s="135"/>
      <c r="G980" s="135"/>
      <c r="H980" s="135"/>
      <c r="I980" s="135"/>
      <c r="J980" s="135"/>
      <c r="K980" s="135"/>
      <c r="L980" s="135"/>
      <c r="M980" s="133"/>
      <c r="N980" s="133"/>
      <c r="O980" s="156"/>
      <c r="P980" s="133"/>
      <c r="Q980" s="133"/>
      <c r="R980" s="133"/>
      <c r="S980" s="133"/>
      <c r="T980" s="133"/>
      <c r="U980" s="133"/>
      <c r="V980" s="133"/>
      <c r="W980" s="133"/>
      <c r="X980" s="133"/>
      <c r="Y980" s="133"/>
      <c r="Z980" s="133"/>
      <c r="AA980" s="133"/>
      <c r="AB980" s="129" t="str">
        <f>IF(基本情報登録!$D$10="","",IF(基本情報登録!$D$10=F980,1,0))</f>
        <v/>
      </c>
      <c r="AC980" s="133"/>
      <c r="AV980" s="155"/>
    </row>
    <row r="981" spans="1:48" ht="17.649999999999999">
      <c r="A981" s="169"/>
      <c r="B981" s="135"/>
      <c r="C981" s="135"/>
      <c r="D981" s="135"/>
      <c r="E981" s="135"/>
      <c r="F981" s="135"/>
      <c r="G981" s="135"/>
      <c r="H981" s="135"/>
      <c r="I981" s="135"/>
      <c r="J981" s="135"/>
      <c r="K981" s="135"/>
      <c r="L981" s="135"/>
      <c r="M981" s="133"/>
      <c r="N981" s="133"/>
      <c r="O981" s="156"/>
      <c r="P981" s="133"/>
      <c r="Q981" s="133"/>
      <c r="R981" s="133"/>
      <c r="S981" s="133"/>
      <c r="T981" s="133"/>
      <c r="U981" s="133"/>
      <c r="V981" s="133"/>
      <c r="W981" s="133"/>
      <c r="X981" s="133"/>
      <c r="Y981" s="133"/>
      <c r="Z981" s="133"/>
      <c r="AA981" s="133"/>
      <c r="AB981" s="129" t="str">
        <f>IF(基本情報登録!$D$10="","",IF(基本情報登録!$D$10=F981,1,0))</f>
        <v/>
      </c>
      <c r="AC981" s="133"/>
      <c r="AV981" s="155"/>
    </row>
    <row r="982" spans="1:48" ht="17.649999999999999">
      <c r="A982" s="169"/>
      <c r="B982" s="135"/>
      <c r="C982" s="135"/>
      <c r="D982" s="135"/>
      <c r="E982" s="135"/>
      <c r="F982" s="135"/>
      <c r="G982" s="135"/>
      <c r="H982" s="135"/>
      <c r="I982" s="135"/>
      <c r="J982" s="135"/>
      <c r="K982" s="135"/>
      <c r="L982" s="135"/>
      <c r="M982" s="133"/>
      <c r="N982" s="133"/>
      <c r="O982" s="156"/>
      <c r="P982" s="133"/>
      <c r="Q982" s="133"/>
      <c r="R982" s="133"/>
      <c r="S982" s="133"/>
      <c r="T982" s="133"/>
      <c r="U982" s="133"/>
      <c r="V982" s="133"/>
      <c r="W982" s="133"/>
      <c r="X982" s="133"/>
      <c r="Y982" s="133"/>
      <c r="Z982" s="133"/>
      <c r="AA982" s="133"/>
      <c r="AB982" s="129" t="str">
        <f>IF(基本情報登録!$D$10="","",IF(基本情報登録!$D$10=F982,1,0))</f>
        <v/>
      </c>
      <c r="AC982" s="133"/>
      <c r="AV982" s="155"/>
    </row>
    <row r="983" spans="1:48" ht="17.649999999999999">
      <c r="A983" s="169"/>
      <c r="B983" s="135"/>
      <c r="C983" s="135"/>
      <c r="D983" s="135"/>
      <c r="E983" s="135"/>
      <c r="F983" s="135"/>
      <c r="G983" s="135"/>
      <c r="H983" s="135"/>
      <c r="I983" s="135"/>
      <c r="J983" s="135"/>
      <c r="K983" s="135"/>
      <c r="L983" s="135"/>
      <c r="M983" s="133"/>
      <c r="N983" s="133"/>
      <c r="O983" s="156"/>
      <c r="P983" s="133"/>
      <c r="Q983" s="133"/>
      <c r="R983" s="133"/>
      <c r="S983" s="133"/>
      <c r="T983" s="133"/>
      <c r="U983" s="133"/>
      <c r="V983" s="133"/>
      <c r="W983" s="133"/>
      <c r="X983" s="133"/>
      <c r="Y983" s="133"/>
      <c r="Z983" s="133"/>
      <c r="AA983" s="133"/>
      <c r="AB983" s="129" t="str">
        <f>IF(基本情報登録!$D$10="","",IF(基本情報登録!$D$10=F983,1,0))</f>
        <v/>
      </c>
      <c r="AC983" s="133"/>
      <c r="AV983" s="155"/>
    </row>
    <row r="984" spans="1:48" ht="17.649999999999999">
      <c r="A984" s="169"/>
      <c r="B984" s="135"/>
      <c r="C984" s="135"/>
      <c r="D984" s="135"/>
      <c r="E984" s="135"/>
      <c r="F984" s="135"/>
      <c r="G984" s="135"/>
      <c r="H984" s="135"/>
      <c r="I984" s="135"/>
      <c r="J984" s="135"/>
      <c r="K984" s="135"/>
      <c r="L984" s="135"/>
      <c r="M984" s="133"/>
      <c r="N984" s="133"/>
      <c r="O984" s="156"/>
      <c r="P984" s="133"/>
      <c r="Q984" s="133"/>
      <c r="R984" s="133"/>
      <c r="S984" s="133"/>
      <c r="T984" s="133"/>
      <c r="U984" s="133"/>
      <c r="V984" s="133"/>
      <c r="W984" s="133"/>
      <c r="X984" s="133"/>
      <c r="Y984" s="133"/>
      <c r="Z984" s="133"/>
      <c r="AA984" s="133"/>
      <c r="AB984" s="129" t="str">
        <f>IF(基本情報登録!$D$10="","",IF(基本情報登録!$D$10=F984,1,0))</f>
        <v/>
      </c>
      <c r="AC984" s="133"/>
      <c r="AV984" s="155"/>
    </row>
    <row r="985" spans="1:48" ht="17.649999999999999">
      <c r="A985" s="169"/>
      <c r="B985" s="135"/>
      <c r="C985" s="135"/>
      <c r="D985" s="135"/>
      <c r="E985" s="135"/>
      <c r="F985" s="135"/>
      <c r="G985" s="135"/>
      <c r="H985" s="135"/>
      <c r="I985" s="135"/>
      <c r="J985" s="135"/>
      <c r="K985" s="135"/>
      <c r="L985" s="135"/>
      <c r="M985" s="133"/>
      <c r="N985" s="133"/>
      <c r="O985" s="156"/>
      <c r="P985" s="133"/>
      <c r="Q985" s="133"/>
      <c r="R985" s="133"/>
      <c r="S985" s="133"/>
      <c r="T985" s="133"/>
      <c r="U985" s="133"/>
      <c r="V985" s="133"/>
      <c r="W985" s="133"/>
      <c r="X985" s="133"/>
      <c r="Y985" s="133"/>
      <c r="Z985" s="133"/>
      <c r="AA985" s="133"/>
      <c r="AB985" s="129" t="str">
        <f>IF(基本情報登録!$D$10="","",IF(基本情報登録!$D$10=F985,1,0))</f>
        <v/>
      </c>
      <c r="AC985" s="133"/>
      <c r="AV985" s="155"/>
    </row>
    <row r="986" spans="1:48" ht="17.649999999999999">
      <c r="A986" s="169"/>
      <c r="B986" s="135"/>
      <c r="C986" s="135"/>
      <c r="D986" s="135"/>
      <c r="E986" s="135"/>
      <c r="F986" s="135"/>
      <c r="G986" s="135"/>
      <c r="H986" s="135"/>
      <c r="I986" s="135"/>
      <c r="J986" s="135"/>
      <c r="K986" s="135"/>
      <c r="L986" s="135"/>
      <c r="M986" s="133"/>
      <c r="N986" s="133"/>
      <c r="O986" s="156"/>
      <c r="P986" s="133"/>
      <c r="Q986" s="133"/>
      <c r="R986" s="133"/>
      <c r="S986" s="133"/>
      <c r="T986" s="133"/>
      <c r="U986" s="133"/>
      <c r="V986" s="133"/>
      <c r="W986" s="133"/>
      <c r="X986" s="133"/>
      <c r="Y986" s="133"/>
      <c r="Z986" s="133"/>
      <c r="AA986" s="133"/>
      <c r="AB986" s="129" t="str">
        <f>IF(基本情報登録!$D$10="","",IF(基本情報登録!$D$10=F986,1,0))</f>
        <v/>
      </c>
      <c r="AC986" s="133"/>
      <c r="AV986" s="155"/>
    </row>
    <row r="987" spans="1:48" ht="17.649999999999999">
      <c r="A987" s="169"/>
      <c r="B987" s="135"/>
      <c r="C987" s="135"/>
      <c r="D987" s="135"/>
      <c r="E987" s="135"/>
      <c r="F987" s="135"/>
      <c r="G987" s="135"/>
      <c r="H987" s="135"/>
      <c r="I987" s="135"/>
      <c r="J987" s="135"/>
      <c r="K987" s="135"/>
      <c r="L987" s="135"/>
      <c r="M987" s="133"/>
      <c r="N987" s="133"/>
      <c r="O987" s="156"/>
      <c r="P987" s="133"/>
      <c r="Q987" s="133"/>
      <c r="R987" s="133"/>
      <c r="S987" s="133"/>
      <c r="T987" s="133"/>
      <c r="U987" s="133"/>
      <c r="V987" s="133"/>
      <c r="W987" s="133"/>
      <c r="X987" s="133"/>
      <c r="Y987" s="133"/>
      <c r="Z987" s="133"/>
      <c r="AA987" s="133"/>
      <c r="AB987" s="129" t="str">
        <f>IF(基本情報登録!$D$10="","",IF(基本情報登録!$D$10=F987,1,0))</f>
        <v/>
      </c>
      <c r="AC987" s="133"/>
      <c r="AV987" s="155"/>
    </row>
    <row r="988" spans="1:48" ht="17.649999999999999">
      <c r="A988" s="169"/>
      <c r="B988" s="135"/>
      <c r="C988" s="135"/>
      <c r="D988" s="135"/>
      <c r="E988" s="135"/>
      <c r="F988" s="135"/>
      <c r="G988" s="135"/>
      <c r="H988" s="135"/>
      <c r="I988" s="135"/>
      <c r="J988" s="135"/>
      <c r="K988" s="135"/>
      <c r="L988" s="135"/>
      <c r="M988" s="133"/>
      <c r="N988" s="133"/>
      <c r="O988" s="156"/>
      <c r="P988" s="133"/>
      <c r="Q988" s="133"/>
      <c r="R988" s="133"/>
      <c r="S988" s="133"/>
      <c r="T988" s="133"/>
      <c r="U988" s="133"/>
      <c r="V988" s="133"/>
      <c r="W988" s="133"/>
      <c r="X988" s="133"/>
      <c r="Y988" s="133"/>
      <c r="Z988" s="133"/>
      <c r="AA988" s="133"/>
      <c r="AB988" s="129" t="str">
        <f>IF(基本情報登録!$D$10="","",IF(基本情報登録!$D$10=F988,1,0))</f>
        <v/>
      </c>
      <c r="AC988" s="133"/>
      <c r="AV988" s="155"/>
    </row>
    <row r="989" spans="1:48" ht="17.649999999999999">
      <c r="A989" s="169"/>
      <c r="B989" s="135"/>
      <c r="C989" s="135"/>
      <c r="D989" s="135"/>
      <c r="E989" s="135"/>
      <c r="F989" s="135"/>
      <c r="G989" s="135"/>
      <c r="H989" s="135"/>
      <c r="I989" s="135"/>
      <c r="J989" s="135"/>
      <c r="K989" s="135"/>
      <c r="L989" s="135"/>
      <c r="M989" s="133"/>
      <c r="N989" s="133"/>
      <c r="O989" s="156"/>
      <c r="P989" s="133"/>
      <c r="Q989" s="133"/>
      <c r="R989" s="133"/>
      <c r="S989" s="133"/>
      <c r="T989" s="133"/>
      <c r="U989" s="133"/>
      <c r="V989" s="133"/>
      <c r="W989" s="133"/>
      <c r="X989" s="133"/>
      <c r="Y989" s="133"/>
      <c r="Z989" s="133"/>
      <c r="AA989" s="133"/>
      <c r="AB989" s="129" t="str">
        <f>IF(基本情報登録!$D$10="","",IF(基本情報登録!$D$10=F989,1,0))</f>
        <v/>
      </c>
      <c r="AC989" s="133"/>
      <c r="AV989" s="155"/>
    </row>
    <row r="990" spans="1:48" ht="17.649999999999999">
      <c r="A990" s="169"/>
      <c r="B990" s="135"/>
      <c r="C990" s="135"/>
      <c r="D990" s="135"/>
      <c r="E990" s="135"/>
      <c r="F990" s="135"/>
      <c r="G990" s="135"/>
      <c r="H990" s="135"/>
      <c r="I990" s="135"/>
      <c r="J990" s="135"/>
      <c r="K990" s="135"/>
      <c r="L990" s="135"/>
      <c r="M990" s="133"/>
      <c r="N990" s="133"/>
      <c r="O990" s="156"/>
      <c r="P990" s="133"/>
      <c r="Q990" s="133"/>
      <c r="R990" s="133"/>
      <c r="S990" s="133"/>
      <c r="T990" s="133"/>
      <c r="U990" s="133"/>
      <c r="V990" s="133"/>
      <c r="W990" s="133"/>
      <c r="X990" s="133"/>
      <c r="Y990" s="133"/>
      <c r="Z990" s="133"/>
      <c r="AA990" s="133"/>
      <c r="AB990" s="129" t="str">
        <f>IF(基本情報登録!$D$10="","",IF(基本情報登録!$D$10=F990,1,0))</f>
        <v/>
      </c>
      <c r="AC990" s="133"/>
      <c r="AV990" s="155"/>
    </row>
    <row r="991" spans="1:48" ht="17.649999999999999">
      <c r="A991" s="169"/>
      <c r="B991" s="135"/>
      <c r="C991" s="135"/>
      <c r="D991" s="135"/>
      <c r="E991" s="135"/>
      <c r="F991" s="135"/>
      <c r="G991" s="135"/>
      <c r="H991" s="135"/>
      <c r="I991" s="135"/>
      <c r="J991" s="135"/>
      <c r="K991" s="135"/>
      <c r="L991" s="135"/>
      <c r="M991" s="133"/>
      <c r="N991" s="133"/>
      <c r="O991" s="156"/>
      <c r="P991" s="133"/>
      <c r="Q991" s="133"/>
      <c r="R991" s="133"/>
      <c r="S991" s="133"/>
      <c r="T991" s="133"/>
      <c r="U991" s="133"/>
      <c r="V991" s="133"/>
      <c r="W991" s="133"/>
      <c r="X991" s="133"/>
      <c r="Y991" s="133"/>
      <c r="Z991" s="133"/>
      <c r="AA991" s="133"/>
      <c r="AB991" s="129" t="str">
        <f>IF(基本情報登録!$D$10="","",IF(基本情報登録!$D$10=F991,1,0))</f>
        <v/>
      </c>
      <c r="AC991" s="133"/>
      <c r="AV991" s="155"/>
    </row>
    <row r="992" spans="1:48" ht="17.649999999999999">
      <c r="A992" s="169"/>
      <c r="B992" s="135"/>
      <c r="C992" s="135"/>
      <c r="D992" s="135"/>
      <c r="E992" s="135"/>
      <c r="F992" s="135"/>
      <c r="G992" s="135"/>
      <c r="H992" s="135"/>
      <c r="I992" s="135"/>
      <c r="J992" s="135"/>
      <c r="K992" s="135"/>
      <c r="L992" s="135"/>
      <c r="M992" s="133"/>
      <c r="N992" s="133"/>
      <c r="O992" s="156"/>
      <c r="P992" s="133"/>
      <c r="Q992" s="133"/>
      <c r="R992" s="133"/>
      <c r="S992" s="133"/>
      <c r="T992" s="133"/>
      <c r="U992" s="133"/>
      <c r="V992" s="133"/>
      <c r="W992" s="133"/>
      <c r="X992" s="133"/>
      <c r="Y992" s="133"/>
      <c r="Z992" s="133"/>
      <c r="AA992" s="133"/>
      <c r="AB992" s="129" t="str">
        <f>IF(基本情報登録!$D$10="","",IF(基本情報登録!$D$10=F992,1,0))</f>
        <v/>
      </c>
      <c r="AC992" s="133"/>
      <c r="AV992" s="155"/>
    </row>
    <row r="993" spans="1:48" ht="17.649999999999999">
      <c r="A993" s="169"/>
      <c r="B993" s="135"/>
      <c r="C993" s="135"/>
      <c r="D993" s="135"/>
      <c r="E993" s="135"/>
      <c r="F993" s="135"/>
      <c r="G993" s="135"/>
      <c r="H993" s="135"/>
      <c r="I993" s="135"/>
      <c r="J993" s="135"/>
      <c r="K993" s="135"/>
      <c r="L993" s="135"/>
      <c r="M993" s="133"/>
      <c r="N993" s="133"/>
      <c r="O993" s="156"/>
      <c r="P993" s="133"/>
      <c r="Q993" s="133"/>
      <c r="R993" s="133"/>
      <c r="S993" s="133"/>
      <c r="T993" s="133"/>
      <c r="U993" s="133"/>
      <c r="V993" s="133"/>
      <c r="W993" s="133"/>
      <c r="X993" s="133"/>
      <c r="Y993" s="133"/>
      <c r="Z993" s="133"/>
      <c r="AA993" s="133"/>
      <c r="AB993" s="129" t="str">
        <f>IF(基本情報登録!$D$10="","",IF(基本情報登録!$D$10=F993,1,0))</f>
        <v/>
      </c>
      <c r="AC993" s="133"/>
      <c r="AV993" s="155"/>
    </row>
    <row r="994" spans="1:48" ht="17.649999999999999">
      <c r="A994" s="169"/>
      <c r="B994" s="135"/>
      <c r="C994" s="135"/>
      <c r="D994" s="135"/>
      <c r="E994" s="135"/>
      <c r="F994" s="135"/>
      <c r="G994" s="135"/>
      <c r="H994" s="135"/>
      <c r="I994" s="135"/>
      <c r="J994" s="135"/>
      <c r="K994" s="135"/>
      <c r="L994" s="135"/>
      <c r="M994" s="133"/>
      <c r="N994" s="133"/>
      <c r="O994" s="156"/>
      <c r="P994" s="133"/>
      <c r="Q994" s="133"/>
      <c r="R994" s="133"/>
      <c r="S994" s="133"/>
      <c r="T994" s="133"/>
      <c r="U994" s="133"/>
      <c r="V994" s="133"/>
      <c r="W994" s="133"/>
      <c r="X994" s="133"/>
      <c r="Y994" s="133"/>
      <c r="Z994" s="133"/>
      <c r="AA994" s="133"/>
      <c r="AB994" s="129" t="str">
        <f>IF(基本情報登録!$D$10="","",IF(基本情報登録!$D$10=F994,1,0))</f>
        <v/>
      </c>
      <c r="AC994" s="133"/>
      <c r="AV994" s="155"/>
    </row>
    <row r="995" spans="1:48" ht="17.649999999999999">
      <c r="A995" s="169"/>
      <c r="B995" s="135"/>
      <c r="C995" s="135"/>
      <c r="D995" s="135"/>
      <c r="E995" s="135"/>
      <c r="F995" s="135"/>
      <c r="G995" s="135"/>
      <c r="H995" s="135"/>
      <c r="I995" s="135"/>
      <c r="J995" s="135"/>
      <c r="K995" s="135"/>
      <c r="L995" s="135"/>
      <c r="M995" s="133"/>
      <c r="N995" s="133"/>
      <c r="O995" s="156"/>
      <c r="P995" s="133"/>
      <c r="Q995" s="133"/>
      <c r="R995" s="133"/>
      <c r="S995" s="133"/>
      <c r="T995" s="133"/>
      <c r="U995" s="133"/>
      <c r="V995" s="133"/>
      <c r="W995" s="133"/>
      <c r="X995" s="133"/>
      <c r="Y995" s="133"/>
      <c r="Z995" s="133"/>
      <c r="AA995" s="133"/>
      <c r="AB995" s="129" t="str">
        <f>IF(基本情報登録!$D$10="","",IF(基本情報登録!$D$10=F995,1,0))</f>
        <v/>
      </c>
      <c r="AC995" s="133"/>
      <c r="AV995" s="155"/>
    </row>
    <row r="996" spans="1:48" ht="17.649999999999999">
      <c r="A996" s="169"/>
      <c r="B996" s="135"/>
      <c r="C996" s="135"/>
      <c r="D996" s="135"/>
      <c r="E996" s="135"/>
      <c r="F996" s="135"/>
      <c r="G996" s="135"/>
      <c r="H996" s="135"/>
      <c r="I996" s="135"/>
      <c r="J996" s="135"/>
      <c r="K996" s="135"/>
      <c r="L996" s="135"/>
      <c r="M996" s="133"/>
      <c r="N996" s="133"/>
      <c r="O996" s="156"/>
      <c r="P996" s="133"/>
      <c r="Q996" s="133"/>
      <c r="R996" s="133"/>
      <c r="S996" s="133"/>
      <c r="T996" s="133"/>
      <c r="U996" s="133"/>
      <c r="V996" s="133"/>
      <c r="W996" s="133"/>
      <c r="X996" s="133"/>
      <c r="Y996" s="133"/>
      <c r="Z996" s="133"/>
      <c r="AA996" s="133"/>
      <c r="AB996" s="129" t="str">
        <f>IF(基本情報登録!$D$10="","",IF(基本情報登録!$D$10=F996,1,0))</f>
        <v/>
      </c>
      <c r="AC996" s="133"/>
      <c r="AV996" s="155"/>
    </row>
    <row r="997" spans="1:48" ht="17.649999999999999">
      <c r="A997" s="169"/>
      <c r="B997" s="135"/>
      <c r="C997" s="135"/>
      <c r="D997" s="135"/>
      <c r="E997" s="135"/>
      <c r="F997" s="135"/>
      <c r="G997" s="135"/>
      <c r="H997" s="135"/>
      <c r="I997" s="135"/>
      <c r="J997" s="135"/>
      <c r="K997" s="135"/>
      <c r="L997" s="135"/>
      <c r="M997" s="133"/>
      <c r="N997" s="133"/>
      <c r="O997" s="156"/>
      <c r="P997" s="133"/>
      <c r="Q997" s="133"/>
      <c r="R997" s="133"/>
      <c r="S997" s="133"/>
      <c r="T997" s="133"/>
      <c r="U997" s="133"/>
      <c r="V997" s="133"/>
      <c r="W997" s="133"/>
      <c r="X997" s="133"/>
      <c r="Y997" s="133"/>
      <c r="Z997" s="133"/>
      <c r="AA997" s="133"/>
      <c r="AB997" s="129" t="str">
        <f>IF(基本情報登録!$D$10="","",IF(基本情報登録!$D$10=F997,1,0))</f>
        <v/>
      </c>
      <c r="AC997" s="133"/>
      <c r="AV997" s="155"/>
    </row>
    <row r="998" spans="1:48" ht="17.649999999999999">
      <c r="A998" s="169"/>
      <c r="B998" s="135"/>
      <c r="C998" s="135"/>
      <c r="D998" s="135"/>
      <c r="E998" s="135"/>
      <c r="F998" s="135"/>
      <c r="G998" s="135"/>
      <c r="H998" s="135"/>
      <c r="I998" s="135"/>
      <c r="J998" s="135"/>
      <c r="K998" s="135"/>
      <c r="L998" s="135"/>
      <c r="M998" s="133"/>
      <c r="N998" s="133"/>
      <c r="O998" s="156"/>
      <c r="P998" s="133"/>
      <c r="Q998" s="133"/>
      <c r="R998" s="133"/>
      <c r="S998" s="133"/>
      <c r="T998" s="133"/>
      <c r="U998" s="133"/>
      <c r="V998" s="133"/>
      <c r="W998" s="133"/>
      <c r="X998" s="133"/>
      <c r="Y998" s="133"/>
      <c r="Z998" s="133"/>
      <c r="AA998" s="133"/>
      <c r="AB998" s="129" t="str">
        <f>IF(基本情報登録!$D$10="","",IF(基本情報登録!$D$10=F998,1,0))</f>
        <v/>
      </c>
      <c r="AC998" s="133"/>
      <c r="AV998" s="155"/>
    </row>
    <row r="999" spans="1:48" ht="17.649999999999999">
      <c r="A999" s="169"/>
      <c r="B999" s="135"/>
      <c r="C999" s="135"/>
      <c r="D999" s="135"/>
      <c r="E999" s="135"/>
      <c r="F999" s="135"/>
      <c r="G999" s="135"/>
      <c r="H999" s="135"/>
      <c r="I999" s="135"/>
      <c r="J999" s="135"/>
      <c r="K999" s="135"/>
      <c r="L999" s="135"/>
      <c r="M999" s="133"/>
      <c r="N999" s="133"/>
      <c r="O999" s="156"/>
      <c r="P999" s="133"/>
      <c r="Q999" s="133"/>
      <c r="R999" s="133"/>
      <c r="S999" s="133"/>
      <c r="T999" s="133"/>
      <c r="U999" s="133"/>
      <c r="V999" s="133"/>
      <c r="W999" s="133"/>
      <c r="X999" s="133"/>
      <c r="Y999" s="133"/>
      <c r="Z999" s="133"/>
      <c r="AA999" s="133"/>
      <c r="AB999" s="129" t="str">
        <f>IF(基本情報登録!$D$10="","",IF(基本情報登録!$D$10=F999,1,0))</f>
        <v/>
      </c>
      <c r="AC999" s="133"/>
      <c r="AV999" s="155"/>
    </row>
    <row r="1000" spans="1:48" ht="17.649999999999999">
      <c r="A1000" s="169"/>
      <c r="B1000" s="135"/>
      <c r="C1000" s="135"/>
      <c r="D1000" s="135"/>
      <c r="E1000" s="135"/>
      <c r="F1000" s="135"/>
      <c r="G1000" s="135"/>
      <c r="H1000" s="135"/>
      <c r="I1000" s="135"/>
      <c r="J1000" s="135"/>
      <c r="K1000" s="135"/>
      <c r="L1000" s="135"/>
      <c r="M1000" s="133"/>
      <c r="N1000" s="133"/>
      <c r="O1000" s="156"/>
      <c r="P1000" s="133"/>
      <c r="Q1000" s="133"/>
      <c r="R1000" s="133"/>
      <c r="S1000" s="133"/>
      <c r="T1000" s="133"/>
      <c r="U1000" s="133"/>
      <c r="V1000" s="133"/>
      <c r="W1000" s="133"/>
      <c r="X1000" s="133"/>
      <c r="Y1000" s="133"/>
      <c r="Z1000" s="133"/>
      <c r="AA1000" s="133"/>
      <c r="AB1000" s="129" t="str">
        <f>IF(基本情報登録!$D$10="","",IF(基本情報登録!$D$10=F1000,1,0))</f>
        <v/>
      </c>
      <c r="AC1000" s="133"/>
      <c r="AV1000" s="155"/>
    </row>
    <row r="1001" spans="1:48" ht="17.649999999999999">
      <c r="A1001" s="169"/>
      <c r="B1001" s="135"/>
      <c r="C1001" s="135"/>
      <c r="D1001" s="135"/>
      <c r="E1001" s="135"/>
      <c r="F1001" s="135"/>
      <c r="G1001" s="135"/>
      <c r="H1001" s="135"/>
      <c r="I1001" s="135"/>
      <c r="J1001" s="135"/>
      <c r="K1001" s="135"/>
      <c r="L1001" s="135"/>
      <c r="M1001" s="133"/>
      <c r="N1001" s="133"/>
      <c r="O1001" s="156"/>
      <c r="P1001" s="133"/>
      <c r="Q1001" s="133"/>
      <c r="R1001" s="133"/>
      <c r="S1001" s="133"/>
      <c r="T1001" s="133"/>
      <c r="U1001" s="133"/>
      <c r="V1001" s="133"/>
      <c r="W1001" s="133"/>
      <c r="X1001" s="133"/>
      <c r="Y1001" s="133"/>
      <c r="Z1001" s="133"/>
      <c r="AA1001" s="133"/>
      <c r="AB1001" s="129" t="str">
        <f>IF(基本情報登録!$D$10="","",IF(基本情報登録!$D$10=F1001,1,0))</f>
        <v/>
      </c>
      <c r="AC1001" s="133"/>
      <c r="AV1001" s="155"/>
    </row>
    <row r="1002" spans="1:48" ht="17.649999999999999">
      <c r="A1002" s="169"/>
      <c r="B1002" s="135"/>
      <c r="C1002" s="135"/>
      <c r="D1002" s="135"/>
      <c r="E1002" s="135"/>
      <c r="F1002" s="135"/>
      <c r="G1002" s="135"/>
      <c r="H1002" s="135"/>
      <c r="I1002" s="135"/>
      <c r="J1002" s="135"/>
      <c r="K1002" s="135"/>
      <c r="L1002" s="135"/>
      <c r="M1002" s="133"/>
      <c r="N1002" s="133"/>
      <c r="O1002" s="156"/>
      <c r="P1002" s="133"/>
      <c r="Q1002" s="133"/>
      <c r="R1002" s="133"/>
      <c r="S1002" s="133"/>
      <c r="T1002" s="133"/>
      <c r="U1002" s="133"/>
      <c r="V1002" s="133"/>
      <c r="W1002" s="133"/>
      <c r="X1002" s="133"/>
      <c r="Y1002" s="133"/>
      <c r="Z1002" s="133"/>
      <c r="AA1002" s="133"/>
      <c r="AB1002" s="129" t="str">
        <f>IF(基本情報登録!$D$10="","",IF(基本情報登録!$D$10=F1002,1,0))</f>
        <v/>
      </c>
      <c r="AC1002" s="133"/>
      <c r="AV1002" s="155"/>
    </row>
    <row r="1003" spans="1:48" ht="17.649999999999999">
      <c r="A1003" s="169"/>
      <c r="B1003" s="135"/>
      <c r="C1003" s="135"/>
      <c r="D1003" s="135"/>
      <c r="E1003" s="135"/>
      <c r="F1003" s="135"/>
      <c r="G1003" s="135"/>
      <c r="H1003" s="135"/>
      <c r="I1003" s="135"/>
      <c r="J1003" s="135"/>
      <c r="K1003" s="135"/>
      <c r="L1003" s="135"/>
      <c r="M1003" s="133"/>
      <c r="N1003" s="133"/>
      <c r="O1003" s="156"/>
      <c r="P1003" s="133"/>
      <c r="Q1003" s="133"/>
      <c r="R1003" s="133"/>
      <c r="S1003" s="133"/>
      <c r="T1003" s="133"/>
      <c r="U1003" s="133"/>
      <c r="V1003" s="133"/>
      <c r="W1003" s="133"/>
      <c r="X1003" s="133"/>
      <c r="Y1003" s="133"/>
      <c r="Z1003" s="133"/>
      <c r="AA1003" s="133"/>
      <c r="AB1003" s="129" t="str">
        <f>IF(基本情報登録!$D$10="","",IF(基本情報登録!$D$10=F1003,1,0))</f>
        <v/>
      </c>
      <c r="AC1003" s="133"/>
      <c r="AV1003" s="155"/>
    </row>
    <row r="1004" spans="1:48" ht="17.649999999999999">
      <c r="A1004" s="169"/>
      <c r="B1004" s="135"/>
      <c r="C1004" s="135"/>
      <c r="D1004" s="135"/>
      <c r="E1004" s="135"/>
      <c r="F1004" s="135"/>
      <c r="G1004" s="135"/>
      <c r="H1004" s="135"/>
      <c r="I1004" s="135"/>
      <c r="J1004" s="135"/>
      <c r="K1004" s="135"/>
      <c r="L1004" s="135"/>
      <c r="M1004" s="133"/>
      <c r="N1004" s="133"/>
      <c r="O1004" s="156"/>
      <c r="P1004" s="133"/>
      <c r="Q1004" s="133"/>
      <c r="R1004" s="133"/>
      <c r="S1004" s="133"/>
      <c r="T1004" s="133"/>
      <c r="U1004" s="133"/>
      <c r="V1004" s="133"/>
      <c r="W1004" s="133"/>
      <c r="X1004" s="133"/>
      <c r="Y1004" s="133"/>
      <c r="Z1004" s="133"/>
      <c r="AA1004" s="133"/>
      <c r="AB1004" s="129" t="str">
        <f>IF(基本情報登録!$D$10="","",IF(基本情報登録!$D$10=F1004,1,0))</f>
        <v/>
      </c>
      <c r="AC1004" s="133"/>
      <c r="AV1004" s="155"/>
    </row>
    <row r="1005" spans="1:48" ht="17.649999999999999">
      <c r="A1005" s="169"/>
      <c r="B1005" s="135"/>
      <c r="C1005" s="135"/>
      <c r="D1005" s="135"/>
      <c r="E1005" s="135"/>
      <c r="F1005" s="135"/>
      <c r="G1005" s="135"/>
      <c r="H1005" s="135"/>
      <c r="I1005" s="135"/>
      <c r="J1005" s="135"/>
      <c r="K1005" s="135"/>
      <c r="L1005" s="135"/>
      <c r="M1005" s="133"/>
      <c r="N1005" s="133"/>
      <c r="O1005" s="156"/>
      <c r="P1005" s="133"/>
      <c r="Q1005" s="133"/>
      <c r="R1005" s="133"/>
      <c r="S1005" s="133"/>
      <c r="T1005" s="133"/>
      <c r="U1005" s="133"/>
      <c r="V1005" s="133"/>
      <c r="W1005" s="133"/>
      <c r="X1005" s="133"/>
      <c r="Y1005" s="133"/>
      <c r="Z1005" s="133"/>
      <c r="AA1005" s="133"/>
      <c r="AB1005" s="129" t="str">
        <f>IF(基本情報登録!$D$10="","",IF(基本情報登録!$D$10=F1005,1,0))</f>
        <v/>
      </c>
      <c r="AC1005" s="133"/>
      <c r="AV1005" s="155"/>
    </row>
    <row r="1006" spans="1:48" ht="17.649999999999999">
      <c r="A1006" s="169"/>
      <c r="B1006" s="135"/>
      <c r="C1006" s="135"/>
      <c r="D1006" s="135"/>
      <c r="E1006" s="135"/>
      <c r="F1006" s="135"/>
      <c r="G1006" s="135"/>
      <c r="H1006" s="135"/>
      <c r="I1006" s="135"/>
      <c r="J1006" s="135"/>
      <c r="K1006" s="135"/>
      <c r="L1006" s="135"/>
      <c r="M1006" s="133"/>
      <c r="N1006" s="133"/>
      <c r="O1006" s="156"/>
      <c r="P1006" s="133"/>
      <c r="Q1006" s="133"/>
      <c r="R1006" s="133"/>
      <c r="S1006" s="133"/>
      <c r="T1006" s="133"/>
      <c r="U1006" s="133"/>
      <c r="V1006" s="133"/>
      <c r="W1006" s="133"/>
      <c r="X1006" s="133"/>
      <c r="Y1006" s="133"/>
      <c r="Z1006" s="133"/>
      <c r="AA1006" s="133"/>
      <c r="AB1006" s="129" t="str">
        <f>IF(基本情報登録!$D$10="","",IF(基本情報登録!$D$10=F1006,1,0))</f>
        <v/>
      </c>
      <c r="AC1006" s="133"/>
      <c r="AV1006" s="155"/>
    </row>
    <row r="1007" spans="1:48" ht="17.649999999999999">
      <c r="A1007" s="169"/>
      <c r="B1007" s="135"/>
      <c r="C1007" s="135"/>
      <c r="D1007" s="135"/>
      <c r="E1007" s="135"/>
      <c r="F1007" s="135"/>
      <c r="G1007" s="135"/>
      <c r="H1007" s="135"/>
      <c r="I1007" s="135"/>
      <c r="J1007" s="135"/>
      <c r="K1007" s="135"/>
      <c r="L1007" s="135"/>
      <c r="M1007" s="133"/>
      <c r="N1007" s="133"/>
      <c r="O1007" s="156"/>
      <c r="P1007" s="133"/>
      <c r="Q1007" s="133"/>
      <c r="R1007" s="133"/>
      <c r="S1007" s="133"/>
      <c r="T1007" s="133"/>
      <c r="U1007" s="133"/>
      <c r="V1007" s="133"/>
      <c r="W1007" s="133"/>
      <c r="X1007" s="133"/>
      <c r="Y1007" s="133"/>
      <c r="Z1007" s="133"/>
      <c r="AA1007" s="133"/>
      <c r="AB1007" s="129" t="str">
        <f>IF(基本情報登録!$D$10="","",IF(基本情報登録!$D$10=F1007,1,0))</f>
        <v/>
      </c>
      <c r="AC1007" s="133"/>
      <c r="AV1007" s="155"/>
    </row>
    <row r="1008" spans="1:48" ht="17.649999999999999">
      <c r="A1008" s="169"/>
      <c r="B1008" s="135"/>
      <c r="C1008" s="135"/>
      <c r="D1008" s="135"/>
      <c r="E1008" s="135"/>
      <c r="F1008" s="135"/>
      <c r="G1008" s="135"/>
      <c r="H1008" s="135"/>
      <c r="I1008" s="135"/>
      <c r="J1008" s="135"/>
      <c r="K1008" s="135"/>
      <c r="L1008" s="135"/>
      <c r="M1008" s="133"/>
      <c r="N1008" s="133"/>
      <c r="O1008" s="156"/>
      <c r="P1008" s="133"/>
      <c r="Q1008" s="133"/>
      <c r="R1008" s="133"/>
      <c r="S1008" s="133"/>
      <c r="T1008" s="133"/>
      <c r="U1008" s="133"/>
      <c r="V1008" s="133"/>
      <c r="W1008" s="133"/>
      <c r="X1008" s="133"/>
      <c r="Y1008" s="133"/>
      <c r="Z1008" s="133"/>
      <c r="AA1008" s="133"/>
      <c r="AB1008" s="129" t="str">
        <f>IF(基本情報登録!$D$10="","",IF(基本情報登録!$D$10=F1008,1,0))</f>
        <v/>
      </c>
      <c r="AC1008" s="133"/>
      <c r="AV1008" s="155"/>
    </row>
    <row r="1009" spans="1:48" ht="17.649999999999999">
      <c r="A1009" s="169"/>
      <c r="B1009" s="135"/>
      <c r="C1009" s="135"/>
      <c r="D1009" s="135"/>
      <c r="E1009" s="135"/>
      <c r="F1009" s="135"/>
      <c r="G1009" s="135"/>
      <c r="H1009" s="135"/>
      <c r="I1009" s="135"/>
      <c r="J1009" s="135"/>
      <c r="K1009" s="135"/>
      <c r="L1009" s="135"/>
      <c r="M1009" s="133"/>
      <c r="N1009" s="133"/>
      <c r="O1009" s="156"/>
      <c r="P1009" s="133"/>
      <c r="Q1009" s="133"/>
      <c r="R1009" s="133"/>
      <c r="S1009" s="133"/>
      <c r="T1009" s="133"/>
      <c r="U1009" s="133"/>
      <c r="V1009" s="133"/>
      <c r="W1009" s="133"/>
      <c r="X1009" s="133"/>
      <c r="Y1009" s="133"/>
      <c r="Z1009" s="133"/>
      <c r="AA1009" s="133"/>
      <c r="AB1009" s="129" t="str">
        <f>IF(基本情報登録!$D$10="","",IF(基本情報登録!$D$10=F1009,1,0))</f>
        <v/>
      </c>
      <c r="AC1009" s="133"/>
      <c r="AV1009" s="155"/>
    </row>
    <row r="1010" spans="1:48" ht="17.649999999999999">
      <c r="A1010" s="169"/>
      <c r="B1010" s="135"/>
      <c r="C1010" s="135"/>
      <c r="D1010" s="135"/>
      <c r="E1010" s="135"/>
      <c r="F1010" s="135"/>
      <c r="G1010" s="135"/>
      <c r="H1010" s="135"/>
      <c r="I1010" s="135"/>
      <c r="J1010" s="135"/>
      <c r="K1010" s="135"/>
      <c r="L1010" s="135"/>
      <c r="M1010" s="133"/>
      <c r="N1010" s="133"/>
      <c r="O1010" s="156"/>
      <c r="P1010" s="133"/>
      <c r="Q1010" s="133"/>
      <c r="R1010" s="133"/>
      <c r="S1010" s="133"/>
      <c r="T1010" s="133"/>
      <c r="U1010" s="133"/>
      <c r="V1010" s="133"/>
      <c r="W1010" s="133"/>
      <c r="X1010" s="133"/>
      <c r="Y1010" s="133"/>
      <c r="Z1010" s="133"/>
      <c r="AA1010" s="133"/>
      <c r="AB1010" s="129" t="str">
        <f>IF(基本情報登録!$D$10="","",IF(基本情報登録!$D$10=F1010,1,0))</f>
        <v/>
      </c>
      <c r="AC1010" s="133"/>
      <c r="AV1010" s="155"/>
    </row>
    <row r="1011" spans="1:48" ht="17.649999999999999">
      <c r="A1011" s="169"/>
      <c r="B1011" s="135"/>
      <c r="C1011" s="135"/>
      <c r="D1011" s="135"/>
      <c r="E1011" s="135"/>
      <c r="F1011" s="135"/>
      <c r="G1011" s="135"/>
      <c r="H1011" s="135"/>
      <c r="I1011" s="135"/>
      <c r="J1011" s="135"/>
      <c r="K1011" s="135"/>
      <c r="L1011" s="135"/>
      <c r="M1011" s="133"/>
      <c r="N1011" s="133"/>
      <c r="O1011" s="156"/>
      <c r="P1011" s="133"/>
      <c r="Q1011" s="133"/>
      <c r="R1011" s="133"/>
      <c r="S1011" s="133"/>
      <c r="T1011" s="133"/>
      <c r="U1011" s="133"/>
      <c r="V1011" s="133"/>
      <c r="W1011" s="133"/>
      <c r="X1011" s="133"/>
      <c r="Y1011" s="133"/>
      <c r="Z1011" s="133"/>
      <c r="AA1011" s="133"/>
      <c r="AB1011" s="129" t="str">
        <f>IF(基本情報登録!$D$10="","",IF(基本情報登録!$D$10=F1011,1,0))</f>
        <v/>
      </c>
      <c r="AC1011" s="133"/>
      <c r="AV1011" s="155"/>
    </row>
    <row r="1012" spans="1:48" ht="17.649999999999999">
      <c r="A1012" s="169"/>
      <c r="B1012" s="135"/>
      <c r="C1012" s="135"/>
      <c r="D1012" s="135"/>
      <c r="E1012" s="135"/>
      <c r="F1012" s="135"/>
      <c r="G1012" s="135"/>
      <c r="H1012" s="135"/>
      <c r="I1012" s="135"/>
      <c r="J1012" s="135"/>
      <c r="K1012" s="135"/>
      <c r="L1012" s="135"/>
      <c r="M1012" s="133"/>
      <c r="N1012" s="133"/>
      <c r="O1012" s="156"/>
      <c r="P1012" s="133"/>
      <c r="Q1012" s="133"/>
      <c r="R1012" s="133"/>
      <c r="S1012" s="133"/>
      <c r="T1012" s="133"/>
      <c r="U1012" s="133"/>
      <c r="V1012" s="133"/>
      <c r="W1012" s="133"/>
      <c r="X1012" s="133"/>
      <c r="Y1012" s="133"/>
      <c r="Z1012" s="133"/>
      <c r="AA1012" s="133"/>
      <c r="AB1012" s="129" t="str">
        <f>IF(基本情報登録!$D$10="","",IF(基本情報登録!$D$10=F1012,1,0))</f>
        <v/>
      </c>
      <c r="AC1012" s="133"/>
      <c r="AV1012" s="155"/>
    </row>
    <row r="1013" spans="1:48" ht="17.649999999999999">
      <c r="A1013" s="169"/>
      <c r="B1013" s="135"/>
      <c r="C1013" s="135"/>
      <c r="D1013" s="135"/>
      <c r="E1013" s="135"/>
      <c r="F1013" s="135"/>
      <c r="G1013" s="135"/>
      <c r="H1013" s="135"/>
      <c r="I1013" s="135"/>
      <c r="J1013" s="135"/>
      <c r="K1013" s="135"/>
      <c r="L1013" s="135"/>
      <c r="M1013" s="133"/>
      <c r="N1013" s="133"/>
      <c r="O1013" s="156"/>
      <c r="P1013" s="133"/>
      <c r="Q1013" s="133"/>
      <c r="R1013" s="133"/>
      <c r="S1013" s="133"/>
      <c r="T1013" s="133"/>
      <c r="U1013" s="133"/>
      <c r="V1013" s="133"/>
      <c r="W1013" s="133"/>
      <c r="X1013" s="133"/>
      <c r="Y1013" s="133"/>
      <c r="Z1013" s="133"/>
      <c r="AA1013" s="133"/>
      <c r="AB1013" s="129" t="str">
        <f>IF(基本情報登録!$D$10="","",IF(基本情報登録!$D$10=F1013,1,0))</f>
        <v/>
      </c>
      <c r="AC1013" s="133"/>
      <c r="AV1013" s="155"/>
    </row>
    <row r="1014" spans="1:48" ht="17.649999999999999">
      <c r="A1014" s="169"/>
      <c r="B1014" s="135"/>
      <c r="C1014" s="135"/>
      <c r="D1014" s="135"/>
      <c r="E1014" s="135"/>
      <c r="F1014" s="135"/>
      <c r="G1014" s="135"/>
      <c r="H1014" s="135"/>
      <c r="I1014" s="135"/>
      <c r="J1014" s="135"/>
      <c r="K1014" s="135"/>
      <c r="L1014" s="135"/>
      <c r="M1014" s="133"/>
      <c r="N1014" s="133"/>
      <c r="O1014" s="156"/>
      <c r="P1014" s="133"/>
      <c r="Q1014" s="133"/>
      <c r="R1014" s="133"/>
      <c r="S1014" s="133"/>
      <c r="T1014" s="133"/>
      <c r="U1014" s="133"/>
      <c r="V1014" s="133"/>
      <c r="W1014" s="133"/>
      <c r="X1014" s="133"/>
      <c r="Y1014" s="133"/>
      <c r="Z1014" s="133"/>
      <c r="AA1014" s="133"/>
      <c r="AB1014" s="129" t="str">
        <f>IF(基本情報登録!$D$10="","",IF(基本情報登録!$D$10=F1014,1,0))</f>
        <v/>
      </c>
      <c r="AC1014" s="133"/>
      <c r="AV1014" s="155"/>
    </row>
    <row r="1015" spans="1:48" ht="17.649999999999999">
      <c r="A1015" s="169"/>
      <c r="B1015" s="135"/>
      <c r="C1015" s="135"/>
      <c r="D1015" s="135"/>
      <c r="E1015" s="135"/>
      <c r="F1015" s="135"/>
      <c r="G1015" s="135"/>
      <c r="H1015" s="135"/>
      <c r="I1015" s="135"/>
      <c r="J1015" s="135"/>
      <c r="K1015" s="135"/>
      <c r="L1015" s="135"/>
      <c r="M1015" s="133"/>
      <c r="N1015" s="133"/>
      <c r="O1015" s="156"/>
      <c r="P1015" s="133"/>
      <c r="Q1015" s="133"/>
      <c r="R1015" s="133"/>
      <c r="S1015" s="133"/>
      <c r="T1015" s="133"/>
      <c r="U1015" s="133"/>
      <c r="V1015" s="133"/>
      <c r="W1015" s="133"/>
      <c r="X1015" s="133"/>
      <c r="Y1015" s="133"/>
      <c r="Z1015" s="133"/>
      <c r="AA1015" s="133"/>
      <c r="AB1015" s="129" t="str">
        <f>IF(基本情報登録!$D$10="","",IF(基本情報登録!$D$10=F1015,1,0))</f>
        <v/>
      </c>
      <c r="AC1015" s="133"/>
      <c r="AV1015" s="155"/>
    </row>
    <row r="1016" spans="1:48" ht="17.649999999999999">
      <c r="A1016" s="169"/>
      <c r="B1016" s="135"/>
      <c r="C1016" s="135"/>
      <c r="D1016" s="135"/>
      <c r="E1016" s="135"/>
      <c r="F1016" s="135"/>
      <c r="G1016" s="135"/>
      <c r="H1016" s="135"/>
      <c r="I1016" s="135"/>
      <c r="J1016" s="135"/>
      <c r="K1016" s="135"/>
      <c r="L1016" s="135"/>
      <c r="M1016" s="133"/>
      <c r="N1016" s="133"/>
      <c r="O1016" s="156"/>
      <c r="P1016" s="133"/>
      <c r="Q1016" s="133"/>
      <c r="R1016" s="133"/>
      <c r="S1016" s="133"/>
      <c r="T1016" s="133"/>
      <c r="U1016" s="133"/>
      <c r="V1016" s="133"/>
      <c r="W1016" s="133"/>
      <c r="X1016" s="133"/>
      <c r="Y1016" s="133"/>
      <c r="Z1016" s="133"/>
      <c r="AA1016" s="133"/>
      <c r="AB1016" s="129" t="str">
        <f>IF(基本情報登録!$D$10="","",IF(基本情報登録!$D$10=F1016,1,0))</f>
        <v/>
      </c>
      <c r="AC1016" s="133"/>
      <c r="AV1016" s="155"/>
    </row>
    <row r="1017" spans="1:48" ht="17.649999999999999">
      <c r="A1017" s="169"/>
      <c r="B1017" s="135"/>
      <c r="C1017" s="135"/>
      <c r="D1017" s="135"/>
      <c r="E1017" s="135"/>
      <c r="F1017" s="135"/>
      <c r="G1017" s="135"/>
      <c r="H1017" s="135"/>
      <c r="I1017" s="135"/>
      <c r="J1017" s="135"/>
      <c r="K1017" s="135"/>
      <c r="L1017" s="135"/>
      <c r="M1017" s="133"/>
      <c r="N1017" s="133"/>
      <c r="O1017" s="156"/>
      <c r="P1017" s="133"/>
      <c r="Q1017" s="133"/>
      <c r="R1017" s="133"/>
      <c r="S1017" s="133"/>
      <c r="T1017" s="133"/>
      <c r="U1017" s="133"/>
      <c r="V1017" s="133"/>
      <c r="W1017" s="133"/>
      <c r="X1017" s="133"/>
      <c r="Y1017" s="133"/>
      <c r="Z1017" s="133"/>
      <c r="AA1017" s="133"/>
      <c r="AB1017" s="129" t="str">
        <f>IF(基本情報登録!$D$10="","",IF(基本情報登録!$D$10=F1017,1,0))</f>
        <v/>
      </c>
      <c r="AC1017" s="133"/>
      <c r="AV1017" s="155"/>
    </row>
    <row r="1018" spans="1:48" ht="17.649999999999999">
      <c r="A1018" s="169"/>
      <c r="B1018" s="135"/>
      <c r="C1018" s="135"/>
      <c r="D1018" s="135"/>
      <c r="E1018" s="135"/>
      <c r="F1018" s="135"/>
      <c r="G1018" s="135"/>
      <c r="H1018" s="135"/>
      <c r="I1018" s="135"/>
      <c r="J1018" s="135"/>
      <c r="K1018" s="135"/>
      <c r="L1018" s="135"/>
      <c r="M1018" s="133"/>
      <c r="N1018" s="133"/>
      <c r="O1018" s="156"/>
      <c r="P1018" s="133"/>
      <c r="Q1018" s="133"/>
      <c r="R1018" s="133"/>
      <c r="S1018" s="133"/>
      <c r="T1018" s="133"/>
      <c r="U1018" s="133"/>
      <c r="V1018" s="133"/>
      <c r="W1018" s="133"/>
      <c r="X1018" s="133"/>
      <c r="Y1018" s="133"/>
      <c r="Z1018" s="133"/>
      <c r="AA1018" s="133"/>
      <c r="AB1018" s="129" t="str">
        <f>IF(基本情報登録!$D$10="","",IF(基本情報登録!$D$10=F1018,1,0))</f>
        <v/>
      </c>
      <c r="AC1018" s="133"/>
      <c r="AV1018" s="155"/>
    </row>
    <row r="1019" spans="1:48" ht="17.649999999999999">
      <c r="A1019" s="169"/>
      <c r="B1019" s="135"/>
      <c r="C1019" s="135"/>
      <c r="D1019" s="135"/>
      <c r="E1019" s="135"/>
      <c r="F1019" s="135"/>
      <c r="G1019" s="135"/>
      <c r="H1019" s="135"/>
      <c r="I1019" s="135"/>
      <c r="J1019" s="135"/>
      <c r="K1019" s="135"/>
      <c r="L1019" s="135"/>
      <c r="M1019" s="133"/>
      <c r="N1019" s="133"/>
      <c r="O1019" s="156"/>
      <c r="P1019" s="133"/>
      <c r="Q1019" s="133"/>
      <c r="R1019" s="133"/>
      <c r="S1019" s="133"/>
      <c r="T1019" s="133"/>
      <c r="U1019" s="133"/>
      <c r="V1019" s="133"/>
      <c r="W1019" s="133"/>
      <c r="X1019" s="133"/>
      <c r="Y1019" s="133"/>
      <c r="Z1019" s="133"/>
      <c r="AA1019" s="133"/>
      <c r="AB1019" s="129" t="str">
        <f>IF(基本情報登録!$D$10="","",IF(基本情報登録!$D$10=F1019,1,0))</f>
        <v/>
      </c>
      <c r="AC1019" s="133"/>
      <c r="AV1019" s="155"/>
    </row>
    <row r="1020" spans="1:48" ht="17.649999999999999">
      <c r="A1020" s="169"/>
      <c r="B1020" s="135"/>
      <c r="C1020" s="135"/>
      <c r="D1020" s="135"/>
      <c r="E1020" s="135"/>
      <c r="F1020" s="135"/>
      <c r="G1020" s="135"/>
      <c r="H1020" s="135"/>
      <c r="I1020" s="135"/>
      <c r="J1020" s="135"/>
      <c r="K1020" s="135"/>
      <c r="L1020" s="135"/>
      <c r="M1020" s="133"/>
      <c r="N1020" s="133"/>
      <c r="O1020" s="156"/>
      <c r="P1020" s="133"/>
      <c r="Q1020" s="133"/>
      <c r="R1020" s="133"/>
      <c r="S1020" s="133"/>
      <c r="T1020" s="133"/>
      <c r="U1020" s="133"/>
      <c r="V1020" s="133"/>
      <c r="W1020" s="133"/>
      <c r="X1020" s="133"/>
      <c r="Y1020" s="133"/>
      <c r="Z1020" s="133"/>
      <c r="AA1020" s="133"/>
      <c r="AB1020" s="129" t="str">
        <f>IF(基本情報登録!$D$10="","",IF(基本情報登録!$D$10=F1020,1,0))</f>
        <v/>
      </c>
      <c r="AC1020" s="133"/>
      <c r="AV1020" s="155"/>
    </row>
    <row r="1021" spans="1:48" ht="17.649999999999999">
      <c r="A1021" s="169"/>
      <c r="B1021" s="135"/>
      <c r="C1021" s="135"/>
      <c r="D1021" s="135"/>
      <c r="E1021" s="135"/>
      <c r="F1021" s="135"/>
      <c r="G1021" s="135"/>
      <c r="H1021" s="135"/>
      <c r="I1021" s="135"/>
      <c r="J1021" s="135"/>
      <c r="K1021" s="135"/>
      <c r="L1021" s="135"/>
      <c r="M1021" s="133"/>
      <c r="N1021" s="133"/>
      <c r="O1021" s="156"/>
      <c r="P1021" s="133"/>
      <c r="Q1021" s="133"/>
      <c r="R1021" s="133"/>
      <c r="S1021" s="133"/>
      <c r="T1021" s="133"/>
      <c r="U1021" s="133"/>
      <c r="V1021" s="133"/>
      <c r="W1021" s="133"/>
      <c r="X1021" s="133"/>
      <c r="Y1021" s="133"/>
      <c r="Z1021" s="133"/>
      <c r="AA1021" s="133"/>
      <c r="AB1021" s="129" t="str">
        <f>IF(基本情報登録!$D$10="","",IF(基本情報登録!$D$10=F1021,1,0))</f>
        <v/>
      </c>
      <c r="AC1021" s="133"/>
      <c r="AV1021" s="155"/>
    </row>
    <row r="1022" spans="1:48" ht="17.649999999999999">
      <c r="A1022" s="169"/>
      <c r="B1022" s="135"/>
      <c r="C1022" s="135"/>
      <c r="D1022" s="135"/>
      <c r="E1022" s="135"/>
      <c r="F1022" s="135"/>
      <c r="G1022" s="135"/>
      <c r="H1022" s="135"/>
      <c r="I1022" s="135"/>
      <c r="J1022" s="135"/>
      <c r="K1022" s="135"/>
      <c r="L1022" s="135"/>
      <c r="M1022" s="133"/>
      <c r="N1022" s="133"/>
      <c r="O1022" s="156"/>
      <c r="P1022" s="133"/>
      <c r="Q1022" s="133"/>
      <c r="R1022" s="133"/>
      <c r="S1022" s="133"/>
      <c r="T1022" s="133"/>
      <c r="U1022" s="133"/>
      <c r="V1022" s="133"/>
      <c r="W1022" s="133"/>
      <c r="X1022" s="133"/>
      <c r="Y1022" s="133"/>
      <c r="Z1022" s="133"/>
      <c r="AA1022" s="133"/>
      <c r="AB1022" s="129" t="str">
        <f>IF(基本情報登録!$D$10="","",IF(基本情報登録!$D$10=F1022,1,0))</f>
        <v/>
      </c>
      <c r="AC1022" s="133"/>
      <c r="AV1022" s="155"/>
    </row>
    <row r="1023" spans="1:48" ht="17.649999999999999">
      <c r="A1023" s="169"/>
      <c r="B1023" s="135"/>
      <c r="C1023" s="135"/>
      <c r="D1023" s="135"/>
      <c r="E1023" s="135"/>
      <c r="F1023" s="135"/>
      <c r="G1023" s="135"/>
      <c r="H1023" s="135"/>
      <c r="I1023" s="135"/>
      <c r="J1023" s="135"/>
      <c r="K1023" s="135"/>
      <c r="L1023" s="135"/>
      <c r="M1023" s="133"/>
      <c r="N1023" s="133"/>
      <c r="O1023" s="156"/>
      <c r="P1023" s="133"/>
      <c r="Q1023" s="133"/>
      <c r="R1023" s="133"/>
      <c r="S1023" s="133"/>
      <c r="T1023" s="133"/>
      <c r="U1023" s="133"/>
      <c r="V1023" s="133"/>
      <c r="W1023" s="133"/>
      <c r="X1023" s="133"/>
      <c r="Y1023" s="133"/>
      <c r="Z1023" s="133"/>
      <c r="AA1023" s="133"/>
      <c r="AB1023" s="129" t="str">
        <f>IF(基本情報登録!$D$10="","",IF(基本情報登録!$D$10=F1023,1,0))</f>
        <v/>
      </c>
      <c r="AC1023" s="133"/>
      <c r="AV1023" s="155"/>
    </row>
    <row r="1024" spans="1:48" ht="17.649999999999999">
      <c r="A1024" s="169"/>
      <c r="B1024" s="135"/>
      <c r="C1024" s="135"/>
      <c r="D1024" s="135"/>
      <c r="E1024" s="135"/>
      <c r="F1024" s="135"/>
      <c r="G1024" s="135"/>
      <c r="H1024" s="135"/>
      <c r="I1024" s="135"/>
      <c r="J1024" s="135"/>
      <c r="K1024" s="135"/>
      <c r="L1024" s="135"/>
      <c r="M1024" s="133"/>
      <c r="N1024" s="133"/>
      <c r="O1024" s="156"/>
      <c r="P1024" s="133"/>
      <c r="Q1024" s="133"/>
      <c r="R1024" s="133"/>
      <c r="S1024" s="133"/>
      <c r="T1024" s="133"/>
      <c r="U1024" s="133"/>
      <c r="V1024" s="133"/>
      <c r="W1024" s="133"/>
      <c r="X1024" s="133"/>
      <c r="Y1024" s="133"/>
      <c r="Z1024" s="133"/>
      <c r="AA1024" s="133"/>
      <c r="AB1024" s="129" t="str">
        <f>IF(基本情報登録!$D$10="","",IF(基本情報登録!$D$10=F1024,1,0))</f>
        <v/>
      </c>
      <c r="AC1024" s="133"/>
      <c r="AV1024" s="155"/>
    </row>
    <row r="1025" spans="1:48" ht="17.649999999999999">
      <c r="A1025" s="169"/>
      <c r="B1025" s="135"/>
      <c r="C1025" s="135"/>
      <c r="D1025" s="135"/>
      <c r="E1025" s="135"/>
      <c r="F1025" s="135"/>
      <c r="G1025" s="135"/>
      <c r="H1025" s="135"/>
      <c r="I1025" s="135"/>
      <c r="J1025" s="135"/>
      <c r="K1025" s="135"/>
      <c r="L1025" s="135"/>
      <c r="M1025" s="133"/>
      <c r="N1025" s="133"/>
      <c r="O1025" s="156"/>
      <c r="P1025" s="133"/>
      <c r="Q1025" s="133"/>
      <c r="R1025" s="133"/>
      <c r="S1025" s="133"/>
      <c r="T1025" s="133"/>
      <c r="U1025" s="133"/>
      <c r="V1025" s="133"/>
      <c r="W1025" s="133"/>
      <c r="X1025" s="133"/>
      <c r="Y1025" s="133"/>
      <c r="Z1025" s="133"/>
      <c r="AA1025" s="133"/>
      <c r="AB1025" s="129" t="str">
        <f>IF(基本情報登録!$D$10="","",IF(基本情報登録!$D$10=F1025,1,0))</f>
        <v/>
      </c>
      <c r="AC1025" s="133"/>
      <c r="AV1025" s="155"/>
    </row>
    <row r="1026" spans="1:48" ht="17.649999999999999">
      <c r="A1026" s="169"/>
      <c r="B1026" s="135"/>
      <c r="C1026" s="135"/>
      <c r="D1026" s="135"/>
      <c r="E1026" s="135"/>
      <c r="F1026" s="135"/>
      <c r="G1026" s="135"/>
      <c r="H1026" s="135"/>
      <c r="I1026" s="135"/>
      <c r="J1026" s="135"/>
      <c r="K1026" s="135"/>
      <c r="L1026" s="135"/>
      <c r="M1026" s="133"/>
      <c r="N1026" s="133"/>
      <c r="O1026" s="156"/>
      <c r="P1026" s="133"/>
      <c r="Q1026" s="133"/>
      <c r="R1026" s="133"/>
      <c r="S1026" s="133"/>
      <c r="T1026" s="133"/>
      <c r="U1026" s="133"/>
      <c r="V1026" s="133"/>
      <c r="W1026" s="133"/>
      <c r="X1026" s="133"/>
      <c r="Y1026" s="133"/>
      <c r="Z1026" s="133"/>
      <c r="AA1026" s="133"/>
      <c r="AB1026" s="129" t="str">
        <f>IF(基本情報登録!$D$10="","",IF(基本情報登録!$D$10=F1026,1,0))</f>
        <v/>
      </c>
      <c r="AC1026" s="133"/>
      <c r="AV1026" s="155"/>
    </row>
    <row r="1027" spans="1:48">
      <c r="A1027" s="169"/>
      <c r="B1027" s="135"/>
      <c r="C1027" s="135"/>
      <c r="D1027" s="135"/>
      <c r="E1027" s="135"/>
      <c r="F1027" s="135"/>
      <c r="G1027" s="135"/>
      <c r="H1027" s="135"/>
      <c r="I1027" s="135"/>
      <c r="J1027" s="135"/>
      <c r="K1027" s="135"/>
      <c r="L1027" s="135"/>
      <c r="M1027" s="133"/>
      <c r="N1027" s="133"/>
      <c r="O1027" s="156"/>
      <c r="P1027" s="133"/>
      <c r="Q1027" s="133"/>
      <c r="R1027" s="133"/>
      <c r="S1027" s="133"/>
      <c r="T1027" s="133"/>
      <c r="U1027" s="133"/>
      <c r="V1027" s="133"/>
      <c r="W1027" s="133"/>
      <c r="X1027" s="133"/>
      <c r="Y1027" s="133"/>
      <c r="Z1027" s="133"/>
      <c r="AA1027" s="133"/>
      <c r="AB1027" s="129" t="str">
        <f>IF(基本情報登録!$D$10="","",IF(基本情報登録!$D$10=F1027,1,0))</f>
        <v/>
      </c>
      <c r="AC1027" s="133"/>
    </row>
    <row r="1028" spans="1:48">
      <c r="A1028" s="169"/>
      <c r="B1028" s="135"/>
      <c r="C1028" s="135"/>
      <c r="D1028" s="135"/>
      <c r="E1028" s="135"/>
      <c r="F1028" s="135"/>
      <c r="G1028" s="135"/>
      <c r="H1028" s="135"/>
      <c r="I1028" s="135"/>
      <c r="J1028" s="135"/>
      <c r="K1028" s="135"/>
      <c r="L1028" s="135"/>
      <c r="M1028" s="133"/>
      <c r="N1028" s="133"/>
      <c r="O1028" s="156"/>
      <c r="P1028" s="133"/>
      <c r="Q1028" s="133"/>
      <c r="R1028" s="133"/>
      <c r="S1028" s="133"/>
      <c r="T1028" s="133"/>
      <c r="U1028" s="133"/>
      <c r="V1028" s="133"/>
      <c r="W1028" s="133"/>
      <c r="X1028" s="133"/>
      <c r="Y1028" s="133"/>
      <c r="Z1028" s="133"/>
      <c r="AA1028" s="133"/>
      <c r="AB1028" s="129" t="str">
        <f>IF(基本情報登録!$D$10="","",IF(基本情報登録!$D$10=F1028,1,0))</f>
        <v/>
      </c>
      <c r="AC1028" s="133"/>
    </row>
    <row r="1029" spans="1:48">
      <c r="A1029" s="169"/>
      <c r="B1029" s="135"/>
      <c r="C1029" s="135"/>
      <c r="D1029" s="135"/>
      <c r="E1029" s="135"/>
      <c r="F1029" s="135"/>
      <c r="G1029" s="135"/>
      <c r="H1029" s="135"/>
      <c r="I1029" s="135"/>
      <c r="J1029" s="135"/>
      <c r="K1029" s="135"/>
      <c r="L1029" s="135"/>
      <c r="M1029" s="133"/>
      <c r="N1029" s="133"/>
      <c r="O1029" s="156"/>
      <c r="P1029" s="133"/>
      <c r="Q1029" s="133"/>
      <c r="R1029" s="133"/>
      <c r="S1029" s="133"/>
      <c r="T1029" s="133"/>
      <c r="U1029" s="133"/>
      <c r="V1029" s="133"/>
      <c r="W1029" s="133"/>
      <c r="X1029" s="133"/>
      <c r="Y1029" s="133"/>
      <c r="Z1029" s="133"/>
      <c r="AA1029" s="133"/>
      <c r="AB1029" s="129" t="str">
        <f>IF(基本情報登録!$D$10="","",IF(基本情報登録!$D$10=F1029,1,0))</f>
        <v/>
      </c>
      <c r="AC1029" s="133"/>
    </row>
    <row r="1030" spans="1:48">
      <c r="A1030" s="169"/>
      <c r="B1030" s="135"/>
      <c r="C1030" s="135"/>
      <c r="D1030" s="135"/>
      <c r="E1030" s="135"/>
      <c r="F1030" s="135"/>
      <c r="G1030" s="135"/>
      <c r="H1030" s="135"/>
      <c r="I1030" s="135"/>
      <c r="J1030" s="135"/>
      <c r="K1030" s="135"/>
      <c r="L1030" s="135"/>
      <c r="M1030" s="133"/>
      <c r="N1030" s="133"/>
      <c r="O1030" s="156"/>
      <c r="P1030" s="133"/>
      <c r="Q1030" s="133"/>
      <c r="R1030" s="133"/>
      <c r="S1030" s="133"/>
      <c r="T1030" s="133"/>
      <c r="U1030" s="133"/>
      <c r="V1030" s="133"/>
      <c r="W1030" s="133"/>
      <c r="X1030" s="133"/>
      <c r="Y1030" s="133"/>
      <c r="Z1030" s="133"/>
      <c r="AA1030" s="133"/>
      <c r="AB1030" s="129" t="str">
        <f>IF(基本情報登録!$D$10="","",IF(基本情報登録!$D$10=F1030,1,0))</f>
        <v/>
      </c>
      <c r="AC1030" s="133"/>
    </row>
    <row r="1031" spans="1:48">
      <c r="A1031" s="169"/>
      <c r="B1031" s="135"/>
      <c r="C1031" s="135"/>
      <c r="D1031" s="135"/>
      <c r="E1031" s="135"/>
      <c r="F1031" s="135"/>
      <c r="G1031" s="135"/>
      <c r="H1031" s="135"/>
      <c r="I1031" s="135"/>
      <c r="J1031" s="135"/>
      <c r="K1031" s="135"/>
      <c r="L1031" s="135"/>
      <c r="M1031" s="133"/>
      <c r="N1031" s="133"/>
      <c r="O1031" s="156"/>
      <c r="P1031" s="133"/>
      <c r="Q1031" s="133"/>
      <c r="R1031" s="133"/>
      <c r="S1031" s="133"/>
      <c r="T1031" s="133"/>
      <c r="U1031" s="133"/>
      <c r="V1031" s="133"/>
      <c r="W1031" s="133"/>
      <c r="X1031" s="133"/>
      <c r="Y1031" s="133"/>
      <c r="Z1031" s="133"/>
      <c r="AA1031" s="133"/>
      <c r="AB1031" s="129" t="str">
        <f>IF(基本情報登録!$D$10="","",IF(基本情報登録!$D$10=F1031,1,0))</f>
        <v/>
      </c>
      <c r="AC1031" s="133"/>
    </row>
    <row r="1032" spans="1:48">
      <c r="A1032" s="169"/>
      <c r="B1032" s="135"/>
      <c r="C1032" s="135"/>
      <c r="D1032" s="135"/>
      <c r="E1032" s="135"/>
      <c r="F1032" s="135"/>
      <c r="G1032" s="135"/>
      <c r="H1032" s="135"/>
      <c r="I1032" s="135"/>
      <c r="J1032" s="135"/>
      <c r="K1032" s="135"/>
      <c r="L1032" s="135"/>
      <c r="M1032" s="133"/>
      <c r="N1032" s="133"/>
      <c r="O1032" s="156"/>
      <c r="P1032" s="133"/>
      <c r="Q1032" s="133"/>
      <c r="R1032" s="133"/>
      <c r="S1032" s="133"/>
      <c r="T1032" s="133"/>
      <c r="U1032" s="133"/>
      <c r="V1032" s="133"/>
      <c r="W1032" s="133"/>
      <c r="X1032" s="133"/>
      <c r="Y1032" s="133"/>
      <c r="Z1032" s="133"/>
      <c r="AA1032" s="133"/>
      <c r="AB1032" s="129" t="str">
        <f>IF(基本情報登録!$D$10="","",IF(基本情報登録!$D$10=F1032,1,0))</f>
        <v/>
      </c>
      <c r="AC1032" s="133"/>
    </row>
    <row r="1033" spans="1:48">
      <c r="A1033" s="169"/>
      <c r="B1033" s="135"/>
      <c r="C1033" s="135"/>
      <c r="D1033" s="135"/>
      <c r="E1033" s="135"/>
      <c r="F1033" s="135"/>
      <c r="G1033" s="135"/>
      <c r="H1033" s="135"/>
      <c r="I1033" s="135"/>
      <c r="J1033" s="135"/>
      <c r="K1033" s="135"/>
      <c r="L1033" s="135"/>
      <c r="M1033" s="133"/>
      <c r="N1033" s="133"/>
      <c r="O1033" s="156"/>
      <c r="P1033" s="133"/>
      <c r="Q1033" s="133"/>
      <c r="R1033" s="133"/>
      <c r="S1033" s="133"/>
      <c r="T1033" s="133"/>
      <c r="U1033" s="133"/>
      <c r="V1033" s="133"/>
      <c r="W1033" s="133"/>
      <c r="X1033" s="133"/>
      <c r="Y1033" s="133"/>
      <c r="Z1033" s="133"/>
      <c r="AA1033" s="133"/>
      <c r="AB1033" s="129" t="str">
        <f>IF(基本情報登録!$D$10="","",IF(基本情報登録!$D$10=F1033,1,0))</f>
        <v/>
      </c>
      <c r="AC1033" s="133"/>
    </row>
    <row r="1034" spans="1:48">
      <c r="A1034" s="169"/>
      <c r="B1034" s="135"/>
      <c r="C1034" s="135"/>
      <c r="D1034" s="135"/>
      <c r="E1034" s="135"/>
      <c r="F1034" s="135"/>
      <c r="G1034" s="135"/>
      <c r="H1034" s="135"/>
      <c r="I1034" s="135"/>
      <c r="J1034" s="135"/>
      <c r="K1034" s="135"/>
      <c r="L1034" s="135"/>
      <c r="M1034" s="133"/>
      <c r="N1034" s="133"/>
      <c r="O1034" s="156"/>
      <c r="P1034" s="133"/>
      <c r="Q1034" s="133"/>
      <c r="R1034" s="133"/>
      <c r="S1034" s="133"/>
      <c r="T1034" s="133"/>
      <c r="U1034" s="133"/>
      <c r="V1034" s="133"/>
      <c r="W1034" s="133"/>
      <c r="X1034" s="133"/>
      <c r="Y1034" s="133"/>
      <c r="Z1034" s="133"/>
      <c r="AA1034" s="133"/>
      <c r="AB1034" s="129" t="str">
        <f>IF(基本情報登録!$D$10="","",IF(基本情報登録!$D$10=F1034,1,0))</f>
        <v/>
      </c>
      <c r="AC1034" s="133"/>
    </row>
    <row r="1035" spans="1:48">
      <c r="A1035" s="169"/>
      <c r="B1035" s="135"/>
      <c r="C1035" s="135"/>
      <c r="D1035" s="135"/>
      <c r="E1035" s="135"/>
      <c r="F1035" s="135"/>
      <c r="G1035" s="135"/>
      <c r="H1035" s="135"/>
      <c r="I1035" s="135"/>
      <c r="J1035" s="135"/>
      <c r="K1035" s="135"/>
      <c r="L1035" s="135"/>
      <c r="M1035" s="133"/>
      <c r="N1035" s="133"/>
      <c r="O1035" s="156"/>
      <c r="P1035" s="133"/>
      <c r="Q1035" s="133"/>
      <c r="R1035" s="133"/>
      <c r="S1035" s="133"/>
      <c r="T1035" s="133"/>
      <c r="U1035" s="133"/>
      <c r="V1035" s="133"/>
      <c r="W1035" s="133"/>
      <c r="X1035" s="133"/>
      <c r="Y1035" s="133"/>
      <c r="Z1035" s="133"/>
      <c r="AA1035" s="133"/>
      <c r="AB1035" s="129" t="str">
        <f>IF(基本情報登録!$D$10="","",IF(基本情報登録!$D$10=F1035,1,0))</f>
        <v/>
      </c>
      <c r="AC1035" s="133"/>
    </row>
    <row r="1036" spans="1:48">
      <c r="A1036" s="169"/>
      <c r="B1036" s="135"/>
      <c r="C1036" s="135"/>
      <c r="D1036" s="135"/>
      <c r="E1036" s="135"/>
      <c r="F1036" s="135"/>
      <c r="G1036" s="135"/>
      <c r="H1036" s="135"/>
      <c r="I1036" s="135"/>
      <c r="J1036" s="135"/>
      <c r="K1036" s="135"/>
      <c r="L1036" s="135"/>
      <c r="M1036" s="133"/>
      <c r="N1036" s="133"/>
      <c r="O1036" s="156"/>
      <c r="P1036" s="133"/>
      <c r="Q1036" s="133"/>
      <c r="R1036" s="133"/>
      <c r="S1036" s="133"/>
      <c r="T1036" s="133"/>
      <c r="U1036" s="133"/>
      <c r="V1036" s="133"/>
      <c r="W1036" s="133"/>
      <c r="X1036" s="133"/>
      <c r="Y1036" s="133"/>
      <c r="Z1036" s="133"/>
      <c r="AA1036" s="133"/>
      <c r="AB1036" s="129" t="str">
        <f>IF(基本情報登録!$D$10="","",IF(基本情報登録!$D$10=F1036,1,0))</f>
        <v/>
      </c>
      <c r="AC1036" s="133"/>
    </row>
    <row r="1037" spans="1:48">
      <c r="A1037" s="169"/>
      <c r="B1037" s="135"/>
      <c r="C1037" s="135"/>
      <c r="D1037" s="135"/>
      <c r="E1037" s="135"/>
      <c r="F1037" s="135"/>
      <c r="G1037" s="135"/>
      <c r="H1037" s="135"/>
      <c r="I1037" s="135"/>
      <c r="J1037" s="135"/>
      <c r="K1037" s="135"/>
      <c r="L1037" s="135"/>
      <c r="M1037" s="133"/>
      <c r="N1037" s="133"/>
      <c r="O1037" s="156"/>
      <c r="P1037" s="133"/>
      <c r="Q1037" s="133"/>
      <c r="R1037" s="133"/>
      <c r="S1037" s="133"/>
      <c r="T1037" s="133"/>
      <c r="U1037" s="133"/>
      <c r="V1037" s="133"/>
      <c r="W1037" s="133"/>
      <c r="X1037" s="133"/>
      <c r="Y1037" s="133"/>
      <c r="Z1037" s="133"/>
      <c r="AA1037" s="133"/>
      <c r="AB1037" s="129" t="str">
        <f>IF(基本情報登録!$D$10="","",IF(基本情報登録!$D$10=F1037,1,0))</f>
        <v/>
      </c>
      <c r="AC1037" s="133"/>
    </row>
    <row r="1038" spans="1:48">
      <c r="A1038" s="169"/>
      <c r="B1038" s="135"/>
      <c r="C1038" s="135"/>
      <c r="D1038" s="135"/>
      <c r="E1038" s="135"/>
      <c r="F1038" s="135"/>
      <c r="G1038" s="135"/>
      <c r="H1038" s="135"/>
      <c r="I1038" s="135"/>
      <c r="J1038" s="135"/>
      <c r="K1038" s="135"/>
      <c r="L1038" s="135"/>
      <c r="M1038" s="133"/>
      <c r="N1038" s="133"/>
      <c r="O1038" s="156"/>
      <c r="P1038" s="133"/>
      <c r="Q1038" s="133"/>
      <c r="R1038" s="133"/>
      <c r="S1038" s="133"/>
      <c r="T1038" s="133"/>
      <c r="U1038" s="133"/>
      <c r="V1038" s="133"/>
      <c r="W1038" s="133"/>
      <c r="X1038" s="133"/>
      <c r="Y1038" s="133"/>
      <c r="Z1038" s="133"/>
      <c r="AA1038" s="133"/>
      <c r="AB1038" s="129" t="str">
        <f>IF(基本情報登録!$D$10="","",IF(基本情報登録!$D$10=F1038,1,0))</f>
        <v/>
      </c>
      <c r="AC1038" s="133"/>
    </row>
    <row r="1039" spans="1:48">
      <c r="A1039" s="169"/>
      <c r="B1039" s="135"/>
      <c r="C1039" s="135"/>
      <c r="D1039" s="135"/>
      <c r="E1039" s="135"/>
      <c r="F1039" s="135"/>
      <c r="G1039" s="135"/>
      <c r="H1039" s="135"/>
      <c r="I1039" s="135"/>
      <c r="J1039" s="135"/>
      <c r="K1039" s="135"/>
      <c r="L1039" s="135"/>
      <c r="M1039" s="133"/>
      <c r="N1039" s="133"/>
      <c r="O1039" s="156"/>
      <c r="P1039" s="133"/>
      <c r="Q1039" s="133"/>
      <c r="R1039" s="133"/>
      <c r="S1039" s="133"/>
      <c r="T1039" s="133"/>
      <c r="U1039" s="133"/>
      <c r="V1039" s="133"/>
      <c r="W1039" s="133"/>
      <c r="X1039" s="133"/>
      <c r="Y1039" s="133"/>
      <c r="Z1039" s="133"/>
      <c r="AA1039" s="133"/>
      <c r="AB1039" s="129" t="str">
        <f>IF(基本情報登録!$D$10="","",IF(基本情報登録!$D$10=F1039,1,0))</f>
        <v/>
      </c>
      <c r="AC1039" s="133"/>
    </row>
    <row r="1040" spans="1:48">
      <c r="A1040" s="169"/>
      <c r="B1040" s="135"/>
      <c r="C1040" s="135"/>
      <c r="D1040" s="135"/>
      <c r="E1040" s="135"/>
      <c r="F1040" s="135"/>
      <c r="G1040" s="135"/>
      <c r="H1040" s="135"/>
      <c r="I1040" s="135"/>
      <c r="J1040" s="135"/>
      <c r="K1040" s="135"/>
      <c r="L1040" s="135"/>
      <c r="M1040" s="133"/>
      <c r="N1040" s="133"/>
      <c r="O1040" s="156"/>
      <c r="P1040" s="133"/>
      <c r="Q1040" s="133"/>
      <c r="R1040" s="133"/>
      <c r="S1040" s="133"/>
      <c r="T1040" s="133"/>
      <c r="U1040" s="133"/>
      <c r="V1040" s="133"/>
      <c r="W1040" s="133"/>
      <c r="X1040" s="133"/>
      <c r="Y1040" s="133"/>
      <c r="Z1040" s="133"/>
      <c r="AA1040" s="133"/>
      <c r="AB1040" s="129" t="str">
        <f>IF(基本情報登録!$D$10="","",IF(基本情報登録!$D$10=F1040,1,0))</f>
        <v/>
      </c>
      <c r="AC1040" s="133"/>
    </row>
    <row r="1041" spans="1:29">
      <c r="A1041" s="169"/>
      <c r="B1041" s="135"/>
      <c r="C1041" s="135"/>
      <c r="D1041" s="135"/>
      <c r="E1041" s="135"/>
      <c r="F1041" s="135"/>
      <c r="G1041" s="135"/>
      <c r="H1041" s="135"/>
      <c r="I1041" s="135"/>
      <c r="J1041" s="135"/>
      <c r="K1041" s="135"/>
      <c r="L1041" s="135"/>
      <c r="M1041" s="133"/>
      <c r="N1041" s="133"/>
      <c r="O1041" s="156"/>
      <c r="P1041" s="133"/>
      <c r="Q1041" s="133"/>
      <c r="R1041" s="133"/>
      <c r="S1041" s="133"/>
      <c r="T1041" s="133"/>
      <c r="U1041" s="133"/>
      <c r="V1041" s="133"/>
      <c r="W1041" s="133"/>
      <c r="X1041" s="133"/>
      <c r="Y1041" s="133"/>
      <c r="Z1041" s="133"/>
      <c r="AA1041" s="133"/>
      <c r="AB1041" s="129" t="str">
        <f>IF(基本情報登録!$D$10="","",IF(基本情報登録!$D$10=F1041,1,0))</f>
        <v/>
      </c>
      <c r="AC1041" s="133"/>
    </row>
    <row r="1042" spans="1:29">
      <c r="A1042" s="169"/>
      <c r="B1042" s="135"/>
      <c r="C1042" s="135"/>
      <c r="D1042" s="135"/>
      <c r="E1042" s="135"/>
      <c r="F1042" s="135"/>
      <c r="G1042" s="135"/>
      <c r="H1042" s="135"/>
      <c r="I1042" s="135"/>
      <c r="J1042" s="135"/>
      <c r="K1042" s="135"/>
      <c r="L1042" s="135"/>
      <c r="M1042" s="133"/>
      <c r="N1042" s="133"/>
      <c r="O1042" s="156"/>
      <c r="P1042" s="133"/>
      <c r="Q1042" s="133"/>
      <c r="R1042" s="133"/>
      <c r="S1042" s="133"/>
      <c r="T1042" s="133"/>
      <c r="U1042" s="133"/>
      <c r="V1042" s="133"/>
      <c r="W1042" s="133"/>
      <c r="X1042" s="133"/>
      <c r="Y1042" s="133"/>
      <c r="Z1042" s="133"/>
      <c r="AA1042" s="133"/>
      <c r="AB1042" s="129" t="str">
        <f>IF(基本情報登録!$D$10="","",IF(基本情報登録!$D$10=F1042,1,0))</f>
        <v/>
      </c>
      <c r="AC1042" s="133"/>
    </row>
    <row r="1043" spans="1:29">
      <c r="A1043" s="169"/>
      <c r="B1043" s="135"/>
      <c r="C1043" s="135"/>
      <c r="D1043" s="135"/>
      <c r="E1043" s="135"/>
      <c r="F1043" s="135"/>
      <c r="G1043" s="135"/>
      <c r="H1043" s="135"/>
      <c r="I1043" s="135"/>
      <c r="J1043" s="135"/>
      <c r="K1043" s="135"/>
      <c r="L1043" s="135"/>
      <c r="M1043" s="133"/>
      <c r="N1043" s="133"/>
      <c r="O1043" s="156"/>
      <c r="P1043" s="133"/>
      <c r="Q1043" s="133"/>
      <c r="R1043" s="133"/>
      <c r="S1043" s="133"/>
      <c r="T1043" s="133"/>
      <c r="U1043" s="133"/>
      <c r="V1043" s="133"/>
      <c r="W1043" s="133"/>
      <c r="X1043" s="133"/>
      <c r="Y1043" s="133"/>
      <c r="Z1043" s="133"/>
      <c r="AA1043" s="133"/>
      <c r="AB1043" s="129" t="str">
        <f>IF(基本情報登録!$D$10="","",IF(基本情報登録!$D$10=F1043,1,0))</f>
        <v/>
      </c>
      <c r="AC1043" s="133"/>
    </row>
    <row r="1044" spans="1:29">
      <c r="A1044" s="169"/>
      <c r="B1044" s="135"/>
      <c r="C1044" s="135"/>
      <c r="D1044" s="135"/>
      <c r="E1044" s="135"/>
      <c r="F1044" s="135"/>
      <c r="G1044" s="135"/>
      <c r="H1044" s="135"/>
      <c r="I1044" s="135"/>
      <c r="J1044" s="135"/>
      <c r="K1044" s="135"/>
      <c r="L1044" s="135"/>
      <c r="M1044" s="133"/>
      <c r="N1044" s="133"/>
      <c r="O1044" s="156"/>
      <c r="P1044" s="133"/>
      <c r="Q1044" s="133"/>
      <c r="R1044" s="133"/>
      <c r="S1044" s="133"/>
      <c r="T1044" s="133"/>
      <c r="U1044" s="133"/>
      <c r="V1044" s="133"/>
      <c r="W1044" s="133"/>
      <c r="X1044" s="133"/>
      <c r="Y1044" s="133"/>
      <c r="Z1044" s="133"/>
      <c r="AA1044" s="133"/>
      <c r="AB1044" s="129" t="str">
        <f>IF(基本情報登録!$D$10="","",IF(基本情報登録!$D$10=F1044,1,0))</f>
        <v/>
      </c>
      <c r="AC1044" s="133"/>
    </row>
    <row r="1045" spans="1:29">
      <c r="A1045" s="169"/>
      <c r="B1045" s="135"/>
      <c r="C1045" s="135"/>
      <c r="D1045" s="135"/>
      <c r="E1045" s="135"/>
      <c r="F1045" s="135"/>
      <c r="G1045" s="135"/>
      <c r="H1045" s="135"/>
      <c r="I1045" s="135"/>
      <c r="J1045" s="135"/>
      <c r="K1045" s="135"/>
      <c r="L1045" s="135"/>
      <c r="M1045" s="133"/>
      <c r="N1045" s="133"/>
      <c r="O1045" s="156"/>
      <c r="P1045" s="133"/>
      <c r="Q1045" s="133"/>
      <c r="R1045" s="133"/>
      <c r="S1045" s="133"/>
      <c r="T1045" s="133"/>
      <c r="U1045" s="133"/>
      <c r="V1045" s="133"/>
      <c r="W1045" s="133"/>
      <c r="X1045" s="133"/>
      <c r="Y1045" s="133"/>
      <c r="Z1045" s="133"/>
      <c r="AA1045" s="133"/>
      <c r="AB1045" s="129" t="str">
        <f>IF(基本情報登録!$D$10="","",IF(基本情報登録!$D$10=F1045,1,0))</f>
        <v/>
      </c>
      <c r="AC1045" s="133"/>
    </row>
    <row r="1046" spans="1:29">
      <c r="A1046" s="169"/>
      <c r="B1046" s="135"/>
      <c r="C1046" s="135"/>
      <c r="D1046" s="135"/>
      <c r="E1046" s="135"/>
      <c r="F1046" s="135"/>
      <c r="G1046" s="135"/>
      <c r="H1046" s="135"/>
      <c r="I1046" s="135"/>
      <c r="J1046" s="135"/>
      <c r="K1046" s="135"/>
      <c r="L1046" s="135"/>
      <c r="M1046" s="133"/>
      <c r="N1046" s="133"/>
      <c r="O1046" s="156"/>
      <c r="P1046" s="133"/>
      <c r="Q1046" s="133"/>
      <c r="R1046" s="133"/>
      <c r="S1046" s="133"/>
      <c r="T1046" s="133"/>
      <c r="U1046" s="133"/>
      <c r="V1046" s="133"/>
      <c r="W1046" s="133"/>
      <c r="X1046" s="133"/>
      <c r="Y1046" s="133"/>
      <c r="Z1046" s="133"/>
      <c r="AA1046" s="133"/>
      <c r="AB1046" s="129" t="str">
        <f>IF(基本情報登録!$D$10="","",IF(基本情報登録!$D$10=F1046,1,0))</f>
        <v/>
      </c>
      <c r="AC1046" s="133"/>
    </row>
    <row r="1047" spans="1:29">
      <c r="A1047" s="169"/>
      <c r="B1047" s="135"/>
      <c r="C1047" s="135"/>
      <c r="D1047" s="135"/>
      <c r="E1047" s="135"/>
      <c r="F1047" s="135"/>
      <c r="G1047" s="135"/>
      <c r="H1047" s="135"/>
      <c r="I1047" s="135"/>
      <c r="J1047" s="135"/>
      <c r="K1047" s="135"/>
      <c r="L1047" s="135"/>
      <c r="M1047" s="133"/>
      <c r="N1047" s="133"/>
      <c r="O1047" s="156"/>
      <c r="P1047" s="133"/>
      <c r="Q1047" s="133"/>
      <c r="R1047" s="133"/>
      <c r="S1047" s="133"/>
      <c r="T1047" s="133"/>
      <c r="U1047" s="133"/>
      <c r="V1047" s="133"/>
      <c r="W1047" s="133"/>
      <c r="X1047" s="133"/>
      <c r="Y1047" s="133"/>
      <c r="Z1047" s="133"/>
      <c r="AA1047" s="133"/>
      <c r="AB1047" s="129" t="str">
        <f>IF(基本情報登録!$D$10="","",IF(基本情報登録!$D$10=F1047,1,0))</f>
        <v/>
      </c>
      <c r="AC1047" s="133"/>
    </row>
    <row r="1048" spans="1:29">
      <c r="A1048" s="169"/>
      <c r="B1048" s="135"/>
      <c r="C1048" s="135"/>
      <c r="D1048" s="135"/>
      <c r="E1048" s="135"/>
      <c r="F1048" s="135"/>
      <c r="G1048" s="135"/>
      <c r="H1048" s="135"/>
      <c r="I1048" s="135"/>
      <c r="J1048" s="135"/>
      <c r="K1048" s="135"/>
      <c r="L1048" s="135"/>
      <c r="M1048" s="133"/>
      <c r="N1048" s="133"/>
      <c r="O1048" s="156"/>
      <c r="P1048" s="133"/>
      <c r="Q1048" s="133"/>
      <c r="R1048" s="133"/>
      <c r="S1048" s="133"/>
      <c r="T1048" s="133"/>
      <c r="U1048" s="133"/>
      <c r="V1048" s="133"/>
      <c r="W1048" s="133"/>
      <c r="X1048" s="133"/>
      <c r="Y1048" s="133"/>
      <c r="Z1048" s="133"/>
      <c r="AA1048" s="133"/>
      <c r="AB1048" s="129" t="str">
        <f>IF(基本情報登録!$D$10="","",IF(基本情報登録!$D$10=F1048,1,0))</f>
        <v/>
      </c>
      <c r="AC1048" s="133"/>
    </row>
    <row r="1049" spans="1:29">
      <c r="A1049" s="169"/>
      <c r="B1049" s="135"/>
      <c r="C1049" s="135"/>
      <c r="D1049" s="135"/>
      <c r="E1049" s="135"/>
      <c r="F1049" s="135"/>
      <c r="G1049" s="135"/>
      <c r="H1049" s="135"/>
      <c r="I1049" s="135"/>
      <c r="J1049" s="135"/>
      <c r="K1049" s="135"/>
      <c r="L1049" s="135"/>
      <c r="M1049" s="133"/>
      <c r="N1049" s="133"/>
      <c r="O1049" s="156"/>
      <c r="P1049" s="133"/>
      <c r="Q1049" s="133"/>
      <c r="R1049" s="133"/>
      <c r="S1049" s="133"/>
      <c r="T1049" s="133"/>
      <c r="U1049" s="133"/>
      <c r="V1049" s="133"/>
      <c r="W1049" s="133"/>
      <c r="X1049" s="133"/>
      <c r="Y1049" s="133"/>
      <c r="Z1049" s="133"/>
      <c r="AA1049" s="133"/>
      <c r="AB1049" s="129" t="str">
        <f>IF(基本情報登録!$D$10="","",IF(基本情報登録!$D$10=F1049,1,0))</f>
        <v/>
      </c>
      <c r="AC1049" s="133"/>
    </row>
    <row r="1050" spans="1:29">
      <c r="A1050" s="169"/>
      <c r="B1050" s="135"/>
      <c r="C1050" s="135"/>
      <c r="D1050" s="135"/>
      <c r="E1050" s="135"/>
      <c r="F1050" s="135"/>
      <c r="G1050" s="135"/>
      <c r="H1050" s="135"/>
      <c r="I1050" s="135"/>
      <c r="J1050" s="135"/>
      <c r="K1050" s="135"/>
      <c r="L1050" s="135"/>
      <c r="M1050" s="133"/>
      <c r="N1050" s="133"/>
      <c r="O1050" s="156"/>
      <c r="P1050" s="133"/>
      <c r="Q1050" s="133"/>
      <c r="R1050" s="133"/>
      <c r="S1050" s="133"/>
      <c r="T1050" s="133"/>
      <c r="U1050" s="133"/>
      <c r="V1050" s="133"/>
      <c r="W1050" s="133"/>
      <c r="X1050" s="133"/>
      <c r="Y1050" s="133"/>
      <c r="Z1050" s="133"/>
      <c r="AA1050" s="133"/>
      <c r="AB1050" s="129" t="str">
        <f>IF(基本情報登録!$D$10="","",IF(基本情報登録!$D$10=F1050,1,0))</f>
        <v/>
      </c>
      <c r="AC1050" s="133"/>
    </row>
    <row r="1051" spans="1:29">
      <c r="A1051" s="169"/>
      <c r="B1051" s="135"/>
      <c r="C1051" s="135"/>
      <c r="D1051" s="135"/>
      <c r="E1051" s="135"/>
      <c r="F1051" s="135"/>
      <c r="G1051" s="135"/>
      <c r="H1051" s="135"/>
      <c r="I1051" s="135"/>
      <c r="J1051" s="135"/>
      <c r="K1051" s="135"/>
      <c r="L1051" s="135"/>
      <c r="M1051" s="133"/>
      <c r="N1051" s="133"/>
      <c r="O1051" s="156"/>
      <c r="P1051" s="133"/>
      <c r="Q1051" s="133"/>
      <c r="R1051" s="133"/>
      <c r="S1051" s="133"/>
      <c r="T1051" s="133"/>
      <c r="U1051" s="133"/>
      <c r="V1051" s="133"/>
      <c r="W1051" s="133"/>
      <c r="X1051" s="133"/>
      <c r="Y1051" s="133"/>
      <c r="Z1051" s="133"/>
      <c r="AA1051" s="133"/>
      <c r="AB1051" s="129" t="str">
        <f>IF(基本情報登録!$D$10="","",IF(基本情報登録!$D$10=F1051,1,0))</f>
        <v/>
      </c>
      <c r="AC1051" s="133"/>
    </row>
    <row r="1052" spans="1:29">
      <c r="A1052" s="169"/>
      <c r="B1052" s="135"/>
      <c r="C1052" s="135"/>
      <c r="D1052" s="135"/>
      <c r="E1052" s="135"/>
      <c r="F1052" s="135"/>
      <c r="G1052" s="135"/>
      <c r="H1052" s="135"/>
      <c r="I1052" s="135"/>
      <c r="J1052" s="135"/>
      <c r="K1052" s="135"/>
      <c r="L1052" s="135"/>
      <c r="M1052" s="133"/>
      <c r="N1052" s="133"/>
      <c r="O1052" s="156"/>
      <c r="P1052" s="133"/>
      <c r="Q1052" s="133"/>
      <c r="R1052" s="133"/>
      <c r="S1052" s="133"/>
      <c r="T1052" s="133"/>
      <c r="U1052" s="133"/>
      <c r="V1052" s="133"/>
      <c r="W1052" s="133"/>
      <c r="X1052" s="133"/>
      <c r="Y1052" s="133"/>
      <c r="Z1052" s="133"/>
      <c r="AA1052" s="133"/>
      <c r="AB1052" s="129" t="str">
        <f>IF(基本情報登録!$D$10="","",IF(基本情報登録!$D$10=F1052,1,0))</f>
        <v/>
      </c>
      <c r="AC1052" s="133"/>
    </row>
    <row r="1053" spans="1:29">
      <c r="A1053" s="169"/>
      <c r="B1053" s="135"/>
      <c r="C1053" s="135"/>
      <c r="D1053" s="135"/>
      <c r="E1053" s="135"/>
      <c r="F1053" s="135"/>
      <c r="G1053" s="135"/>
      <c r="H1053" s="135"/>
      <c r="I1053" s="135"/>
      <c r="J1053" s="135"/>
      <c r="K1053" s="135"/>
      <c r="L1053" s="135"/>
      <c r="M1053" s="133"/>
      <c r="N1053" s="133"/>
      <c r="O1053" s="156"/>
      <c r="P1053" s="133"/>
      <c r="Q1053" s="133"/>
      <c r="R1053" s="133"/>
      <c r="S1053" s="133"/>
      <c r="T1053" s="133"/>
      <c r="U1053" s="133"/>
      <c r="V1053" s="133"/>
      <c r="W1053" s="133"/>
      <c r="X1053" s="133"/>
      <c r="Y1053" s="133"/>
      <c r="Z1053" s="133"/>
      <c r="AA1053" s="133"/>
      <c r="AB1053" s="129" t="str">
        <f>IF(基本情報登録!$D$10="","",IF(基本情報登録!$D$10=F1053,1,0))</f>
        <v/>
      </c>
      <c r="AC1053" s="133"/>
    </row>
    <row r="1054" spans="1:29">
      <c r="A1054" s="169"/>
      <c r="B1054" s="135"/>
      <c r="C1054" s="135"/>
      <c r="D1054" s="135"/>
      <c r="E1054" s="135"/>
      <c r="F1054" s="135"/>
      <c r="G1054" s="135"/>
      <c r="H1054" s="135"/>
      <c r="I1054" s="135"/>
      <c r="J1054" s="135"/>
      <c r="K1054" s="135"/>
      <c r="L1054" s="135"/>
      <c r="M1054" s="133"/>
      <c r="N1054" s="133"/>
      <c r="O1054" s="156"/>
      <c r="P1054" s="133"/>
      <c r="Q1054" s="133"/>
      <c r="R1054" s="133"/>
      <c r="S1054" s="133"/>
      <c r="T1054" s="133"/>
      <c r="U1054" s="133"/>
      <c r="V1054" s="133"/>
      <c r="W1054" s="133"/>
      <c r="X1054" s="133"/>
      <c r="Y1054" s="133"/>
      <c r="Z1054" s="133"/>
      <c r="AA1054" s="133"/>
      <c r="AB1054" s="129" t="str">
        <f>IF(基本情報登録!$D$10="","",IF(基本情報登録!$D$10=F1054,1,0))</f>
        <v/>
      </c>
      <c r="AC1054" s="133"/>
    </row>
    <row r="1055" spans="1:29">
      <c r="A1055" s="169"/>
      <c r="B1055" s="135"/>
      <c r="C1055" s="135"/>
      <c r="D1055" s="135"/>
      <c r="E1055" s="135"/>
      <c r="F1055" s="135"/>
      <c r="G1055" s="135"/>
      <c r="H1055" s="135"/>
      <c r="I1055" s="135"/>
      <c r="J1055" s="135"/>
      <c r="K1055" s="135"/>
      <c r="L1055" s="135"/>
      <c r="M1055" s="133"/>
      <c r="N1055" s="133"/>
      <c r="O1055" s="156"/>
      <c r="P1055" s="133"/>
      <c r="Q1055" s="133"/>
      <c r="R1055" s="133"/>
      <c r="S1055" s="133"/>
      <c r="T1055" s="133"/>
      <c r="U1055" s="133"/>
      <c r="V1055" s="133"/>
      <c r="W1055" s="133"/>
      <c r="X1055" s="133"/>
      <c r="Y1055" s="133"/>
      <c r="Z1055" s="133"/>
      <c r="AA1055" s="133"/>
      <c r="AB1055" s="129" t="str">
        <f>IF(基本情報登録!$D$10="","",IF(基本情報登録!$D$10=F1055,1,0))</f>
        <v/>
      </c>
      <c r="AC1055" s="133"/>
    </row>
    <row r="1056" spans="1:29">
      <c r="A1056" s="169"/>
      <c r="B1056" s="135"/>
      <c r="C1056" s="135"/>
      <c r="D1056" s="135"/>
      <c r="E1056" s="135"/>
      <c r="F1056" s="135"/>
      <c r="G1056" s="135"/>
      <c r="H1056" s="135"/>
      <c r="I1056" s="135"/>
      <c r="J1056" s="135"/>
      <c r="K1056" s="135"/>
      <c r="L1056" s="135"/>
      <c r="M1056" s="133"/>
      <c r="N1056" s="133"/>
      <c r="O1056" s="156"/>
      <c r="P1056" s="133"/>
      <c r="Q1056" s="133"/>
      <c r="R1056" s="133"/>
      <c r="S1056" s="133"/>
      <c r="T1056" s="133"/>
      <c r="U1056" s="133"/>
      <c r="V1056" s="133"/>
      <c r="W1056" s="133"/>
      <c r="X1056" s="133"/>
      <c r="Y1056" s="133"/>
      <c r="Z1056" s="133"/>
      <c r="AA1056" s="133"/>
      <c r="AB1056" s="129" t="str">
        <f>IF(基本情報登録!$D$10="","",IF(基本情報登録!$D$10=F1056,1,0))</f>
        <v/>
      </c>
      <c r="AC1056" s="133"/>
    </row>
    <row r="1057" spans="1:29">
      <c r="A1057" s="169"/>
      <c r="B1057" s="135"/>
      <c r="C1057" s="135"/>
      <c r="D1057" s="135"/>
      <c r="E1057" s="135"/>
      <c r="F1057" s="135"/>
      <c r="G1057" s="135"/>
      <c r="H1057" s="135"/>
      <c r="I1057" s="135"/>
      <c r="J1057" s="135"/>
      <c r="K1057" s="135"/>
      <c r="L1057" s="135"/>
      <c r="M1057" s="133"/>
      <c r="N1057" s="133"/>
      <c r="O1057" s="156"/>
      <c r="P1057" s="133"/>
      <c r="Q1057" s="133"/>
      <c r="R1057" s="133"/>
      <c r="S1057" s="133"/>
      <c r="T1057" s="133"/>
      <c r="U1057" s="133"/>
      <c r="V1057" s="133"/>
      <c r="W1057" s="133"/>
      <c r="X1057" s="133"/>
      <c r="Y1057" s="133"/>
      <c r="Z1057" s="133"/>
      <c r="AA1057" s="133"/>
      <c r="AB1057" s="129" t="str">
        <f>IF(基本情報登録!$D$10="","",IF(基本情報登録!$D$10=F1057,1,0))</f>
        <v/>
      </c>
      <c r="AC1057" s="133"/>
    </row>
    <row r="1058" spans="1:29">
      <c r="A1058" s="169"/>
      <c r="B1058" s="135"/>
      <c r="C1058" s="135"/>
      <c r="D1058" s="135"/>
      <c r="E1058" s="135"/>
      <c r="F1058" s="135"/>
      <c r="G1058" s="135"/>
      <c r="H1058" s="135"/>
      <c r="I1058" s="135"/>
      <c r="J1058" s="135"/>
      <c r="K1058" s="135"/>
      <c r="L1058" s="135"/>
      <c r="M1058" s="133"/>
      <c r="N1058" s="133"/>
      <c r="O1058" s="156"/>
      <c r="P1058" s="133"/>
      <c r="Q1058" s="133"/>
      <c r="R1058" s="133"/>
      <c r="S1058" s="133"/>
      <c r="T1058" s="133"/>
      <c r="U1058" s="133"/>
      <c r="V1058" s="133"/>
      <c r="W1058" s="133"/>
      <c r="X1058" s="133"/>
      <c r="Y1058" s="133"/>
      <c r="Z1058" s="133"/>
      <c r="AA1058" s="133"/>
      <c r="AB1058" s="129" t="str">
        <f>IF(基本情報登録!$D$10="","",IF(基本情報登録!$D$10=F1058,1,0))</f>
        <v/>
      </c>
      <c r="AC1058" s="133"/>
    </row>
    <row r="1059" spans="1:29">
      <c r="A1059" s="169"/>
      <c r="B1059" s="135"/>
      <c r="C1059" s="135"/>
      <c r="D1059" s="135"/>
      <c r="E1059" s="135"/>
      <c r="F1059" s="135"/>
      <c r="G1059" s="135"/>
      <c r="H1059" s="135"/>
      <c r="I1059" s="135"/>
      <c r="J1059" s="135"/>
      <c r="K1059" s="135"/>
      <c r="L1059" s="135"/>
      <c r="M1059" s="133"/>
      <c r="N1059" s="133"/>
      <c r="O1059" s="156"/>
      <c r="P1059" s="133"/>
      <c r="Q1059" s="133"/>
      <c r="R1059" s="133"/>
      <c r="S1059" s="133"/>
      <c r="T1059" s="133"/>
      <c r="U1059" s="133"/>
      <c r="V1059" s="133"/>
      <c r="W1059" s="133"/>
      <c r="X1059" s="133"/>
      <c r="Y1059" s="133"/>
      <c r="Z1059" s="133"/>
      <c r="AA1059" s="133"/>
      <c r="AB1059" s="129" t="str">
        <f>IF(基本情報登録!$D$10="","",IF(基本情報登録!$D$10=F1059,1,0))</f>
        <v/>
      </c>
      <c r="AC1059" s="133"/>
    </row>
    <row r="1060" spans="1:29">
      <c r="A1060" s="169"/>
      <c r="B1060" s="135"/>
      <c r="C1060" s="135"/>
      <c r="D1060" s="135"/>
      <c r="E1060" s="135"/>
      <c r="F1060" s="135"/>
      <c r="G1060" s="135"/>
      <c r="H1060" s="135"/>
      <c r="I1060" s="135"/>
      <c r="J1060" s="135"/>
      <c r="K1060" s="135"/>
      <c r="L1060" s="135"/>
      <c r="M1060" s="133"/>
      <c r="N1060" s="133"/>
      <c r="O1060" s="156"/>
      <c r="P1060" s="133"/>
      <c r="Q1060" s="133"/>
      <c r="R1060" s="133"/>
      <c r="S1060" s="133"/>
      <c r="T1060" s="133"/>
      <c r="U1060" s="133"/>
      <c r="V1060" s="133"/>
      <c r="W1060" s="133"/>
      <c r="X1060" s="133"/>
      <c r="Y1060" s="133"/>
      <c r="Z1060" s="133"/>
      <c r="AA1060" s="133"/>
      <c r="AB1060" s="129" t="str">
        <f>IF(基本情報登録!$D$10="","",IF(基本情報登録!$D$10=F1060,1,0))</f>
        <v/>
      </c>
      <c r="AC1060" s="133"/>
    </row>
    <row r="1061" spans="1:29">
      <c r="A1061" s="169"/>
      <c r="B1061" s="135"/>
      <c r="C1061" s="135"/>
      <c r="D1061" s="135"/>
      <c r="E1061" s="135"/>
      <c r="F1061" s="135"/>
      <c r="G1061" s="135"/>
      <c r="H1061" s="135"/>
      <c r="I1061" s="135"/>
      <c r="J1061" s="135"/>
      <c r="K1061" s="135"/>
      <c r="L1061" s="135"/>
      <c r="M1061" s="133"/>
      <c r="N1061" s="133"/>
      <c r="O1061" s="156"/>
      <c r="P1061" s="133"/>
      <c r="Q1061" s="133"/>
      <c r="R1061" s="133"/>
      <c r="S1061" s="133"/>
      <c r="T1061" s="133"/>
      <c r="U1061" s="133"/>
      <c r="V1061" s="133"/>
      <c r="W1061" s="133"/>
      <c r="X1061" s="133"/>
      <c r="Y1061" s="133"/>
      <c r="Z1061" s="133"/>
      <c r="AA1061" s="133"/>
      <c r="AB1061" s="129" t="str">
        <f>IF(基本情報登録!$D$10="","",IF(基本情報登録!$D$10=F1061,1,0))</f>
        <v/>
      </c>
      <c r="AC1061" s="133"/>
    </row>
    <row r="1062" spans="1:29">
      <c r="A1062" s="169"/>
      <c r="B1062" s="135"/>
      <c r="C1062" s="135"/>
      <c r="D1062" s="135"/>
      <c r="E1062" s="135"/>
      <c r="F1062" s="135"/>
      <c r="G1062" s="135"/>
      <c r="H1062" s="135"/>
      <c r="I1062" s="135"/>
      <c r="J1062" s="135"/>
      <c r="K1062" s="135"/>
      <c r="L1062" s="135"/>
      <c r="M1062" s="133"/>
      <c r="N1062" s="133"/>
      <c r="O1062" s="156"/>
      <c r="P1062" s="133"/>
      <c r="Q1062" s="133"/>
      <c r="R1062" s="133"/>
      <c r="S1062" s="133"/>
      <c r="T1062" s="133"/>
      <c r="U1062" s="133"/>
      <c r="V1062" s="133"/>
      <c r="W1062" s="133"/>
      <c r="X1062" s="133"/>
      <c r="Y1062" s="133"/>
      <c r="Z1062" s="133"/>
      <c r="AA1062" s="133"/>
      <c r="AB1062" s="129" t="str">
        <f>IF(基本情報登録!$D$10="","",IF(基本情報登録!$D$10=F1062,1,0))</f>
        <v/>
      </c>
      <c r="AC1062" s="133"/>
    </row>
    <row r="1063" spans="1:29">
      <c r="A1063" s="169"/>
      <c r="B1063" s="135"/>
      <c r="C1063" s="135"/>
      <c r="D1063" s="135"/>
      <c r="E1063" s="135"/>
      <c r="F1063" s="135"/>
      <c r="G1063" s="135"/>
      <c r="H1063" s="135"/>
      <c r="I1063" s="135"/>
      <c r="J1063" s="135"/>
      <c r="K1063" s="135"/>
      <c r="L1063" s="135"/>
      <c r="M1063" s="133"/>
      <c r="N1063" s="133"/>
      <c r="O1063" s="156"/>
      <c r="P1063" s="133"/>
      <c r="Q1063" s="133"/>
      <c r="R1063" s="133"/>
      <c r="S1063" s="133"/>
      <c r="T1063" s="133"/>
      <c r="U1063" s="133"/>
      <c r="V1063" s="133"/>
      <c r="W1063" s="133"/>
      <c r="X1063" s="133"/>
      <c r="Y1063" s="133"/>
      <c r="Z1063" s="133"/>
      <c r="AA1063" s="133"/>
      <c r="AB1063" s="129" t="str">
        <f>IF(基本情報登録!$D$10="","",IF(基本情報登録!$D$10=F1063,1,0))</f>
        <v/>
      </c>
      <c r="AC1063" s="133"/>
    </row>
    <row r="1064" spans="1:29">
      <c r="A1064" s="169"/>
      <c r="B1064" s="135"/>
      <c r="C1064" s="135"/>
      <c r="D1064" s="135"/>
      <c r="E1064" s="135"/>
      <c r="F1064" s="135"/>
      <c r="G1064" s="135"/>
      <c r="H1064" s="135"/>
      <c r="I1064" s="135"/>
      <c r="J1064" s="135"/>
      <c r="K1064" s="135"/>
      <c r="L1064" s="135"/>
      <c r="M1064" s="133"/>
      <c r="N1064" s="133"/>
      <c r="O1064" s="156"/>
      <c r="P1064" s="133"/>
      <c r="Q1064" s="133"/>
      <c r="R1064" s="133"/>
      <c r="S1064" s="133"/>
      <c r="T1064" s="133"/>
      <c r="U1064" s="133"/>
      <c r="V1064" s="133"/>
      <c r="W1064" s="133"/>
      <c r="X1064" s="133"/>
      <c r="Y1064" s="133"/>
      <c r="Z1064" s="133"/>
      <c r="AA1064" s="133"/>
      <c r="AB1064" s="129" t="str">
        <f>IF(基本情報登録!$D$10="","",IF(基本情報登録!$D$10=F1064,1,0))</f>
        <v/>
      </c>
      <c r="AC1064" s="133"/>
    </row>
    <row r="1065" spans="1:29">
      <c r="A1065" s="169"/>
      <c r="B1065" s="135"/>
      <c r="C1065" s="135"/>
      <c r="D1065" s="135"/>
      <c r="E1065" s="135"/>
      <c r="F1065" s="135"/>
      <c r="G1065" s="135"/>
      <c r="H1065" s="135"/>
      <c r="I1065" s="135"/>
      <c r="J1065" s="135"/>
      <c r="K1065" s="135"/>
      <c r="L1065" s="135"/>
      <c r="M1065" s="133"/>
      <c r="N1065" s="133"/>
      <c r="O1065" s="156"/>
      <c r="P1065" s="133"/>
      <c r="Q1065" s="133"/>
      <c r="R1065" s="133"/>
      <c r="S1065" s="133"/>
      <c r="T1065" s="133"/>
      <c r="U1065" s="133"/>
      <c r="V1065" s="133"/>
      <c r="W1065" s="133"/>
      <c r="X1065" s="133"/>
      <c r="Y1065" s="133"/>
      <c r="Z1065" s="133"/>
      <c r="AA1065" s="133"/>
      <c r="AB1065" s="129" t="str">
        <f>IF(基本情報登録!$D$10="","",IF(基本情報登録!$D$10=F1065,1,0))</f>
        <v/>
      </c>
      <c r="AC1065" s="133"/>
    </row>
    <row r="1066" spans="1:29">
      <c r="A1066" s="169"/>
      <c r="B1066" s="135"/>
      <c r="C1066" s="135"/>
      <c r="D1066" s="135"/>
      <c r="E1066" s="135"/>
      <c r="F1066" s="135"/>
      <c r="G1066" s="135"/>
      <c r="H1066" s="135"/>
      <c r="I1066" s="135"/>
      <c r="J1066" s="135"/>
      <c r="K1066" s="135"/>
      <c r="L1066" s="135"/>
      <c r="M1066" s="133"/>
      <c r="N1066" s="133"/>
      <c r="O1066" s="156"/>
      <c r="P1066" s="133"/>
      <c r="Q1066" s="133"/>
      <c r="R1066" s="133"/>
      <c r="S1066" s="133"/>
      <c r="T1066" s="133"/>
      <c r="U1066" s="133"/>
      <c r="V1066" s="133"/>
      <c r="W1066" s="133"/>
      <c r="X1066" s="133"/>
      <c r="Y1066" s="133"/>
      <c r="Z1066" s="133"/>
      <c r="AA1066" s="133"/>
      <c r="AB1066" s="129" t="str">
        <f>IF(基本情報登録!$D$10="","",IF(基本情報登録!$D$10=F1066,1,0))</f>
        <v/>
      </c>
      <c r="AC1066" s="133"/>
    </row>
    <row r="1067" spans="1:29">
      <c r="A1067" s="169"/>
      <c r="B1067" s="135"/>
      <c r="C1067" s="135"/>
      <c r="D1067" s="135"/>
      <c r="E1067" s="135"/>
      <c r="F1067" s="135"/>
      <c r="G1067" s="135"/>
      <c r="H1067" s="135"/>
      <c r="I1067" s="135"/>
      <c r="J1067" s="135"/>
      <c r="K1067" s="135"/>
      <c r="L1067" s="135"/>
      <c r="M1067" s="133"/>
      <c r="N1067" s="133"/>
      <c r="O1067" s="156"/>
      <c r="P1067" s="133"/>
      <c r="Q1067" s="133"/>
      <c r="R1067" s="133"/>
      <c r="S1067" s="133"/>
      <c r="T1067" s="133"/>
      <c r="U1067" s="133"/>
      <c r="V1067" s="133"/>
      <c r="W1067" s="133"/>
      <c r="X1067" s="133"/>
      <c r="Y1067" s="133"/>
      <c r="Z1067" s="133"/>
      <c r="AA1067" s="133"/>
      <c r="AB1067" s="129" t="str">
        <f>IF(基本情報登録!$D$10="","",IF(基本情報登録!$D$10=F1067,1,0))</f>
        <v/>
      </c>
      <c r="AC1067" s="133"/>
    </row>
    <row r="1068" spans="1:29">
      <c r="A1068" s="169"/>
      <c r="B1068" s="135"/>
      <c r="C1068" s="135"/>
      <c r="D1068" s="135"/>
      <c r="E1068" s="135"/>
      <c r="F1068" s="135"/>
      <c r="G1068" s="135"/>
      <c r="H1068" s="135"/>
      <c r="I1068" s="135"/>
      <c r="J1068" s="135"/>
      <c r="K1068" s="135"/>
      <c r="L1068" s="135"/>
      <c r="M1068" s="133"/>
      <c r="N1068" s="133"/>
      <c r="O1068" s="156"/>
      <c r="P1068" s="133"/>
      <c r="Q1068" s="133"/>
      <c r="R1068" s="133"/>
      <c r="S1068" s="133"/>
      <c r="T1068" s="133"/>
      <c r="U1068" s="133"/>
      <c r="V1068" s="133"/>
      <c r="W1068" s="133"/>
      <c r="X1068" s="133"/>
      <c r="Y1068" s="133"/>
      <c r="Z1068" s="133"/>
      <c r="AA1068" s="133"/>
      <c r="AB1068" s="129" t="str">
        <f>IF(基本情報登録!$D$10="","",IF(基本情報登録!$D$10=F1068,1,0))</f>
        <v/>
      </c>
      <c r="AC1068" s="133"/>
    </row>
    <row r="1069" spans="1:29">
      <c r="A1069" s="169"/>
      <c r="B1069" s="135"/>
      <c r="C1069" s="135"/>
      <c r="D1069" s="135"/>
      <c r="E1069" s="135"/>
      <c r="F1069" s="135"/>
      <c r="G1069" s="135"/>
      <c r="H1069" s="135"/>
      <c r="I1069" s="135"/>
      <c r="J1069" s="135"/>
      <c r="K1069" s="135"/>
      <c r="L1069" s="135"/>
      <c r="M1069" s="133"/>
      <c r="N1069" s="133"/>
      <c r="O1069" s="156"/>
      <c r="P1069" s="133"/>
      <c r="Q1069" s="133"/>
      <c r="R1069" s="133"/>
      <c r="S1069" s="133"/>
      <c r="T1069" s="133"/>
      <c r="U1069" s="133"/>
      <c r="V1069" s="133"/>
      <c r="W1069" s="133"/>
      <c r="X1069" s="133"/>
      <c r="Y1069" s="133"/>
      <c r="Z1069" s="133"/>
      <c r="AA1069" s="133"/>
      <c r="AB1069" s="129" t="str">
        <f>IF(基本情報登録!$D$10="","",IF(基本情報登録!$D$10=F1069,1,0))</f>
        <v/>
      </c>
      <c r="AC1069" s="133"/>
    </row>
    <row r="1070" spans="1:29">
      <c r="A1070" s="169"/>
      <c r="B1070" s="135"/>
      <c r="C1070" s="135"/>
      <c r="D1070" s="135"/>
      <c r="E1070" s="135"/>
      <c r="F1070" s="135"/>
      <c r="G1070" s="135"/>
      <c r="H1070" s="135"/>
      <c r="I1070" s="135"/>
      <c r="J1070" s="135"/>
      <c r="K1070" s="135"/>
      <c r="L1070" s="135"/>
      <c r="M1070" s="133"/>
      <c r="N1070" s="133"/>
      <c r="O1070" s="156"/>
      <c r="P1070" s="133"/>
      <c r="Q1070" s="133"/>
      <c r="R1070" s="133"/>
      <c r="S1070" s="133"/>
      <c r="T1070" s="133"/>
      <c r="U1070" s="133"/>
      <c r="V1070" s="133"/>
      <c r="W1070" s="133"/>
      <c r="X1070" s="133"/>
      <c r="Y1070" s="133"/>
      <c r="Z1070" s="133"/>
      <c r="AA1070" s="133"/>
      <c r="AB1070" s="129" t="str">
        <f>IF(基本情報登録!$D$10="","",IF(基本情報登録!$D$10=F1070,1,0))</f>
        <v/>
      </c>
      <c r="AC1070" s="133"/>
    </row>
    <row r="1071" spans="1:29">
      <c r="A1071" s="169"/>
      <c r="B1071" s="135"/>
      <c r="C1071" s="135"/>
      <c r="D1071" s="135"/>
      <c r="E1071" s="135"/>
      <c r="F1071" s="135"/>
      <c r="G1071" s="135"/>
      <c r="H1071" s="135"/>
      <c r="I1071" s="135"/>
      <c r="J1071" s="135"/>
      <c r="K1071" s="135"/>
      <c r="L1071" s="135"/>
      <c r="M1071" s="133"/>
      <c r="N1071" s="133"/>
      <c r="O1071" s="156"/>
      <c r="P1071" s="133"/>
      <c r="Q1071" s="133"/>
      <c r="R1071" s="133"/>
      <c r="S1071" s="133"/>
      <c r="T1071" s="133"/>
      <c r="U1071" s="133"/>
      <c r="V1071" s="133"/>
      <c r="W1071" s="133"/>
      <c r="X1071" s="133"/>
      <c r="Y1071" s="133"/>
      <c r="Z1071" s="133"/>
      <c r="AA1071" s="133"/>
      <c r="AB1071" s="129" t="str">
        <f>IF(基本情報登録!$D$10="","",IF(基本情報登録!$D$10=F1071,1,0))</f>
        <v/>
      </c>
      <c r="AC1071" s="133"/>
    </row>
    <row r="1072" spans="1:29">
      <c r="A1072" s="169"/>
      <c r="B1072" s="135"/>
      <c r="C1072" s="135"/>
      <c r="D1072" s="135"/>
      <c r="E1072" s="135"/>
      <c r="F1072" s="135"/>
      <c r="G1072" s="135"/>
      <c r="H1072" s="135"/>
      <c r="I1072" s="135"/>
      <c r="J1072" s="135"/>
      <c r="K1072" s="135"/>
      <c r="L1072" s="135"/>
      <c r="M1072" s="133"/>
      <c r="N1072" s="133"/>
      <c r="O1072" s="156"/>
      <c r="P1072" s="133"/>
      <c r="Q1072" s="133"/>
      <c r="R1072" s="133"/>
      <c r="S1072" s="133"/>
      <c r="T1072" s="133"/>
      <c r="U1072" s="133"/>
      <c r="V1072" s="133"/>
      <c r="W1072" s="133"/>
      <c r="X1072" s="133"/>
      <c r="Y1072" s="133"/>
      <c r="Z1072" s="133"/>
      <c r="AA1072" s="133"/>
      <c r="AB1072" s="129" t="str">
        <f>IF(基本情報登録!$D$10="","",IF(基本情報登録!$D$10=F1072,1,0))</f>
        <v/>
      </c>
      <c r="AC1072" s="133"/>
    </row>
    <row r="1073" spans="1:29">
      <c r="A1073" s="169"/>
      <c r="B1073" s="135"/>
      <c r="C1073" s="135"/>
      <c r="D1073" s="135"/>
      <c r="E1073" s="135"/>
      <c r="F1073" s="135"/>
      <c r="G1073" s="135"/>
      <c r="H1073" s="135"/>
      <c r="I1073" s="135"/>
      <c r="J1073" s="135"/>
      <c r="K1073" s="135"/>
      <c r="L1073" s="135"/>
      <c r="M1073" s="133"/>
      <c r="N1073" s="133"/>
      <c r="O1073" s="156"/>
      <c r="P1073" s="133"/>
      <c r="Q1073" s="133"/>
      <c r="R1073" s="133"/>
      <c r="S1073" s="133"/>
      <c r="T1073" s="133"/>
      <c r="U1073" s="133"/>
      <c r="V1073" s="133"/>
      <c r="W1073" s="133"/>
      <c r="X1073" s="133"/>
      <c r="Y1073" s="133"/>
      <c r="Z1073" s="133"/>
      <c r="AA1073" s="133"/>
      <c r="AB1073" s="129" t="str">
        <f>IF(基本情報登録!$D$10="","",IF(基本情報登録!$D$10=F1073,1,0))</f>
        <v/>
      </c>
      <c r="AC1073" s="133"/>
    </row>
    <row r="1074" spans="1:29">
      <c r="A1074" s="169"/>
      <c r="B1074" s="135"/>
      <c r="C1074" s="135"/>
      <c r="D1074" s="135"/>
      <c r="E1074" s="135"/>
      <c r="F1074" s="135"/>
      <c r="G1074" s="135"/>
      <c r="H1074" s="135"/>
      <c r="I1074" s="135"/>
      <c r="J1074" s="135"/>
      <c r="K1074" s="135"/>
      <c r="L1074" s="135"/>
      <c r="M1074" s="133"/>
      <c r="N1074" s="133"/>
      <c r="O1074" s="156"/>
      <c r="P1074" s="133"/>
      <c r="Q1074" s="133"/>
      <c r="R1074" s="133"/>
      <c r="S1074" s="133"/>
      <c r="T1074" s="133"/>
      <c r="U1074" s="133"/>
      <c r="V1074" s="133"/>
      <c r="W1074" s="133"/>
      <c r="X1074" s="133"/>
      <c r="Y1074" s="133"/>
      <c r="Z1074" s="133"/>
      <c r="AA1074" s="133"/>
      <c r="AB1074" s="129" t="str">
        <f>IF(基本情報登録!$D$10="","",IF(基本情報登録!$D$10=F1074,1,0))</f>
        <v/>
      </c>
      <c r="AC1074" s="133"/>
    </row>
    <row r="1075" spans="1:29">
      <c r="A1075" s="169"/>
      <c r="B1075" s="135"/>
      <c r="C1075" s="135"/>
      <c r="D1075" s="135"/>
      <c r="E1075" s="135"/>
      <c r="F1075" s="135"/>
      <c r="G1075" s="135"/>
      <c r="H1075" s="135"/>
      <c r="I1075" s="135"/>
      <c r="J1075" s="135"/>
      <c r="K1075" s="135"/>
      <c r="L1075" s="135"/>
      <c r="M1075" s="133"/>
      <c r="N1075" s="133"/>
      <c r="O1075" s="156"/>
      <c r="P1075" s="133"/>
      <c r="Q1075" s="133"/>
      <c r="R1075" s="133"/>
      <c r="S1075" s="133"/>
      <c r="T1075" s="133"/>
      <c r="U1075" s="133"/>
      <c r="V1075" s="133"/>
      <c r="W1075" s="133"/>
      <c r="X1075" s="133"/>
      <c r="Y1075" s="133"/>
      <c r="Z1075" s="133"/>
      <c r="AA1075" s="133"/>
      <c r="AB1075" s="129" t="str">
        <f>IF(基本情報登録!$D$10="","",IF(基本情報登録!$D$10=F1075,1,0))</f>
        <v/>
      </c>
      <c r="AC1075" s="133"/>
    </row>
    <row r="1076" spans="1:29">
      <c r="A1076" s="169"/>
      <c r="B1076" s="135"/>
      <c r="C1076" s="135"/>
      <c r="D1076" s="135"/>
      <c r="E1076" s="135"/>
      <c r="F1076" s="135"/>
      <c r="G1076" s="135"/>
      <c r="H1076" s="135"/>
      <c r="I1076" s="135"/>
      <c r="J1076" s="135"/>
      <c r="K1076" s="135"/>
      <c r="L1076" s="135"/>
      <c r="M1076" s="133"/>
      <c r="N1076" s="133"/>
      <c r="O1076" s="156"/>
      <c r="P1076" s="133"/>
      <c r="Q1076" s="133"/>
      <c r="R1076" s="133"/>
      <c r="S1076" s="133"/>
      <c r="T1076" s="133"/>
      <c r="U1076" s="133"/>
      <c r="V1076" s="133"/>
      <c r="W1076" s="133"/>
      <c r="X1076" s="133"/>
      <c r="Y1076" s="133"/>
      <c r="Z1076" s="133"/>
      <c r="AA1076" s="133"/>
      <c r="AB1076" s="129" t="str">
        <f>IF(基本情報登録!$D$10="","",IF(基本情報登録!$D$10=F1076,1,0))</f>
        <v/>
      </c>
      <c r="AC1076" s="133"/>
    </row>
    <row r="1077" spans="1:29">
      <c r="A1077" s="169"/>
      <c r="B1077" s="135"/>
      <c r="C1077" s="135"/>
      <c r="D1077" s="135"/>
      <c r="E1077" s="135"/>
      <c r="F1077" s="135"/>
      <c r="G1077" s="135"/>
      <c r="H1077" s="135"/>
      <c r="I1077" s="135"/>
      <c r="J1077" s="135"/>
      <c r="K1077" s="135"/>
      <c r="L1077" s="135"/>
      <c r="M1077" s="133"/>
      <c r="N1077" s="133"/>
      <c r="O1077" s="156"/>
      <c r="P1077" s="133"/>
      <c r="Q1077" s="133"/>
      <c r="R1077" s="133"/>
      <c r="S1077" s="133"/>
      <c r="T1077" s="133"/>
      <c r="U1077" s="133"/>
      <c r="V1077" s="133"/>
      <c r="W1077" s="133"/>
      <c r="X1077" s="133"/>
      <c r="Y1077" s="133"/>
      <c r="Z1077" s="133"/>
      <c r="AA1077" s="133"/>
      <c r="AB1077" s="129" t="str">
        <f>IF(基本情報登録!$D$10="","",IF(基本情報登録!$D$10=F1077,1,0))</f>
        <v/>
      </c>
      <c r="AC1077" s="133"/>
    </row>
    <row r="1078" spans="1:29">
      <c r="A1078" s="169"/>
      <c r="B1078" s="135"/>
      <c r="C1078" s="135"/>
      <c r="D1078" s="135"/>
      <c r="E1078" s="135"/>
      <c r="F1078" s="135"/>
      <c r="G1078" s="135"/>
      <c r="H1078" s="135"/>
      <c r="I1078" s="135"/>
      <c r="J1078" s="135"/>
      <c r="K1078" s="135"/>
      <c r="L1078" s="135"/>
      <c r="M1078" s="133"/>
      <c r="N1078" s="133"/>
      <c r="O1078" s="156"/>
      <c r="P1078" s="133"/>
      <c r="Q1078" s="133"/>
      <c r="R1078" s="133"/>
      <c r="S1078" s="133"/>
      <c r="T1078" s="133"/>
      <c r="U1078" s="133"/>
      <c r="V1078" s="133"/>
      <c r="W1078" s="133"/>
      <c r="X1078" s="133"/>
      <c r="Y1078" s="133"/>
      <c r="Z1078" s="133"/>
      <c r="AA1078" s="133"/>
      <c r="AB1078" s="129" t="str">
        <f>IF(基本情報登録!$D$10="","",IF(基本情報登録!$D$10=F1078,1,0))</f>
        <v/>
      </c>
      <c r="AC1078" s="133"/>
    </row>
    <row r="1079" spans="1:29">
      <c r="A1079" s="169"/>
      <c r="B1079" s="135"/>
      <c r="C1079" s="135"/>
      <c r="D1079" s="135"/>
      <c r="E1079" s="135"/>
      <c r="F1079" s="135"/>
      <c r="G1079" s="135"/>
      <c r="H1079" s="135"/>
      <c r="I1079" s="135"/>
      <c r="J1079" s="135"/>
      <c r="K1079" s="135"/>
      <c r="L1079" s="135"/>
      <c r="M1079" s="133"/>
      <c r="N1079" s="133"/>
      <c r="O1079" s="156"/>
      <c r="P1079" s="133"/>
      <c r="Q1079" s="133"/>
      <c r="R1079" s="133"/>
      <c r="S1079" s="133"/>
      <c r="T1079" s="133"/>
      <c r="U1079" s="133"/>
      <c r="V1079" s="133"/>
      <c r="W1079" s="133"/>
      <c r="X1079" s="133"/>
      <c r="Y1079" s="133"/>
      <c r="Z1079" s="133"/>
      <c r="AA1079" s="133"/>
      <c r="AB1079" s="129" t="str">
        <f>IF(基本情報登録!$D$10="","",IF(基本情報登録!$D$10=F1079,1,0))</f>
        <v/>
      </c>
      <c r="AC1079" s="133"/>
    </row>
    <row r="1080" spans="1:29">
      <c r="A1080" s="169"/>
      <c r="B1080" s="135"/>
      <c r="C1080" s="135"/>
      <c r="D1080" s="135"/>
      <c r="E1080" s="135"/>
      <c r="F1080" s="135"/>
      <c r="G1080" s="135"/>
      <c r="H1080" s="135"/>
      <c r="I1080" s="135"/>
      <c r="J1080" s="135"/>
      <c r="K1080" s="135"/>
      <c r="L1080" s="135"/>
      <c r="M1080" s="133"/>
      <c r="N1080" s="133"/>
      <c r="O1080" s="156"/>
      <c r="P1080" s="133"/>
      <c r="Q1080" s="133"/>
      <c r="R1080" s="133"/>
      <c r="S1080" s="133"/>
      <c r="T1080" s="133"/>
      <c r="U1080" s="133"/>
      <c r="V1080" s="133"/>
      <c r="W1080" s="133"/>
      <c r="X1080" s="133"/>
      <c r="Y1080" s="133"/>
      <c r="Z1080" s="133"/>
      <c r="AA1080" s="133"/>
      <c r="AB1080" s="129" t="str">
        <f>IF(基本情報登録!$D$10="","",IF(基本情報登録!$D$10=F1080,1,0))</f>
        <v/>
      </c>
      <c r="AC1080" s="133"/>
    </row>
    <row r="1081" spans="1:29">
      <c r="A1081" s="169"/>
      <c r="B1081" s="135"/>
      <c r="C1081" s="135"/>
      <c r="D1081" s="135"/>
      <c r="E1081" s="135"/>
      <c r="F1081" s="135"/>
      <c r="G1081" s="135"/>
      <c r="H1081" s="135"/>
      <c r="I1081" s="135"/>
      <c r="J1081" s="135"/>
      <c r="K1081" s="135"/>
      <c r="L1081" s="135"/>
      <c r="M1081" s="133"/>
      <c r="N1081" s="133"/>
      <c r="O1081" s="156"/>
      <c r="P1081" s="133"/>
      <c r="Q1081" s="133"/>
      <c r="R1081" s="133"/>
      <c r="S1081" s="133"/>
      <c r="T1081" s="133"/>
      <c r="U1081" s="133"/>
      <c r="V1081" s="133"/>
      <c r="W1081" s="133"/>
      <c r="X1081" s="133"/>
      <c r="Y1081" s="133"/>
      <c r="Z1081" s="133"/>
      <c r="AA1081" s="133"/>
      <c r="AB1081" s="129" t="str">
        <f>IF(基本情報登録!$D$10="","",IF(基本情報登録!$D$10=F1081,1,0))</f>
        <v/>
      </c>
      <c r="AC1081" s="133"/>
    </row>
    <row r="1082" spans="1:29">
      <c r="A1082" s="169"/>
      <c r="B1082" s="135"/>
      <c r="C1082" s="135"/>
      <c r="D1082" s="135"/>
      <c r="E1082" s="135"/>
      <c r="F1082" s="135"/>
      <c r="G1082" s="135"/>
      <c r="H1082" s="135"/>
      <c r="I1082" s="135"/>
      <c r="J1082" s="135"/>
      <c r="K1082" s="135"/>
      <c r="L1082" s="135"/>
      <c r="M1082" s="133"/>
      <c r="N1082" s="133"/>
      <c r="O1082" s="156"/>
      <c r="P1082" s="133"/>
      <c r="Q1082" s="133"/>
      <c r="R1082" s="133"/>
      <c r="S1082" s="133"/>
      <c r="T1082" s="133"/>
      <c r="U1082" s="133"/>
      <c r="V1082" s="133"/>
      <c r="W1082" s="133"/>
      <c r="X1082" s="133"/>
      <c r="Y1082" s="133"/>
      <c r="Z1082" s="133"/>
      <c r="AA1082" s="133"/>
      <c r="AB1082" s="129" t="str">
        <f>IF(基本情報登録!$D$10="","",IF(基本情報登録!$D$10=F1082,1,0))</f>
        <v/>
      </c>
      <c r="AC1082" s="133"/>
    </row>
    <row r="1083" spans="1:29">
      <c r="A1083" s="169"/>
      <c r="B1083" s="135"/>
      <c r="C1083" s="135"/>
      <c r="D1083" s="135"/>
      <c r="E1083" s="135"/>
      <c r="F1083" s="135"/>
      <c r="G1083" s="135"/>
      <c r="H1083" s="135"/>
      <c r="I1083" s="135"/>
      <c r="J1083" s="135"/>
      <c r="K1083" s="135"/>
      <c r="L1083" s="135"/>
      <c r="M1083" s="133"/>
      <c r="N1083" s="133"/>
      <c r="O1083" s="156"/>
      <c r="P1083" s="133"/>
      <c r="Q1083" s="133"/>
      <c r="R1083" s="133"/>
      <c r="S1083" s="133"/>
      <c r="T1083" s="133"/>
      <c r="U1083" s="133"/>
      <c r="V1083" s="133"/>
      <c r="W1083" s="133"/>
      <c r="X1083" s="133"/>
      <c r="Y1083" s="133"/>
      <c r="Z1083" s="133"/>
      <c r="AA1083" s="133"/>
      <c r="AB1083" s="129" t="str">
        <f>IF(基本情報登録!$D$10="","",IF(基本情報登録!$D$10=F1083,1,0))</f>
        <v/>
      </c>
      <c r="AC1083" s="133"/>
    </row>
    <row r="1084" spans="1:29">
      <c r="A1084" s="169"/>
      <c r="B1084" s="135"/>
      <c r="C1084" s="135"/>
      <c r="D1084" s="135"/>
      <c r="E1084" s="135"/>
      <c r="F1084" s="135"/>
      <c r="G1084" s="135"/>
      <c r="H1084" s="135"/>
      <c r="I1084" s="135"/>
      <c r="J1084" s="135"/>
      <c r="K1084" s="135"/>
      <c r="L1084" s="135"/>
      <c r="M1084" s="133"/>
      <c r="N1084" s="133"/>
      <c r="O1084" s="156"/>
      <c r="P1084" s="133"/>
      <c r="Q1084" s="133"/>
      <c r="R1084" s="133"/>
      <c r="S1084" s="133"/>
      <c r="T1084" s="133"/>
      <c r="U1084" s="133"/>
      <c r="V1084" s="133"/>
      <c r="W1084" s="133"/>
      <c r="X1084" s="133"/>
      <c r="Y1084" s="133"/>
      <c r="Z1084" s="133"/>
      <c r="AA1084" s="133"/>
      <c r="AB1084" s="129" t="str">
        <f>IF(基本情報登録!$D$10="","",IF(基本情報登録!$D$10=F1084,1,0))</f>
        <v/>
      </c>
      <c r="AC1084" s="133"/>
    </row>
    <row r="1085" spans="1:29">
      <c r="A1085" s="169"/>
      <c r="B1085" s="135"/>
      <c r="C1085" s="135"/>
      <c r="D1085" s="135"/>
      <c r="E1085" s="135"/>
      <c r="F1085" s="135"/>
      <c r="G1085" s="135"/>
      <c r="H1085" s="135"/>
      <c r="I1085" s="135"/>
      <c r="J1085" s="135"/>
      <c r="K1085" s="135"/>
      <c r="L1085" s="135"/>
      <c r="M1085" s="133"/>
      <c r="N1085" s="133"/>
      <c r="O1085" s="156"/>
      <c r="P1085" s="133"/>
      <c r="Q1085" s="133"/>
      <c r="R1085" s="133"/>
      <c r="S1085" s="133"/>
      <c r="T1085" s="133"/>
      <c r="U1085" s="133"/>
      <c r="V1085" s="133"/>
      <c r="W1085" s="133"/>
      <c r="X1085" s="133"/>
      <c r="Y1085" s="133"/>
      <c r="Z1085" s="133"/>
      <c r="AA1085" s="133"/>
      <c r="AB1085" s="129" t="str">
        <f>IF(基本情報登録!$D$10="","",IF(基本情報登録!$D$10=F1085,1,0))</f>
        <v/>
      </c>
      <c r="AC1085" s="133"/>
    </row>
    <row r="1086" spans="1:29">
      <c r="A1086" s="169"/>
      <c r="B1086" s="135"/>
      <c r="C1086" s="135"/>
      <c r="D1086" s="135"/>
      <c r="E1086" s="135"/>
      <c r="F1086" s="135"/>
      <c r="G1086" s="135"/>
      <c r="H1086" s="135"/>
      <c r="I1086" s="135"/>
      <c r="J1086" s="135"/>
      <c r="K1086" s="135"/>
      <c r="L1086" s="135"/>
      <c r="M1086" s="133"/>
      <c r="N1086" s="133"/>
      <c r="O1086" s="156"/>
      <c r="P1086" s="133"/>
      <c r="Q1086" s="133"/>
      <c r="R1086" s="133"/>
      <c r="S1086" s="133"/>
      <c r="T1086" s="133"/>
      <c r="U1086" s="133"/>
      <c r="V1086" s="133"/>
      <c r="W1086" s="133"/>
      <c r="X1086" s="133"/>
      <c r="Y1086" s="133"/>
      <c r="Z1086" s="133"/>
      <c r="AA1086" s="133"/>
      <c r="AB1086" s="129" t="str">
        <f>IF(基本情報登録!$D$10="","",IF(基本情報登録!$D$10=F1086,1,0))</f>
        <v/>
      </c>
      <c r="AC1086" s="133"/>
    </row>
    <row r="1087" spans="1:29">
      <c r="A1087" s="169"/>
      <c r="B1087" s="135"/>
      <c r="C1087" s="135"/>
      <c r="D1087" s="135"/>
      <c r="E1087" s="135"/>
      <c r="F1087" s="135"/>
      <c r="G1087" s="135"/>
      <c r="H1087" s="135"/>
      <c r="I1087" s="135"/>
      <c r="J1087" s="135"/>
      <c r="K1087" s="135"/>
      <c r="L1087" s="135"/>
      <c r="M1087" s="133"/>
      <c r="N1087" s="133"/>
      <c r="O1087" s="156"/>
      <c r="P1087" s="133"/>
      <c r="Q1087" s="133"/>
      <c r="R1087" s="133"/>
      <c r="S1087" s="133"/>
      <c r="T1087" s="133"/>
      <c r="U1087" s="133"/>
      <c r="V1087" s="133"/>
      <c r="W1087" s="133"/>
      <c r="X1087" s="133"/>
      <c r="Y1087" s="133"/>
      <c r="Z1087" s="133"/>
      <c r="AA1087" s="133"/>
      <c r="AB1087" s="129" t="str">
        <f>IF(基本情報登録!$D$10="","",IF(基本情報登録!$D$10=F1087,1,0))</f>
        <v/>
      </c>
      <c r="AC1087" s="133"/>
    </row>
    <row r="1088" spans="1:29">
      <c r="A1088" s="169"/>
      <c r="B1088" s="135"/>
      <c r="C1088" s="135"/>
      <c r="D1088" s="135"/>
      <c r="E1088" s="135"/>
      <c r="F1088" s="135"/>
      <c r="G1088" s="135"/>
      <c r="H1088" s="135"/>
      <c r="I1088" s="135"/>
      <c r="J1088" s="135"/>
      <c r="K1088" s="135"/>
      <c r="L1088" s="135"/>
      <c r="M1088" s="133"/>
      <c r="N1088" s="133"/>
      <c r="O1088" s="156"/>
      <c r="P1088" s="133"/>
      <c r="Q1088" s="133"/>
      <c r="R1088" s="133"/>
      <c r="S1088" s="133"/>
      <c r="T1088" s="133"/>
      <c r="U1088" s="133"/>
      <c r="V1088" s="133"/>
      <c r="W1088" s="133"/>
      <c r="X1088" s="133"/>
      <c r="Y1088" s="133"/>
      <c r="Z1088" s="133"/>
      <c r="AA1088" s="133"/>
      <c r="AB1088" s="129" t="str">
        <f>IF(基本情報登録!$D$10="","",IF(基本情報登録!$D$10=F1088,1,0))</f>
        <v/>
      </c>
      <c r="AC1088" s="133"/>
    </row>
    <row r="1089" spans="1:29">
      <c r="A1089" s="169"/>
      <c r="B1089" s="135"/>
      <c r="C1089" s="135"/>
      <c r="D1089" s="135"/>
      <c r="E1089" s="135"/>
      <c r="F1089" s="135"/>
      <c r="G1089" s="135"/>
      <c r="H1089" s="135"/>
      <c r="I1089" s="135"/>
      <c r="J1089" s="135"/>
      <c r="K1089" s="135"/>
      <c r="L1089" s="135"/>
      <c r="M1089" s="133"/>
      <c r="N1089" s="133"/>
      <c r="O1089" s="156"/>
      <c r="P1089" s="133"/>
      <c r="Q1089" s="133"/>
      <c r="R1089" s="133"/>
      <c r="S1089" s="133"/>
      <c r="T1089" s="133"/>
      <c r="U1089" s="133"/>
      <c r="V1089" s="133"/>
      <c r="W1089" s="133"/>
      <c r="X1089" s="133"/>
      <c r="Y1089" s="133"/>
      <c r="Z1089" s="133"/>
      <c r="AA1089" s="133"/>
      <c r="AB1089" s="129" t="str">
        <f>IF(基本情報登録!$D$10="","",IF(基本情報登録!$D$10=F1089,1,0))</f>
        <v/>
      </c>
      <c r="AC1089" s="133"/>
    </row>
    <row r="1090" spans="1:29">
      <c r="A1090" s="169"/>
      <c r="B1090" s="135"/>
      <c r="C1090" s="135"/>
      <c r="D1090" s="135"/>
      <c r="E1090" s="135"/>
      <c r="F1090" s="135"/>
      <c r="G1090" s="135"/>
      <c r="H1090" s="135"/>
      <c r="I1090" s="135"/>
      <c r="J1090" s="135"/>
      <c r="K1090" s="135"/>
      <c r="L1090" s="135"/>
      <c r="M1090" s="133"/>
      <c r="N1090" s="133"/>
      <c r="O1090" s="156"/>
      <c r="P1090" s="133"/>
      <c r="Q1090" s="133"/>
      <c r="R1090" s="133"/>
      <c r="S1090" s="133"/>
      <c r="T1090" s="133"/>
      <c r="U1090" s="133"/>
      <c r="V1090" s="133"/>
      <c r="W1090" s="133"/>
      <c r="X1090" s="133"/>
      <c r="Y1090" s="133"/>
      <c r="Z1090" s="133"/>
      <c r="AA1090" s="133"/>
      <c r="AB1090" s="129" t="str">
        <f>IF(基本情報登録!$D$10="","",IF(基本情報登録!$D$10=F1090,1,0))</f>
        <v/>
      </c>
      <c r="AC1090" s="133"/>
    </row>
    <row r="1091" spans="1:29">
      <c r="A1091" s="169"/>
      <c r="B1091" s="135"/>
      <c r="C1091" s="135"/>
      <c r="D1091" s="135"/>
      <c r="E1091" s="135"/>
      <c r="F1091" s="135"/>
      <c r="G1091" s="135"/>
      <c r="H1091" s="135"/>
      <c r="I1091" s="135"/>
      <c r="J1091" s="135"/>
      <c r="K1091" s="135"/>
      <c r="L1091" s="135"/>
      <c r="M1091" s="133"/>
      <c r="N1091" s="133"/>
      <c r="O1091" s="156"/>
      <c r="P1091" s="133"/>
      <c r="Q1091" s="133"/>
      <c r="R1091" s="133"/>
      <c r="S1091" s="133"/>
      <c r="T1091" s="133"/>
      <c r="U1091" s="133"/>
      <c r="V1091" s="133"/>
      <c r="W1091" s="133"/>
      <c r="X1091" s="133"/>
      <c r="Y1091" s="133"/>
      <c r="Z1091" s="133"/>
      <c r="AA1091" s="133"/>
      <c r="AB1091" s="129" t="str">
        <f>IF(基本情報登録!$D$10="","",IF(基本情報登録!$D$10=F1091,1,0))</f>
        <v/>
      </c>
      <c r="AC1091" s="133"/>
    </row>
    <row r="1092" spans="1:29">
      <c r="A1092" s="169"/>
      <c r="B1092" s="135"/>
      <c r="C1092" s="135"/>
      <c r="D1092" s="135"/>
      <c r="E1092" s="135"/>
      <c r="F1092" s="135"/>
      <c r="G1092" s="135"/>
      <c r="H1092" s="135"/>
      <c r="I1092" s="135"/>
      <c r="J1092" s="135"/>
      <c r="K1092" s="135"/>
      <c r="L1092" s="135"/>
      <c r="M1092" s="133"/>
      <c r="N1092" s="133"/>
      <c r="O1092" s="156"/>
      <c r="P1092" s="133"/>
      <c r="Q1092" s="133"/>
      <c r="R1092" s="133"/>
      <c r="S1092" s="133"/>
      <c r="T1092" s="133"/>
      <c r="U1092" s="133"/>
      <c r="V1092" s="133"/>
      <c r="W1092" s="133"/>
      <c r="X1092" s="133"/>
      <c r="Y1092" s="133"/>
      <c r="Z1092" s="133"/>
      <c r="AA1092" s="133"/>
      <c r="AB1092" s="129" t="str">
        <f>IF(基本情報登録!$D$10="","",IF(基本情報登録!$D$10=F1092,1,0))</f>
        <v/>
      </c>
      <c r="AC1092" s="133"/>
    </row>
    <row r="1093" spans="1:29">
      <c r="A1093" s="169"/>
      <c r="B1093" s="135"/>
      <c r="C1093" s="135"/>
      <c r="D1093" s="135"/>
      <c r="E1093" s="135"/>
      <c r="F1093" s="135"/>
      <c r="G1093" s="135"/>
      <c r="H1093" s="135"/>
      <c r="I1093" s="135"/>
      <c r="J1093" s="135"/>
      <c r="K1093" s="135"/>
      <c r="L1093" s="135"/>
      <c r="M1093" s="133"/>
      <c r="N1093" s="133"/>
      <c r="O1093" s="156"/>
      <c r="P1093" s="133"/>
      <c r="Q1093" s="133"/>
      <c r="R1093" s="133"/>
      <c r="S1093" s="133"/>
      <c r="T1093" s="133"/>
      <c r="U1093" s="133"/>
      <c r="V1093" s="133"/>
      <c r="W1093" s="133"/>
      <c r="X1093" s="133"/>
      <c r="Y1093" s="133"/>
      <c r="Z1093" s="133"/>
      <c r="AA1093" s="133"/>
      <c r="AB1093" s="129" t="str">
        <f>IF(基本情報登録!$D$10="","",IF(基本情報登録!$D$10=F1093,1,0))</f>
        <v/>
      </c>
      <c r="AC1093" s="133"/>
    </row>
    <row r="1094" spans="1:29">
      <c r="A1094" s="169"/>
      <c r="B1094" s="135"/>
      <c r="C1094" s="135"/>
      <c r="D1094" s="135"/>
      <c r="E1094" s="135"/>
      <c r="F1094" s="135"/>
      <c r="G1094" s="135"/>
      <c r="H1094" s="135"/>
      <c r="I1094" s="135"/>
      <c r="J1094" s="135"/>
      <c r="K1094" s="135"/>
      <c r="L1094" s="135"/>
      <c r="M1094" s="133"/>
      <c r="N1094" s="133"/>
      <c r="O1094" s="156"/>
      <c r="P1094" s="133"/>
      <c r="Q1094" s="133"/>
      <c r="R1094" s="133"/>
      <c r="S1094" s="133"/>
      <c r="T1094" s="133"/>
      <c r="U1094" s="133"/>
      <c r="V1094" s="133"/>
      <c r="W1094" s="133"/>
      <c r="X1094" s="133"/>
      <c r="Y1094" s="133"/>
      <c r="Z1094" s="133"/>
      <c r="AA1094" s="133"/>
      <c r="AB1094" s="129" t="str">
        <f>IF(基本情報登録!$D$10="","",IF(基本情報登録!$D$10=F1094,1,0))</f>
        <v/>
      </c>
      <c r="AC1094" s="133"/>
    </row>
    <row r="1095" spans="1:29">
      <c r="A1095" s="169"/>
      <c r="B1095" s="135"/>
      <c r="C1095" s="135"/>
      <c r="D1095" s="135"/>
      <c r="E1095" s="135"/>
      <c r="F1095" s="135"/>
      <c r="G1095" s="135"/>
      <c r="H1095" s="135"/>
      <c r="I1095" s="135"/>
      <c r="J1095" s="135"/>
      <c r="K1095" s="135"/>
      <c r="L1095" s="135"/>
      <c r="M1095" s="133"/>
      <c r="N1095" s="133"/>
      <c r="O1095" s="156"/>
      <c r="P1095" s="133"/>
      <c r="Q1095" s="133"/>
      <c r="R1095" s="133"/>
      <c r="S1095" s="133"/>
      <c r="T1095" s="133"/>
      <c r="U1095" s="133"/>
      <c r="V1095" s="133"/>
      <c r="W1095" s="133"/>
      <c r="X1095" s="133"/>
      <c r="Y1095" s="133"/>
      <c r="Z1095" s="133"/>
      <c r="AA1095" s="133"/>
      <c r="AB1095" s="129" t="str">
        <f>IF(基本情報登録!$D$10="","",IF(基本情報登録!$D$10=F1095,1,0))</f>
        <v/>
      </c>
      <c r="AC1095" s="133"/>
    </row>
    <row r="1096" spans="1:29">
      <c r="A1096" s="169"/>
      <c r="B1096" s="135"/>
      <c r="C1096" s="135"/>
      <c r="D1096" s="135"/>
      <c r="E1096" s="135"/>
      <c r="F1096" s="135"/>
      <c r="G1096" s="135"/>
      <c r="H1096" s="135"/>
      <c r="I1096" s="135"/>
      <c r="J1096" s="135"/>
      <c r="K1096" s="135"/>
      <c r="L1096" s="135"/>
      <c r="M1096" s="133"/>
      <c r="N1096" s="133"/>
      <c r="O1096" s="156"/>
      <c r="P1096" s="133"/>
      <c r="Q1096" s="133"/>
      <c r="R1096" s="133"/>
      <c r="S1096" s="133"/>
      <c r="T1096" s="133"/>
      <c r="U1096" s="133"/>
      <c r="V1096" s="133"/>
      <c r="W1096" s="133"/>
      <c r="X1096" s="133"/>
      <c r="Y1096" s="133"/>
      <c r="Z1096" s="133"/>
      <c r="AA1096" s="133"/>
      <c r="AB1096" s="129" t="str">
        <f>IF(基本情報登録!$D$10="","",IF(基本情報登録!$D$10=F1096,1,0))</f>
        <v/>
      </c>
      <c r="AC1096" s="133"/>
    </row>
    <row r="1097" spans="1:29">
      <c r="A1097" s="169"/>
      <c r="B1097" s="135"/>
      <c r="C1097" s="135"/>
      <c r="D1097" s="135"/>
      <c r="E1097" s="135"/>
      <c r="F1097" s="135"/>
      <c r="G1097" s="135"/>
      <c r="H1097" s="135"/>
      <c r="I1097" s="135"/>
      <c r="J1097" s="135"/>
      <c r="K1097" s="135"/>
      <c r="L1097" s="135"/>
      <c r="M1097" s="133"/>
      <c r="N1097" s="133"/>
      <c r="O1097" s="156"/>
      <c r="P1097" s="133"/>
      <c r="Q1097" s="133"/>
      <c r="R1097" s="133"/>
      <c r="S1097" s="133"/>
      <c r="T1097" s="133"/>
      <c r="U1097" s="133"/>
      <c r="V1097" s="133"/>
      <c r="W1097" s="133"/>
      <c r="X1097" s="133"/>
      <c r="Y1097" s="133"/>
      <c r="Z1097" s="133"/>
      <c r="AA1097" s="133"/>
      <c r="AB1097" s="129" t="str">
        <f>IF(基本情報登録!$D$10="","",IF(基本情報登録!$D$10=F1097,1,0))</f>
        <v/>
      </c>
      <c r="AC1097" s="133"/>
    </row>
    <row r="1098" spans="1:29">
      <c r="A1098" s="169"/>
      <c r="B1098" s="135"/>
      <c r="C1098" s="135"/>
      <c r="D1098" s="135"/>
      <c r="E1098" s="135"/>
      <c r="F1098" s="135"/>
      <c r="G1098" s="135"/>
      <c r="H1098" s="135"/>
      <c r="I1098" s="135"/>
      <c r="J1098" s="135"/>
      <c r="K1098" s="135"/>
      <c r="L1098" s="135"/>
      <c r="M1098" s="133"/>
      <c r="N1098" s="133"/>
      <c r="O1098" s="156"/>
      <c r="P1098" s="133"/>
      <c r="Q1098" s="133"/>
      <c r="R1098" s="133"/>
      <c r="S1098" s="133"/>
      <c r="T1098" s="133"/>
      <c r="U1098" s="133"/>
      <c r="V1098" s="133"/>
      <c r="W1098" s="133"/>
      <c r="X1098" s="133"/>
      <c r="Y1098" s="133"/>
      <c r="Z1098" s="133"/>
      <c r="AA1098" s="133"/>
      <c r="AB1098" s="129" t="str">
        <f>IF(基本情報登録!$D$10="","",IF(基本情報登録!$D$10=F1098,1,0))</f>
        <v/>
      </c>
      <c r="AC1098" s="133"/>
    </row>
    <row r="1099" spans="1:29">
      <c r="A1099" s="169"/>
      <c r="B1099" s="135"/>
      <c r="C1099" s="135"/>
      <c r="D1099" s="135"/>
      <c r="E1099" s="135"/>
      <c r="F1099" s="135"/>
      <c r="G1099" s="135"/>
      <c r="H1099" s="135"/>
      <c r="I1099" s="135"/>
      <c r="J1099" s="135"/>
      <c r="K1099" s="135"/>
      <c r="L1099" s="135"/>
      <c r="M1099" s="133"/>
      <c r="N1099" s="133"/>
      <c r="O1099" s="156"/>
      <c r="P1099" s="133"/>
      <c r="Q1099" s="133"/>
      <c r="R1099" s="133"/>
      <c r="S1099" s="133"/>
      <c r="T1099" s="133"/>
      <c r="U1099" s="133"/>
      <c r="V1099" s="133"/>
      <c r="W1099" s="133"/>
      <c r="X1099" s="133"/>
      <c r="Y1099" s="133"/>
      <c r="Z1099" s="133"/>
      <c r="AA1099" s="133"/>
      <c r="AB1099" s="129" t="str">
        <f>IF(基本情報登録!$D$10="","",IF(基本情報登録!$D$10=F1099,1,0))</f>
        <v/>
      </c>
      <c r="AC1099" s="133"/>
    </row>
    <row r="1100" spans="1:29">
      <c r="A1100" s="169"/>
      <c r="B1100" s="135"/>
      <c r="C1100" s="135"/>
      <c r="D1100" s="135"/>
      <c r="E1100" s="135"/>
      <c r="F1100" s="135"/>
      <c r="G1100" s="135"/>
      <c r="H1100" s="135"/>
      <c r="I1100" s="135"/>
      <c r="J1100" s="135"/>
      <c r="K1100" s="135"/>
      <c r="L1100" s="135"/>
      <c r="M1100" s="133"/>
      <c r="N1100" s="133"/>
      <c r="O1100" s="156"/>
      <c r="P1100" s="133"/>
      <c r="Q1100" s="133"/>
      <c r="R1100" s="133"/>
      <c r="S1100" s="133"/>
      <c r="T1100" s="133"/>
      <c r="U1100" s="133"/>
      <c r="V1100" s="133"/>
      <c r="W1100" s="133"/>
      <c r="X1100" s="133"/>
      <c r="Y1100" s="133"/>
      <c r="Z1100" s="133"/>
      <c r="AA1100" s="133"/>
      <c r="AB1100" s="129" t="str">
        <f>IF(基本情報登録!$D$10="","",IF(基本情報登録!$D$10=F1100,1,0))</f>
        <v/>
      </c>
      <c r="AC1100" s="133"/>
    </row>
    <row r="1101" spans="1:29">
      <c r="A1101" s="169"/>
      <c r="B1101" s="135"/>
      <c r="C1101" s="135"/>
      <c r="D1101" s="135"/>
      <c r="E1101" s="135"/>
      <c r="F1101" s="135"/>
      <c r="G1101" s="135"/>
      <c r="H1101" s="135"/>
      <c r="I1101" s="135"/>
      <c r="J1101" s="135"/>
      <c r="K1101" s="135"/>
      <c r="L1101" s="135"/>
      <c r="M1101" s="133"/>
      <c r="N1101" s="133"/>
      <c r="O1101" s="156"/>
      <c r="P1101" s="133"/>
      <c r="Q1101" s="133"/>
      <c r="R1101" s="133"/>
      <c r="S1101" s="133"/>
      <c r="T1101" s="133"/>
      <c r="U1101" s="133"/>
      <c r="V1101" s="133"/>
      <c r="W1101" s="133"/>
      <c r="X1101" s="133"/>
      <c r="Y1101" s="133"/>
      <c r="Z1101" s="133"/>
      <c r="AA1101" s="133"/>
      <c r="AB1101" s="129" t="str">
        <f>IF(基本情報登録!$D$10="","",IF(基本情報登録!$D$10=F1101,1,0))</f>
        <v/>
      </c>
      <c r="AC1101" s="133"/>
    </row>
    <row r="1102" spans="1:29">
      <c r="A1102" s="169"/>
      <c r="B1102" s="135"/>
      <c r="C1102" s="135"/>
      <c r="D1102" s="135"/>
      <c r="E1102" s="135"/>
      <c r="F1102" s="135"/>
      <c r="G1102" s="135"/>
      <c r="H1102" s="135"/>
      <c r="I1102" s="135"/>
      <c r="J1102" s="135"/>
      <c r="K1102" s="135"/>
      <c r="L1102" s="135"/>
      <c r="M1102" s="133"/>
      <c r="N1102" s="133"/>
      <c r="O1102" s="156"/>
      <c r="P1102" s="133"/>
      <c r="Q1102" s="133"/>
      <c r="R1102" s="133"/>
      <c r="S1102" s="133"/>
      <c r="T1102" s="133"/>
      <c r="U1102" s="133"/>
      <c r="V1102" s="133"/>
      <c r="W1102" s="133"/>
      <c r="X1102" s="133"/>
      <c r="Y1102" s="133"/>
      <c r="Z1102" s="133"/>
      <c r="AA1102" s="133"/>
      <c r="AB1102" s="129" t="str">
        <f>IF(基本情報登録!$D$10="","",IF(基本情報登録!$D$10=F1102,1,0))</f>
        <v/>
      </c>
      <c r="AC1102" s="133"/>
    </row>
    <row r="1103" spans="1:29">
      <c r="A1103" s="169"/>
      <c r="B1103" s="135"/>
      <c r="C1103" s="135"/>
      <c r="D1103" s="135"/>
      <c r="E1103" s="135"/>
      <c r="F1103" s="135"/>
      <c r="G1103" s="135"/>
      <c r="H1103" s="135"/>
      <c r="I1103" s="135"/>
      <c r="J1103" s="135"/>
      <c r="K1103" s="135"/>
      <c r="L1103" s="135"/>
      <c r="M1103" s="133"/>
      <c r="N1103" s="133"/>
      <c r="O1103" s="156"/>
      <c r="P1103" s="133"/>
      <c r="Q1103" s="133"/>
      <c r="R1103" s="133"/>
      <c r="S1103" s="133"/>
      <c r="T1103" s="133"/>
      <c r="U1103" s="133"/>
      <c r="V1103" s="133"/>
      <c r="W1103" s="133"/>
      <c r="X1103" s="133"/>
      <c r="Y1103" s="133"/>
      <c r="Z1103" s="133"/>
      <c r="AA1103" s="133"/>
      <c r="AB1103" s="129" t="str">
        <f>IF(基本情報登録!$D$10="","",IF(基本情報登録!$D$10=F1103,1,0))</f>
        <v/>
      </c>
      <c r="AC1103" s="133"/>
    </row>
    <row r="1104" spans="1:29">
      <c r="A1104" s="169"/>
      <c r="B1104" s="135"/>
      <c r="C1104" s="135"/>
      <c r="D1104" s="135"/>
      <c r="E1104" s="135"/>
      <c r="F1104" s="135"/>
      <c r="G1104" s="135"/>
      <c r="H1104" s="135"/>
      <c r="I1104" s="135"/>
      <c r="J1104" s="135"/>
      <c r="K1104" s="135"/>
      <c r="L1104" s="135"/>
      <c r="M1104" s="133"/>
      <c r="N1104" s="133"/>
      <c r="O1104" s="156"/>
      <c r="P1104" s="133"/>
      <c r="Q1104" s="133"/>
      <c r="R1104" s="133"/>
      <c r="S1104" s="133"/>
      <c r="T1104" s="133"/>
      <c r="U1104" s="133"/>
      <c r="V1104" s="133"/>
      <c r="W1104" s="133"/>
      <c r="X1104" s="133"/>
      <c r="Y1104" s="133"/>
      <c r="Z1104" s="133"/>
      <c r="AA1104" s="133"/>
      <c r="AB1104" s="129" t="str">
        <f>IF(基本情報登録!$D$10="","",IF(基本情報登録!$D$10=F1104,1,0))</f>
        <v/>
      </c>
      <c r="AC1104" s="133"/>
    </row>
    <row r="1105" spans="1:29">
      <c r="A1105" s="169"/>
      <c r="B1105" s="135"/>
      <c r="C1105" s="135"/>
      <c r="D1105" s="135"/>
      <c r="E1105" s="135"/>
      <c r="F1105" s="135"/>
      <c r="G1105" s="135"/>
      <c r="H1105" s="135"/>
      <c r="I1105" s="135"/>
      <c r="J1105" s="135"/>
      <c r="K1105" s="135"/>
      <c r="L1105" s="135"/>
      <c r="M1105" s="133"/>
      <c r="N1105" s="133"/>
      <c r="O1105" s="156"/>
      <c r="P1105" s="133"/>
      <c r="Q1105" s="133"/>
      <c r="R1105" s="133"/>
      <c r="S1105" s="133"/>
      <c r="T1105" s="133"/>
      <c r="U1105" s="133"/>
      <c r="V1105" s="133"/>
      <c r="W1105" s="133"/>
      <c r="X1105" s="133"/>
      <c r="Y1105" s="133"/>
      <c r="Z1105" s="133"/>
      <c r="AA1105" s="133"/>
      <c r="AB1105" s="129" t="str">
        <f>IF(基本情報登録!$D$10="","",IF(基本情報登録!$D$10=F1105,1,0))</f>
        <v/>
      </c>
      <c r="AC1105" s="133"/>
    </row>
    <row r="1106" spans="1:29">
      <c r="A1106" s="169"/>
      <c r="B1106" s="135"/>
      <c r="C1106" s="135"/>
      <c r="D1106" s="135"/>
      <c r="E1106" s="135"/>
      <c r="F1106" s="135"/>
      <c r="G1106" s="135"/>
      <c r="H1106" s="135"/>
      <c r="I1106" s="135"/>
      <c r="J1106" s="135"/>
      <c r="K1106" s="135"/>
      <c r="L1106" s="135"/>
      <c r="M1106" s="133"/>
      <c r="N1106" s="133"/>
      <c r="O1106" s="156"/>
      <c r="P1106" s="133"/>
      <c r="Q1106" s="133"/>
      <c r="R1106" s="133"/>
      <c r="S1106" s="133"/>
      <c r="T1106" s="133"/>
      <c r="U1106" s="133"/>
      <c r="V1106" s="133"/>
      <c r="W1106" s="133"/>
      <c r="X1106" s="133"/>
      <c r="Y1106" s="133"/>
      <c r="Z1106" s="133"/>
      <c r="AA1106" s="133"/>
      <c r="AB1106" s="129" t="str">
        <f>IF(基本情報登録!$D$10="","",IF(基本情報登録!$D$10=F1106,1,0))</f>
        <v/>
      </c>
      <c r="AC1106" s="133"/>
    </row>
    <row r="1107" spans="1:29">
      <c r="A1107" s="169"/>
      <c r="B1107" s="135"/>
      <c r="C1107" s="135"/>
      <c r="D1107" s="135"/>
      <c r="E1107" s="135"/>
      <c r="F1107" s="135"/>
      <c r="G1107" s="135"/>
      <c r="H1107" s="135"/>
      <c r="I1107" s="135"/>
      <c r="J1107" s="135"/>
      <c r="K1107" s="135"/>
      <c r="L1107" s="135"/>
      <c r="M1107" s="133"/>
      <c r="N1107" s="133"/>
      <c r="O1107" s="156"/>
      <c r="P1107" s="133"/>
      <c r="Q1107" s="133"/>
      <c r="R1107" s="133"/>
      <c r="S1107" s="133"/>
      <c r="T1107" s="133"/>
      <c r="U1107" s="133"/>
      <c r="V1107" s="133"/>
      <c r="W1107" s="133"/>
      <c r="X1107" s="133"/>
      <c r="Y1107" s="133"/>
      <c r="Z1107" s="133"/>
      <c r="AA1107" s="133"/>
      <c r="AB1107" s="129" t="str">
        <f>IF(基本情報登録!$D$10="","",IF(基本情報登録!$D$10=F1107,1,0))</f>
        <v/>
      </c>
      <c r="AC1107" s="133"/>
    </row>
    <row r="1108" spans="1:29">
      <c r="A1108" s="169"/>
      <c r="B1108" s="135"/>
      <c r="C1108" s="135"/>
      <c r="D1108" s="135"/>
      <c r="E1108" s="135"/>
      <c r="F1108" s="135"/>
      <c r="G1108" s="135"/>
      <c r="H1108" s="135"/>
      <c r="I1108" s="135"/>
      <c r="J1108" s="135"/>
      <c r="K1108" s="135"/>
      <c r="L1108" s="135"/>
      <c r="M1108" s="133"/>
      <c r="N1108" s="133"/>
      <c r="O1108" s="156"/>
      <c r="P1108" s="133"/>
      <c r="Q1108" s="133"/>
      <c r="R1108" s="133"/>
      <c r="S1108" s="133"/>
      <c r="T1108" s="133"/>
      <c r="U1108" s="133"/>
      <c r="V1108" s="133"/>
      <c r="W1108" s="133"/>
      <c r="X1108" s="133"/>
      <c r="Y1108" s="133"/>
      <c r="Z1108" s="133"/>
      <c r="AA1108" s="133"/>
      <c r="AB1108" s="129" t="str">
        <f>IF(基本情報登録!$D$10="","",IF(基本情報登録!$D$10=F1108,1,0))</f>
        <v/>
      </c>
      <c r="AC1108" s="133"/>
    </row>
    <row r="1109" spans="1:29">
      <c r="A1109" s="169"/>
      <c r="B1109" s="135"/>
      <c r="C1109" s="135"/>
      <c r="D1109" s="135"/>
      <c r="E1109" s="135"/>
      <c r="F1109" s="135"/>
      <c r="G1109" s="135"/>
      <c r="H1109" s="135"/>
      <c r="I1109" s="135"/>
      <c r="J1109" s="135"/>
      <c r="K1109" s="135"/>
      <c r="L1109" s="135"/>
      <c r="M1109" s="133"/>
      <c r="N1109" s="133"/>
      <c r="O1109" s="156"/>
      <c r="P1109" s="133"/>
      <c r="Q1109" s="133"/>
      <c r="R1109" s="133"/>
      <c r="S1109" s="133"/>
      <c r="T1109" s="133"/>
      <c r="U1109" s="133"/>
      <c r="V1109" s="133"/>
      <c r="W1109" s="133"/>
      <c r="X1109" s="133"/>
      <c r="Y1109" s="133"/>
      <c r="Z1109" s="133"/>
      <c r="AA1109" s="133"/>
      <c r="AB1109" s="129" t="str">
        <f>IF(基本情報登録!$D$10="","",IF(基本情報登録!$D$10=F1109,1,0))</f>
        <v/>
      </c>
      <c r="AC1109" s="133"/>
    </row>
    <row r="1110" spans="1:29">
      <c r="A1110" s="169"/>
      <c r="B1110" s="135"/>
      <c r="C1110" s="135"/>
      <c r="D1110" s="135"/>
      <c r="E1110" s="135"/>
      <c r="F1110" s="135"/>
      <c r="G1110" s="135"/>
      <c r="H1110" s="135"/>
      <c r="I1110" s="135"/>
      <c r="J1110" s="135"/>
      <c r="K1110" s="135"/>
      <c r="L1110" s="135"/>
      <c r="M1110" s="133"/>
      <c r="N1110" s="133"/>
      <c r="O1110" s="156"/>
      <c r="P1110" s="133"/>
      <c r="Q1110" s="133"/>
      <c r="R1110" s="133"/>
      <c r="S1110" s="133"/>
      <c r="T1110" s="133"/>
      <c r="U1110" s="133"/>
      <c r="V1110" s="133"/>
      <c r="W1110" s="133"/>
      <c r="X1110" s="133"/>
      <c r="Y1110" s="133"/>
      <c r="Z1110" s="133"/>
      <c r="AA1110" s="133"/>
      <c r="AB1110" s="129" t="str">
        <f>IF(基本情報登録!$D$10="","",IF(基本情報登録!$D$10=F1110,1,0))</f>
        <v/>
      </c>
      <c r="AC1110" s="133"/>
    </row>
    <row r="1111" spans="1:29">
      <c r="A1111" s="169"/>
      <c r="B1111" s="135"/>
      <c r="C1111" s="135"/>
      <c r="D1111" s="135"/>
      <c r="E1111" s="135"/>
      <c r="F1111" s="135"/>
      <c r="G1111" s="135"/>
      <c r="H1111" s="135"/>
      <c r="I1111" s="135"/>
      <c r="J1111" s="135"/>
      <c r="K1111" s="135"/>
      <c r="L1111" s="135"/>
      <c r="M1111" s="133"/>
      <c r="N1111" s="133"/>
      <c r="O1111" s="156"/>
      <c r="P1111" s="133"/>
      <c r="Q1111" s="133"/>
      <c r="R1111" s="133"/>
      <c r="S1111" s="133"/>
      <c r="T1111" s="133"/>
      <c r="U1111" s="133"/>
      <c r="V1111" s="133"/>
      <c r="W1111" s="133"/>
      <c r="X1111" s="133"/>
      <c r="Y1111" s="133"/>
      <c r="Z1111" s="133"/>
      <c r="AA1111" s="133"/>
      <c r="AB1111" s="129" t="str">
        <f>IF(基本情報登録!$D$10="","",IF(基本情報登録!$D$10=F1111,1,0))</f>
        <v/>
      </c>
      <c r="AC1111" s="133"/>
    </row>
    <row r="1112" spans="1:29">
      <c r="A1112" s="169"/>
      <c r="B1112" s="135"/>
      <c r="C1112" s="135"/>
      <c r="D1112" s="135"/>
      <c r="E1112" s="135"/>
      <c r="F1112" s="135"/>
      <c r="G1112" s="135"/>
      <c r="H1112" s="135"/>
      <c r="I1112" s="135"/>
      <c r="J1112" s="135"/>
      <c r="K1112" s="135"/>
      <c r="L1112" s="135"/>
      <c r="M1112" s="133"/>
      <c r="N1112" s="133"/>
      <c r="O1112" s="156"/>
      <c r="P1112" s="133"/>
      <c r="Q1112" s="133"/>
      <c r="R1112" s="133"/>
      <c r="S1112" s="133"/>
      <c r="T1112" s="133"/>
      <c r="U1112" s="133"/>
      <c r="V1112" s="133"/>
      <c r="W1112" s="133"/>
      <c r="X1112" s="133"/>
      <c r="Y1112" s="133"/>
      <c r="Z1112" s="133"/>
      <c r="AA1112" s="133"/>
      <c r="AB1112" s="129" t="str">
        <f>IF(基本情報登録!$D$10="","",IF(基本情報登録!$D$10=F1112,1,0))</f>
        <v/>
      </c>
      <c r="AC1112" s="133"/>
    </row>
    <row r="1113" spans="1:29">
      <c r="A1113" s="169"/>
      <c r="B1113" s="135"/>
      <c r="C1113" s="135"/>
      <c r="D1113" s="135"/>
      <c r="E1113" s="135"/>
      <c r="F1113" s="135"/>
      <c r="G1113" s="135"/>
      <c r="H1113" s="135"/>
      <c r="I1113" s="135"/>
      <c r="J1113" s="135"/>
      <c r="K1113" s="135"/>
      <c r="L1113" s="135"/>
      <c r="M1113" s="133"/>
      <c r="N1113" s="133"/>
      <c r="O1113" s="156"/>
      <c r="P1113" s="133"/>
      <c r="Q1113" s="133"/>
      <c r="R1113" s="133"/>
      <c r="S1113" s="133"/>
      <c r="T1113" s="133"/>
      <c r="U1113" s="133"/>
      <c r="V1113" s="133"/>
      <c r="W1113" s="133"/>
      <c r="X1113" s="133"/>
      <c r="Y1113" s="133"/>
      <c r="Z1113" s="133"/>
      <c r="AA1113" s="133"/>
      <c r="AB1113" s="129" t="str">
        <f>IF(基本情報登録!$D$10="","",IF(基本情報登録!$D$10=F1113,1,0))</f>
        <v/>
      </c>
      <c r="AC1113" s="133"/>
    </row>
    <row r="1114" spans="1:29">
      <c r="A1114" s="169"/>
      <c r="B1114" s="135"/>
      <c r="C1114" s="135"/>
      <c r="D1114" s="135"/>
      <c r="E1114" s="135"/>
      <c r="F1114" s="135"/>
      <c r="G1114" s="135"/>
      <c r="H1114" s="135"/>
      <c r="I1114" s="135"/>
      <c r="J1114" s="135"/>
      <c r="K1114" s="135"/>
      <c r="L1114" s="135"/>
      <c r="M1114" s="133"/>
      <c r="N1114" s="133"/>
      <c r="O1114" s="156"/>
      <c r="P1114" s="133"/>
      <c r="Q1114" s="133"/>
      <c r="R1114" s="133"/>
      <c r="S1114" s="133"/>
      <c r="T1114" s="133"/>
      <c r="U1114" s="133"/>
      <c r="V1114" s="133"/>
      <c r="W1114" s="133"/>
      <c r="X1114" s="133"/>
      <c r="Y1114" s="133"/>
      <c r="Z1114" s="133"/>
      <c r="AA1114" s="133"/>
      <c r="AB1114" s="129" t="str">
        <f>IF(基本情報登録!$D$10="","",IF(基本情報登録!$D$10=F1114,1,0))</f>
        <v/>
      </c>
      <c r="AC1114" s="133"/>
    </row>
    <row r="1115" spans="1:29">
      <c r="A1115" s="169"/>
      <c r="B1115" s="135"/>
      <c r="C1115" s="135"/>
      <c r="D1115" s="135"/>
      <c r="E1115" s="135"/>
      <c r="F1115" s="135"/>
      <c r="G1115" s="135"/>
      <c r="H1115" s="135"/>
      <c r="I1115" s="135"/>
      <c r="J1115" s="135"/>
      <c r="K1115" s="135"/>
      <c r="L1115" s="135"/>
      <c r="M1115" s="133"/>
      <c r="N1115" s="133"/>
      <c r="O1115" s="156"/>
      <c r="P1115" s="133"/>
      <c r="Q1115" s="133"/>
      <c r="R1115" s="133"/>
      <c r="S1115" s="133"/>
      <c r="T1115" s="133"/>
      <c r="U1115" s="133"/>
      <c r="V1115" s="133"/>
      <c r="W1115" s="133"/>
      <c r="X1115" s="133"/>
      <c r="Y1115" s="133"/>
      <c r="Z1115" s="133"/>
      <c r="AA1115" s="133"/>
      <c r="AB1115" s="129" t="str">
        <f>IF(基本情報登録!$D$10="","",IF(基本情報登録!$D$10=F1115,1,0))</f>
        <v/>
      </c>
      <c r="AC1115" s="133"/>
    </row>
    <row r="1116" spans="1:29">
      <c r="A1116" s="169"/>
      <c r="B1116" s="135"/>
      <c r="C1116" s="135"/>
      <c r="D1116" s="135"/>
      <c r="E1116" s="135"/>
      <c r="F1116" s="135"/>
      <c r="G1116" s="135"/>
      <c r="H1116" s="135"/>
      <c r="I1116" s="135"/>
      <c r="J1116" s="135"/>
      <c r="K1116" s="135"/>
      <c r="L1116" s="135"/>
      <c r="M1116" s="133"/>
      <c r="N1116" s="133"/>
      <c r="O1116" s="156"/>
      <c r="P1116" s="133"/>
      <c r="Q1116" s="133"/>
      <c r="R1116" s="133"/>
      <c r="S1116" s="133"/>
      <c r="T1116" s="133"/>
      <c r="U1116" s="133"/>
      <c r="V1116" s="133"/>
      <c r="W1116" s="133"/>
      <c r="X1116" s="133"/>
      <c r="Y1116" s="133"/>
      <c r="Z1116" s="133"/>
      <c r="AA1116" s="133"/>
      <c r="AB1116" s="129" t="str">
        <f>IF(基本情報登録!$D$10="","",IF(基本情報登録!$D$10=F1116,1,0))</f>
        <v/>
      </c>
      <c r="AC1116" s="133"/>
    </row>
    <row r="1117" spans="1:29">
      <c r="A1117" s="169"/>
      <c r="B1117" s="135"/>
      <c r="C1117" s="135"/>
      <c r="D1117" s="135"/>
      <c r="E1117" s="135"/>
      <c r="F1117" s="135"/>
      <c r="G1117" s="135"/>
      <c r="H1117" s="135"/>
      <c r="I1117" s="135"/>
      <c r="J1117" s="135"/>
      <c r="K1117" s="135"/>
      <c r="L1117" s="135"/>
      <c r="M1117" s="133"/>
      <c r="N1117" s="133"/>
      <c r="O1117" s="156"/>
      <c r="P1117" s="133"/>
      <c r="Q1117" s="133"/>
      <c r="R1117" s="133"/>
      <c r="S1117" s="133"/>
      <c r="T1117" s="133"/>
      <c r="U1117" s="133"/>
      <c r="V1117" s="133"/>
      <c r="W1117" s="133"/>
      <c r="X1117" s="133"/>
      <c r="Y1117" s="133"/>
      <c r="Z1117" s="133"/>
      <c r="AA1117" s="133"/>
      <c r="AB1117" s="129" t="str">
        <f>IF(基本情報登録!$D$10="","",IF(基本情報登録!$D$10=F1117,1,0))</f>
        <v/>
      </c>
      <c r="AC1117" s="133"/>
    </row>
    <row r="1118" spans="1:29">
      <c r="A1118" s="169"/>
      <c r="B1118" s="135"/>
      <c r="C1118" s="135"/>
      <c r="D1118" s="135"/>
      <c r="E1118" s="135"/>
      <c r="F1118" s="135"/>
      <c r="G1118" s="135"/>
      <c r="H1118" s="135"/>
      <c r="I1118" s="135"/>
      <c r="J1118" s="135"/>
      <c r="K1118" s="135"/>
      <c r="L1118" s="135"/>
      <c r="M1118" s="133"/>
      <c r="N1118" s="133"/>
      <c r="O1118" s="156"/>
      <c r="P1118" s="133"/>
      <c r="Q1118" s="133"/>
      <c r="R1118" s="133"/>
      <c r="S1118" s="133"/>
      <c r="T1118" s="133"/>
      <c r="U1118" s="133"/>
      <c r="V1118" s="133"/>
      <c r="W1118" s="133"/>
      <c r="X1118" s="133"/>
      <c r="Y1118" s="133"/>
      <c r="Z1118" s="133"/>
      <c r="AA1118" s="133"/>
      <c r="AB1118" s="129" t="str">
        <f>IF(基本情報登録!$D$10="","",IF(基本情報登録!$D$10=F1118,1,0))</f>
        <v/>
      </c>
      <c r="AC1118" s="133"/>
    </row>
    <row r="1119" spans="1:29">
      <c r="A1119" s="169"/>
      <c r="B1119" s="135"/>
      <c r="C1119" s="135"/>
      <c r="D1119" s="135"/>
      <c r="E1119" s="135"/>
      <c r="F1119" s="135"/>
      <c r="G1119" s="135"/>
      <c r="H1119" s="135"/>
      <c r="I1119" s="135"/>
      <c r="J1119" s="135"/>
      <c r="K1119" s="135"/>
      <c r="L1119" s="135"/>
      <c r="M1119" s="133"/>
      <c r="N1119" s="133"/>
      <c r="O1119" s="156"/>
      <c r="P1119" s="133"/>
      <c r="Q1119" s="133"/>
      <c r="R1119" s="133"/>
      <c r="S1119" s="133"/>
      <c r="T1119" s="133"/>
      <c r="U1119" s="133"/>
      <c r="V1119" s="133"/>
      <c r="W1119" s="133"/>
      <c r="X1119" s="133"/>
      <c r="Y1119" s="133"/>
      <c r="Z1119" s="133"/>
      <c r="AA1119" s="133"/>
      <c r="AB1119" s="129" t="str">
        <f>IF(基本情報登録!$D$10="","",IF(基本情報登録!$D$10=F1119,1,0))</f>
        <v/>
      </c>
      <c r="AC1119" s="133"/>
    </row>
    <row r="1120" spans="1:29">
      <c r="A1120" s="169"/>
      <c r="B1120" s="135"/>
      <c r="C1120" s="135"/>
      <c r="D1120" s="135"/>
      <c r="E1120" s="135"/>
      <c r="F1120" s="135"/>
      <c r="G1120" s="135"/>
      <c r="H1120" s="135"/>
      <c r="I1120" s="135"/>
      <c r="J1120" s="135"/>
      <c r="K1120" s="135"/>
      <c r="L1120" s="135"/>
      <c r="M1120" s="133"/>
      <c r="N1120" s="133"/>
      <c r="O1120" s="156"/>
      <c r="P1120" s="133"/>
      <c r="Q1120" s="133"/>
      <c r="R1120" s="133"/>
      <c r="S1120" s="133"/>
      <c r="T1120" s="133"/>
      <c r="U1120" s="133"/>
      <c r="V1120" s="133"/>
      <c r="W1120" s="133"/>
      <c r="X1120" s="133"/>
      <c r="Y1120" s="133"/>
      <c r="Z1120" s="133"/>
      <c r="AA1120" s="133"/>
      <c r="AB1120" s="129" t="str">
        <f>IF(基本情報登録!$D$10="","",IF(基本情報登録!$D$10=F1120,1,0))</f>
        <v/>
      </c>
      <c r="AC1120" s="133"/>
    </row>
    <row r="1121" spans="1:29">
      <c r="A1121" s="169"/>
      <c r="B1121" s="135"/>
      <c r="C1121" s="135"/>
      <c r="D1121" s="135"/>
      <c r="E1121" s="135"/>
      <c r="F1121" s="135"/>
      <c r="G1121" s="135"/>
      <c r="H1121" s="135"/>
      <c r="I1121" s="135"/>
      <c r="J1121" s="135"/>
      <c r="K1121" s="135"/>
      <c r="L1121" s="135"/>
      <c r="M1121" s="133"/>
      <c r="N1121" s="133"/>
      <c r="O1121" s="156"/>
      <c r="P1121" s="133"/>
      <c r="Q1121" s="133"/>
      <c r="R1121" s="133"/>
      <c r="S1121" s="133"/>
      <c r="T1121" s="133"/>
      <c r="U1121" s="133"/>
      <c r="V1121" s="133"/>
      <c r="W1121" s="133"/>
      <c r="X1121" s="133"/>
      <c r="Y1121" s="133"/>
      <c r="Z1121" s="133"/>
      <c r="AA1121" s="133"/>
      <c r="AB1121" s="129" t="str">
        <f>IF(基本情報登録!$D$10="","",IF(基本情報登録!$D$10=F1121,1,0))</f>
        <v/>
      </c>
      <c r="AC1121" s="133"/>
    </row>
    <row r="1122" spans="1:29">
      <c r="A1122" s="169"/>
      <c r="B1122" s="135"/>
      <c r="C1122" s="135"/>
      <c r="D1122" s="135"/>
      <c r="E1122" s="135"/>
      <c r="F1122" s="135"/>
      <c r="G1122" s="135"/>
      <c r="H1122" s="135"/>
      <c r="I1122" s="135"/>
      <c r="J1122" s="135"/>
      <c r="K1122" s="135"/>
      <c r="L1122" s="135"/>
      <c r="M1122" s="133"/>
      <c r="N1122" s="133"/>
      <c r="O1122" s="156"/>
      <c r="P1122" s="133"/>
      <c r="Q1122" s="133"/>
      <c r="R1122" s="133"/>
      <c r="S1122" s="133"/>
      <c r="T1122" s="133"/>
      <c r="U1122" s="133"/>
      <c r="V1122" s="133"/>
      <c r="W1122" s="133"/>
      <c r="X1122" s="133"/>
      <c r="Y1122" s="133"/>
      <c r="Z1122" s="133"/>
      <c r="AA1122" s="133"/>
      <c r="AB1122" s="129" t="str">
        <f>IF(基本情報登録!$D$10="","",IF(基本情報登録!$D$10=F1122,1,0))</f>
        <v/>
      </c>
      <c r="AC1122" s="133"/>
    </row>
    <row r="1123" spans="1:29">
      <c r="A1123" s="169"/>
      <c r="B1123" s="135"/>
      <c r="C1123" s="135"/>
      <c r="D1123" s="135"/>
      <c r="E1123" s="135"/>
      <c r="F1123" s="135"/>
      <c r="G1123" s="135"/>
      <c r="H1123" s="135"/>
      <c r="I1123" s="135"/>
      <c r="J1123" s="135"/>
      <c r="K1123" s="135"/>
      <c r="L1123" s="135"/>
      <c r="M1123" s="133"/>
      <c r="N1123" s="133"/>
      <c r="O1123" s="156"/>
      <c r="P1123" s="133"/>
      <c r="Q1123" s="133"/>
      <c r="R1123" s="133"/>
      <c r="S1123" s="133"/>
      <c r="T1123" s="133"/>
      <c r="U1123" s="133"/>
      <c r="V1123" s="133"/>
      <c r="W1123" s="133"/>
      <c r="X1123" s="133"/>
      <c r="Y1123" s="133"/>
      <c r="Z1123" s="133"/>
      <c r="AA1123" s="133"/>
      <c r="AB1123" s="129" t="str">
        <f>IF(基本情報登録!$D$10="","",IF(基本情報登録!$D$10=F1123,1,0))</f>
        <v/>
      </c>
      <c r="AC1123" s="133"/>
    </row>
    <row r="1124" spans="1:29">
      <c r="A1124" s="169"/>
      <c r="B1124" s="135"/>
      <c r="C1124" s="135"/>
      <c r="D1124" s="135"/>
      <c r="E1124" s="135"/>
      <c r="F1124" s="135"/>
      <c r="G1124" s="135"/>
      <c r="H1124" s="135"/>
      <c r="I1124" s="135"/>
      <c r="J1124" s="135"/>
      <c r="K1124" s="135"/>
      <c r="L1124" s="135"/>
      <c r="M1124" s="133"/>
      <c r="N1124" s="133"/>
      <c r="O1124" s="156"/>
      <c r="P1124" s="133"/>
      <c r="Q1124" s="133"/>
      <c r="R1124" s="133"/>
      <c r="S1124" s="133"/>
      <c r="T1124" s="133"/>
      <c r="U1124" s="133"/>
      <c r="V1124" s="133"/>
      <c r="W1124" s="133"/>
      <c r="X1124" s="133"/>
      <c r="Y1124" s="133"/>
      <c r="Z1124" s="133"/>
      <c r="AA1124" s="133"/>
      <c r="AB1124" s="129" t="str">
        <f>IF(基本情報登録!$D$10="","",IF(基本情報登録!$D$10=F1124,1,0))</f>
        <v/>
      </c>
      <c r="AC1124" s="133"/>
    </row>
    <row r="1125" spans="1:29">
      <c r="A1125" s="169"/>
      <c r="B1125" s="135"/>
      <c r="C1125" s="135"/>
      <c r="D1125" s="135"/>
      <c r="E1125" s="135"/>
      <c r="F1125" s="135"/>
      <c r="G1125" s="135"/>
      <c r="H1125" s="135"/>
      <c r="I1125" s="135"/>
      <c r="J1125" s="135"/>
      <c r="K1125" s="135"/>
      <c r="L1125" s="135"/>
      <c r="M1125" s="133"/>
      <c r="N1125" s="133"/>
      <c r="O1125" s="156"/>
      <c r="P1125" s="133"/>
      <c r="Q1125" s="133"/>
      <c r="R1125" s="133"/>
      <c r="S1125" s="133"/>
      <c r="T1125" s="133"/>
      <c r="U1125" s="133"/>
      <c r="V1125" s="133"/>
      <c r="W1125" s="133"/>
      <c r="X1125" s="133"/>
      <c r="Y1125" s="133"/>
      <c r="Z1125" s="133"/>
      <c r="AA1125" s="133"/>
      <c r="AB1125" s="129" t="str">
        <f>IF(基本情報登録!$D$10="","",IF(基本情報登録!$D$10=F1125,1,0))</f>
        <v/>
      </c>
      <c r="AC1125" s="133"/>
    </row>
    <row r="1126" spans="1:29">
      <c r="A1126" s="169"/>
      <c r="B1126" s="135"/>
      <c r="C1126" s="135"/>
      <c r="D1126" s="135"/>
      <c r="E1126" s="135"/>
      <c r="F1126" s="135"/>
      <c r="G1126" s="135"/>
      <c r="H1126" s="135"/>
      <c r="I1126" s="135"/>
      <c r="J1126" s="135"/>
      <c r="K1126" s="135"/>
      <c r="L1126" s="135"/>
      <c r="M1126" s="133"/>
      <c r="N1126" s="133"/>
      <c r="O1126" s="156"/>
      <c r="P1126" s="133"/>
      <c r="Q1126" s="133"/>
      <c r="R1126" s="133"/>
      <c r="S1126" s="133"/>
      <c r="T1126" s="133"/>
      <c r="U1126" s="133"/>
      <c r="V1126" s="133"/>
      <c r="W1126" s="133"/>
      <c r="X1126" s="133"/>
      <c r="Y1126" s="133"/>
      <c r="Z1126" s="133"/>
      <c r="AA1126" s="133"/>
      <c r="AB1126" s="129" t="str">
        <f>IF(基本情報登録!$D$10="","",IF(基本情報登録!$D$10=F1126,1,0))</f>
        <v/>
      </c>
      <c r="AC1126" s="133"/>
    </row>
    <row r="1127" spans="1:29">
      <c r="A1127" s="169"/>
      <c r="B1127" s="135"/>
      <c r="C1127" s="135"/>
      <c r="D1127" s="135"/>
      <c r="E1127" s="135"/>
      <c r="F1127" s="135"/>
      <c r="G1127" s="135"/>
      <c r="H1127" s="135"/>
      <c r="I1127" s="135"/>
      <c r="J1127" s="135"/>
      <c r="K1127" s="135"/>
      <c r="L1127" s="135"/>
      <c r="M1127" s="133"/>
      <c r="N1127" s="133"/>
      <c r="O1127" s="156"/>
      <c r="P1127" s="133"/>
      <c r="Q1127" s="133"/>
      <c r="R1127" s="133"/>
      <c r="S1127" s="133"/>
      <c r="T1127" s="133"/>
      <c r="U1127" s="133"/>
      <c r="V1127" s="133"/>
      <c r="W1127" s="133"/>
      <c r="X1127" s="133"/>
      <c r="Y1127" s="133"/>
      <c r="Z1127" s="133"/>
      <c r="AA1127" s="133"/>
      <c r="AB1127" s="129" t="str">
        <f>IF(基本情報登録!$D$10="","",IF(基本情報登録!$D$10=F1127,1,0))</f>
        <v/>
      </c>
      <c r="AC1127" s="133"/>
    </row>
    <row r="1128" spans="1:29">
      <c r="A1128" s="169"/>
      <c r="B1128" s="135"/>
      <c r="C1128" s="135"/>
      <c r="D1128" s="135"/>
      <c r="E1128" s="135"/>
      <c r="F1128" s="135"/>
      <c r="G1128" s="135"/>
      <c r="H1128" s="135"/>
      <c r="I1128" s="135"/>
      <c r="J1128" s="135"/>
      <c r="K1128" s="135"/>
      <c r="L1128" s="135"/>
      <c r="M1128" s="133"/>
      <c r="N1128" s="133"/>
      <c r="O1128" s="156"/>
      <c r="P1128" s="133"/>
      <c r="Q1128" s="133"/>
      <c r="R1128" s="133"/>
      <c r="S1128" s="133"/>
      <c r="T1128" s="133"/>
      <c r="U1128" s="133"/>
      <c r="V1128" s="133"/>
      <c r="W1128" s="133"/>
      <c r="X1128" s="133"/>
      <c r="Y1128" s="133"/>
      <c r="Z1128" s="133"/>
      <c r="AA1128" s="133"/>
      <c r="AB1128" s="129" t="str">
        <f>IF(基本情報登録!$D$10="","",IF(基本情報登録!$D$10=F1128,1,0))</f>
        <v/>
      </c>
      <c r="AC1128" s="133"/>
    </row>
    <row r="1129" spans="1:29">
      <c r="A1129" s="169"/>
      <c r="B1129" s="135"/>
      <c r="C1129" s="135"/>
      <c r="D1129" s="135"/>
      <c r="E1129" s="135"/>
      <c r="F1129" s="135"/>
      <c r="G1129" s="135"/>
      <c r="H1129" s="135"/>
      <c r="I1129" s="135"/>
      <c r="J1129" s="135"/>
      <c r="K1129" s="135"/>
      <c r="L1129" s="135"/>
      <c r="M1129" s="133"/>
      <c r="N1129" s="133"/>
      <c r="O1129" s="156"/>
      <c r="P1129" s="133"/>
      <c r="Q1129" s="133"/>
      <c r="R1129" s="133"/>
      <c r="S1129" s="133"/>
      <c r="T1129" s="133"/>
      <c r="U1129" s="133"/>
      <c r="V1129" s="133"/>
      <c r="W1129" s="133"/>
      <c r="X1129" s="133"/>
      <c r="Y1129" s="133"/>
      <c r="Z1129" s="133"/>
      <c r="AA1129" s="133"/>
      <c r="AB1129" s="129" t="str">
        <f>IF(基本情報登録!$D$10="","",IF(基本情報登録!$D$10=F1129,1,0))</f>
        <v/>
      </c>
      <c r="AC1129" s="133"/>
    </row>
    <row r="1130" spans="1:29">
      <c r="A1130" s="169"/>
      <c r="B1130" s="135"/>
      <c r="C1130" s="135"/>
      <c r="D1130" s="135"/>
      <c r="E1130" s="135"/>
      <c r="F1130" s="135"/>
      <c r="G1130" s="135"/>
      <c r="H1130" s="135"/>
      <c r="I1130" s="135"/>
      <c r="J1130" s="135"/>
      <c r="K1130" s="135"/>
      <c r="L1130" s="135"/>
      <c r="M1130" s="133"/>
      <c r="N1130" s="133"/>
      <c r="O1130" s="156"/>
      <c r="P1130" s="133"/>
      <c r="Q1130" s="133"/>
      <c r="R1130" s="133"/>
      <c r="S1130" s="133"/>
      <c r="T1130" s="133"/>
      <c r="U1130" s="133"/>
      <c r="V1130" s="133"/>
      <c r="W1130" s="133"/>
      <c r="X1130" s="133"/>
      <c r="Y1130" s="133"/>
      <c r="Z1130" s="133"/>
      <c r="AA1130" s="133"/>
      <c r="AB1130" s="129" t="str">
        <f>IF(基本情報登録!$D$10="","",IF(基本情報登録!$D$10=F1130,1,0))</f>
        <v/>
      </c>
      <c r="AC1130" s="133"/>
    </row>
    <row r="1131" spans="1:29">
      <c r="A1131" s="169"/>
      <c r="B1131" s="135"/>
      <c r="C1131" s="135"/>
      <c r="D1131" s="135"/>
      <c r="E1131" s="135"/>
      <c r="F1131" s="135"/>
      <c r="G1131" s="135"/>
      <c r="H1131" s="135"/>
      <c r="I1131" s="135"/>
      <c r="J1131" s="135"/>
      <c r="K1131" s="135"/>
      <c r="L1131" s="135"/>
      <c r="M1131" s="133"/>
      <c r="N1131" s="133"/>
      <c r="O1131" s="156"/>
      <c r="P1131" s="133"/>
      <c r="Q1131" s="133"/>
      <c r="R1131" s="133"/>
      <c r="S1131" s="133"/>
      <c r="T1131" s="133"/>
      <c r="U1131" s="133"/>
      <c r="V1131" s="133"/>
      <c r="W1131" s="133"/>
      <c r="X1131" s="133"/>
      <c r="Y1131" s="133"/>
      <c r="Z1131" s="133"/>
      <c r="AA1131" s="133"/>
      <c r="AB1131" s="129" t="str">
        <f>IF(基本情報登録!$D$10="","",IF(基本情報登録!$D$10=F1131,1,0))</f>
        <v/>
      </c>
      <c r="AC1131" s="133"/>
    </row>
    <row r="1132" spans="1:29">
      <c r="A1132" s="169"/>
      <c r="B1132" s="135"/>
      <c r="C1132" s="135"/>
      <c r="D1132" s="135"/>
      <c r="E1132" s="135"/>
      <c r="F1132" s="135"/>
      <c r="G1132" s="135"/>
      <c r="H1132" s="135"/>
      <c r="I1132" s="135"/>
      <c r="J1132" s="135"/>
      <c r="K1132" s="135"/>
      <c r="L1132" s="135"/>
      <c r="M1132" s="133"/>
      <c r="N1132" s="133"/>
      <c r="O1132" s="156"/>
      <c r="P1132" s="133"/>
      <c r="Q1132" s="133"/>
      <c r="R1132" s="133"/>
      <c r="S1132" s="133"/>
      <c r="T1132" s="133"/>
      <c r="U1132" s="133"/>
      <c r="V1132" s="133"/>
      <c r="W1132" s="133"/>
      <c r="X1132" s="133"/>
      <c r="Y1132" s="133"/>
      <c r="Z1132" s="133"/>
      <c r="AA1132" s="133"/>
      <c r="AB1132" s="129" t="str">
        <f>IF(基本情報登録!$D$10="","",IF(基本情報登録!$D$10=F1132,1,0))</f>
        <v/>
      </c>
      <c r="AC1132" s="133"/>
    </row>
    <row r="1133" spans="1:29">
      <c r="A1133" s="169"/>
      <c r="B1133" s="135"/>
      <c r="C1133" s="135"/>
      <c r="D1133" s="135"/>
      <c r="E1133" s="135"/>
      <c r="F1133" s="135"/>
      <c r="G1133" s="135"/>
      <c r="H1133" s="135"/>
      <c r="I1133" s="135"/>
      <c r="J1133" s="135"/>
      <c r="K1133" s="135"/>
      <c r="L1133" s="135"/>
      <c r="M1133" s="133"/>
      <c r="N1133" s="133"/>
      <c r="O1133" s="156"/>
      <c r="P1133" s="133"/>
      <c r="Q1133" s="133"/>
      <c r="R1133" s="133"/>
      <c r="S1133" s="133"/>
      <c r="T1133" s="133"/>
      <c r="U1133" s="133"/>
      <c r="V1133" s="133"/>
      <c r="W1133" s="133"/>
      <c r="X1133" s="133"/>
      <c r="Y1133" s="133"/>
      <c r="Z1133" s="133"/>
      <c r="AA1133" s="133"/>
      <c r="AB1133" s="129" t="str">
        <f>IF(基本情報登録!$D$10="","",IF(基本情報登録!$D$10=F1133,1,0))</f>
        <v/>
      </c>
      <c r="AC1133" s="133"/>
    </row>
    <row r="1134" spans="1:29">
      <c r="A1134" s="169"/>
      <c r="B1134" s="135"/>
      <c r="C1134" s="135"/>
      <c r="D1134" s="135"/>
      <c r="E1134" s="135"/>
      <c r="F1134" s="135"/>
      <c r="G1134" s="135"/>
      <c r="H1134" s="135"/>
      <c r="I1134" s="135"/>
      <c r="J1134" s="135"/>
      <c r="K1134" s="135"/>
      <c r="L1134" s="135"/>
      <c r="M1134" s="133"/>
      <c r="N1134" s="133"/>
      <c r="O1134" s="156"/>
      <c r="P1134" s="133"/>
      <c r="Q1134" s="133"/>
      <c r="R1134" s="133"/>
      <c r="S1134" s="133"/>
      <c r="T1134" s="133"/>
      <c r="U1134" s="133"/>
      <c r="V1134" s="133"/>
      <c r="W1134" s="133"/>
      <c r="X1134" s="133"/>
      <c r="Y1134" s="133"/>
      <c r="Z1134" s="133"/>
      <c r="AA1134" s="133"/>
      <c r="AB1134" s="129" t="str">
        <f>IF(基本情報登録!$D$10="","",IF(基本情報登録!$D$10=F1134,1,0))</f>
        <v/>
      </c>
      <c r="AC1134" s="133"/>
    </row>
    <row r="1135" spans="1:29">
      <c r="A1135" s="169"/>
      <c r="B1135" s="135"/>
      <c r="C1135" s="135"/>
      <c r="D1135" s="135"/>
      <c r="E1135" s="135"/>
      <c r="F1135" s="135"/>
      <c r="G1135" s="135"/>
      <c r="H1135" s="135"/>
      <c r="I1135" s="135"/>
      <c r="J1135" s="135"/>
      <c r="K1135" s="135"/>
      <c r="L1135" s="135"/>
      <c r="M1135" s="133"/>
      <c r="N1135" s="133"/>
      <c r="O1135" s="156"/>
      <c r="P1135" s="133"/>
      <c r="Q1135" s="133"/>
      <c r="R1135" s="133"/>
      <c r="S1135" s="133"/>
      <c r="T1135" s="133"/>
      <c r="U1135" s="133"/>
      <c r="V1135" s="133"/>
      <c r="W1135" s="133"/>
      <c r="X1135" s="133"/>
      <c r="Y1135" s="133"/>
      <c r="Z1135" s="133"/>
      <c r="AA1135" s="133"/>
      <c r="AB1135" s="129" t="str">
        <f>IF(基本情報登録!$D$10="","",IF(基本情報登録!$D$10=F1135,1,0))</f>
        <v/>
      </c>
      <c r="AC1135" s="133"/>
    </row>
    <row r="1136" spans="1:29">
      <c r="A1136" s="169"/>
      <c r="B1136" s="135"/>
      <c r="C1136" s="135"/>
      <c r="D1136" s="135"/>
      <c r="E1136" s="135"/>
      <c r="F1136" s="135"/>
      <c r="G1136" s="135"/>
      <c r="H1136" s="135"/>
      <c r="I1136" s="135"/>
      <c r="J1136" s="135"/>
      <c r="K1136" s="135"/>
      <c r="L1136" s="135"/>
      <c r="M1136" s="133"/>
      <c r="N1136" s="133"/>
      <c r="O1136" s="156"/>
      <c r="P1136" s="133"/>
      <c r="Q1136" s="133"/>
      <c r="R1136" s="133"/>
      <c r="S1136" s="133"/>
      <c r="T1136" s="133"/>
      <c r="U1136" s="133"/>
      <c r="V1136" s="133"/>
      <c r="W1136" s="133"/>
      <c r="X1136" s="133"/>
      <c r="Y1136" s="133"/>
      <c r="Z1136" s="133"/>
      <c r="AA1136" s="133"/>
      <c r="AB1136" s="129" t="str">
        <f>IF(基本情報登録!$D$10="","",IF(基本情報登録!$D$10=F1136,1,0))</f>
        <v/>
      </c>
      <c r="AC1136" s="133"/>
    </row>
    <row r="1137" spans="1:29">
      <c r="A1137" s="169"/>
      <c r="B1137" s="135"/>
      <c r="C1137" s="135"/>
      <c r="D1137" s="135"/>
      <c r="E1137" s="135"/>
      <c r="F1137" s="135"/>
      <c r="G1137" s="135"/>
      <c r="H1137" s="135"/>
      <c r="I1137" s="135"/>
      <c r="J1137" s="135"/>
      <c r="K1137" s="135"/>
      <c r="L1137" s="135"/>
      <c r="M1137" s="133"/>
      <c r="N1137" s="133"/>
      <c r="O1137" s="156"/>
      <c r="P1137" s="133"/>
      <c r="Q1137" s="133"/>
      <c r="R1137" s="133"/>
      <c r="S1137" s="133"/>
      <c r="T1137" s="133"/>
      <c r="U1137" s="133"/>
      <c r="V1137" s="133"/>
      <c r="W1137" s="133"/>
      <c r="X1137" s="133"/>
      <c r="Y1137" s="133"/>
      <c r="Z1137" s="133"/>
      <c r="AA1137" s="133"/>
      <c r="AB1137" s="129" t="str">
        <f>IF(基本情報登録!$D$10="","",IF(基本情報登録!$D$10=F1137,1,0))</f>
        <v/>
      </c>
      <c r="AC1137" s="133"/>
    </row>
    <row r="1138" spans="1:29">
      <c r="A1138" s="169"/>
      <c r="B1138" s="135"/>
      <c r="C1138" s="135"/>
      <c r="D1138" s="135"/>
      <c r="E1138" s="135"/>
      <c r="F1138" s="135"/>
      <c r="G1138" s="135"/>
      <c r="H1138" s="135"/>
      <c r="I1138" s="135"/>
      <c r="J1138" s="135"/>
      <c r="K1138" s="135"/>
      <c r="L1138" s="135"/>
      <c r="M1138" s="133"/>
      <c r="N1138" s="133"/>
      <c r="O1138" s="156"/>
      <c r="P1138" s="133"/>
      <c r="Q1138" s="133"/>
      <c r="R1138" s="133"/>
      <c r="S1138" s="133"/>
      <c r="T1138" s="133"/>
      <c r="U1138" s="133"/>
      <c r="V1138" s="133"/>
      <c r="W1138" s="133"/>
      <c r="X1138" s="133"/>
      <c r="Y1138" s="133"/>
      <c r="Z1138" s="133"/>
      <c r="AA1138" s="133"/>
      <c r="AB1138" s="129" t="str">
        <f>IF(基本情報登録!$D$10="","",IF(基本情報登録!$D$10=F1138,1,0))</f>
        <v/>
      </c>
      <c r="AC1138" s="133"/>
    </row>
    <row r="1139" spans="1:29">
      <c r="A1139" s="169"/>
      <c r="B1139" s="135"/>
      <c r="C1139" s="135"/>
      <c r="D1139" s="135"/>
      <c r="E1139" s="135"/>
      <c r="F1139" s="135"/>
      <c r="G1139" s="135"/>
      <c r="H1139" s="135"/>
      <c r="I1139" s="135"/>
      <c r="J1139" s="135"/>
      <c r="K1139" s="135"/>
      <c r="L1139" s="135"/>
      <c r="M1139" s="133"/>
      <c r="N1139" s="133"/>
      <c r="O1139" s="156"/>
      <c r="P1139" s="133"/>
      <c r="Q1139" s="133"/>
      <c r="R1139" s="133"/>
      <c r="S1139" s="133"/>
      <c r="T1139" s="133"/>
      <c r="U1139" s="133"/>
      <c r="V1139" s="133"/>
      <c r="W1139" s="133"/>
      <c r="X1139" s="133"/>
      <c r="Y1139" s="133"/>
      <c r="Z1139" s="133"/>
      <c r="AA1139" s="133"/>
      <c r="AB1139" s="129" t="str">
        <f>IF(基本情報登録!$D$10="","",IF(基本情報登録!$D$10=F1139,1,0))</f>
        <v/>
      </c>
      <c r="AC1139" s="133"/>
    </row>
    <row r="1140" spans="1:29">
      <c r="A1140" s="169"/>
      <c r="B1140" s="135"/>
      <c r="C1140" s="135"/>
      <c r="D1140" s="135"/>
      <c r="E1140" s="135"/>
      <c r="F1140" s="135"/>
      <c r="G1140" s="135"/>
      <c r="H1140" s="135"/>
      <c r="I1140" s="135"/>
      <c r="J1140" s="135"/>
      <c r="K1140" s="135"/>
      <c r="L1140" s="135"/>
      <c r="M1140" s="133"/>
      <c r="N1140" s="133"/>
      <c r="O1140" s="156"/>
      <c r="P1140" s="133"/>
      <c r="Q1140" s="133"/>
      <c r="R1140" s="133"/>
      <c r="S1140" s="133"/>
      <c r="T1140" s="133"/>
      <c r="U1140" s="133"/>
      <c r="V1140" s="133"/>
      <c r="W1140" s="133"/>
      <c r="X1140" s="133"/>
      <c r="Y1140" s="133"/>
      <c r="Z1140" s="133"/>
      <c r="AA1140" s="133"/>
      <c r="AB1140" s="129" t="str">
        <f>IF(基本情報登録!$D$10="","",IF(基本情報登録!$D$10=F1140,1,0))</f>
        <v/>
      </c>
      <c r="AC1140" s="133"/>
    </row>
    <row r="1141" spans="1:29">
      <c r="A1141" s="169"/>
      <c r="B1141" s="135"/>
      <c r="C1141" s="135"/>
      <c r="D1141" s="135"/>
      <c r="E1141" s="135"/>
      <c r="F1141" s="135"/>
      <c r="G1141" s="135"/>
      <c r="H1141" s="135"/>
      <c r="I1141" s="135"/>
      <c r="J1141" s="135"/>
      <c r="K1141" s="135"/>
      <c r="L1141" s="135"/>
      <c r="M1141" s="133"/>
      <c r="N1141" s="133"/>
      <c r="O1141" s="156"/>
      <c r="P1141" s="133"/>
      <c r="Q1141" s="133"/>
      <c r="R1141" s="133"/>
      <c r="S1141" s="133"/>
      <c r="T1141" s="133"/>
      <c r="U1141" s="133"/>
      <c r="V1141" s="133"/>
      <c r="W1141" s="133"/>
      <c r="X1141" s="133"/>
      <c r="Y1141" s="133"/>
      <c r="Z1141" s="133"/>
      <c r="AA1141" s="133"/>
      <c r="AB1141" s="129" t="str">
        <f>IF(基本情報登録!$D$10="","",IF(基本情報登録!$D$10=F1141,1,0))</f>
        <v/>
      </c>
      <c r="AC1141" s="133"/>
    </row>
    <row r="1142" spans="1:29">
      <c r="A1142" s="169"/>
      <c r="B1142" s="135"/>
      <c r="C1142" s="135"/>
      <c r="D1142" s="135"/>
      <c r="E1142" s="135"/>
      <c r="F1142" s="135"/>
      <c r="G1142" s="135"/>
      <c r="H1142" s="135"/>
      <c r="I1142" s="135"/>
      <c r="J1142" s="135"/>
      <c r="K1142" s="135"/>
      <c r="L1142" s="135"/>
      <c r="M1142" s="133"/>
      <c r="N1142" s="133"/>
      <c r="O1142" s="156"/>
      <c r="P1142" s="133"/>
      <c r="Q1142" s="133"/>
      <c r="R1142" s="133"/>
      <c r="S1142" s="133"/>
      <c r="T1142" s="133"/>
      <c r="U1142" s="133"/>
      <c r="V1142" s="133"/>
      <c r="W1142" s="133"/>
      <c r="X1142" s="133"/>
      <c r="Y1142" s="133"/>
      <c r="Z1142" s="133"/>
      <c r="AA1142" s="133"/>
      <c r="AB1142" s="129" t="str">
        <f>IF(基本情報登録!$D$10="","",IF(基本情報登録!$D$10=F1142,1,0))</f>
        <v/>
      </c>
      <c r="AC1142" s="133"/>
    </row>
    <row r="1143" spans="1:29">
      <c r="A1143" s="169"/>
      <c r="B1143" s="135"/>
      <c r="C1143" s="135"/>
      <c r="D1143" s="135"/>
      <c r="E1143" s="135"/>
      <c r="F1143" s="135"/>
      <c r="G1143" s="135"/>
      <c r="H1143" s="135"/>
      <c r="I1143" s="135"/>
      <c r="J1143" s="135"/>
      <c r="K1143" s="135"/>
      <c r="L1143" s="135"/>
      <c r="M1143" s="133"/>
      <c r="N1143" s="133"/>
      <c r="O1143" s="156"/>
      <c r="P1143" s="133"/>
      <c r="Q1143" s="133"/>
      <c r="R1143" s="133"/>
      <c r="S1143" s="133"/>
      <c r="T1143" s="133"/>
      <c r="U1143" s="133"/>
      <c r="V1143" s="133"/>
      <c r="W1143" s="133"/>
      <c r="X1143" s="133"/>
      <c r="Y1143" s="133"/>
      <c r="Z1143" s="133"/>
      <c r="AA1143" s="133"/>
      <c r="AB1143" s="129" t="str">
        <f>IF(基本情報登録!$D$10="","",IF(基本情報登録!$D$10=F1143,1,0))</f>
        <v/>
      </c>
      <c r="AC1143" s="133"/>
    </row>
    <row r="1144" spans="1:29">
      <c r="A1144" s="169"/>
      <c r="B1144" s="135"/>
      <c r="C1144" s="135"/>
      <c r="D1144" s="135"/>
      <c r="E1144" s="135"/>
      <c r="F1144" s="135"/>
      <c r="G1144" s="135"/>
      <c r="H1144" s="135"/>
      <c r="I1144" s="135"/>
      <c r="J1144" s="135"/>
      <c r="K1144" s="135"/>
      <c r="L1144" s="135"/>
      <c r="M1144" s="133"/>
      <c r="N1144" s="133"/>
      <c r="O1144" s="156"/>
      <c r="P1144" s="133"/>
      <c r="Q1144" s="133"/>
      <c r="R1144" s="133"/>
      <c r="S1144" s="133"/>
      <c r="T1144" s="133"/>
      <c r="U1144" s="133"/>
      <c r="V1144" s="133"/>
      <c r="W1144" s="133"/>
      <c r="X1144" s="133"/>
      <c r="Y1144" s="133"/>
      <c r="Z1144" s="133"/>
      <c r="AA1144" s="133"/>
      <c r="AB1144" s="129" t="str">
        <f>IF(基本情報登録!$D$10="","",IF(基本情報登録!$D$10=F1144,1,0))</f>
        <v/>
      </c>
      <c r="AC1144" s="133"/>
    </row>
    <row r="1145" spans="1:29">
      <c r="A1145" s="169"/>
      <c r="B1145" s="135"/>
      <c r="C1145" s="135"/>
      <c r="D1145" s="135"/>
      <c r="E1145" s="135"/>
      <c r="F1145" s="135"/>
      <c r="G1145" s="135"/>
      <c r="H1145" s="135"/>
      <c r="I1145" s="135"/>
      <c r="J1145" s="135"/>
      <c r="K1145" s="135"/>
      <c r="L1145" s="135"/>
      <c r="M1145" s="133"/>
      <c r="N1145" s="133"/>
      <c r="O1145" s="156"/>
      <c r="P1145" s="133"/>
      <c r="Q1145" s="133"/>
      <c r="R1145" s="133"/>
      <c r="S1145" s="133"/>
      <c r="T1145" s="133"/>
      <c r="U1145" s="133"/>
      <c r="V1145" s="133"/>
      <c r="W1145" s="133"/>
      <c r="X1145" s="133"/>
      <c r="Y1145" s="133"/>
      <c r="Z1145" s="133"/>
      <c r="AA1145" s="133"/>
      <c r="AB1145" s="129" t="str">
        <f>IF(基本情報登録!$D$10="","",IF(基本情報登録!$D$10=F1145,1,0))</f>
        <v/>
      </c>
      <c r="AC1145" s="133"/>
    </row>
    <row r="1146" spans="1:29">
      <c r="A1146" s="169"/>
      <c r="B1146" s="135"/>
      <c r="C1146" s="135"/>
      <c r="D1146" s="135"/>
      <c r="E1146" s="135"/>
      <c r="F1146" s="135"/>
      <c r="G1146" s="135"/>
      <c r="H1146" s="135"/>
      <c r="I1146" s="135"/>
      <c r="J1146" s="135"/>
      <c r="K1146" s="135"/>
      <c r="L1146" s="135"/>
      <c r="M1146" s="133"/>
      <c r="N1146" s="133"/>
      <c r="O1146" s="156"/>
      <c r="P1146" s="133"/>
      <c r="Q1146" s="133"/>
      <c r="R1146" s="133"/>
      <c r="S1146" s="133"/>
      <c r="T1146" s="133"/>
      <c r="U1146" s="133"/>
      <c r="V1146" s="133"/>
      <c r="W1146" s="133"/>
      <c r="X1146" s="133"/>
      <c r="Y1146" s="133"/>
      <c r="Z1146" s="133"/>
      <c r="AA1146" s="133"/>
      <c r="AB1146" s="129" t="str">
        <f>IF(基本情報登録!$D$10="","",IF(基本情報登録!$D$10=F1146,1,0))</f>
        <v/>
      </c>
      <c r="AC1146" s="133"/>
    </row>
    <row r="1147" spans="1:29">
      <c r="A1147" s="169"/>
      <c r="B1147" s="135"/>
      <c r="C1147" s="135"/>
      <c r="D1147" s="135"/>
      <c r="E1147" s="135"/>
      <c r="F1147" s="135"/>
      <c r="G1147" s="135"/>
      <c r="H1147" s="135"/>
      <c r="I1147" s="135"/>
      <c r="J1147" s="135"/>
      <c r="K1147" s="135"/>
      <c r="L1147" s="135"/>
      <c r="M1147" s="133"/>
      <c r="N1147" s="133"/>
      <c r="O1147" s="156"/>
      <c r="P1147" s="133"/>
      <c r="Q1147" s="133"/>
      <c r="R1147" s="133"/>
      <c r="S1147" s="133"/>
      <c r="T1147" s="133"/>
      <c r="U1147" s="133"/>
      <c r="V1147" s="133"/>
      <c r="W1147" s="133"/>
      <c r="X1147" s="133"/>
      <c r="Y1147" s="133"/>
      <c r="Z1147" s="133"/>
      <c r="AA1147" s="133"/>
      <c r="AB1147" s="129" t="str">
        <f>IF(基本情報登録!$D$10="","",IF(基本情報登録!$D$10=F1147,1,0))</f>
        <v/>
      </c>
      <c r="AC1147" s="133"/>
    </row>
    <row r="1148" spans="1:29">
      <c r="A1148" s="169"/>
      <c r="B1148" s="135"/>
      <c r="C1148" s="135"/>
      <c r="D1148" s="135"/>
      <c r="E1148" s="135"/>
      <c r="F1148" s="135"/>
      <c r="G1148" s="135"/>
      <c r="H1148" s="135"/>
      <c r="I1148" s="135"/>
      <c r="J1148" s="135"/>
      <c r="K1148" s="135"/>
      <c r="L1148" s="135"/>
      <c r="M1148" s="133"/>
      <c r="N1148" s="133"/>
      <c r="O1148" s="156"/>
      <c r="P1148" s="133"/>
      <c r="Q1148" s="133"/>
      <c r="R1148" s="133"/>
      <c r="S1148" s="133"/>
      <c r="T1148" s="133"/>
      <c r="U1148" s="133"/>
      <c r="V1148" s="133"/>
      <c r="W1148" s="133"/>
      <c r="X1148" s="133"/>
      <c r="Y1148" s="133"/>
      <c r="Z1148" s="133"/>
      <c r="AA1148" s="133"/>
      <c r="AB1148" s="129" t="str">
        <f>IF(基本情報登録!$D$10="","",IF(基本情報登録!$D$10=F1148,1,0))</f>
        <v/>
      </c>
      <c r="AC1148" s="133"/>
    </row>
    <row r="1149" spans="1:29">
      <c r="A1149" s="169"/>
      <c r="B1149" s="135"/>
      <c r="C1149" s="135"/>
      <c r="D1149" s="135"/>
      <c r="E1149" s="135"/>
      <c r="F1149" s="135"/>
      <c r="G1149" s="135"/>
      <c r="H1149" s="135"/>
      <c r="I1149" s="135"/>
      <c r="J1149" s="135"/>
      <c r="K1149" s="135"/>
      <c r="L1149" s="135"/>
      <c r="M1149" s="133"/>
      <c r="N1149" s="133"/>
      <c r="O1149" s="156"/>
      <c r="P1149" s="133"/>
      <c r="Q1149" s="133"/>
      <c r="R1149" s="133"/>
      <c r="S1149" s="133"/>
      <c r="T1149" s="133"/>
      <c r="U1149" s="133"/>
      <c r="V1149" s="133"/>
      <c r="W1149" s="133"/>
      <c r="X1149" s="133"/>
      <c r="Y1149" s="133"/>
      <c r="Z1149" s="133"/>
      <c r="AA1149" s="133"/>
      <c r="AB1149" s="129" t="str">
        <f>IF(基本情報登録!$D$10="","",IF(基本情報登録!$D$10=F1149,1,0))</f>
        <v/>
      </c>
      <c r="AC1149" s="133"/>
    </row>
    <row r="1150" spans="1:29">
      <c r="A1150" s="169"/>
      <c r="B1150" s="135"/>
      <c r="C1150" s="135"/>
      <c r="D1150" s="135"/>
      <c r="E1150" s="135"/>
      <c r="F1150" s="135"/>
      <c r="G1150" s="135"/>
      <c r="H1150" s="135"/>
      <c r="I1150" s="135"/>
      <c r="J1150" s="135"/>
      <c r="K1150" s="135"/>
      <c r="L1150" s="135"/>
      <c r="M1150" s="133"/>
      <c r="N1150" s="133"/>
      <c r="O1150" s="156"/>
      <c r="P1150" s="133"/>
      <c r="Q1150" s="133"/>
      <c r="R1150" s="133"/>
      <c r="S1150" s="133"/>
      <c r="T1150" s="133"/>
      <c r="U1150" s="133"/>
      <c r="V1150" s="133"/>
      <c r="W1150" s="133"/>
      <c r="X1150" s="133"/>
      <c r="Y1150" s="133"/>
      <c r="Z1150" s="133"/>
      <c r="AA1150" s="133"/>
      <c r="AB1150" s="129" t="str">
        <f>IF(基本情報登録!$D$10="","",IF(基本情報登録!$D$10=F1150,1,0))</f>
        <v/>
      </c>
      <c r="AC1150" s="133"/>
    </row>
    <row r="1151" spans="1:29">
      <c r="A1151" s="169"/>
      <c r="B1151" s="135"/>
      <c r="C1151" s="135"/>
      <c r="D1151" s="135"/>
      <c r="E1151" s="135"/>
      <c r="F1151" s="135"/>
      <c r="G1151" s="135"/>
      <c r="H1151" s="135"/>
      <c r="I1151" s="135"/>
      <c r="J1151" s="135"/>
      <c r="K1151" s="135"/>
      <c r="L1151" s="135"/>
      <c r="M1151" s="133"/>
      <c r="N1151" s="133"/>
      <c r="O1151" s="156"/>
      <c r="P1151" s="133"/>
      <c r="Q1151" s="133"/>
      <c r="R1151" s="133"/>
      <c r="S1151" s="133"/>
      <c r="T1151" s="133"/>
      <c r="U1151" s="133"/>
      <c r="V1151" s="133"/>
      <c r="W1151" s="133"/>
      <c r="X1151" s="133"/>
      <c r="Y1151" s="133"/>
      <c r="Z1151" s="133"/>
      <c r="AA1151" s="133"/>
      <c r="AB1151" s="129" t="str">
        <f>IF(基本情報登録!$D$10="","",IF(基本情報登録!$D$10=F1151,1,0))</f>
        <v/>
      </c>
      <c r="AC1151" s="133"/>
    </row>
    <row r="1152" spans="1:29">
      <c r="A1152" s="169"/>
      <c r="B1152" s="135"/>
      <c r="C1152" s="135"/>
      <c r="D1152" s="135"/>
      <c r="E1152" s="135"/>
      <c r="F1152" s="135"/>
      <c r="G1152" s="135"/>
      <c r="H1152" s="135"/>
      <c r="I1152" s="135"/>
      <c r="J1152" s="135"/>
      <c r="K1152" s="135"/>
      <c r="L1152" s="135"/>
      <c r="M1152" s="133"/>
      <c r="N1152" s="133"/>
      <c r="O1152" s="156"/>
      <c r="P1152" s="133"/>
      <c r="Q1152" s="133"/>
      <c r="R1152" s="133"/>
      <c r="S1152" s="133"/>
      <c r="T1152" s="133"/>
      <c r="U1152" s="133"/>
      <c r="V1152" s="133"/>
      <c r="W1152" s="133"/>
      <c r="X1152" s="133"/>
      <c r="Y1152" s="133"/>
      <c r="Z1152" s="133"/>
      <c r="AA1152" s="133"/>
      <c r="AB1152" s="129" t="str">
        <f>IF(基本情報登録!$D$10="","",IF(基本情報登録!$D$10=F1152,1,0))</f>
        <v/>
      </c>
      <c r="AC1152" s="133"/>
    </row>
    <row r="1153" spans="1:29">
      <c r="A1153" s="169"/>
      <c r="B1153" s="135"/>
      <c r="C1153" s="135"/>
      <c r="D1153" s="135"/>
      <c r="E1153" s="135"/>
      <c r="F1153" s="135"/>
      <c r="G1153" s="135"/>
      <c r="H1153" s="135"/>
      <c r="I1153" s="135"/>
      <c r="J1153" s="135"/>
      <c r="K1153" s="135"/>
      <c r="L1153" s="135"/>
      <c r="M1153" s="133"/>
      <c r="N1153" s="133"/>
      <c r="O1153" s="156"/>
      <c r="P1153" s="133"/>
      <c r="Q1153" s="133"/>
      <c r="R1153" s="133"/>
      <c r="S1153" s="133"/>
      <c r="T1153" s="133"/>
      <c r="U1153" s="133"/>
      <c r="V1153" s="133"/>
      <c r="W1153" s="133"/>
      <c r="X1153" s="133"/>
      <c r="Y1153" s="133"/>
      <c r="Z1153" s="133"/>
      <c r="AA1153" s="133"/>
      <c r="AB1153" s="129" t="str">
        <f>IF(基本情報登録!$D$10="","",IF(基本情報登録!$D$10=F1153,1,0))</f>
        <v/>
      </c>
      <c r="AC1153" s="133"/>
    </row>
    <row r="1154" spans="1:29">
      <c r="A1154" s="169"/>
      <c r="B1154" s="135"/>
      <c r="C1154" s="135"/>
      <c r="D1154" s="135"/>
      <c r="E1154" s="135"/>
      <c r="F1154" s="135"/>
      <c r="G1154" s="135"/>
      <c r="H1154" s="135"/>
      <c r="I1154" s="135"/>
      <c r="J1154" s="135"/>
      <c r="K1154" s="135"/>
      <c r="L1154" s="135"/>
      <c r="M1154" s="133"/>
      <c r="N1154" s="133"/>
      <c r="O1154" s="156"/>
      <c r="P1154" s="133"/>
      <c r="Q1154" s="133"/>
      <c r="R1154" s="133"/>
      <c r="S1154" s="133"/>
      <c r="T1154" s="133"/>
      <c r="U1154" s="133"/>
      <c r="V1154" s="133"/>
      <c r="W1154" s="133"/>
      <c r="X1154" s="133"/>
      <c r="Y1154" s="133"/>
      <c r="Z1154" s="133"/>
      <c r="AA1154" s="133"/>
      <c r="AB1154" s="129" t="str">
        <f>IF(基本情報登録!$D$10="","",IF(基本情報登録!$D$10=F1154,1,0))</f>
        <v/>
      </c>
      <c r="AC1154" s="133"/>
    </row>
    <row r="1155" spans="1:29">
      <c r="A1155" s="169"/>
      <c r="B1155" s="135"/>
      <c r="C1155" s="135"/>
      <c r="D1155" s="135"/>
      <c r="E1155" s="135"/>
      <c r="F1155" s="135"/>
      <c r="G1155" s="135"/>
      <c r="H1155" s="135"/>
      <c r="I1155" s="135"/>
      <c r="J1155" s="135"/>
      <c r="K1155" s="135"/>
      <c r="L1155" s="135"/>
      <c r="M1155" s="133"/>
      <c r="N1155" s="133"/>
      <c r="O1155" s="156"/>
      <c r="P1155" s="133"/>
      <c r="Q1155" s="133"/>
      <c r="R1155" s="133"/>
      <c r="S1155" s="133"/>
      <c r="T1155" s="133"/>
      <c r="U1155" s="133"/>
      <c r="V1155" s="133"/>
      <c r="W1155" s="133"/>
      <c r="X1155" s="133"/>
      <c r="Y1155" s="133"/>
      <c r="Z1155" s="133"/>
      <c r="AA1155" s="133"/>
      <c r="AB1155" s="129" t="str">
        <f>IF(基本情報登録!$D$10="","",IF(基本情報登録!$D$10=F1155,1,0))</f>
        <v/>
      </c>
      <c r="AC1155" s="133"/>
    </row>
    <row r="1156" spans="1:29">
      <c r="A1156" s="169"/>
      <c r="B1156" s="135"/>
      <c r="C1156" s="135"/>
      <c r="D1156" s="135"/>
      <c r="E1156" s="135"/>
      <c r="F1156" s="135"/>
      <c r="G1156" s="135"/>
      <c r="H1156" s="135"/>
      <c r="I1156" s="135"/>
      <c r="J1156" s="135"/>
      <c r="K1156" s="135"/>
      <c r="L1156" s="135"/>
      <c r="M1156" s="133"/>
      <c r="N1156" s="133"/>
      <c r="O1156" s="156"/>
      <c r="P1156" s="133"/>
      <c r="Q1156" s="133"/>
      <c r="R1156" s="133"/>
      <c r="S1156" s="133"/>
      <c r="T1156" s="133"/>
      <c r="U1156" s="133"/>
      <c r="V1156" s="133"/>
      <c r="W1156" s="133"/>
      <c r="X1156" s="133"/>
      <c r="Y1156" s="133"/>
      <c r="Z1156" s="133"/>
      <c r="AA1156" s="133"/>
      <c r="AB1156" s="129" t="str">
        <f>IF(基本情報登録!$D$10="","",IF(基本情報登録!$D$10=F1156,1,0))</f>
        <v/>
      </c>
      <c r="AC1156" s="133"/>
    </row>
    <row r="1157" spans="1:29">
      <c r="A1157" s="169"/>
      <c r="B1157" s="135"/>
      <c r="C1157" s="135"/>
      <c r="D1157" s="135"/>
      <c r="E1157" s="135"/>
      <c r="F1157" s="135"/>
      <c r="G1157" s="135"/>
      <c r="H1157" s="135"/>
      <c r="I1157" s="135"/>
      <c r="J1157" s="135"/>
      <c r="K1157" s="135"/>
      <c r="L1157" s="135"/>
      <c r="M1157" s="133"/>
      <c r="N1157" s="133"/>
      <c r="O1157" s="156"/>
      <c r="P1157" s="133"/>
      <c r="Q1157" s="133"/>
      <c r="R1157" s="133"/>
      <c r="S1157" s="133"/>
      <c r="T1157" s="133"/>
      <c r="U1157" s="133"/>
      <c r="V1157" s="133"/>
      <c r="W1157" s="133"/>
      <c r="X1157" s="133"/>
      <c r="Y1157" s="133"/>
      <c r="Z1157" s="133"/>
      <c r="AA1157" s="133"/>
      <c r="AB1157" s="129" t="str">
        <f>IF(基本情報登録!$D$10="","",IF(基本情報登録!$D$10=F1157,1,0))</f>
        <v/>
      </c>
      <c r="AC1157" s="133"/>
    </row>
    <row r="1158" spans="1:29">
      <c r="A1158" s="169"/>
      <c r="B1158" s="135"/>
      <c r="C1158" s="135"/>
      <c r="D1158" s="135"/>
      <c r="E1158" s="135"/>
      <c r="F1158" s="135"/>
      <c r="G1158" s="135"/>
      <c r="H1158" s="135"/>
      <c r="I1158" s="135"/>
      <c r="J1158" s="135"/>
      <c r="K1158" s="135"/>
      <c r="L1158" s="135"/>
      <c r="M1158" s="133"/>
      <c r="N1158" s="133"/>
      <c r="O1158" s="156"/>
      <c r="P1158" s="133"/>
      <c r="Q1158" s="133"/>
      <c r="R1158" s="133"/>
      <c r="S1158" s="133"/>
      <c r="T1158" s="133"/>
      <c r="U1158" s="133"/>
      <c r="V1158" s="133"/>
      <c r="W1158" s="133"/>
      <c r="X1158" s="133"/>
      <c r="Y1158" s="133"/>
      <c r="Z1158" s="133"/>
      <c r="AA1158" s="133"/>
      <c r="AB1158" s="129" t="str">
        <f>IF(基本情報登録!$D$10="","",IF(基本情報登録!$D$10=F1158,1,0))</f>
        <v/>
      </c>
      <c r="AC1158" s="133"/>
    </row>
    <row r="1159" spans="1:29">
      <c r="A1159" s="169"/>
      <c r="B1159" s="135"/>
      <c r="C1159" s="135"/>
      <c r="D1159" s="135"/>
      <c r="E1159" s="135"/>
      <c r="F1159" s="135"/>
      <c r="G1159" s="135"/>
      <c r="H1159" s="135"/>
      <c r="I1159" s="135"/>
      <c r="J1159" s="135"/>
      <c r="K1159" s="135"/>
      <c r="L1159" s="135"/>
      <c r="M1159" s="133"/>
      <c r="N1159" s="133"/>
      <c r="O1159" s="156"/>
      <c r="P1159" s="133"/>
      <c r="Q1159" s="133"/>
      <c r="R1159" s="133"/>
      <c r="S1159" s="133"/>
      <c r="T1159" s="133"/>
      <c r="U1159" s="133"/>
      <c r="V1159" s="133"/>
      <c r="W1159" s="133"/>
      <c r="X1159" s="133"/>
      <c r="Y1159" s="133"/>
      <c r="Z1159" s="133"/>
      <c r="AA1159" s="133"/>
      <c r="AB1159" s="129" t="str">
        <f>IF(基本情報登録!$D$10="","",IF(基本情報登録!$D$10=F1159,1,0))</f>
        <v/>
      </c>
      <c r="AC1159" s="133"/>
    </row>
    <row r="1160" spans="1:29">
      <c r="A1160" s="169"/>
      <c r="B1160" s="135"/>
      <c r="C1160" s="135"/>
      <c r="D1160" s="135"/>
      <c r="E1160" s="135"/>
      <c r="F1160" s="135"/>
      <c r="G1160" s="135"/>
      <c r="H1160" s="135"/>
      <c r="I1160" s="135"/>
      <c r="J1160" s="135"/>
      <c r="K1160" s="135"/>
      <c r="L1160" s="135"/>
      <c r="M1160" s="133"/>
      <c r="N1160" s="133"/>
      <c r="O1160" s="156"/>
      <c r="P1160" s="133"/>
      <c r="Q1160" s="133"/>
      <c r="R1160" s="133"/>
      <c r="S1160" s="133"/>
      <c r="T1160" s="133"/>
      <c r="U1160" s="133"/>
      <c r="V1160" s="133"/>
      <c r="W1160" s="133"/>
      <c r="X1160" s="133"/>
      <c r="Y1160" s="133"/>
      <c r="Z1160" s="133"/>
      <c r="AA1160" s="133"/>
      <c r="AB1160" s="129" t="str">
        <f>IF(基本情報登録!$D$10="","",IF(基本情報登録!$D$10=F1160,1,0))</f>
        <v/>
      </c>
      <c r="AC1160" s="133"/>
    </row>
    <row r="1161" spans="1:29">
      <c r="A1161" s="169"/>
      <c r="B1161" s="135"/>
      <c r="C1161" s="135"/>
      <c r="D1161" s="135"/>
      <c r="E1161" s="135"/>
      <c r="F1161" s="135"/>
      <c r="G1161" s="135"/>
      <c r="H1161" s="135"/>
      <c r="I1161" s="135"/>
      <c r="J1161" s="135"/>
      <c r="K1161" s="135"/>
      <c r="L1161" s="135"/>
      <c r="M1161" s="133"/>
      <c r="N1161" s="133"/>
      <c r="O1161" s="156"/>
      <c r="P1161" s="133"/>
      <c r="Q1161" s="133"/>
      <c r="R1161" s="133"/>
      <c r="S1161" s="133"/>
      <c r="T1161" s="133"/>
      <c r="U1161" s="133"/>
      <c r="V1161" s="133"/>
      <c r="W1161" s="133"/>
      <c r="X1161" s="133"/>
      <c r="Y1161" s="133"/>
      <c r="Z1161" s="133"/>
      <c r="AA1161" s="133"/>
      <c r="AB1161" s="129" t="str">
        <f>IF(基本情報登録!$D$10="","",IF(基本情報登録!$D$10=F1161,1,0))</f>
        <v/>
      </c>
      <c r="AC1161" s="133"/>
    </row>
    <row r="1162" spans="1:29">
      <c r="A1162" s="169"/>
      <c r="B1162" s="135"/>
      <c r="C1162" s="135"/>
      <c r="D1162" s="135"/>
      <c r="E1162" s="135"/>
      <c r="F1162" s="135"/>
      <c r="G1162" s="135"/>
      <c r="H1162" s="135"/>
      <c r="I1162" s="135"/>
      <c r="J1162" s="135"/>
      <c r="K1162" s="135"/>
      <c r="L1162" s="135"/>
      <c r="M1162" s="133"/>
      <c r="N1162" s="133"/>
      <c r="O1162" s="156"/>
      <c r="P1162" s="133"/>
      <c r="Q1162" s="133"/>
      <c r="R1162" s="133"/>
      <c r="S1162" s="133"/>
      <c r="T1162" s="133"/>
      <c r="U1162" s="133"/>
      <c r="V1162" s="133"/>
      <c r="W1162" s="133"/>
      <c r="X1162" s="133"/>
      <c r="Y1162" s="133"/>
      <c r="Z1162" s="133"/>
      <c r="AA1162" s="133"/>
      <c r="AB1162" s="129" t="str">
        <f>IF(基本情報登録!$D$10="","",IF(基本情報登録!$D$10=F1162,1,0))</f>
        <v/>
      </c>
      <c r="AC1162" s="133"/>
    </row>
    <row r="1163" spans="1:29">
      <c r="A1163" s="169"/>
      <c r="B1163" s="135"/>
      <c r="C1163" s="135"/>
      <c r="D1163" s="135"/>
      <c r="E1163" s="135"/>
      <c r="F1163" s="135"/>
      <c r="G1163" s="135"/>
      <c r="H1163" s="135"/>
      <c r="I1163" s="135"/>
      <c r="J1163" s="135"/>
      <c r="K1163" s="135"/>
      <c r="L1163" s="135"/>
      <c r="M1163" s="133"/>
      <c r="N1163" s="133"/>
      <c r="O1163" s="156"/>
      <c r="P1163" s="133"/>
      <c r="Q1163" s="133"/>
      <c r="R1163" s="133"/>
      <c r="S1163" s="133"/>
      <c r="T1163" s="133"/>
      <c r="U1163" s="133"/>
      <c r="V1163" s="133"/>
      <c r="W1163" s="133"/>
      <c r="X1163" s="133"/>
      <c r="Y1163" s="133"/>
      <c r="Z1163" s="133"/>
      <c r="AA1163" s="133"/>
      <c r="AB1163" s="129" t="str">
        <f>IF(基本情報登録!$D$10="","",IF(基本情報登録!$D$10=F1163,1,0))</f>
        <v/>
      </c>
      <c r="AC1163" s="133"/>
    </row>
    <row r="1164" spans="1:29">
      <c r="A1164" s="169"/>
      <c r="B1164" s="135"/>
      <c r="C1164" s="135"/>
      <c r="D1164" s="135"/>
      <c r="E1164" s="135"/>
      <c r="F1164" s="135"/>
      <c r="G1164" s="135"/>
      <c r="H1164" s="135"/>
      <c r="I1164" s="135"/>
      <c r="J1164" s="135"/>
      <c r="K1164" s="135"/>
      <c r="L1164" s="135"/>
      <c r="M1164" s="133"/>
      <c r="N1164" s="133"/>
      <c r="O1164" s="156"/>
      <c r="P1164" s="133"/>
      <c r="Q1164" s="133"/>
      <c r="R1164" s="133"/>
      <c r="S1164" s="133"/>
      <c r="T1164" s="133"/>
      <c r="U1164" s="133"/>
      <c r="V1164" s="133"/>
      <c r="W1164" s="133"/>
      <c r="X1164" s="133"/>
      <c r="Y1164" s="133"/>
      <c r="Z1164" s="133"/>
      <c r="AA1164" s="133"/>
      <c r="AB1164" s="129" t="str">
        <f>IF(基本情報登録!$D$10="","",IF(基本情報登録!$D$10=F1164,1,0))</f>
        <v/>
      </c>
      <c r="AC1164" s="133"/>
    </row>
    <row r="1165" spans="1:29">
      <c r="A1165" s="169"/>
      <c r="B1165" s="135"/>
      <c r="C1165" s="135"/>
      <c r="D1165" s="135"/>
      <c r="E1165" s="135"/>
      <c r="F1165" s="135"/>
      <c r="G1165" s="135"/>
      <c r="H1165" s="135"/>
      <c r="I1165" s="135"/>
      <c r="J1165" s="135"/>
      <c r="K1165" s="135"/>
      <c r="L1165" s="135"/>
      <c r="M1165" s="133"/>
      <c r="N1165" s="133"/>
      <c r="O1165" s="156"/>
      <c r="P1165" s="133"/>
      <c r="Q1165" s="133"/>
      <c r="R1165" s="133"/>
      <c r="S1165" s="133"/>
      <c r="T1165" s="133"/>
      <c r="U1165" s="133"/>
      <c r="V1165" s="133"/>
      <c r="W1165" s="133"/>
      <c r="X1165" s="133"/>
      <c r="Y1165" s="133"/>
      <c r="Z1165" s="133"/>
      <c r="AA1165" s="133"/>
      <c r="AB1165" s="129" t="str">
        <f>IF(基本情報登録!$D$10="","",IF(基本情報登録!$D$10=F1165,1,0))</f>
        <v/>
      </c>
      <c r="AC1165" s="133"/>
    </row>
    <row r="1166" spans="1:29">
      <c r="A1166" s="169"/>
      <c r="B1166" s="135"/>
      <c r="C1166" s="135"/>
      <c r="D1166" s="135"/>
      <c r="E1166" s="135"/>
      <c r="F1166" s="135"/>
      <c r="G1166" s="135"/>
      <c r="H1166" s="135"/>
      <c r="I1166" s="135"/>
      <c r="J1166" s="135"/>
      <c r="K1166" s="135"/>
      <c r="L1166" s="135"/>
      <c r="M1166" s="133"/>
      <c r="N1166" s="133"/>
      <c r="O1166" s="156"/>
      <c r="P1166" s="133"/>
      <c r="Q1166" s="133"/>
      <c r="R1166" s="133"/>
      <c r="S1166" s="133"/>
      <c r="T1166" s="133"/>
      <c r="U1166" s="133"/>
      <c r="V1166" s="133"/>
      <c r="W1166" s="133"/>
      <c r="X1166" s="133"/>
      <c r="Y1166" s="133"/>
      <c r="Z1166" s="133"/>
      <c r="AA1166" s="133"/>
      <c r="AB1166" s="129" t="str">
        <f>IF(基本情報登録!$D$10="","",IF(基本情報登録!$D$10=F1166,1,0))</f>
        <v/>
      </c>
      <c r="AC1166" s="133"/>
    </row>
    <row r="1167" spans="1:29">
      <c r="A1167" s="169"/>
      <c r="B1167" s="135"/>
      <c r="C1167" s="135"/>
      <c r="D1167" s="135"/>
      <c r="E1167" s="135"/>
      <c r="F1167" s="135"/>
      <c r="G1167" s="135"/>
      <c r="H1167" s="135"/>
      <c r="I1167" s="135"/>
      <c r="J1167" s="135"/>
      <c r="K1167" s="135"/>
      <c r="L1167" s="135"/>
      <c r="M1167" s="133"/>
      <c r="N1167" s="133"/>
      <c r="O1167" s="156"/>
      <c r="P1167" s="133"/>
      <c r="Q1167" s="133"/>
      <c r="R1167" s="133"/>
      <c r="S1167" s="133"/>
      <c r="T1167" s="133"/>
      <c r="U1167" s="133"/>
      <c r="V1167" s="133"/>
      <c r="W1167" s="133"/>
      <c r="X1167" s="133"/>
      <c r="Y1167" s="133"/>
      <c r="Z1167" s="133"/>
      <c r="AA1167" s="133"/>
      <c r="AB1167" s="129" t="str">
        <f>IF(基本情報登録!$D$10="","",IF(基本情報登録!$D$10=F1167,1,0))</f>
        <v/>
      </c>
      <c r="AC1167" s="133"/>
    </row>
    <row r="1168" spans="1:29">
      <c r="A1168" s="169"/>
      <c r="B1168" s="135"/>
      <c r="C1168" s="135"/>
      <c r="D1168" s="135"/>
      <c r="E1168" s="135"/>
      <c r="F1168" s="135"/>
      <c r="G1168" s="135"/>
      <c r="H1168" s="135"/>
      <c r="I1168" s="135"/>
      <c r="J1168" s="135"/>
      <c r="K1168" s="135"/>
      <c r="L1168" s="135"/>
      <c r="M1168" s="133"/>
      <c r="N1168" s="133"/>
      <c r="O1168" s="156"/>
      <c r="P1168" s="133"/>
      <c r="Q1168" s="133"/>
      <c r="R1168" s="133"/>
      <c r="S1168" s="133"/>
      <c r="T1168" s="133"/>
      <c r="U1168" s="133"/>
      <c r="V1168" s="133"/>
      <c r="W1168" s="133"/>
      <c r="X1168" s="133"/>
      <c r="Y1168" s="133"/>
      <c r="Z1168" s="133"/>
      <c r="AA1168" s="133"/>
      <c r="AB1168" s="129" t="str">
        <f>IF(基本情報登録!$D$10="","",IF(基本情報登録!$D$10=F1168,1,0))</f>
        <v/>
      </c>
      <c r="AC1168" s="133"/>
    </row>
    <row r="1169" spans="1:29">
      <c r="A1169" s="169"/>
      <c r="B1169" s="135"/>
      <c r="C1169" s="135"/>
      <c r="D1169" s="135"/>
      <c r="E1169" s="135"/>
      <c r="F1169" s="135"/>
      <c r="G1169" s="135"/>
      <c r="H1169" s="135"/>
      <c r="I1169" s="135"/>
      <c r="J1169" s="135"/>
      <c r="K1169" s="135"/>
      <c r="L1169" s="135"/>
      <c r="M1169" s="133"/>
      <c r="N1169" s="133"/>
      <c r="O1169" s="156"/>
      <c r="P1169" s="133"/>
      <c r="Q1169" s="133"/>
      <c r="R1169" s="133"/>
      <c r="S1169" s="133"/>
      <c r="T1169" s="133"/>
      <c r="U1169" s="133"/>
      <c r="V1169" s="133"/>
      <c r="W1169" s="133"/>
      <c r="X1169" s="133"/>
      <c r="Y1169" s="133"/>
      <c r="Z1169" s="133"/>
      <c r="AA1169" s="133"/>
      <c r="AB1169" s="129" t="str">
        <f>IF(基本情報登録!$D$10="","",IF(基本情報登録!$D$10=F1169,1,0))</f>
        <v/>
      </c>
      <c r="AC1169" s="133"/>
    </row>
    <row r="1170" spans="1:29">
      <c r="A1170" s="169"/>
      <c r="B1170" s="135"/>
      <c r="C1170" s="135"/>
      <c r="D1170" s="135"/>
      <c r="E1170" s="135"/>
      <c r="F1170" s="135"/>
      <c r="G1170" s="135"/>
      <c r="H1170" s="135"/>
      <c r="I1170" s="135"/>
      <c r="J1170" s="135"/>
      <c r="K1170" s="135"/>
      <c r="L1170" s="135"/>
      <c r="M1170" s="133"/>
      <c r="N1170" s="133"/>
      <c r="O1170" s="156"/>
      <c r="P1170" s="133"/>
      <c r="Q1170" s="133"/>
      <c r="R1170" s="133"/>
      <c r="S1170" s="133"/>
      <c r="T1170" s="133"/>
      <c r="U1170" s="133"/>
      <c r="V1170" s="133"/>
      <c r="W1170" s="133"/>
      <c r="X1170" s="133"/>
      <c r="Y1170" s="133"/>
      <c r="Z1170" s="133"/>
      <c r="AA1170" s="133"/>
      <c r="AB1170" s="129" t="str">
        <f>IF(基本情報登録!$D$10="","",IF(基本情報登録!$D$10=F1170,1,0))</f>
        <v/>
      </c>
      <c r="AC1170" s="133"/>
    </row>
    <row r="1171" spans="1:29">
      <c r="A1171" s="169"/>
      <c r="B1171" s="135"/>
      <c r="C1171" s="135"/>
      <c r="D1171" s="135"/>
      <c r="E1171" s="135"/>
      <c r="F1171" s="135"/>
      <c r="G1171" s="135"/>
      <c r="H1171" s="135"/>
      <c r="I1171" s="135"/>
      <c r="J1171" s="135"/>
      <c r="K1171" s="135"/>
      <c r="L1171" s="135"/>
      <c r="M1171" s="133"/>
      <c r="N1171" s="133"/>
      <c r="O1171" s="156"/>
      <c r="P1171" s="133"/>
      <c r="Q1171" s="133"/>
      <c r="R1171" s="133"/>
      <c r="S1171" s="133"/>
      <c r="T1171" s="133"/>
      <c r="U1171" s="133"/>
      <c r="V1171" s="133"/>
      <c r="W1171" s="133"/>
      <c r="X1171" s="133"/>
      <c r="Y1171" s="133"/>
      <c r="Z1171" s="133"/>
      <c r="AA1171" s="133"/>
      <c r="AB1171" s="129" t="str">
        <f>IF(基本情報登録!$D$10="","",IF(基本情報登録!$D$10=F1171,1,0))</f>
        <v/>
      </c>
      <c r="AC1171" s="133"/>
    </row>
    <row r="1172" spans="1:29">
      <c r="A1172" s="169"/>
      <c r="B1172" s="135"/>
      <c r="C1172" s="135"/>
      <c r="D1172" s="135"/>
      <c r="E1172" s="135"/>
      <c r="F1172" s="135"/>
      <c r="G1172" s="135"/>
      <c r="H1172" s="135"/>
      <c r="I1172" s="135"/>
      <c r="J1172" s="135"/>
      <c r="K1172" s="135"/>
      <c r="L1172" s="135"/>
      <c r="M1172" s="133"/>
      <c r="N1172" s="133"/>
      <c r="O1172" s="156"/>
      <c r="P1172" s="133"/>
      <c r="Q1172" s="133"/>
      <c r="R1172" s="133"/>
      <c r="S1172" s="133"/>
      <c r="T1172" s="133"/>
      <c r="U1172" s="133"/>
      <c r="V1172" s="133"/>
      <c r="W1172" s="133"/>
      <c r="X1172" s="133"/>
      <c r="Y1172" s="133"/>
      <c r="Z1172" s="133"/>
      <c r="AA1172" s="133"/>
      <c r="AB1172" s="129" t="str">
        <f>IF(基本情報登録!$D$10="","",IF(基本情報登録!$D$10=F1172,1,0))</f>
        <v/>
      </c>
      <c r="AC1172" s="133"/>
    </row>
    <row r="1173" spans="1:29">
      <c r="A1173" s="169"/>
      <c r="B1173" s="135"/>
      <c r="C1173" s="135"/>
      <c r="D1173" s="135"/>
      <c r="E1173" s="135"/>
      <c r="F1173" s="135"/>
      <c r="G1173" s="135"/>
      <c r="H1173" s="135"/>
      <c r="I1173" s="135"/>
      <c r="J1173" s="135"/>
      <c r="K1173" s="135"/>
      <c r="L1173" s="135"/>
      <c r="M1173" s="133"/>
      <c r="N1173" s="133"/>
      <c r="O1173" s="156"/>
      <c r="P1173" s="133"/>
      <c r="Q1173" s="133"/>
      <c r="R1173" s="133"/>
      <c r="S1173" s="133"/>
      <c r="T1173" s="133"/>
      <c r="U1173" s="133"/>
      <c r="V1173" s="133"/>
      <c r="W1173" s="133"/>
      <c r="X1173" s="133"/>
      <c r="Y1173" s="133"/>
      <c r="Z1173" s="133"/>
      <c r="AA1173" s="133"/>
      <c r="AB1173" s="129" t="str">
        <f>IF(基本情報登録!$D$10="","",IF(基本情報登録!$D$10=F1173,1,0))</f>
        <v/>
      </c>
      <c r="AC1173" s="133"/>
    </row>
    <row r="1174" spans="1:29">
      <c r="A1174" s="169"/>
      <c r="B1174" s="135"/>
      <c r="C1174" s="135"/>
      <c r="D1174" s="135"/>
      <c r="E1174" s="135"/>
      <c r="F1174" s="135"/>
      <c r="G1174" s="135"/>
      <c r="H1174" s="135"/>
      <c r="I1174" s="135"/>
      <c r="J1174" s="135"/>
      <c r="K1174" s="135"/>
      <c r="L1174" s="135"/>
      <c r="M1174" s="133"/>
      <c r="N1174" s="133"/>
      <c r="O1174" s="156"/>
      <c r="P1174" s="133"/>
      <c r="Q1174" s="133"/>
      <c r="R1174" s="133"/>
      <c r="S1174" s="133"/>
      <c r="T1174" s="133"/>
      <c r="U1174" s="133"/>
      <c r="V1174" s="133"/>
      <c r="W1174" s="133"/>
      <c r="X1174" s="133"/>
      <c r="Y1174" s="133"/>
      <c r="Z1174" s="133"/>
      <c r="AA1174" s="133"/>
      <c r="AB1174" s="129" t="str">
        <f>IF(基本情報登録!$D$10="","",IF(基本情報登録!$D$10=F1174,1,0))</f>
        <v/>
      </c>
      <c r="AC1174" s="133"/>
    </row>
    <row r="1175" spans="1:29">
      <c r="A1175" s="169"/>
      <c r="B1175" s="135"/>
      <c r="C1175" s="135"/>
      <c r="D1175" s="135"/>
      <c r="E1175" s="135"/>
      <c r="F1175" s="135"/>
      <c r="G1175" s="135"/>
      <c r="H1175" s="135"/>
      <c r="I1175" s="135"/>
      <c r="J1175" s="135"/>
      <c r="K1175" s="135"/>
      <c r="L1175" s="135"/>
      <c r="M1175" s="133"/>
      <c r="N1175" s="133"/>
      <c r="O1175" s="156"/>
      <c r="P1175" s="133"/>
      <c r="Q1175" s="133"/>
      <c r="R1175" s="133"/>
      <c r="S1175" s="133"/>
      <c r="T1175" s="133"/>
      <c r="U1175" s="133"/>
      <c r="V1175" s="133"/>
      <c r="W1175" s="133"/>
      <c r="X1175" s="133"/>
      <c r="Y1175" s="133"/>
      <c r="Z1175" s="133"/>
      <c r="AA1175" s="133"/>
      <c r="AB1175" s="129" t="str">
        <f>IF(基本情報登録!$D$10="","",IF(基本情報登録!$D$10=F1175,1,0))</f>
        <v/>
      </c>
      <c r="AC1175" s="133"/>
    </row>
    <row r="1176" spans="1:29">
      <c r="A1176" s="169"/>
      <c r="B1176" s="135"/>
      <c r="C1176" s="135"/>
      <c r="D1176" s="135"/>
      <c r="E1176" s="135"/>
      <c r="F1176" s="135"/>
      <c r="G1176" s="135"/>
      <c r="H1176" s="135"/>
      <c r="I1176" s="135"/>
      <c r="J1176" s="135"/>
      <c r="K1176" s="135"/>
      <c r="L1176" s="135"/>
      <c r="M1176" s="133"/>
      <c r="N1176" s="133"/>
      <c r="O1176" s="156"/>
      <c r="P1176" s="133"/>
      <c r="Q1176" s="133"/>
      <c r="R1176" s="133"/>
      <c r="S1176" s="133"/>
      <c r="T1176" s="133"/>
      <c r="U1176" s="133"/>
      <c r="V1176" s="133"/>
      <c r="W1176" s="133"/>
      <c r="X1176" s="133"/>
      <c r="Y1176" s="133"/>
      <c r="Z1176" s="133"/>
      <c r="AA1176" s="133"/>
      <c r="AB1176" s="129" t="str">
        <f>IF(基本情報登録!$D$10="","",IF(基本情報登録!$D$10=F1176,1,0))</f>
        <v/>
      </c>
      <c r="AC1176" s="133"/>
    </row>
    <row r="1177" spans="1:29">
      <c r="A1177" s="169"/>
      <c r="B1177" s="135"/>
      <c r="C1177" s="135"/>
      <c r="D1177" s="135"/>
      <c r="E1177" s="135"/>
      <c r="F1177" s="135"/>
      <c r="G1177" s="135"/>
      <c r="H1177" s="135"/>
      <c r="I1177" s="135"/>
      <c r="J1177" s="135"/>
      <c r="K1177" s="135"/>
      <c r="L1177" s="135"/>
      <c r="M1177" s="133"/>
      <c r="N1177" s="133"/>
      <c r="O1177" s="156"/>
      <c r="P1177" s="133"/>
      <c r="Q1177" s="133"/>
      <c r="R1177" s="133"/>
      <c r="S1177" s="133"/>
      <c r="T1177" s="133"/>
      <c r="U1177" s="133"/>
      <c r="V1177" s="133"/>
      <c r="W1177" s="133"/>
      <c r="X1177" s="133"/>
      <c r="Y1177" s="133"/>
      <c r="Z1177" s="133"/>
      <c r="AA1177" s="133"/>
      <c r="AB1177" s="129" t="str">
        <f>IF(基本情報登録!$D$10="","",IF(基本情報登録!$D$10=F1177,1,0))</f>
        <v/>
      </c>
      <c r="AC1177" s="133"/>
    </row>
    <row r="1178" spans="1:29">
      <c r="A1178" s="169"/>
      <c r="B1178" s="135"/>
      <c r="C1178" s="135"/>
      <c r="D1178" s="135"/>
      <c r="E1178" s="135"/>
      <c r="F1178" s="135"/>
      <c r="G1178" s="135"/>
      <c r="H1178" s="135"/>
      <c r="I1178" s="135"/>
      <c r="J1178" s="135"/>
      <c r="K1178" s="135"/>
      <c r="L1178" s="135"/>
      <c r="M1178" s="133"/>
      <c r="N1178" s="133"/>
      <c r="O1178" s="156"/>
      <c r="P1178" s="133"/>
      <c r="Q1178" s="133"/>
      <c r="R1178" s="133"/>
      <c r="S1178" s="133"/>
      <c r="T1178" s="133"/>
      <c r="U1178" s="133"/>
      <c r="V1178" s="133"/>
      <c r="W1178" s="133"/>
      <c r="X1178" s="133"/>
      <c r="Y1178" s="133"/>
      <c r="Z1178" s="133"/>
      <c r="AA1178" s="133"/>
      <c r="AB1178" s="129" t="str">
        <f>IF(基本情報登録!$D$10="","",IF(基本情報登録!$D$10=F1178,1,0))</f>
        <v/>
      </c>
      <c r="AC1178" s="133"/>
    </row>
    <row r="1179" spans="1:29">
      <c r="A1179" s="169"/>
      <c r="B1179" s="135"/>
      <c r="C1179" s="135"/>
      <c r="D1179" s="135"/>
      <c r="E1179" s="135"/>
      <c r="F1179" s="135"/>
      <c r="G1179" s="135"/>
      <c r="H1179" s="135"/>
      <c r="I1179" s="135"/>
      <c r="J1179" s="135"/>
      <c r="K1179" s="135"/>
      <c r="L1179" s="135"/>
      <c r="M1179" s="133"/>
      <c r="N1179" s="133"/>
      <c r="O1179" s="156"/>
      <c r="P1179" s="133"/>
      <c r="Q1179" s="133"/>
      <c r="R1179" s="133"/>
      <c r="S1179" s="133"/>
      <c r="T1179" s="133"/>
      <c r="U1179" s="133"/>
      <c r="V1179" s="133"/>
      <c r="W1179" s="133"/>
      <c r="X1179" s="133"/>
      <c r="Y1179" s="133"/>
      <c r="Z1179" s="133"/>
      <c r="AA1179" s="133"/>
      <c r="AB1179" s="129" t="str">
        <f>IF(基本情報登録!$D$10="","",IF(基本情報登録!$D$10=F1179,1,0))</f>
        <v/>
      </c>
      <c r="AC1179" s="133"/>
    </row>
    <row r="1180" spans="1:29">
      <c r="A1180" s="169"/>
      <c r="B1180" s="135"/>
      <c r="C1180" s="135"/>
      <c r="D1180" s="135"/>
      <c r="E1180" s="135"/>
      <c r="F1180" s="135"/>
      <c r="G1180" s="135"/>
      <c r="H1180" s="135"/>
      <c r="I1180" s="135"/>
      <c r="J1180" s="135"/>
      <c r="K1180" s="135"/>
      <c r="L1180" s="135"/>
      <c r="M1180" s="133"/>
      <c r="N1180" s="133"/>
      <c r="O1180" s="156"/>
      <c r="P1180" s="133"/>
      <c r="Q1180" s="133"/>
      <c r="R1180" s="133"/>
      <c r="S1180" s="133"/>
      <c r="T1180" s="133"/>
      <c r="U1180" s="133"/>
      <c r="V1180" s="133"/>
      <c r="W1180" s="133"/>
      <c r="X1180" s="133"/>
      <c r="Y1180" s="133"/>
      <c r="Z1180" s="133"/>
      <c r="AA1180" s="133"/>
      <c r="AB1180" s="129" t="str">
        <f>IF(基本情報登録!$D$10="","",IF(基本情報登録!$D$10=F1180,1,0))</f>
        <v/>
      </c>
      <c r="AC1180" s="133"/>
    </row>
    <row r="1181" spans="1:29">
      <c r="A1181" s="169"/>
      <c r="B1181" s="135"/>
      <c r="C1181" s="135"/>
      <c r="D1181" s="135"/>
      <c r="E1181" s="135"/>
      <c r="F1181" s="135"/>
      <c r="G1181" s="135"/>
      <c r="H1181" s="135"/>
      <c r="I1181" s="135"/>
      <c r="J1181" s="135"/>
      <c r="K1181" s="135"/>
      <c r="L1181" s="135"/>
      <c r="M1181" s="133"/>
      <c r="N1181" s="133"/>
      <c r="O1181" s="156"/>
      <c r="P1181" s="133"/>
      <c r="Q1181" s="133"/>
      <c r="R1181" s="133"/>
      <c r="S1181" s="133"/>
      <c r="T1181" s="133"/>
      <c r="U1181" s="133"/>
      <c r="V1181" s="133"/>
      <c r="W1181" s="133"/>
      <c r="X1181" s="133"/>
      <c r="Y1181" s="133"/>
      <c r="Z1181" s="133"/>
      <c r="AA1181" s="133"/>
      <c r="AB1181" s="129" t="str">
        <f>IF(基本情報登録!$D$10="","",IF(基本情報登録!$D$10=F1181,1,0))</f>
        <v/>
      </c>
      <c r="AC1181" s="133"/>
    </row>
    <row r="1182" spans="1:29">
      <c r="A1182" s="169"/>
      <c r="B1182" s="135"/>
      <c r="C1182" s="135"/>
      <c r="D1182" s="135"/>
      <c r="E1182" s="135"/>
      <c r="F1182" s="135"/>
      <c r="G1182" s="135"/>
      <c r="H1182" s="135"/>
      <c r="I1182" s="135"/>
      <c r="J1182" s="135"/>
      <c r="K1182" s="135"/>
      <c r="L1182" s="135"/>
      <c r="M1182" s="133"/>
      <c r="N1182" s="133"/>
      <c r="O1182" s="156"/>
      <c r="P1182" s="133"/>
      <c r="Q1182" s="133"/>
      <c r="R1182" s="133"/>
      <c r="S1182" s="133"/>
      <c r="T1182" s="133"/>
      <c r="U1182" s="133"/>
      <c r="V1182" s="133"/>
      <c r="W1182" s="133"/>
      <c r="X1182" s="133"/>
      <c r="Y1182" s="133"/>
      <c r="Z1182" s="133"/>
      <c r="AA1182" s="133"/>
      <c r="AB1182" s="129" t="str">
        <f>IF(基本情報登録!$D$10="","",IF(基本情報登録!$D$10=F1182,1,0))</f>
        <v/>
      </c>
      <c r="AC1182" s="133"/>
    </row>
    <row r="1183" spans="1:29">
      <c r="A1183" s="169"/>
      <c r="B1183" s="135"/>
      <c r="C1183" s="135"/>
      <c r="D1183" s="135"/>
      <c r="E1183" s="135"/>
      <c r="F1183" s="135"/>
      <c r="G1183" s="135"/>
      <c r="H1183" s="135"/>
      <c r="I1183" s="135"/>
      <c r="J1183" s="135"/>
      <c r="K1183" s="135"/>
      <c r="L1183" s="135"/>
      <c r="M1183" s="133"/>
      <c r="N1183" s="133"/>
      <c r="O1183" s="156"/>
      <c r="P1183" s="133"/>
      <c r="Q1183" s="133"/>
      <c r="R1183" s="133"/>
      <c r="S1183" s="133"/>
      <c r="T1183" s="133"/>
      <c r="U1183" s="133"/>
      <c r="V1183" s="133"/>
      <c r="W1183" s="133"/>
      <c r="X1183" s="133"/>
      <c r="Y1183" s="133"/>
      <c r="Z1183" s="133"/>
      <c r="AA1183" s="133"/>
      <c r="AB1183" s="129" t="str">
        <f>IF(基本情報登録!$D$10="","",IF(基本情報登録!$D$10=F1183,1,0))</f>
        <v/>
      </c>
      <c r="AC1183" s="133"/>
    </row>
    <row r="1184" spans="1:29">
      <c r="A1184" s="169"/>
      <c r="B1184" s="135"/>
      <c r="C1184" s="135"/>
      <c r="D1184" s="135"/>
      <c r="E1184" s="135"/>
      <c r="F1184" s="135"/>
      <c r="G1184" s="135"/>
      <c r="H1184" s="135"/>
      <c r="I1184" s="135"/>
      <c r="J1184" s="135"/>
      <c r="K1184" s="135"/>
      <c r="L1184" s="135"/>
      <c r="M1184" s="133"/>
      <c r="N1184" s="133"/>
      <c r="O1184" s="156"/>
      <c r="P1184" s="133"/>
      <c r="Q1184" s="133"/>
      <c r="R1184" s="133"/>
      <c r="S1184" s="133"/>
      <c r="T1184" s="133"/>
      <c r="U1184" s="133"/>
      <c r="V1184" s="133"/>
      <c r="W1184" s="133"/>
      <c r="X1184" s="133"/>
      <c r="Y1184" s="133"/>
      <c r="Z1184" s="133"/>
      <c r="AA1184" s="133"/>
      <c r="AB1184" s="129" t="str">
        <f>IF(基本情報登録!$D$10="","",IF(基本情報登録!$D$10=F1184,1,0))</f>
        <v/>
      </c>
      <c r="AC1184" s="133"/>
    </row>
    <row r="1185" spans="1:29">
      <c r="A1185" s="169"/>
      <c r="B1185" s="135"/>
      <c r="C1185" s="135"/>
      <c r="D1185" s="135"/>
      <c r="E1185" s="135"/>
      <c r="F1185" s="135"/>
      <c r="G1185" s="135"/>
      <c r="H1185" s="135"/>
      <c r="I1185" s="135"/>
      <c r="J1185" s="135"/>
      <c r="K1185" s="135"/>
      <c r="L1185" s="135"/>
      <c r="M1185" s="133"/>
      <c r="N1185" s="133"/>
      <c r="O1185" s="156"/>
      <c r="P1185" s="133"/>
      <c r="Q1185" s="133"/>
      <c r="R1185" s="133"/>
      <c r="S1185" s="133"/>
      <c r="T1185" s="133"/>
      <c r="U1185" s="133"/>
      <c r="V1185" s="133"/>
      <c r="W1185" s="133"/>
      <c r="X1185" s="133"/>
      <c r="Y1185" s="133"/>
      <c r="Z1185" s="133"/>
      <c r="AA1185" s="133"/>
      <c r="AB1185" s="129" t="str">
        <f>IF(基本情報登録!$D$10="","",IF(基本情報登録!$D$10=F1185,1,0))</f>
        <v/>
      </c>
      <c r="AC1185" s="133"/>
    </row>
    <row r="1186" spans="1:29">
      <c r="A1186" s="169"/>
      <c r="B1186" s="135"/>
      <c r="C1186" s="135"/>
      <c r="D1186" s="135"/>
      <c r="E1186" s="135"/>
      <c r="F1186" s="135"/>
      <c r="G1186" s="135"/>
      <c r="H1186" s="135"/>
      <c r="I1186" s="135"/>
      <c r="J1186" s="135"/>
      <c r="K1186" s="135"/>
      <c r="L1186" s="135"/>
      <c r="M1186" s="133"/>
      <c r="N1186" s="133"/>
      <c r="O1186" s="156"/>
      <c r="P1186" s="133"/>
      <c r="Q1186" s="133"/>
      <c r="R1186" s="133"/>
      <c r="S1186" s="133"/>
      <c r="T1186" s="133"/>
      <c r="U1186" s="133"/>
      <c r="V1186" s="133"/>
      <c r="W1186" s="133"/>
      <c r="X1186" s="133"/>
      <c r="Y1186" s="133"/>
      <c r="Z1186" s="133"/>
      <c r="AA1186" s="133"/>
      <c r="AB1186" s="129" t="str">
        <f>IF(基本情報登録!$D$10="","",IF(基本情報登録!$D$10=F1186,1,0))</f>
        <v/>
      </c>
      <c r="AC1186" s="133"/>
    </row>
    <row r="1187" spans="1:29">
      <c r="A1187" s="169"/>
      <c r="B1187" s="135"/>
      <c r="C1187" s="135"/>
      <c r="D1187" s="135"/>
      <c r="E1187" s="135"/>
      <c r="F1187" s="135"/>
      <c r="G1187" s="135"/>
      <c r="H1187" s="135"/>
      <c r="I1187" s="135"/>
      <c r="J1187" s="135"/>
      <c r="K1187" s="135"/>
      <c r="L1187" s="135"/>
      <c r="M1187" s="133"/>
      <c r="N1187" s="133"/>
      <c r="O1187" s="156"/>
      <c r="P1187" s="133"/>
      <c r="Q1187" s="133"/>
      <c r="R1187" s="133"/>
      <c r="S1187" s="133"/>
      <c r="T1187" s="133"/>
      <c r="U1187" s="133"/>
      <c r="V1187" s="133"/>
      <c r="W1187" s="133"/>
      <c r="X1187" s="133"/>
      <c r="Y1187" s="133"/>
      <c r="Z1187" s="133"/>
      <c r="AA1187" s="133"/>
      <c r="AB1187" s="129" t="str">
        <f>IF(基本情報登録!$D$10="","",IF(基本情報登録!$D$10=F1187,1,0))</f>
        <v/>
      </c>
      <c r="AC1187" s="133"/>
    </row>
    <row r="1188" spans="1:29">
      <c r="A1188" s="169"/>
      <c r="B1188" s="135"/>
      <c r="C1188" s="135"/>
      <c r="D1188" s="135"/>
      <c r="E1188" s="135"/>
      <c r="F1188" s="135"/>
      <c r="G1188" s="135"/>
      <c r="H1188" s="135"/>
      <c r="I1188" s="135"/>
      <c r="J1188" s="135"/>
      <c r="K1188" s="135"/>
      <c r="L1188" s="135"/>
      <c r="M1188" s="133"/>
      <c r="N1188" s="133"/>
      <c r="O1188" s="156"/>
      <c r="P1188" s="133"/>
      <c r="Q1188" s="133"/>
      <c r="R1188" s="133"/>
      <c r="S1188" s="133"/>
      <c r="T1188" s="133"/>
      <c r="U1188" s="133"/>
      <c r="V1188" s="133"/>
      <c r="W1188" s="133"/>
      <c r="X1188" s="133"/>
      <c r="Y1188" s="133"/>
      <c r="Z1188" s="133"/>
      <c r="AA1188" s="133"/>
      <c r="AB1188" s="129" t="str">
        <f>IF(基本情報登録!$D$10="","",IF(基本情報登録!$D$10=F1188,1,0))</f>
        <v/>
      </c>
      <c r="AC1188" s="133"/>
    </row>
    <row r="1189" spans="1:29">
      <c r="A1189" s="169"/>
      <c r="B1189" s="135"/>
      <c r="C1189" s="135"/>
      <c r="D1189" s="135"/>
      <c r="E1189" s="135"/>
      <c r="F1189" s="135"/>
      <c r="G1189" s="135"/>
      <c r="H1189" s="135"/>
      <c r="I1189" s="135"/>
      <c r="J1189" s="135"/>
      <c r="K1189" s="135"/>
      <c r="L1189" s="135"/>
      <c r="M1189" s="133"/>
      <c r="N1189" s="133"/>
      <c r="O1189" s="156"/>
      <c r="P1189" s="133"/>
      <c r="Q1189" s="133"/>
      <c r="R1189" s="133"/>
      <c r="S1189" s="133"/>
      <c r="T1189" s="133"/>
      <c r="U1189" s="133"/>
      <c r="V1189" s="133"/>
      <c r="W1189" s="133"/>
      <c r="X1189" s="133"/>
      <c r="Y1189" s="133"/>
      <c r="Z1189" s="133"/>
      <c r="AA1189" s="133"/>
      <c r="AB1189" s="129" t="str">
        <f>IF(基本情報登録!$D$10="","",IF(基本情報登録!$D$10=F1189,1,0))</f>
        <v/>
      </c>
      <c r="AC1189" s="133"/>
    </row>
    <row r="1190" spans="1:29">
      <c r="A1190" s="169"/>
      <c r="B1190" s="135"/>
      <c r="C1190" s="135"/>
      <c r="D1190" s="135"/>
      <c r="E1190" s="135"/>
      <c r="F1190" s="135"/>
      <c r="G1190" s="135"/>
      <c r="H1190" s="135"/>
      <c r="I1190" s="135"/>
      <c r="J1190" s="135"/>
      <c r="K1190" s="135"/>
      <c r="L1190" s="135"/>
      <c r="M1190" s="133"/>
      <c r="N1190" s="133"/>
      <c r="O1190" s="156"/>
      <c r="P1190" s="133"/>
      <c r="Q1190" s="133"/>
      <c r="R1190" s="133"/>
      <c r="S1190" s="133"/>
      <c r="T1190" s="133"/>
      <c r="U1190" s="133"/>
      <c r="V1190" s="133"/>
      <c r="W1190" s="133"/>
      <c r="X1190" s="133"/>
      <c r="Y1190" s="133"/>
      <c r="Z1190" s="133"/>
      <c r="AA1190" s="133"/>
      <c r="AB1190" s="129" t="str">
        <f>IF(基本情報登録!$D$10="","",IF(基本情報登録!$D$10=F1190,1,0))</f>
        <v/>
      </c>
      <c r="AC1190" s="133"/>
    </row>
    <row r="1191" spans="1:29">
      <c r="A1191" s="169"/>
      <c r="B1191" s="135"/>
      <c r="C1191" s="135"/>
      <c r="D1191" s="135"/>
      <c r="E1191" s="135"/>
      <c r="F1191" s="135"/>
      <c r="G1191" s="135"/>
      <c r="H1191" s="135"/>
      <c r="I1191" s="135"/>
      <c r="J1191" s="135"/>
      <c r="K1191" s="135"/>
      <c r="L1191" s="135"/>
      <c r="M1191" s="133"/>
      <c r="N1191" s="133"/>
      <c r="O1191" s="156"/>
      <c r="P1191" s="133"/>
      <c r="Q1191" s="133"/>
      <c r="R1191" s="133"/>
      <c r="S1191" s="133"/>
      <c r="T1191" s="133"/>
      <c r="U1191" s="133"/>
      <c r="V1191" s="133"/>
      <c r="W1191" s="133"/>
      <c r="X1191" s="133"/>
      <c r="Y1191" s="133"/>
      <c r="Z1191" s="133"/>
      <c r="AA1191" s="133"/>
      <c r="AB1191" s="129" t="str">
        <f>IF(基本情報登録!$D$10="","",IF(基本情報登録!$D$10=F1191,1,0))</f>
        <v/>
      </c>
      <c r="AC1191" s="133"/>
    </row>
    <row r="1192" spans="1:29">
      <c r="A1192" s="169"/>
      <c r="B1192" s="135"/>
      <c r="C1192" s="135"/>
      <c r="D1192" s="135"/>
      <c r="E1192" s="135"/>
      <c r="F1192" s="135"/>
      <c r="G1192" s="135"/>
      <c r="H1192" s="135"/>
      <c r="I1192" s="135"/>
      <c r="J1192" s="135"/>
      <c r="K1192" s="135"/>
      <c r="L1192" s="135"/>
      <c r="M1192" s="133"/>
      <c r="N1192" s="133"/>
      <c r="O1192" s="156"/>
      <c r="P1192" s="133"/>
      <c r="Q1192" s="133"/>
      <c r="R1192" s="133"/>
      <c r="S1192" s="133"/>
      <c r="T1192" s="133"/>
      <c r="U1192" s="133"/>
      <c r="V1192" s="133"/>
      <c r="W1192" s="133"/>
      <c r="X1192" s="133"/>
      <c r="Y1192" s="133"/>
      <c r="Z1192" s="133"/>
      <c r="AA1192" s="133"/>
      <c r="AB1192" s="129" t="str">
        <f>IF(基本情報登録!$D$10="","",IF(基本情報登録!$D$10=F1192,1,0))</f>
        <v/>
      </c>
      <c r="AC1192" s="133"/>
    </row>
    <row r="1193" spans="1:29">
      <c r="A1193" s="169"/>
      <c r="B1193" s="135"/>
      <c r="C1193" s="135"/>
      <c r="D1193" s="135"/>
      <c r="E1193" s="135"/>
      <c r="F1193" s="135"/>
      <c r="G1193" s="135"/>
      <c r="H1193" s="135"/>
      <c r="I1193" s="135"/>
      <c r="J1193" s="135"/>
      <c r="K1193" s="135"/>
      <c r="L1193" s="135"/>
      <c r="M1193" s="133"/>
      <c r="N1193" s="133"/>
      <c r="O1193" s="156"/>
      <c r="P1193" s="133"/>
      <c r="Q1193" s="133"/>
      <c r="R1193" s="133"/>
      <c r="S1193" s="133"/>
      <c r="T1193" s="133"/>
      <c r="U1193" s="133"/>
      <c r="V1193" s="133"/>
      <c r="W1193" s="133"/>
      <c r="X1193" s="133"/>
      <c r="Y1193" s="133"/>
      <c r="Z1193" s="133"/>
      <c r="AA1193" s="133"/>
      <c r="AB1193" s="129" t="str">
        <f>IF(基本情報登録!$D$10="","",IF(基本情報登録!$D$10=F1193,1,0))</f>
        <v/>
      </c>
      <c r="AC1193" s="133"/>
    </row>
    <row r="1194" spans="1:29">
      <c r="A1194" s="169"/>
      <c r="B1194" s="135"/>
      <c r="C1194" s="135"/>
      <c r="D1194" s="135"/>
      <c r="E1194" s="135"/>
      <c r="F1194" s="135"/>
      <c r="G1194" s="135"/>
      <c r="H1194" s="135"/>
      <c r="I1194" s="135"/>
      <c r="J1194" s="135"/>
      <c r="K1194" s="135"/>
      <c r="L1194" s="135"/>
      <c r="M1194" s="133"/>
      <c r="N1194" s="133"/>
      <c r="O1194" s="156"/>
      <c r="P1194" s="133"/>
      <c r="Q1194" s="133"/>
      <c r="R1194" s="133"/>
      <c r="S1194" s="133"/>
      <c r="T1194" s="133"/>
      <c r="U1194" s="133"/>
      <c r="V1194" s="133"/>
      <c r="W1194" s="133"/>
      <c r="X1194" s="133"/>
      <c r="Y1194" s="133"/>
      <c r="Z1194" s="133"/>
      <c r="AA1194" s="133"/>
      <c r="AB1194" s="129" t="str">
        <f>IF(基本情報登録!$D$10="","",IF(基本情報登録!$D$10=F1194,1,0))</f>
        <v/>
      </c>
      <c r="AC1194" s="133"/>
    </row>
    <row r="1195" spans="1:29">
      <c r="A1195" s="169"/>
      <c r="B1195" s="135"/>
      <c r="C1195" s="135"/>
      <c r="D1195" s="135"/>
      <c r="E1195" s="135"/>
      <c r="F1195" s="135"/>
      <c r="G1195" s="135"/>
      <c r="H1195" s="135"/>
      <c r="I1195" s="135"/>
      <c r="J1195" s="135"/>
      <c r="K1195" s="135"/>
      <c r="L1195" s="135"/>
      <c r="M1195" s="133"/>
      <c r="N1195" s="133"/>
      <c r="O1195" s="156"/>
      <c r="P1195" s="133"/>
      <c r="Q1195" s="133"/>
      <c r="R1195" s="133"/>
      <c r="S1195" s="133"/>
      <c r="T1195" s="133"/>
      <c r="U1195" s="133"/>
      <c r="V1195" s="133"/>
      <c r="W1195" s="133"/>
      <c r="X1195" s="133"/>
      <c r="Y1195" s="133"/>
      <c r="Z1195" s="133"/>
      <c r="AA1195" s="133"/>
      <c r="AB1195" s="129" t="str">
        <f>IF(基本情報登録!$D$10="","",IF(基本情報登録!$D$10=F1195,1,0))</f>
        <v/>
      </c>
      <c r="AC1195" s="133"/>
    </row>
    <row r="1196" spans="1:29">
      <c r="A1196" s="169"/>
      <c r="B1196" s="135"/>
      <c r="C1196" s="135"/>
      <c r="D1196" s="135"/>
      <c r="E1196" s="135"/>
      <c r="F1196" s="135"/>
      <c r="G1196" s="135"/>
      <c r="H1196" s="135"/>
      <c r="I1196" s="135"/>
      <c r="J1196" s="135"/>
      <c r="K1196" s="135"/>
      <c r="L1196" s="135"/>
      <c r="M1196" s="133"/>
      <c r="N1196" s="133"/>
      <c r="O1196" s="156"/>
      <c r="P1196" s="133"/>
      <c r="Q1196" s="133"/>
      <c r="R1196" s="133"/>
      <c r="S1196" s="133"/>
      <c r="T1196" s="133"/>
      <c r="U1196" s="133"/>
      <c r="V1196" s="133"/>
      <c r="W1196" s="133"/>
      <c r="X1196" s="133"/>
      <c r="Y1196" s="133"/>
      <c r="Z1196" s="133"/>
      <c r="AA1196" s="133"/>
      <c r="AB1196" s="129" t="str">
        <f>IF(基本情報登録!$D$10="","",IF(基本情報登録!$D$10=F1196,1,0))</f>
        <v/>
      </c>
      <c r="AC1196" s="133"/>
    </row>
    <row r="1197" spans="1:29">
      <c r="A1197" s="169"/>
      <c r="B1197" s="135"/>
      <c r="C1197" s="135"/>
      <c r="D1197" s="135"/>
      <c r="E1197" s="135"/>
      <c r="F1197" s="135"/>
      <c r="G1197" s="135"/>
      <c r="H1197" s="135"/>
      <c r="I1197" s="135"/>
      <c r="J1197" s="135"/>
      <c r="K1197" s="135"/>
      <c r="L1197" s="135"/>
      <c r="M1197" s="133"/>
      <c r="N1197" s="133"/>
      <c r="O1197" s="156"/>
      <c r="P1197" s="133"/>
      <c r="Q1197" s="133"/>
      <c r="R1197" s="133"/>
      <c r="S1197" s="133"/>
      <c r="T1197" s="133"/>
      <c r="U1197" s="133"/>
      <c r="V1197" s="133"/>
      <c r="W1197" s="133"/>
      <c r="X1197" s="133"/>
      <c r="Y1197" s="133"/>
      <c r="Z1197" s="133"/>
      <c r="AA1197" s="133"/>
      <c r="AB1197" s="129" t="str">
        <f>IF(基本情報登録!$D$10="","",IF(基本情報登録!$D$10=F1197,1,0))</f>
        <v/>
      </c>
      <c r="AC1197" s="133"/>
    </row>
    <row r="1198" spans="1:29">
      <c r="A1198" s="169"/>
      <c r="B1198" s="135"/>
      <c r="C1198" s="135"/>
      <c r="D1198" s="135"/>
      <c r="E1198" s="135"/>
      <c r="F1198" s="135"/>
      <c r="G1198" s="135"/>
      <c r="H1198" s="135"/>
      <c r="I1198" s="135"/>
      <c r="J1198" s="135"/>
      <c r="K1198" s="135"/>
      <c r="L1198" s="135"/>
      <c r="M1198" s="133"/>
      <c r="N1198" s="133"/>
      <c r="O1198" s="156"/>
      <c r="P1198" s="133"/>
      <c r="Q1198" s="133"/>
      <c r="R1198" s="133"/>
      <c r="S1198" s="133"/>
      <c r="T1198" s="133"/>
      <c r="U1198" s="133"/>
      <c r="V1198" s="133"/>
      <c r="W1198" s="133"/>
      <c r="X1198" s="133"/>
      <c r="Y1198" s="133"/>
      <c r="Z1198" s="133"/>
      <c r="AA1198" s="133"/>
      <c r="AB1198" s="129" t="str">
        <f>IF(基本情報登録!$D$10="","",IF(基本情報登録!$D$10=F1198,1,0))</f>
        <v/>
      </c>
      <c r="AC1198" s="133"/>
    </row>
    <row r="1199" spans="1:29">
      <c r="A1199" s="169"/>
      <c r="B1199" s="135"/>
      <c r="C1199" s="135"/>
      <c r="D1199" s="135"/>
      <c r="E1199" s="135"/>
      <c r="F1199" s="135"/>
      <c r="G1199" s="135"/>
      <c r="H1199" s="135"/>
      <c r="I1199" s="135"/>
      <c r="J1199" s="135"/>
      <c r="K1199" s="135"/>
      <c r="L1199" s="135"/>
      <c r="M1199" s="133"/>
      <c r="N1199" s="133"/>
      <c r="O1199" s="156"/>
      <c r="P1199" s="133"/>
      <c r="Q1199" s="133"/>
      <c r="R1199" s="133"/>
      <c r="S1199" s="133"/>
      <c r="T1199" s="133"/>
      <c r="U1199" s="133"/>
      <c r="V1199" s="133"/>
      <c r="W1199" s="133"/>
      <c r="X1199" s="133"/>
      <c r="Y1199" s="133"/>
      <c r="Z1199" s="133"/>
      <c r="AA1199" s="133"/>
      <c r="AB1199" s="129" t="str">
        <f>IF(基本情報登録!$D$10="","",IF(基本情報登録!$D$10=F1199,1,0))</f>
        <v/>
      </c>
      <c r="AC1199" s="133"/>
    </row>
    <row r="1200" spans="1:29">
      <c r="A1200" s="169"/>
      <c r="B1200" s="135"/>
      <c r="C1200" s="135"/>
      <c r="D1200" s="135"/>
      <c r="E1200" s="135"/>
      <c r="F1200" s="135"/>
      <c r="G1200" s="135"/>
      <c r="H1200" s="135"/>
      <c r="I1200" s="135"/>
      <c r="J1200" s="135"/>
      <c r="K1200" s="135"/>
      <c r="L1200" s="135"/>
      <c r="M1200" s="133"/>
      <c r="N1200" s="133"/>
      <c r="O1200" s="156"/>
      <c r="P1200" s="133"/>
      <c r="Q1200" s="133"/>
      <c r="R1200" s="133"/>
      <c r="S1200" s="133"/>
      <c r="T1200" s="133"/>
      <c r="U1200" s="133"/>
      <c r="V1200" s="133"/>
      <c r="W1200" s="133"/>
      <c r="X1200" s="133"/>
      <c r="Y1200" s="133"/>
      <c r="Z1200" s="133"/>
      <c r="AA1200" s="133"/>
      <c r="AB1200" s="129" t="str">
        <f>IF(基本情報登録!$D$10="","",IF(基本情報登録!$D$10=F1200,1,0))</f>
        <v/>
      </c>
      <c r="AC1200" s="133"/>
    </row>
    <row r="1201" spans="1:29">
      <c r="A1201" s="169"/>
      <c r="B1201" s="135"/>
      <c r="C1201" s="135"/>
      <c r="D1201" s="135"/>
      <c r="E1201" s="135"/>
      <c r="F1201" s="135"/>
      <c r="G1201" s="135"/>
      <c r="H1201" s="135"/>
      <c r="I1201" s="135"/>
      <c r="J1201" s="135"/>
      <c r="K1201" s="135"/>
      <c r="L1201" s="135"/>
      <c r="M1201" s="133"/>
      <c r="N1201" s="133"/>
      <c r="O1201" s="156"/>
      <c r="P1201" s="133"/>
      <c r="Q1201" s="133"/>
      <c r="R1201" s="133"/>
      <c r="S1201" s="133"/>
      <c r="T1201" s="133"/>
      <c r="U1201" s="133"/>
      <c r="V1201" s="133"/>
      <c r="W1201" s="133"/>
      <c r="X1201" s="133"/>
      <c r="Y1201" s="133"/>
      <c r="Z1201" s="133"/>
      <c r="AA1201" s="133"/>
      <c r="AB1201" s="129" t="str">
        <f>IF(基本情報登録!$D$10="","",IF(基本情報登録!$D$10=F1201,1,0))</f>
        <v/>
      </c>
      <c r="AC1201" s="133"/>
    </row>
    <row r="1202" spans="1:29">
      <c r="A1202" s="169"/>
      <c r="B1202" s="133"/>
      <c r="C1202" s="133"/>
      <c r="D1202" s="133"/>
      <c r="E1202" s="157"/>
      <c r="F1202" s="133"/>
      <c r="G1202" s="157"/>
      <c r="H1202" s="149"/>
      <c r="I1202" s="149"/>
      <c r="J1202" s="149"/>
      <c r="K1202" s="149"/>
      <c r="L1202" s="149"/>
      <c r="M1202" s="133"/>
      <c r="N1202" s="133"/>
      <c r="O1202" s="156"/>
      <c r="P1202" s="133"/>
      <c r="Q1202" s="133"/>
      <c r="R1202" s="133"/>
      <c r="S1202" s="133"/>
      <c r="T1202" s="133"/>
      <c r="U1202" s="133"/>
      <c r="V1202" s="133"/>
      <c r="W1202" s="133"/>
      <c r="X1202" s="133"/>
      <c r="Y1202" s="133"/>
      <c r="Z1202" s="133"/>
      <c r="AA1202" s="133"/>
      <c r="AB1202" s="129" t="str">
        <f>IF(基本情報登録!$D$10="","",IF(基本情報登録!$D$10=F1202,1,0))</f>
        <v/>
      </c>
      <c r="AC1202" s="133"/>
    </row>
    <row r="1203" spans="1:29">
      <c r="A1203" s="169"/>
      <c r="B1203" s="133"/>
      <c r="C1203" s="133"/>
      <c r="D1203" s="133"/>
      <c r="E1203" s="157"/>
      <c r="F1203" s="133"/>
      <c r="G1203" s="157"/>
      <c r="H1203" s="149"/>
      <c r="I1203" s="149"/>
      <c r="J1203" s="149"/>
      <c r="K1203" s="149"/>
      <c r="L1203" s="149"/>
      <c r="M1203" s="133"/>
      <c r="N1203" s="133"/>
      <c r="O1203" s="156"/>
      <c r="P1203" s="133"/>
      <c r="Q1203" s="133"/>
      <c r="R1203" s="133"/>
      <c r="S1203" s="133"/>
      <c r="T1203" s="133"/>
      <c r="U1203" s="133"/>
      <c r="V1203" s="133"/>
      <c r="W1203" s="133"/>
      <c r="X1203" s="133"/>
      <c r="Y1203" s="133"/>
      <c r="Z1203" s="133"/>
      <c r="AA1203" s="133"/>
      <c r="AB1203" s="129" t="str">
        <f>IF(基本情報登録!$D$10="","",IF(基本情報登録!$D$10=F1203,1,0))</f>
        <v/>
      </c>
      <c r="AC1203" s="133"/>
    </row>
    <row r="1204" spans="1:29">
      <c r="A1204" s="171"/>
      <c r="B1204" s="133"/>
      <c r="C1204" s="133"/>
      <c r="D1204" s="133"/>
      <c r="E1204" s="157"/>
      <c r="F1204" s="133"/>
      <c r="G1204" s="133"/>
      <c r="H1204" s="133"/>
      <c r="I1204" s="133"/>
      <c r="J1204" s="133"/>
      <c r="K1204" s="133"/>
      <c r="L1204" s="133"/>
      <c r="M1204" s="133"/>
      <c r="N1204" s="133"/>
      <c r="O1204" s="156"/>
      <c r="P1204" s="133"/>
      <c r="Q1204" s="133"/>
      <c r="R1204" s="133"/>
      <c r="S1204" s="133"/>
      <c r="T1204" s="133"/>
      <c r="U1204" s="133"/>
      <c r="V1204" s="133"/>
      <c r="W1204" s="133"/>
      <c r="X1204" s="133"/>
      <c r="Y1204" s="133"/>
      <c r="Z1204" s="133"/>
      <c r="AA1204" s="133"/>
      <c r="AB1204" s="129" t="str">
        <f>IF(基本情報登録!$D$10="","",IF(基本情報登録!$D$10=F1204,1,0))</f>
        <v/>
      </c>
      <c r="AC1204" s="133"/>
    </row>
    <row r="1205" spans="1:29">
      <c r="A1205" s="171"/>
      <c r="B1205" s="133"/>
      <c r="C1205" s="133"/>
      <c r="D1205" s="133"/>
      <c r="E1205" s="157"/>
      <c r="F1205" s="133"/>
      <c r="G1205" s="133"/>
      <c r="H1205" s="133"/>
      <c r="I1205" s="133"/>
      <c r="J1205" s="133"/>
      <c r="K1205" s="133"/>
      <c r="L1205" s="133"/>
      <c r="M1205" s="133"/>
      <c r="N1205" s="133"/>
      <c r="O1205" s="156"/>
      <c r="P1205" s="133"/>
      <c r="Q1205" s="133"/>
      <c r="R1205" s="133"/>
      <c r="S1205" s="133"/>
      <c r="T1205" s="133"/>
      <c r="U1205" s="133"/>
      <c r="V1205" s="133"/>
      <c r="W1205" s="133"/>
      <c r="X1205" s="133"/>
      <c r="Y1205" s="133"/>
      <c r="Z1205" s="133"/>
      <c r="AA1205" s="133"/>
      <c r="AB1205" s="129" t="str">
        <f>IF(基本情報登録!$D$10="","",IF(基本情報登録!$D$10=F1205,1,0))</f>
        <v/>
      </c>
      <c r="AC1205" s="133"/>
    </row>
    <row r="1206" spans="1:29">
      <c r="A1206" s="171"/>
      <c r="B1206" s="133"/>
      <c r="C1206" s="133"/>
      <c r="D1206" s="133"/>
      <c r="E1206" s="157"/>
      <c r="F1206" s="133"/>
      <c r="G1206" s="133"/>
      <c r="H1206" s="133"/>
      <c r="I1206" s="133"/>
      <c r="J1206" s="133"/>
      <c r="K1206" s="133"/>
      <c r="L1206" s="133"/>
      <c r="M1206" s="133"/>
      <c r="N1206" s="133"/>
      <c r="O1206" s="156"/>
      <c r="P1206" s="133"/>
      <c r="Q1206" s="133"/>
      <c r="R1206" s="133"/>
      <c r="S1206" s="133"/>
      <c r="T1206" s="133"/>
      <c r="U1206" s="133"/>
      <c r="V1206" s="133"/>
      <c r="W1206" s="133"/>
      <c r="X1206" s="133"/>
      <c r="Y1206" s="133"/>
      <c r="Z1206" s="133"/>
      <c r="AA1206" s="133"/>
      <c r="AB1206" s="129" t="str">
        <f>IF(基本情報登録!$D$10="","",IF(基本情報登録!$D$10=F1206,1,0))</f>
        <v/>
      </c>
      <c r="AC1206" s="133"/>
    </row>
    <row r="1207" spans="1:29">
      <c r="A1207" s="171"/>
      <c r="B1207" s="133"/>
      <c r="C1207" s="133"/>
      <c r="D1207" s="133"/>
      <c r="E1207" s="157"/>
      <c r="F1207" s="133"/>
      <c r="G1207" s="133"/>
      <c r="H1207" s="133"/>
      <c r="I1207" s="133"/>
      <c r="J1207" s="133"/>
      <c r="K1207" s="133"/>
      <c r="L1207" s="133"/>
      <c r="M1207" s="133"/>
      <c r="N1207" s="133"/>
      <c r="O1207" s="156"/>
      <c r="P1207" s="133"/>
      <c r="Q1207" s="133"/>
      <c r="R1207" s="133"/>
      <c r="S1207" s="133"/>
      <c r="T1207" s="133"/>
      <c r="U1207" s="133"/>
      <c r="V1207" s="133"/>
      <c r="W1207" s="133"/>
      <c r="X1207" s="133"/>
      <c r="Y1207" s="133"/>
      <c r="Z1207" s="133"/>
      <c r="AA1207" s="133"/>
      <c r="AB1207" s="129" t="str">
        <f>IF(基本情報登録!$D$10="","",IF(基本情報登録!$D$10=F1207,1,0))</f>
        <v/>
      </c>
      <c r="AC1207" s="133"/>
    </row>
    <row r="1208" spans="1:29">
      <c r="A1208" s="171"/>
      <c r="B1208" s="133"/>
      <c r="C1208" s="133"/>
      <c r="D1208" s="133"/>
      <c r="E1208" s="157"/>
      <c r="F1208" s="133"/>
      <c r="G1208" s="133"/>
      <c r="H1208" s="133"/>
      <c r="I1208" s="133"/>
      <c r="J1208" s="133"/>
      <c r="K1208" s="133"/>
      <c r="L1208" s="133"/>
      <c r="M1208" s="133"/>
      <c r="N1208" s="133"/>
      <c r="O1208" s="156"/>
      <c r="P1208" s="133"/>
      <c r="Q1208" s="133"/>
      <c r="R1208" s="133"/>
      <c r="S1208" s="133"/>
      <c r="T1208" s="133"/>
      <c r="U1208" s="133"/>
      <c r="V1208" s="133"/>
      <c r="W1208" s="133"/>
      <c r="X1208" s="133"/>
      <c r="Y1208" s="133"/>
      <c r="Z1208" s="133"/>
      <c r="AA1208" s="133"/>
      <c r="AB1208" s="129" t="str">
        <f>IF(基本情報登録!$D$10="","",IF(基本情報登録!$D$10=F1208,1,0))</f>
        <v/>
      </c>
      <c r="AC1208" s="133"/>
    </row>
    <row r="1209" spans="1:29">
      <c r="A1209" s="171"/>
      <c r="B1209" s="133"/>
      <c r="C1209" s="133"/>
      <c r="D1209" s="133"/>
      <c r="E1209" s="157"/>
      <c r="F1209" s="133"/>
      <c r="G1209" s="133"/>
      <c r="H1209" s="133"/>
      <c r="I1209" s="133"/>
      <c r="J1209" s="133"/>
      <c r="K1209" s="133"/>
      <c r="L1209" s="133"/>
      <c r="M1209" s="133"/>
      <c r="N1209" s="133"/>
      <c r="O1209" s="156"/>
      <c r="P1209" s="133"/>
      <c r="Q1209" s="133"/>
      <c r="R1209" s="133"/>
      <c r="S1209" s="133"/>
      <c r="T1209" s="133"/>
      <c r="U1209" s="133"/>
      <c r="V1209" s="133"/>
      <c r="W1209" s="133"/>
      <c r="X1209" s="133"/>
      <c r="Y1209" s="133"/>
      <c r="Z1209" s="133"/>
      <c r="AA1209" s="133"/>
      <c r="AB1209" s="129" t="str">
        <f>IF(基本情報登録!$D$10="","",IF(基本情報登録!$D$10=F1209,1,0))</f>
        <v/>
      </c>
      <c r="AC1209" s="133"/>
    </row>
    <row r="1210" spans="1:29">
      <c r="A1210" s="171"/>
      <c r="B1210" s="133"/>
      <c r="C1210" s="133"/>
      <c r="D1210" s="133"/>
      <c r="E1210" s="157"/>
      <c r="F1210" s="133"/>
      <c r="G1210" s="133"/>
      <c r="H1210" s="133"/>
      <c r="I1210" s="133"/>
      <c r="J1210" s="133"/>
      <c r="K1210" s="133"/>
      <c r="L1210" s="133"/>
      <c r="M1210" s="133"/>
      <c r="N1210" s="133"/>
      <c r="O1210" s="156"/>
      <c r="P1210" s="133"/>
      <c r="Q1210" s="133"/>
      <c r="R1210" s="133"/>
      <c r="S1210" s="133"/>
      <c r="T1210" s="133"/>
      <c r="U1210" s="133"/>
      <c r="V1210" s="133"/>
      <c r="W1210" s="133"/>
      <c r="X1210" s="133"/>
      <c r="Y1210" s="133"/>
      <c r="Z1210" s="133"/>
      <c r="AA1210" s="133"/>
      <c r="AB1210" s="129" t="str">
        <f>IF(基本情報登録!$D$10="","",IF(基本情報登録!$D$10=F1210,1,0))</f>
        <v/>
      </c>
      <c r="AC1210" s="133"/>
    </row>
    <row r="1211" spans="1:29">
      <c r="A1211" s="171"/>
      <c r="B1211" s="133"/>
      <c r="C1211" s="133"/>
      <c r="D1211" s="133"/>
      <c r="E1211" s="157"/>
      <c r="F1211" s="133"/>
      <c r="G1211" s="133"/>
      <c r="H1211" s="133"/>
      <c r="I1211" s="133"/>
      <c r="J1211" s="133"/>
      <c r="K1211" s="133"/>
      <c r="L1211" s="133"/>
      <c r="M1211" s="133"/>
      <c r="N1211" s="133"/>
      <c r="O1211" s="156"/>
      <c r="P1211" s="133"/>
      <c r="Q1211" s="133"/>
      <c r="R1211" s="133"/>
      <c r="S1211" s="133"/>
      <c r="T1211" s="133"/>
      <c r="U1211" s="133"/>
      <c r="V1211" s="133"/>
      <c r="W1211" s="133"/>
      <c r="X1211" s="133"/>
      <c r="Y1211" s="133"/>
      <c r="Z1211" s="133"/>
      <c r="AA1211" s="133"/>
      <c r="AB1211" s="129" t="str">
        <f>IF(基本情報登録!$D$10="","",IF(基本情報登録!$D$10=F1211,1,0))</f>
        <v/>
      </c>
      <c r="AC1211" s="133"/>
    </row>
    <row r="1212" spans="1:29">
      <c r="A1212" s="171"/>
      <c r="B1212" s="133"/>
      <c r="C1212" s="133"/>
      <c r="D1212" s="133"/>
      <c r="E1212" s="157"/>
      <c r="F1212" s="133"/>
      <c r="G1212" s="133"/>
      <c r="H1212" s="133"/>
      <c r="I1212" s="133"/>
      <c r="J1212" s="133"/>
      <c r="K1212" s="133"/>
      <c r="L1212" s="133"/>
      <c r="M1212" s="133"/>
      <c r="N1212" s="133"/>
      <c r="O1212" s="156"/>
      <c r="P1212" s="133"/>
      <c r="Q1212" s="133"/>
      <c r="R1212" s="133"/>
      <c r="S1212" s="133"/>
      <c r="T1212" s="133"/>
      <c r="U1212" s="133"/>
      <c r="V1212" s="133"/>
      <c r="W1212" s="133"/>
      <c r="X1212" s="133"/>
      <c r="Y1212" s="133"/>
      <c r="Z1212" s="133"/>
      <c r="AA1212" s="133"/>
      <c r="AB1212" s="129" t="str">
        <f>IF(基本情報登録!$D$10="","",IF(基本情報登録!$D$10=F1212,1,0))</f>
        <v/>
      </c>
      <c r="AC1212" s="133"/>
    </row>
    <row r="1213" spans="1:29">
      <c r="A1213" s="171"/>
      <c r="B1213" s="133"/>
      <c r="C1213" s="133"/>
      <c r="D1213" s="133"/>
      <c r="E1213" s="157"/>
      <c r="F1213" s="133"/>
      <c r="G1213" s="133"/>
      <c r="H1213" s="133"/>
      <c r="I1213" s="133"/>
      <c r="J1213" s="133"/>
      <c r="K1213" s="133"/>
      <c r="L1213" s="133"/>
      <c r="M1213" s="133"/>
      <c r="N1213" s="133"/>
      <c r="O1213" s="156"/>
      <c r="P1213" s="133"/>
      <c r="Q1213" s="133"/>
      <c r="R1213" s="133"/>
      <c r="S1213" s="133"/>
      <c r="T1213" s="133"/>
      <c r="U1213" s="133"/>
      <c r="V1213" s="133"/>
      <c r="W1213" s="133"/>
      <c r="X1213" s="133"/>
      <c r="Y1213" s="133"/>
      <c r="Z1213" s="133"/>
      <c r="AA1213" s="133"/>
      <c r="AB1213" s="129" t="str">
        <f>IF(基本情報登録!$D$10="","",IF(基本情報登録!$D$10=F1213,1,0))</f>
        <v/>
      </c>
      <c r="AC1213" s="133"/>
    </row>
    <row r="1214" spans="1:29">
      <c r="A1214" s="171"/>
      <c r="B1214" s="133"/>
      <c r="C1214" s="133"/>
      <c r="D1214" s="133"/>
      <c r="E1214" s="157"/>
      <c r="F1214" s="133"/>
      <c r="G1214" s="133"/>
      <c r="H1214" s="133"/>
      <c r="I1214" s="133"/>
      <c r="J1214" s="133"/>
      <c r="K1214" s="133"/>
      <c r="L1214" s="133"/>
      <c r="M1214" s="133"/>
      <c r="N1214" s="133"/>
      <c r="O1214" s="156"/>
      <c r="P1214" s="133"/>
      <c r="Q1214" s="133"/>
      <c r="R1214" s="133"/>
      <c r="S1214" s="133"/>
      <c r="T1214" s="133"/>
      <c r="U1214" s="133"/>
      <c r="V1214" s="133"/>
      <c r="W1214" s="133"/>
      <c r="X1214" s="133"/>
      <c r="Y1214" s="133"/>
      <c r="Z1214" s="133"/>
      <c r="AA1214" s="133"/>
      <c r="AB1214" s="129" t="str">
        <f>IF(基本情報登録!$D$10="","",IF(基本情報登録!$D$10=F1214,1,0))</f>
        <v/>
      </c>
      <c r="AC1214" s="133"/>
    </row>
    <row r="1215" spans="1:29">
      <c r="A1215" s="171"/>
      <c r="B1215" s="133"/>
      <c r="C1215" s="133"/>
      <c r="D1215" s="133"/>
      <c r="E1215" s="157"/>
      <c r="F1215" s="133"/>
      <c r="G1215" s="133"/>
      <c r="H1215" s="133"/>
      <c r="I1215" s="133"/>
      <c r="J1215" s="133"/>
      <c r="K1215" s="133"/>
      <c r="L1215" s="133"/>
      <c r="M1215" s="133"/>
      <c r="N1215" s="133"/>
      <c r="O1215" s="156"/>
      <c r="P1215" s="133"/>
      <c r="Q1215" s="133"/>
      <c r="R1215" s="133"/>
      <c r="S1215" s="133"/>
      <c r="T1215" s="133"/>
      <c r="U1215" s="133"/>
      <c r="V1215" s="133"/>
      <c r="W1215" s="133"/>
      <c r="X1215" s="133"/>
      <c r="Y1215" s="133"/>
      <c r="Z1215" s="133"/>
      <c r="AA1215" s="133"/>
      <c r="AB1215" s="129" t="str">
        <f>IF(基本情報登録!$D$10="","",IF(基本情報登録!$D$10=F1215,1,0))</f>
        <v/>
      </c>
      <c r="AC1215" s="133"/>
    </row>
    <row r="1216" spans="1:29">
      <c r="A1216" s="171"/>
      <c r="B1216" s="133"/>
      <c r="C1216" s="133"/>
      <c r="D1216" s="133"/>
      <c r="E1216" s="157"/>
      <c r="F1216" s="133"/>
      <c r="G1216" s="133"/>
      <c r="H1216" s="133"/>
      <c r="I1216" s="133"/>
      <c r="J1216" s="133"/>
      <c r="K1216" s="133"/>
      <c r="L1216" s="133"/>
      <c r="M1216" s="133"/>
      <c r="N1216" s="133"/>
      <c r="O1216" s="156"/>
      <c r="P1216" s="133"/>
      <c r="Q1216" s="133"/>
      <c r="R1216" s="133"/>
      <c r="S1216" s="133"/>
      <c r="T1216" s="133"/>
      <c r="U1216" s="133"/>
      <c r="V1216" s="133"/>
      <c r="W1216" s="133"/>
      <c r="X1216" s="133"/>
      <c r="Y1216" s="133"/>
      <c r="Z1216" s="133"/>
      <c r="AA1216" s="133"/>
      <c r="AB1216" s="129" t="str">
        <f>IF(基本情報登録!$D$10="","",IF(基本情報登録!$D$10=F1216,1,0))</f>
        <v/>
      </c>
      <c r="AC1216" s="133"/>
    </row>
    <row r="1217" spans="1:29">
      <c r="A1217" s="171"/>
      <c r="B1217" s="133"/>
      <c r="C1217" s="133"/>
      <c r="D1217" s="133"/>
      <c r="E1217" s="157"/>
      <c r="F1217" s="133"/>
      <c r="G1217" s="133"/>
      <c r="H1217" s="133"/>
      <c r="I1217" s="133"/>
      <c r="J1217" s="133"/>
      <c r="K1217" s="133"/>
      <c r="L1217" s="133"/>
      <c r="M1217" s="133"/>
      <c r="N1217" s="133"/>
      <c r="O1217" s="156"/>
      <c r="P1217" s="133"/>
      <c r="Q1217" s="133"/>
      <c r="R1217" s="133"/>
      <c r="S1217" s="133"/>
      <c r="T1217" s="133"/>
      <c r="U1217" s="133"/>
      <c r="V1217" s="133"/>
      <c r="W1217" s="133"/>
      <c r="X1217" s="133"/>
      <c r="Y1217" s="133"/>
      <c r="Z1217" s="133"/>
      <c r="AA1217" s="133"/>
      <c r="AB1217" s="129" t="str">
        <f>IF(基本情報登録!$D$10="","",IF(基本情報登録!$D$10=F1217,1,0))</f>
        <v/>
      </c>
      <c r="AC1217" s="133"/>
    </row>
    <row r="1218" spans="1:29">
      <c r="A1218" s="171"/>
      <c r="B1218" s="133"/>
      <c r="C1218" s="133"/>
      <c r="D1218" s="133"/>
      <c r="E1218" s="157"/>
      <c r="F1218" s="133"/>
      <c r="G1218" s="133"/>
      <c r="H1218" s="133"/>
      <c r="I1218" s="133"/>
      <c r="J1218" s="133"/>
      <c r="K1218" s="133"/>
      <c r="L1218" s="133"/>
      <c r="M1218" s="133"/>
      <c r="N1218" s="133"/>
      <c r="O1218" s="156"/>
      <c r="P1218" s="133"/>
      <c r="Q1218" s="133"/>
      <c r="R1218" s="133"/>
      <c r="S1218" s="133"/>
      <c r="T1218" s="133"/>
      <c r="U1218" s="133"/>
      <c r="V1218" s="133"/>
      <c r="W1218" s="133"/>
      <c r="X1218" s="133"/>
      <c r="Y1218" s="133"/>
      <c r="Z1218" s="133"/>
      <c r="AA1218" s="133"/>
      <c r="AB1218" s="129" t="str">
        <f>IF(基本情報登録!$D$10="","",IF(基本情報登録!$D$10=F1218,1,0))</f>
        <v/>
      </c>
      <c r="AC1218" s="133"/>
    </row>
    <row r="1219" spans="1:29">
      <c r="A1219" s="171"/>
      <c r="B1219" s="133"/>
      <c r="C1219" s="133"/>
      <c r="D1219" s="133"/>
      <c r="E1219" s="157"/>
      <c r="F1219" s="133"/>
      <c r="G1219" s="133"/>
      <c r="H1219" s="133"/>
      <c r="I1219" s="133"/>
      <c r="J1219" s="133"/>
      <c r="K1219" s="133"/>
      <c r="L1219" s="133"/>
      <c r="M1219" s="133"/>
      <c r="N1219" s="133"/>
      <c r="O1219" s="156"/>
      <c r="P1219" s="133"/>
      <c r="Q1219" s="133"/>
      <c r="R1219" s="133"/>
      <c r="S1219" s="133"/>
      <c r="T1219" s="133"/>
      <c r="U1219" s="133"/>
      <c r="V1219" s="133"/>
      <c r="W1219" s="133"/>
      <c r="X1219" s="133"/>
      <c r="Y1219" s="133"/>
      <c r="Z1219" s="133"/>
      <c r="AA1219" s="133"/>
      <c r="AB1219" s="129" t="str">
        <f>IF(基本情報登録!$D$10="","",IF(基本情報登録!$D$10=F1219,1,0))</f>
        <v/>
      </c>
      <c r="AC1219" s="133"/>
    </row>
    <row r="1220" spans="1:29">
      <c r="A1220" s="171"/>
      <c r="B1220" s="133"/>
      <c r="C1220" s="133"/>
      <c r="D1220" s="133"/>
      <c r="E1220" s="157"/>
      <c r="F1220" s="133"/>
      <c r="G1220" s="133"/>
      <c r="H1220" s="133"/>
      <c r="I1220" s="133"/>
      <c r="J1220" s="133"/>
      <c r="K1220" s="133"/>
      <c r="L1220" s="133"/>
      <c r="M1220" s="133"/>
      <c r="N1220" s="133"/>
      <c r="O1220" s="156"/>
      <c r="P1220" s="133"/>
      <c r="Q1220" s="133"/>
      <c r="R1220" s="133"/>
      <c r="S1220" s="133"/>
      <c r="T1220" s="133"/>
      <c r="U1220" s="133"/>
      <c r="V1220" s="133"/>
      <c r="W1220" s="133"/>
      <c r="X1220" s="133"/>
      <c r="Y1220" s="133"/>
      <c r="Z1220" s="133"/>
      <c r="AA1220" s="133"/>
      <c r="AB1220" s="129" t="str">
        <f>IF(基本情報登録!$D$10="","",IF(基本情報登録!$D$10=F1220,1,0))</f>
        <v/>
      </c>
      <c r="AC1220" s="133"/>
    </row>
    <row r="1221" spans="1:29">
      <c r="A1221" s="171"/>
      <c r="B1221" s="133"/>
      <c r="C1221" s="133"/>
      <c r="D1221" s="133"/>
      <c r="E1221" s="157"/>
      <c r="F1221" s="133"/>
      <c r="G1221" s="133"/>
      <c r="H1221" s="133"/>
      <c r="I1221" s="133"/>
      <c r="J1221" s="133"/>
      <c r="K1221" s="133"/>
      <c r="L1221" s="133"/>
      <c r="M1221" s="133"/>
      <c r="N1221" s="133"/>
      <c r="O1221" s="156"/>
      <c r="P1221" s="133"/>
      <c r="Q1221" s="133"/>
      <c r="R1221" s="133"/>
      <c r="S1221" s="133"/>
      <c r="T1221" s="133"/>
      <c r="U1221" s="133"/>
      <c r="V1221" s="133"/>
      <c r="W1221" s="133"/>
      <c r="X1221" s="133"/>
      <c r="Y1221" s="133"/>
      <c r="Z1221" s="133"/>
      <c r="AA1221" s="133"/>
      <c r="AB1221" s="129" t="str">
        <f>IF(基本情報登録!$D$10="","",IF(基本情報登録!$D$10=F1221,1,0))</f>
        <v/>
      </c>
      <c r="AC1221" s="133"/>
    </row>
    <row r="1222" spans="1:29">
      <c r="A1222" s="171"/>
      <c r="B1222" s="133"/>
      <c r="C1222" s="133"/>
      <c r="D1222" s="133"/>
      <c r="E1222" s="157"/>
      <c r="F1222" s="133"/>
      <c r="G1222" s="133"/>
      <c r="H1222" s="133"/>
      <c r="I1222" s="133"/>
      <c r="J1222" s="133"/>
      <c r="K1222" s="133"/>
      <c r="L1222" s="133"/>
      <c r="M1222" s="133"/>
      <c r="N1222" s="133"/>
      <c r="O1222" s="156"/>
      <c r="P1222" s="133"/>
      <c r="Q1222" s="133"/>
      <c r="R1222" s="133"/>
      <c r="S1222" s="133"/>
      <c r="T1222" s="133"/>
      <c r="U1222" s="133"/>
      <c r="V1222" s="133"/>
      <c r="W1222" s="133"/>
      <c r="X1222" s="133"/>
      <c r="Y1222" s="133"/>
      <c r="Z1222" s="133"/>
      <c r="AA1222" s="133"/>
      <c r="AB1222" s="129" t="str">
        <f>IF(基本情報登録!$D$10="","",IF(基本情報登録!$D$10=F1222,1,0))</f>
        <v/>
      </c>
      <c r="AC1222" s="133"/>
    </row>
    <row r="1223" spans="1:29">
      <c r="A1223" s="171"/>
      <c r="B1223" s="133"/>
      <c r="C1223" s="133"/>
      <c r="D1223" s="133"/>
      <c r="E1223" s="157"/>
      <c r="F1223" s="133"/>
      <c r="G1223" s="133"/>
      <c r="H1223" s="133"/>
      <c r="I1223" s="133"/>
      <c r="J1223" s="133"/>
      <c r="K1223" s="133"/>
      <c r="L1223" s="133"/>
      <c r="M1223" s="133"/>
      <c r="N1223" s="133"/>
      <c r="O1223" s="156"/>
      <c r="P1223" s="133"/>
      <c r="Q1223" s="133"/>
      <c r="R1223" s="133"/>
      <c r="S1223" s="133"/>
      <c r="T1223" s="133"/>
      <c r="U1223" s="133"/>
      <c r="V1223" s="133"/>
      <c r="W1223" s="133"/>
      <c r="X1223" s="133"/>
      <c r="Y1223" s="133"/>
      <c r="Z1223" s="133"/>
      <c r="AA1223" s="133"/>
      <c r="AB1223" s="129" t="str">
        <f>IF(基本情報登録!$D$10="","",IF(基本情報登録!$D$10=F1223,1,0))</f>
        <v/>
      </c>
      <c r="AC1223" s="133"/>
    </row>
    <row r="1224" spans="1:29">
      <c r="A1224" s="171"/>
      <c r="B1224" s="133"/>
      <c r="C1224" s="133"/>
      <c r="D1224" s="133"/>
      <c r="E1224" s="157"/>
      <c r="F1224" s="133"/>
      <c r="G1224" s="133"/>
      <c r="H1224" s="133"/>
      <c r="I1224" s="133"/>
      <c r="J1224" s="133"/>
      <c r="K1224" s="133"/>
      <c r="L1224" s="133"/>
      <c r="M1224" s="133"/>
      <c r="N1224" s="133"/>
      <c r="O1224" s="156"/>
      <c r="P1224" s="133"/>
      <c r="Q1224" s="133"/>
      <c r="R1224" s="133"/>
      <c r="S1224" s="133"/>
      <c r="T1224" s="133"/>
      <c r="U1224" s="133"/>
      <c r="V1224" s="133"/>
      <c r="W1224" s="133"/>
      <c r="X1224" s="133"/>
      <c r="Y1224" s="133"/>
      <c r="Z1224" s="133"/>
      <c r="AA1224" s="133"/>
      <c r="AB1224" s="129" t="str">
        <f>IF(基本情報登録!$D$10="","",IF(基本情報登録!$D$10=F1224,1,0))</f>
        <v/>
      </c>
      <c r="AC1224" s="133"/>
    </row>
    <row r="1225" spans="1:29">
      <c r="A1225" s="171"/>
      <c r="B1225" s="133"/>
      <c r="C1225" s="133"/>
      <c r="D1225" s="133"/>
      <c r="E1225" s="157"/>
      <c r="F1225" s="133"/>
      <c r="G1225" s="133"/>
      <c r="H1225" s="133"/>
      <c r="I1225" s="133"/>
      <c r="J1225" s="133"/>
      <c r="K1225" s="133"/>
      <c r="L1225" s="133"/>
      <c r="M1225" s="133"/>
      <c r="N1225" s="133"/>
      <c r="O1225" s="156"/>
      <c r="P1225" s="133"/>
      <c r="Q1225" s="133"/>
      <c r="R1225" s="133"/>
      <c r="S1225" s="133"/>
      <c r="T1225" s="133"/>
      <c r="U1225" s="133"/>
      <c r="V1225" s="133"/>
      <c r="W1225" s="133"/>
      <c r="X1225" s="133"/>
      <c r="Y1225" s="133"/>
      <c r="Z1225" s="133"/>
      <c r="AA1225" s="133"/>
      <c r="AB1225" s="129" t="str">
        <f>IF(基本情報登録!$D$10="","",IF(基本情報登録!$D$10=F1225,1,0))</f>
        <v/>
      </c>
      <c r="AC1225" s="133"/>
    </row>
    <row r="1226" spans="1:29">
      <c r="A1226" s="171"/>
      <c r="B1226" s="133"/>
      <c r="C1226" s="133"/>
      <c r="D1226" s="133"/>
      <c r="E1226" s="157"/>
      <c r="F1226" s="133"/>
      <c r="G1226" s="133"/>
      <c r="H1226" s="133"/>
      <c r="I1226" s="133"/>
      <c r="J1226" s="133"/>
      <c r="K1226" s="133"/>
      <c r="L1226" s="133"/>
      <c r="M1226" s="133"/>
      <c r="N1226" s="133"/>
      <c r="O1226" s="156"/>
      <c r="P1226" s="133"/>
      <c r="Q1226" s="133"/>
      <c r="R1226" s="133"/>
      <c r="S1226" s="133"/>
      <c r="T1226" s="133"/>
      <c r="U1226" s="133"/>
      <c r="V1226" s="133"/>
      <c r="W1226" s="133"/>
      <c r="X1226" s="133"/>
      <c r="Y1226" s="133"/>
      <c r="Z1226" s="133"/>
      <c r="AA1226" s="133"/>
      <c r="AB1226" s="129" t="str">
        <f>IF(基本情報登録!$D$10="","",IF(基本情報登録!$D$10=F1226,1,0))</f>
        <v/>
      </c>
      <c r="AC1226" s="133"/>
    </row>
    <row r="1227" spans="1:29">
      <c r="A1227" s="171"/>
      <c r="B1227" s="133"/>
      <c r="C1227" s="133"/>
      <c r="D1227" s="133"/>
      <c r="E1227" s="157"/>
      <c r="F1227" s="133"/>
      <c r="G1227" s="133"/>
      <c r="H1227" s="133"/>
      <c r="I1227" s="133"/>
      <c r="J1227" s="133"/>
      <c r="K1227" s="133"/>
      <c r="L1227" s="133"/>
      <c r="M1227" s="133"/>
      <c r="N1227" s="133"/>
      <c r="O1227" s="156"/>
      <c r="P1227" s="133"/>
      <c r="Q1227" s="133"/>
      <c r="R1227" s="133"/>
      <c r="S1227" s="133"/>
      <c r="T1227" s="133"/>
      <c r="U1227" s="133"/>
      <c r="V1227" s="133"/>
      <c r="W1227" s="133"/>
      <c r="X1227" s="133"/>
      <c r="Y1227" s="133"/>
      <c r="Z1227" s="133"/>
      <c r="AA1227" s="133"/>
      <c r="AB1227" s="129" t="str">
        <f>IF(基本情報登録!$D$10="","",IF(基本情報登録!$D$10=F1227,1,0))</f>
        <v/>
      </c>
      <c r="AC1227" s="133"/>
    </row>
    <row r="1228" spans="1:29">
      <c r="A1228" s="171"/>
      <c r="B1228" s="133"/>
      <c r="C1228" s="133"/>
      <c r="D1228" s="133"/>
      <c r="E1228" s="157"/>
      <c r="F1228" s="133"/>
      <c r="G1228" s="133"/>
      <c r="H1228" s="133"/>
      <c r="I1228" s="133"/>
      <c r="J1228" s="133"/>
      <c r="K1228" s="133"/>
      <c r="L1228" s="133"/>
      <c r="M1228" s="133"/>
      <c r="N1228" s="133"/>
      <c r="O1228" s="156"/>
      <c r="P1228" s="133"/>
      <c r="Q1228" s="133"/>
      <c r="R1228" s="133"/>
      <c r="S1228" s="133"/>
      <c r="T1228" s="133"/>
      <c r="U1228" s="133"/>
      <c r="V1228" s="133"/>
      <c r="W1228" s="133"/>
      <c r="X1228" s="133"/>
      <c r="Y1228" s="133"/>
      <c r="Z1228" s="133"/>
      <c r="AA1228" s="133"/>
      <c r="AB1228" s="129" t="str">
        <f>IF(基本情報登録!$D$10="","",IF(基本情報登録!$D$10=F1228,1,0))</f>
        <v/>
      </c>
      <c r="AC1228" s="133"/>
    </row>
    <row r="1229" spans="1:29">
      <c r="A1229" s="171"/>
      <c r="B1229" s="133"/>
      <c r="C1229" s="133"/>
      <c r="D1229" s="133"/>
      <c r="E1229" s="157"/>
      <c r="F1229" s="133"/>
      <c r="G1229" s="133"/>
      <c r="H1229" s="133"/>
      <c r="I1229" s="133"/>
      <c r="J1229" s="133"/>
      <c r="K1229" s="133"/>
      <c r="L1229" s="133"/>
      <c r="M1229" s="133"/>
      <c r="N1229" s="133"/>
      <c r="O1229" s="156"/>
      <c r="P1229" s="133"/>
      <c r="Q1229" s="133"/>
      <c r="R1229" s="133"/>
      <c r="S1229" s="133"/>
      <c r="T1229" s="133"/>
      <c r="U1229" s="133"/>
      <c r="V1229" s="133"/>
      <c r="W1229" s="133"/>
      <c r="X1229" s="133"/>
      <c r="Y1229" s="133"/>
      <c r="Z1229" s="133"/>
      <c r="AA1229" s="133"/>
      <c r="AB1229" s="129" t="str">
        <f>IF(基本情報登録!$D$10="","",IF(基本情報登録!$D$10=F1229,1,0))</f>
        <v/>
      </c>
      <c r="AC1229" s="133"/>
    </row>
    <row r="1230" spans="1:29">
      <c r="A1230" s="171"/>
      <c r="B1230" s="133"/>
      <c r="C1230" s="133"/>
      <c r="D1230" s="133"/>
      <c r="E1230" s="157"/>
      <c r="F1230" s="133"/>
      <c r="G1230" s="133"/>
      <c r="H1230" s="133"/>
      <c r="I1230" s="133"/>
      <c r="J1230" s="133"/>
      <c r="K1230" s="133"/>
      <c r="L1230" s="133"/>
      <c r="M1230" s="133"/>
      <c r="N1230" s="133"/>
      <c r="O1230" s="156"/>
      <c r="P1230" s="133"/>
      <c r="Q1230" s="133"/>
      <c r="R1230" s="133"/>
      <c r="S1230" s="133"/>
      <c r="T1230" s="133"/>
      <c r="U1230" s="133"/>
      <c r="V1230" s="133"/>
      <c r="W1230" s="133"/>
      <c r="X1230" s="133"/>
      <c r="Y1230" s="133"/>
      <c r="Z1230" s="133"/>
      <c r="AA1230" s="133"/>
      <c r="AB1230" s="129" t="str">
        <f>IF(基本情報登録!$D$10="","",IF(基本情報登録!$D$10=F1230,1,0))</f>
        <v/>
      </c>
      <c r="AC1230" s="133"/>
    </row>
    <row r="1231" spans="1:29">
      <c r="A1231" s="171"/>
      <c r="B1231" s="133"/>
      <c r="C1231" s="133"/>
      <c r="D1231" s="133"/>
      <c r="E1231" s="157"/>
      <c r="F1231" s="133"/>
      <c r="G1231" s="133"/>
      <c r="H1231" s="133"/>
      <c r="I1231" s="133"/>
      <c r="J1231" s="133"/>
      <c r="K1231" s="133"/>
      <c r="L1231" s="133"/>
      <c r="M1231" s="133"/>
      <c r="N1231" s="133"/>
      <c r="O1231" s="156"/>
      <c r="P1231" s="133"/>
      <c r="Q1231" s="133"/>
      <c r="R1231" s="133"/>
      <c r="S1231" s="133"/>
      <c r="T1231" s="133"/>
      <c r="U1231" s="133"/>
      <c r="V1231" s="133"/>
      <c r="W1231" s="133"/>
      <c r="X1231" s="133"/>
      <c r="Y1231" s="133"/>
      <c r="Z1231" s="133"/>
      <c r="AA1231" s="133"/>
      <c r="AB1231" s="129" t="str">
        <f>IF(基本情報登録!$D$10="","",IF(基本情報登録!$D$10=F1231,1,0))</f>
        <v/>
      </c>
      <c r="AC1231" s="133"/>
    </row>
    <row r="1232" spans="1:29">
      <c r="A1232" s="171"/>
      <c r="B1232" s="133"/>
      <c r="C1232" s="133"/>
      <c r="D1232" s="133"/>
      <c r="E1232" s="157"/>
      <c r="F1232" s="133"/>
      <c r="G1232" s="133"/>
      <c r="H1232" s="133"/>
      <c r="I1232" s="133"/>
      <c r="J1232" s="133"/>
      <c r="K1232" s="133"/>
      <c r="L1232" s="133"/>
      <c r="M1232" s="133"/>
      <c r="N1232" s="133"/>
      <c r="O1232" s="156"/>
      <c r="P1232" s="133"/>
      <c r="Q1232" s="133"/>
      <c r="R1232" s="133"/>
      <c r="S1232" s="133"/>
      <c r="T1232" s="133"/>
      <c r="U1232" s="133"/>
      <c r="V1232" s="133"/>
      <c r="W1232" s="133"/>
      <c r="X1232" s="133"/>
      <c r="Y1232" s="133"/>
      <c r="Z1232" s="133"/>
      <c r="AA1232" s="133"/>
      <c r="AB1232" s="129" t="str">
        <f>IF(基本情報登録!$D$10="","",IF(基本情報登録!$D$10=F1232,1,0))</f>
        <v/>
      </c>
      <c r="AC1232" s="133"/>
    </row>
    <row r="1233" spans="1:29">
      <c r="A1233" s="171"/>
      <c r="B1233" s="133"/>
      <c r="C1233" s="133"/>
      <c r="D1233" s="133"/>
      <c r="E1233" s="157"/>
      <c r="F1233" s="133"/>
      <c r="G1233" s="133"/>
      <c r="H1233" s="133"/>
      <c r="I1233" s="133"/>
      <c r="J1233" s="133"/>
      <c r="K1233" s="133"/>
      <c r="L1233" s="133"/>
      <c r="M1233" s="133"/>
      <c r="N1233" s="133"/>
      <c r="O1233" s="156"/>
      <c r="P1233" s="133"/>
      <c r="Q1233" s="133"/>
      <c r="R1233" s="133"/>
      <c r="S1233" s="133"/>
      <c r="T1233" s="133"/>
      <c r="U1233" s="133"/>
      <c r="V1233" s="133"/>
      <c r="W1233" s="133"/>
      <c r="X1233" s="133"/>
      <c r="Y1233" s="133"/>
      <c r="Z1233" s="133"/>
      <c r="AA1233" s="133"/>
      <c r="AB1233" s="129" t="str">
        <f>IF(基本情報登録!$D$10="","",IF(基本情報登録!$D$10=F1233,1,0))</f>
        <v/>
      </c>
      <c r="AC1233" s="133"/>
    </row>
    <row r="1234" spans="1:29">
      <c r="A1234" s="171"/>
      <c r="B1234" s="133"/>
      <c r="C1234" s="133"/>
      <c r="D1234" s="133"/>
      <c r="E1234" s="157"/>
      <c r="F1234" s="133"/>
      <c r="G1234" s="133"/>
      <c r="H1234" s="133"/>
      <c r="I1234" s="133"/>
      <c r="J1234" s="133"/>
      <c r="K1234" s="133"/>
      <c r="L1234" s="133"/>
      <c r="M1234" s="133"/>
      <c r="N1234" s="133"/>
      <c r="O1234" s="156"/>
      <c r="P1234" s="133"/>
      <c r="Q1234" s="133"/>
      <c r="R1234" s="133"/>
      <c r="S1234" s="133"/>
      <c r="T1234" s="133"/>
      <c r="U1234" s="133"/>
      <c r="V1234" s="133"/>
      <c r="W1234" s="133"/>
      <c r="X1234" s="133"/>
      <c r="Y1234" s="133"/>
      <c r="Z1234" s="133"/>
      <c r="AA1234" s="133"/>
      <c r="AB1234" s="129" t="str">
        <f>IF(基本情報登録!$D$10="","",IF(基本情報登録!$D$10=F1234,1,0))</f>
        <v/>
      </c>
      <c r="AC1234" s="133"/>
    </row>
    <row r="1235" spans="1:29">
      <c r="A1235" s="171"/>
      <c r="B1235" s="133"/>
      <c r="C1235" s="133"/>
      <c r="D1235" s="133"/>
      <c r="E1235" s="157"/>
      <c r="F1235" s="133"/>
      <c r="G1235" s="133"/>
      <c r="H1235" s="133"/>
      <c r="I1235" s="133"/>
      <c r="J1235" s="133"/>
      <c r="K1235" s="133"/>
      <c r="L1235" s="133"/>
      <c r="M1235" s="133"/>
      <c r="N1235" s="133"/>
      <c r="O1235" s="156"/>
      <c r="P1235" s="133"/>
      <c r="Q1235" s="133"/>
      <c r="R1235" s="133"/>
      <c r="S1235" s="133"/>
      <c r="T1235" s="133"/>
      <c r="U1235" s="133"/>
      <c r="V1235" s="133"/>
      <c r="W1235" s="133"/>
      <c r="X1235" s="133"/>
      <c r="Y1235" s="133"/>
      <c r="Z1235" s="133"/>
      <c r="AA1235" s="133"/>
      <c r="AB1235" s="129" t="str">
        <f>IF(基本情報登録!$D$10="","",IF(基本情報登録!$D$10=F1235,1,0))</f>
        <v/>
      </c>
      <c r="AC1235" s="133"/>
    </row>
    <row r="1236" spans="1:29">
      <c r="A1236" s="171"/>
      <c r="B1236" s="133"/>
      <c r="C1236" s="133"/>
      <c r="D1236" s="133"/>
      <c r="E1236" s="157"/>
      <c r="F1236" s="133"/>
      <c r="G1236" s="133"/>
      <c r="H1236" s="133"/>
      <c r="I1236" s="133"/>
      <c r="J1236" s="133"/>
      <c r="K1236" s="133"/>
      <c r="L1236" s="133"/>
      <c r="M1236" s="133"/>
      <c r="N1236" s="133"/>
      <c r="O1236" s="156"/>
      <c r="P1236" s="133"/>
      <c r="Q1236" s="133"/>
      <c r="R1236" s="133"/>
      <c r="S1236" s="133"/>
      <c r="T1236" s="133"/>
      <c r="U1236" s="133"/>
      <c r="V1236" s="133"/>
      <c r="W1236" s="133"/>
      <c r="X1236" s="133"/>
      <c r="Y1236" s="133"/>
      <c r="Z1236" s="133"/>
      <c r="AA1236" s="133"/>
      <c r="AB1236" s="129" t="str">
        <f>IF(基本情報登録!$D$10="","",IF(基本情報登録!$D$10=F1236,1,0))</f>
        <v/>
      </c>
      <c r="AC1236" s="133"/>
    </row>
    <row r="1237" spans="1:29">
      <c r="A1237" s="171"/>
      <c r="B1237" s="133"/>
      <c r="C1237" s="133"/>
      <c r="D1237" s="133"/>
      <c r="E1237" s="157"/>
      <c r="F1237" s="133"/>
      <c r="G1237" s="133"/>
      <c r="H1237" s="133"/>
      <c r="I1237" s="133"/>
      <c r="J1237" s="133"/>
      <c r="K1237" s="133"/>
      <c r="L1237" s="133"/>
      <c r="M1237" s="133"/>
      <c r="N1237" s="133"/>
      <c r="O1237" s="156"/>
      <c r="P1237" s="133"/>
      <c r="Q1237" s="133"/>
      <c r="R1237" s="133"/>
      <c r="S1237" s="133"/>
      <c r="T1237" s="133"/>
      <c r="U1237" s="133"/>
      <c r="V1237" s="133"/>
      <c r="W1237" s="133"/>
      <c r="X1237" s="133"/>
      <c r="Y1237" s="133"/>
      <c r="Z1237" s="133"/>
      <c r="AA1237" s="133"/>
      <c r="AB1237" s="129" t="str">
        <f>IF(基本情報登録!$D$10="","",IF(基本情報登録!$D$10=F1237,1,0))</f>
        <v/>
      </c>
      <c r="AC1237" s="133"/>
    </row>
    <row r="1238" spans="1:29">
      <c r="A1238" s="171"/>
      <c r="B1238" s="133"/>
      <c r="C1238" s="133"/>
      <c r="D1238" s="133"/>
      <c r="E1238" s="157"/>
      <c r="F1238" s="133"/>
      <c r="G1238" s="133"/>
      <c r="H1238" s="133"/>
      <c r="I1238" s="133"/>
      <c r="J1238" s="133"/>
      <c r="K1238" s="133"/>
      <c r="L1238" s="133"/>
      <c r="M1238" s="133"/>
      <c r="N1238" s="133"/>
      <c r="O1238" s="156"/>
      <c r="P1238" s="133"/>
      <c r="Q1238" s="133"/>
      <c r="R1238" s="133"/>
      <c r="S1238" s="133"/>
      <c r="T1238" s="133"/>
      <c r="U1238" s="133"/>
      <c r="V1238" s="133"/>
      <c r="W1238" s="133"/>
      <c r="X1238" s="133"/>
      <c r="Y1238" s="133"/>
      <c r="Z1238" s="133"/>
      <c r="AA1238" s="133"/>
      <c r="AB1238" s="129" t="str">
        <f>IF(基本情報登録!$D$10="","",IF(基本情報登録!$D$10=F1238,1,0))</f>
        <v/>
      </c>
      <c r="AC1238" s="133"/>
    </row>
    <row r="1239" spans="1:29">
      <c r="A1239" s="171"/>
      <c r="B1239" s="133"/>
      <c r="C1239" s="133"/>
      <c r="D1239" s="133"/>
      <c r="E1239" s="157"/>
      <c r="F1239" s="133"/>
      <c r="G1239" s="133"/>
      <c r="H1239" s="133"/>
      <c r="I1239" s="133"/>
      <c r="J1239" s="133"/>
      <c r="K1239" s="133"/>
      <c r="L1239" s="133"/>
      <c r="M1239" s="133"/>
      <c r="N1239" s="133"/>
      <c r="O1239" s="156"/>
      <c r="P1239" s="133"/>
      <c r="Q1239" s="133"/>
      <c r="R1239" s="133"/>
      <c r="S1239" s="133"/>
      <c r="T1239" s="133"/>
      <c r="U1239" s="133"/>
      <c r="V1239" s="133"/>
      <c r="W1239" s="133"/>
      <c r="X1239" s="133"/>
      <c r="Y1239" s="133"/>
      <c r="Z1239" s="133"/>
      <c r="AA1239" s="133"/>
      <c r="AB1239" s="129" t="str">
        <f>IF(基本情報登録!$D$10="","",IF(基本情報登録!$D$10=F1239,1,0))</f>
        <v/>
      </c>
      <c r="AC1239" s="133"/>
    </row>
    <row r="1240" spans="1:29">
      <c r="A1240" s="171"/>
      <c r="B1240" s="133"/>
      <c r="C1240" s="133"/>
      <c r="D1240" s="133"/>
      <c r="E1240" s="157"/>
      <c r="F1240" s="133"/>
      <c r="G1240" s="133"/>
      <c r="H1240" s="133"/>
      <c r="I1240" s="133"/>
      <c r="J1240" s="133"/>
      <c r="K1240" s="133"/>
      <c r="L1240" s="133"/>
      <c r="M1240" s="133"/>
      <c r="N1240" s="133"/>
      <c r="O1240" s="156"/>
      <c r="P1240" s="133"/>
      <c r="Q1240" s="133"/>
      <c r="R1240" s="133"/>
      <c r="S1240" s="133"/>
      <c r="T1240" s="133"/>
      <c r="U1240" s="133"/>
      <c r="V1240" s="133"/>
      <c r="W1240" s="133"/>
      <c r="X1240" s="133"/>
      <c r="Y1240" s="133"/>
      <c r="Z1240" s="133"/>
      <c r="AA1240" s="133"/>
      <c r="AB1240" s="129" t="str">
        <f>IF(基本情報登録!$D$10="","",IF(基本情報登録!$D$10=F1240,1,0))</f>
        <v/>
      </c>
      <c r="AC1240" s="133"/>
    </row>
    <row r="1241" spans="1:29">
      <c r="A1241" s="171"/>
      <c r="B1241" s="133"/>
      <c r="C1241" s="133"/>
      <c r="D1241" s="133"/>
      <c r="E1241" s="157"/>
      <c r="F1241" s="133"/>
      <c r="G1241" s="133"/>
      <c r="H1241" s="133"/>
      <c r="I1241" s="133"/>
      <c r="J1241" s="133"/>
      <c r="K1241" s="133"/>
      <c r="L1241" s="133"/>
      <c r="M1241" s="133"/>
      <c r="N1241" s="133"/>
      <c r="O1241" s="156"/>
      <c r="P1241" s="133"/>
      <c r="Q1241" s="133"/>
      <c r="R1241" s="133"/>
      <c r="S1241" s="133"/>
      <c r="T1241" s="133"/>
      <c r="U1241" s="133"/>
      <c r="V1241" s="133"/>
      <c r="W1241" s="133"/>
      <c r="X1241" s="133"/>
      <c r="Y1241" s="133"/>
      <c r="Z1241" s="133"/>
      <c r="AA1241" s="133"/>
      <c r="AB1241" s="129" t="str">
        <f>IF(基本情報登録!$D$10="","",IF(基本情報登録!$D$10=F1241,1,0))</f>
        <v/>
      </c>
      <c r="AC1241" s="133"/>
    </row>
    <row r="1242" spans="1:29">
      <c r="A1242" s="171"/>
      <c r="B1242" s="133"/>
      <c r="C1242" s="133"/>
      <c r="D1242" s="133"/>
      <c r="E1242" s="157"/>
      <c r="F1242" s="133"/>
      <c r="G1242" s="133"/>
      <c r="H1242" s="133"/>
      <c r="I1242" s="133"/>
      <c r="J1242" s="133"/>
      <c r="K1242" s="133"/>
      <c r="L1242" s="133"/>
      <c r="M1242" s="133"/>
      <c r="N1242" s="133"/>
      <c r="O1242" s="156"/>
      <c r="P1242" s="133"/>
      <c r="Q1242" s="133"/>
      <c r="R1242" s="133"/>
      <c r="S1242" s="133"/>
      <c r="T1242" s="133"/>
      <c r="U1242" s="133"/>
      <c r="V1242" s="133"/>
      <c r="W1242" s="133"/>
      <c r="X1242" s="133"/>
      <c r="Y1242" s="133"/>
      <c r="Z1242" s="133"/>
      <c r="AA1242" s="133"/>
      <c r="AB1242" s="129" t="str">
        <f>IF(基本情報登録!$D$10="","",IF(基本情報登録!$D$10=F1242,1,0))</f>
        <v/>
      </c>
      <c r="AC1242" s="133"/>
    </row>
    <row r="1243" spans="1:29">
      <c r="A1243" s="171"/>
      <c r="B1243" s="133"/>
      <c r="C1243" s="133"/>
      <c r="D1243" s="133"/>
      <c r="E1243" s="157"/>
      <c r="F1243" s="133"/>
      <c r="G1243" s="133"/>
      <c r="H1243" s="133"/>
      <c r="I1243" s="133"/>
      <c r="J1243" s="133"/>
      <c r="K1243" s="133"/>
      <c r="L1243" s="133"/>
      <c r="M1243" s="133"/>
      <c r="N1243" s="133"/>
      <c r="O1243" s="156"/>
      <c r="P1243" s="133"/>
      <c r="Q1243" s="133"/>
      <c r="R1243" s="133"/>
      <c r="S1243" s="133"/>
      <c r="T1243" s="133"/>
      <c r="U1243" s="133"/>
      <c r="V1243" s="133"/>
      <c r="W1243" s="133"/>
      <c r="X1243" s="133"/>
      <c r="Y1243" s="133"/>
      <c r="Z1243" s="133"/>
      <c r="AA1243" s="133"/>
      <c r="AB1243" s="129" t="str">
        <f>IF(基本情報登録!$D$10="","",IF(基本情報登録!$D$10=F1243,1,0))</f>
        <v/>
      </c>
      <c r="AC1243" s="133"/>
    </row>
    <row r="1244" spans="1:29">
      <c r="A1244" s="171"/>
      <c r="B1244" s="133"/>
      <c r="C1244" s="133"/>
      <c r="D1244" s="133"/>
      <c r="E1244" s="157"/>
      <c r="F1244" s="133"/>
      <c r="G1244" s="133"/>
      <c r="H1244" s="133"/>
      <c r="I1244" s="133"/>
      <c r="J1244" s="133"/>
      <c r="K1244" s="133"/>
      <c r="L1244" s="133"/>
      <c r="M1244" s="133"/>
      <c r="N1244" s="133"/>
      <c r="O1244" s="156"/>
      <c r="P1244" s="133"/>
      <c r="Q1244" s="133"/>
      <c r="R1244" s="133"/>
      <c r="S1244" s="133"/>
      <c r="T1244" s="133"/>
      <c r="U1244" s="133"/>
      <c r="V1244" s="133"/>
      <c r="W1244" s="133"/>
      <c r="X1244" s="133"/>
      <c r="Y1244" s="133"/>
      <c r="Z1244" s="133"/>
      <c r="AA1244" s="133"/>
      <c r="AB1244" s="129" t="str">
        <f>IF(基本情報登録!$D$10="","",IF(基本情報登録!$D$10=F1244,1,0))</f>
        <v/>
      </c>
      <c r="AC1244" s="133"/>
    </row>
    <row r="1245" spans="1:29">
      <c r="A1245" s="171"/>
      <c r="B1245" s="133"/>
      <c r="C1245" s="133"/>
      <c r="D1245" s="133"/>
      <c r="E1245" s="157"/>
      <c r="F1245" s="133"/>
      <c r="G1245" s="133"/>
      <c r="H1245" s="133"/>
      <c r="I1245" s="133"/>
      <c r="J1245" s="133"/>
      <c r="K1245" s="133"/>
      <c r="L1245" s="133"/>
      <c r="M1245" s="133"/>
      <c r="N1245" s="133"/>
      <c r="O1245" s="156"/>
      <c r="P1245" s="133"/>
      <c r="Q1245" s="133"/>
      <c r="R1245" s="133"/>
      <c r="S1245" s="133"/>
      <c r="T1245" s="133"/>
      <c r="U1245" s="133"/>
      <c r="V1245" s="133"/>
      <c r="W1245" s="133"/>
      <c r="X1245" s="133"/>
      <c r="Y1245" s="133"/>
      <c r="Z1245" s="133"/>
      <c r="AA1245" s="133"/>
      <c r="AB1245" s="129" t="str">
        <f>IF(基本情報登録!$D$10="","",IF(基本情報登録!$D$10=F1245,1,0))</f>
        <v/>
      </c>
      <c r="AC1245" s="133"/>
    </row>
    <row r="1246" spans="1:29">
      <c r="A1246" s="171"/>
      <c r="B1246" s="133"/>
      <c r="C1246" s="133"/>
      <c r="D1246" s="133"/>
      <c r="E1246" s="157"/>
      <c r="F1246" s="133"/>
      <c r="G1246" s="133"/>
      <c r="H1246" s="133"/>
      <c r="I1246" s="133"/>
      <c r="J1246" s="133"/>
      <c r="K1246" s="133"/>
      <c r="L1246" s="133"/>
      <c r="M1246" s="133"/>
      <c r="N1246" s="133"/>
      <c r="O1246" s="156"/>
      <c r="P1246" s="133"/>
      <c r="Q1246" s="133"/>
      <c r="R1246" s="133"/>
      <c r="S1246" s="133"/>
      <c r="T1246" s="133"/>
      <c r="U1246" s="133"/>
      <c r="V1246" s="133"/>
      <c r="W1246" s="133"/>
      <c r="X1246" s="133"/>
      <c r="Y1246" s="133"/>
      <c r="Z1246" s="133"/>
      <c r="AA1246" s="133"/>
      <c r="AB1246" s="129" t="str">
        <f>IF(基本情報登録!$D$10="","",IF(基本情報登録!$D$10=F1246,1,0))</f>
        <v/>
      </c>
      <c r="AC1246" s="133"/>
    </row>
    <row r="1247" spans="1:29">
      <c r="A1247" s="171"/>
      <c r="B1247" s="133"/>
      <c r="C1247" s="133"/>
      <c r="D1247" s="133"/>
      <c r="E1247" s="157"/>
      <c r="F1247" s="133"/>
      <c r="G1247" s="133"/>
      <c r="H1247" s="133"/>
      <c r="I1247" s="133"/>
      <c r="J1247" s="133"/>
      <c r="K1247" s="133"/>
      <c r="L1247" s="133"/>
      <c r="M1247" s="133"/>
      <c r="N1247" s="133"/>
      <c r="O1247" s="156"/>
      <c r="P1247" s="133"/>
      <c r="Q1247" s="133"/>
      <c r="R1247" s="133"/>
      <c r="S1247" s="133"/>
      <c r="T1247" s="133"/>
      <c r="U1247" s="133"/>
      <c r="V1247" s="133"/>
      <c r="W1247" s="133"/>
      <c r="X1247" s="133"/>
      <c r="Y1247" s="133"/>
      <c r="Z1247" s="133"/>
      <c r="AA1247" s="133"/>
      <c r="AB1247" s="129" t="str">
        <f>IF(基本情報登録!$D$10="","",IF(基本情報登録!$D$10=F1247,1,0))</f>
        <v/>
      </c>
      <c r="AC1247" s="133"/>
    </row>
    <row r="1248" spans="1:29">
      <c r="A1248" s="171"/>
      <c r="B1248" s="133"/>
      <c r="C1248" s="133"/>
      <c r="D1248" s="133"/>
      <c r="E1248" s="157"/>
      <c r="F1248" s="133"/>
      <c r="G1248" s="133"/>
      <c r="H1248" s="133"/>
      <c r="I1248" s="133"/>
      <c r="J1248" s="133"/>
      <c r="K1248" s="133"/>
      <c r="L1248" s="133"/>
      <c r="M1248" s="133"/>
      <c r="N1248" s="133"/>
      <c r="O1248" s="156"/>
      <c r="P1248" s="133"/>
      <c r="Q1248" s="133"/>
      <c r="R1248" s="133"/>
      <c r="S1248" s="133"/>
      <c r="T1248" s="133"/>
      <c r="U1248" s="133"/>
      <c r="V1248" s="133"/>
      <c r="W1248" s="133"/>
      <c r="X1248" s="133"/>
      <c r="Y1248" s="133"/>
      <c r="Z1248" s="133"/>
      <c r="AA1248" s="133"/>
      <c r="AB1248" s="129" t="str">
        <f>IF(基本情報登録!$D$10="","",IF(基本情報登録!$D$10=F1248,1,0))</f>
        <v/>
      </c>
      <c r="AC1248" s="133"/>
    </row>
    <row r="1249" spans="1:29">
      <c r="A1249" s="171"/>
      <c r="B1249" s="133"/>
      <c r="C1249" s="133"/>
      <c r="D1249" s="133"/>
      <c r="E1249" s="157"/>
      <c r="F1249" s="133"/>
      <c r="G1249" s="133"/>
      <c r="H1249" s="133"/>
      <c r="I1249" s="133"/>
      <c r="J1249" s="133"/>
      <c r="K1249" s="133"/>
      <c r="L1249" s="133"/>
      <c r="M1249" s="133"/>
      <c r="N1249" s="133"/>
      <c r="O1249" s="156"/>
      <c r="P1249" s="133"/>
      <c r="Q1249" s="133"/>
      <c r="R1249" s="133"/>
      <c r="S1249" s="133"/>
      <c r="T1249" s="133"/>
      <c r="U1249" s="133"/>
      <c r="V1249" s="133"/>
      <c r="W1249" s="133"/>
      <c r="X1249" s="133"/>
      <c r="Y1249" s="133"/>
      <c r="Z1249" s="133"/>
      <c r="AA1249" s="133"/>
      <c r="AB1249" s="129" t="str">
        <f>IF(基本情報登録!$D$10="","",IF(基本情報登録!$D$10=F1249,1,0))</f>
        <v/>
      </c>
      <c r="AC1249" s="133"/>
    </row>
    <row r="1250" spans="1:29">
      <c r="A1250" s="171"/>
      <c r="B1250" s="133"/>
      <c r="C1250" s="133"/>
      <c r="D1250" s="133"/>
      <c r="E1250" s="157"/>
      <c r="F1250" s="133"/>
      <c r="G1250" s="133"/>
      <c r="H1250" s="133"/>
      <c r="I1250" s="133"/>
      <c r="J1250" s="133"/>
      <c r="K1250" s="133"/>
      <c r="L1250" s="133"/>
      <c r="M1250" s="133"/>
      <c r="N1250" s="133"/>
      <c r="O1250" s="156"/>
      <c r="P1250" s="133"/>
      <c r="Q1250" s="133"/>
      <c r="R1250" s="133"/>
      <c r="S1250" s="133"/>
      <c r="T1250" s="133"/>
      <c r="U1250" s="133"/>
      <c r="V1250" s="133"/>
      <c r="W1250" s="133"/>
      <c r="X1250" s="133"/>
      <c r="Y1250" s="133"/>
      <c r="Z1250" s="133"/>
      <c r="AA1250" s="133"/>
      <c r="AB1250" s="129" t="str">
        <f>IF(基本情報登録!$D$10="","",IF(基本情報登録!$D$10=F1250,1,0))</f>
        <v/>
      </c>
      <c r="AC1250" s="133"/>
    </row>
    <row r="1251" spans="1:29">
      <c r="A1251" s="171"/>
      <c r="B1251" s="133"/>
      <c r="C1251" s="133"/>
      <c r="D1251" s="133"/>
      <c r="E1251" s="157"/>
      <c r="F1251" s="133"/>
      <c r="G1251" s="133"/>
      <c r="H1251" s="133"/>
      <c r="I1251" s="133"/>
      <c r="J1251" s="133"/>
      <c r="K1251" s="133"/>
      <c r="L1251" s="133"/>
      <c r="M1251" s="133"/>
      <c r="N1251" s="133"/>
      <c r="O1251" s="156"/>
      <c r="P1251" s="133"/>
      <c r="Q1251" s="133"/>
      <c r="R1251" s="133"/>
      <c r="S1251" s="133"/>
      <c r="T1251" s="133"/>
      <c r="U1251" s="133"/>
      <c r="V1251" s="133"/>
      <c r="W1251" s="133"/>
      <c r="X1251" s="133"/>
      <c r="Y1251" s="133"/>
      <c r="Z1251" s="133"/>
      <c r="AA1251" s="133"/>
      <c r="AB1251" s="129" t="str">
        <f>IF(基本情報登録!$D$10="","",IF(基本情報登録!$D$10=F1251,1,0))</f>
        <v/>
      </c>
      <c r="AC1251" s="133"/>
    </row>
    <row r="1252" spans="1:29">
      <c r="A1252" s="171"/>
      <c r="B1252" s="133"/>
      <c r="C1252" s="133"/>
      <c r="D1252" s="133"/>
      <c r="E1252" s="157"/>
      <c r="F1252" s="133"/>
      <c r="G1252" s="133"/>
      <c r="H1252" s="133"/>
      <c r="I1252" s="133"/>
      <c r="J1252" s="133"/>
      <c r="K1252" s="133"/>
      <c r="L1252" s="133"/>
      <c r="M1252" s="133"/>
      <c r="N1252" s="133"/>
      <c r="O1252" s="156"/>
      <c r="P1252" s="133"/>
      <c r="Q1252" s="133"/>
      <c r="R1252" s="133"/>
      <c r="S1252" s="133"/>
      <c r="T1252" s="133"/>
      <c r="U1252" s="133"/>
      <c r="V1252" s="133"/>
      <c r="W1252" s="133"/>
      <c r="X1252" s="133"/>
      <c r="Y1252" s="133"/>
      <c r="Z1252" s="133"/>
      <c r="AA1252" s="133"/>
      <c r="AB1252" s="129" t="str">
        <f>IF(基本情報登録!$D$10="","",IF(基本情報登録!$D$10=F1252,1,0))</f>
        <v/>
      </c>
      <c r="AC1252" s="133"/>
    </row>
    <row r="1253" spans="1:29">
      <c r="A1253" s="171"/>
      <c r="B1253" s="133"/>
      <c r="C1253" s="133"/>
      <c r="D1253" s="133"/>
      <c r="E1253" s="157"/>
      <c r="F1253" s="133"/>
      <c r="G1253" s="133"/>
      <c r="H1253" s="133"/>
      <c r="I1253" s="133"/>
      <c r="J1253" s="133"/>
      <c r="K1253" s="133"/>
      <c r="L1253" s="133"/>
      <c r="M1253" s="133"/>
      <c r="N1253" s="133"/>
      <c r="O1253" s="156"/>
      <c r="P1253" s="133"/>
      <c r="Q1253" s="133"/>
      <c r="R1253" s="133"/>
      <c r="S1253" s="133"/>
      <c r="T1253" s="133"/>
      <c r="U1253" s="133"/>
      <c r="V1253" s="133"/>
      <c r="W1253" s="133"/>
      <c r="X1253" s="133"/>
      <c r="Y1253" s="133"/>
      <c r="Z1253" s="133"/>
      <c r="AA1253" s="133"/>
      <c r="AB1253" s="129" t="str">
        <f>IF(基本情報登録!$D$10="","",IF(基本情報登録!$D$10=F1253,1,0))</f>
        <v/>
      </c>
      <c r="AC1253" s="133"/>
    </row>
    <row r="1254" spans="1:29">
      <c r="A1254" s="171"/>
      <c r="B1254" s="133"/>
      <c r="C1254" s="133"/>
      <c r="D1254" s="133"/>
      <c r="E1254" s="157"/>
      <c r="F1254" s="133"/>
      <c r="G1254" s="133"/>
      <c r="H1254" s="133"/>
      <c r="I1254" s="133"/>
      <c r="J1254" s="133"/>
      <c r="K1254" s="133"/>
      <c r="L1254" s="133"/>
      <c r="M1254" s="133"/>
      <c r="N1254" s="133"/>
      <c r="O1254" s="156"/>
      <c r="P1254" s="133"/>
      <c r="Q1254" s="133"/>
      <c r="R1254" s="133"/>
      <c r="S1254" s="133"/>
      <c r="T1254" s="133"/>
      <c r="U1254" s="133"/>
      <c r="V1254" s="133"/>
      <c r="W1254" s="133"/>
      <c r="X1254" s="133"/>
      <c r="Y1254" s="133"/>
      <c r="Z1254" s="133"/>
      <c r="AA1254" s="133"/>
      <c r="AB1254" s="129" t="str">
        <f>IF(基本情報登録!$D$10="","",IF(基本情報登録!$D$10=F1254,1,0))</f>
        <v/>
      </c>
      <c r="AC1254" s="133"/>
    </row>
    <row r="1255" spans="1:29">
      <c r="A1255" s="171"/>
      <c r="B1255" s="133"/>
      <c r="C1255" s="133"/>
      <c r="D1255" s="133"/>
      <c r="E1255" s="157"/>
      <c r="F1255" s="133"/>
      <c r="G1255" s="133"/>
      <c r="H1255" s="133"/>
      <c r="I1255" s="133"/>
      <c r="J1255" s="133"/>
      <c r="K1255" s="133"/>
      <c r="L1255" s="133"/>
      <c r="M1255" s="133"/>
      <c r="N1255" s="133"/>
      <c r="O1255" s="156"/>
      <c r="P1255" s="133"/>
      <c r="Q1255" s="133"/>
      <c r="R1255" s="133"/>
      <c r="S1255" s="133"/>
      <c r="T1255" s="133"/>
      <c r="U1255" s="133"/>
      <c r="V1255" s="133"/>
      <c r="W1255" s="133"/>
      <c r="X1255" s="133"/>
      <c r="Y1255" s="133"/>
      <c r="Z1255" s="133"/>
      <c r="AA1255" s="133"/>
      <c r="AB1255" s="129" t="str">
        <f>IF(基本情報登録!$D$10="","",IF(基本情報登録!$D$10=F1255,1,0))</f>
        <v/>
      </c>
      <c r="AC1255" s="133"/>
    </row>
    <row r="1256" spans="1:29">
      <c r="A1256" s="171"/>
      <c r="B1256" s="133"/>
      <c r="C1256" s="133"/>
      <c r="D1256" s="133"/>
      <c r="E1256" s="157"/>
      <c r="F1256" s="133"/>
      <c r="G1256" s="133"/>
      <c r="H1256" s="133"/>
      <c r="I1256" s="133"/>
      <c r="J1256" s="133"/>
      <c r="K1256" s="133"/>
      <c r="L1256" s="133"/>
      <c r="M1256" s="133"/>
      <c r="N1256" s="133"/>
      <c r="O1256" s="156"/>
      <c r="P1256" s="133"/>
      <c r="Q1256" s="133"/>
      <c r="R1256" s="133"/>
      <c r="S1256" s="133"/>
      <c r="T1256" s="133"/>
      <c r="U1256" s="133"/>
      <c r="V1256" s="133"/>
      <c r="W1256" s="133"/>
      <c r="X1256" s="133"/>
      <c r="Y1256" s="133"/>
      <c r="Z1256" s="133"/>
      <c r="AA1256" s="133"/>
      <c r="AB1256" s="129" t="str">
        <f>IF(基本情報登録!$D$10="","",IF(基本情報登録!$D$10=F1256,1,0))</f>
        <v/>
      </c>
      <c r="AC1256" s="133"/>
    </row>
    <row r="1257" spans="1:29">
      <c r="A1257" s="171"/>
      <c r="B1257" s="133"/>
      <c r="C1257" s="133"/>
      <c r="D1257" s="133"/>
      <c r="E1257" s="157"/>
      <c r="F1257" s="133"/>
      <c r="G1257" s="133"/>
      <c r="H1257" s="133"/>
      <c r="I1257" s="133"/>
      <c r="J1257" s="133"/>
      <c r="K1257" s="133"/>
      <c r="L1257" s="133"/>
      <c r="M1257" s="133"/>
      <c r="N1257" s="133"/>
      <c r="O1257" s="156"/>
      <c r="P1257" s="133"/>
      <c r="Q1257" s="133"/>
      <c r="R1257" s="133"/>
      <c r="S1257" s="133"/>
      <c r="T1257" s="133"/>
      <c r="U1257" s="133"/>
      <c r="V1257" s="133"/>
      <c r="W1257" s="133"/>
      <c r="X1257" s="133"/>
      <c r="Y1257" s="133"/>
      <c r="Z1257" s="133"/>
      <c r="AA1257" s="133"/>
      <c r="AB1257" s="129" t="str">
        <f>IF(基本情報登録!$D$10="","",IF(基本情報登録!$D$10=F1257,1,0))</f>
        <v/>
      </c>
      <c r="AC1257" s="133"/>
    </row>
    <row r="1258" spans="1:29">
      <c r="A1258" s="171"/>
      <c r="B1258" s="133"/>
      <c r="C1258" s="133"/>
      <c r="D1258" s="133"/>
      <c r="E1258" s="157"/>
      <c r="F1258" s="133"/>
      <c r="G1258" s="133"/>
      <c r="H1258" s="133"/>
      <c r="I1258" s="133"/>
      <c r="J1258" s="133"/>
      <c r="K1258" s="133"/>
      <c r="L1258" s="133"/>
      <c r="M1258" s="133"/>
      <c r="N1258" s="133"/>
      <c r="O1258" s="156"/>
      <c r="P1258" s="133"/>
      <c r="Q1258" s="133"/>
      <c r="R1258" s="133"/>
      <c r="S1258" s="133"/>
      <c r="T1258" s="133"/>
      <c r="U1258" s="133"/>
      <c r="V1258" s="133"/>
      <c r="W1258" s="133"/>
      <c r="X1258" s="133"/>
      <c r="Y1258" s="133"/>
      <c r="Z1258" s="133"/>
      <c r="AA1258" s="133"/>
      <c r="AB1258" s="129" t="str">
        <f>IF(基本情報登録!$D$10="","",IF(基本情報登録!$D$10=F1258,1,0))</f>
        <v/>
      </c>
      <c r="AC1258" s="133"/>
    </row>
    <row r="1259" spans="1:29">
      <c r="A1259" s="171"/>
      <c r="B1259" s="133"/>
      <c r="C1259" s="133"/>
      <c r="D1259" s="133"/>
      <c r="E1259" s="157"/>
      <c r="F1259" s="133"/>
      <c r="G1259" s="133"/>
      <c r="H1259" s="133"/>
      <c r="I1259" s="133"/>
      <c r="J1259" s="133"/>
      <c r="K1259" s="133"/>
      <c r="L1259" s="133"/>
      <c r="M1259" s="133"/>
      <c r="N1259" s="133"/>
      <c r="O1259" s="156"/>
      <c r="P1259" s="133"/>
      <c r="Q1259" s="133"/>
      <c r="R1259" s="133"/>
      <c r="S1259" s="133"/>
      <c r="T1259" s="133"/>
      <c r="U1259" s="133"/>
      <c r="V1259" s="133"/>
      <c r="W1259" s="133"/>
      <c r="X1259" s="133"/>
      <c r="Y1259" s="133"/>
      <c r="Z1259" s="133"/>
      <c r="AA1259" s="133"/>
      <c r="AB1259" s="129" t="str">
        <f>IF(基本情報登録!$D$10="","",IF(基本情報登録!$D$10=F1259,1,0))</f>
        <v/>
      </c>
      <c r="AC1259" s="133"/>
    </row>
    <row r="1260" spans="1:29">
      <c r="A1260" s="171"/>
      <c r="B1260" s="133"/>
      <c r="C1260" s="133"/>
      <c r="D1260" s="133"/>
      <c r="E1260" s="157"/>
      <c r="F1260" s="133"/>
      <c r="G1260" s="133"/>
      <c r="H1260" s="133"/>
      <c r="I1260" s="133"/>
      <c r="J1260" s="133"/>
      <c r="K1260" s="133"/>
      <c r="L1260" s="133"/>
      <c r="M1260" s="133"/>
      <c r="N1260" s="133"/>
      <c r="O1260" s="156"/>
      <c r="P1260" s="133"/>
      <c r="Q1260" s="133"/>
      <c r="R1260" s="133"/>
      <c r="S1260" s="133"/>
      <c r="T1260" s="133"/>
      <c r="U1260" s="133"/>
      <c r="V1260" s="133"/>
      <c r="W1260" s="133"/>
      <c r="X1260" s="133"/>
      <c r="Y1260" s="133"/>
      <c r="Z1260" s="133"/>
      <c r="AA1260" s="133"/>
      <c r="AB1260" s="129" t="str">
        <f>IF(基本情報登録!$D$10="","",IF(基本情報登録!$D$10=F1260,1,0))</f>
        <v/>
      </c>
      <c r="AC1260" s="133"/>
    </row>
    <row r="1261" spans="1:29">
      <c r="A1261" s="171"/>
      <c r="B1261" s="133"/>
      <c r="C1261" s="133"/>
      <c r="D1261" s="133"/>
      <c r="E1261" s="157"/>
      <c r="F1261" s="133"/>
      <c r="G1261" s="133"/>
      <c r="H1261" s="133"/>
      <c r="I1261" s="133"/>
      <c r="J1261" s="133"/>
      <c r="K1261" s="133"/>
      <c r="L1261" s="133"/>
      <c r="M1261" s="133"/>
      <c r="N1261" s="133"/>
      <c r="O1261" s="156"/>
      <c r="P1261" s="133"/>
      <c r="Q1261" s="133"/>
      <c r="R1261" s="133"/>
      <c r="S1261" s="133"/>
      <c r="T1261" s="133"/>
      <c r="U1261" s="133"/>
      <c r="V1261" s="133"/>
      <c r="W1261" s="133"/>
      <c r="X1261" s="133"/>
      <c r="Y1261" s="133"/>
      <c r="Z1261" s="133"/>
      <c r="AA1261" s="133"/>
      <c r="AB1261" s="129" t="str">
        <f>IF(基本情報登録!$D$10="","",IF(基本情報登録!$D$10=F1261,1,0))</f>
        <v/>
      </c>
      <c r="AC1261" s="133"/>
    </row>
    <row r="1262" spans="1:29">
      <c r="A1262" s="171"/>
      <c r="B1262" s="133"/>
      <c r="C1262" s="133"/>
      <c r="D1262" s="133"/>
      <c r="E1262" s="157"/>
      <c r="F1262" s="133"/>
      <c r="G1262" s="133"/>
      <c r="H1262" s="133"/>
      <c r="I1262" s="133"/>
      <c r="J1262" s="133"/>
      <c r="K1262" s="133"/>
      <c r="L1262" s="133"/>
      <c r="M1262" s="133"/>
      <c r="N1262" s="133"/>
      <c r="O1262" s="156"/>
      <c r="P1262" s="133"/>
      <c r="Q1262" s="133"/>
      <c r="R1262" s="133"/>
      <c r="S1262" s="133"/>
      <c r="T1262" s="133"/>
      <c r="U1262" s="133"/>
      <c r="V1262" s="133"/>
      <c r="W1262" s="133"/>
      <c r="X1262" s="133"/>
      <c r="Y1262" s="133"/>
      <c r="Z1262" s="133"/>
      <c r="AA1262" s="133"/>
      <c r="AB1262" s="129" t="str">
        <f>IF(基本情報登録!$D$10="","",IF(基本情報登録!$D$10=F1262,1,0))</f>
        <v/>
      </c>
      <c r="AC1262" s="133"/>
    </row>
    <row r="1263" spans="1:29">
      <c r="A1263" s="171"/>
      <c r="B1263" s="133"/>
      <c r="C1263" s="133"/>
      <c r="D1263" s="133"/>
      <c r="E1263" s="157"/>
      <c r="F1263" s="133"/>
      <c r="G1263" s="133"/>
      <c r="H1263" s="133"/>
      <c r="I1263" s="133"/>
      <c r="J1263" s="133"/>
      <c r="K1263" s="133"/>
      <c r="L1263" s="133"/>
      <c r="M1263" s="133"/>
      <c r="N1263" s="133"/>
      <c r="O1263" s="156"/>
      <c r="P1263" s="133"/>
      <c r="Q1263" s="133"/>
      <c r="R1263" s="133"/>
      <c r="S1263" s="133"/>
      <c r="T1263" s="133"/>
      <c r="U1263" s="133"/>
      <c r="V1263" s="133"/>
      <c r="W1263" s="133"/>
      <c r="X1263" s="133"/>
      <c r="Y1263" s="133"/>
      <c r="Z1263" s="133"/>
      <c r="AA1263" s="133"/>
      <c r="AB1263" s="129" t="str">
        <f>IF(基本情報登録!$D$10="","",IF(基本情報登録!$D$10=F1263,1,0))</f>
        <v/>
      </c>
      <c r="AC1263" s="133"/>
    </row>
    <row r="1264" spans="1:29">
      <c r="A1264" s="171"/>
      <c r="B1264" s="133"/>
      <c r="C1264" s="133"/>
      <c r="D1264" s="133"/>
      <c r="E1264" s="157"/>
      <c r="F1264" s="133"/>
      <c r="G1264" s="133"/>
      <c r="H1264" s="133"/>
      <c r="I1264" s="133"/>
      <c r="J1264" s="133"/>
      <c r="K1264" s="133"/>
      <c r="L1264" s="133"/>
      <c r="M1264" s="133"/>
      <c r="N1264" s="133"/>
      <c r="O1264" s="156"/>
      <c r="P1264" s="133"/>
      <c r="Q1264" s="133"/>
      <c r="R1264" s="133"/>
      <c r="S1264" s="133"/>
      <c r="T1264" s="133"/>
      <c r="U1264" s="133"/>
      <c r="V1264" s="133"/>
      <c r="W1264" s="133"/>
      <c r="X1264" s="133"/>
      <c r="Y1264" s="133"/>
      <c r="Z1264" s="133"/>
      <c r="AA1264" s="133"/>
      <c r="AB1264" s="129" t="str">
        <f>IF(基本情報登録!$D$10="","",IF(基本情報登録!$D$10=F1264,1,0))</f>
        <v/>
      </c>
      <c r="AC1264" s="133"/>
    </row>
    <row r="1265" spans="1:29">
      <c r="A1265" s="171"/>
      <c r="B1265" s="133"/>
      <c r="C1265" s="133"/>
      <c r="D1265" s="133"/>
      <c r="E1265" s="157"/>
      <c r="F1265" s="133"/>
      <c r="G1265" s="133"/>
      <c r="H1265" s="133"/>
      <c r="I1265" s="133"/>
      <c r="J1265" s="133"/>
      <c r="K1265" s="133"/>
      <c r="L1265" s="133"/>
      <c r="M1265" s="133"/>
      <c r="N1265" s="133"/>
      <c r="O1265" s="156"/>
      <c r="P1265" s="133"/>
      <c r="Q1265" s="133"/>
      <c r="R1265" s="133"/>
      <c r="S1265" s="133"/>
      <c r="T1265" s="133"/>
      <c r="U1265" s="133"/>
      <c r="V1265" s="133"/>
      <c r="W1265" s="133"/>
      <c r="X1265" s="133"/>
      <c r="Y1265" s="133"/>
      <c r="Z1265" s="133"/>
      <c r="AA1265" s="133"/>
      <c r="AB1265" s="129" t="str">
        <f>IF(基本情報登録!$D$10="","",IF(基本情報登録!$D$10=F1265,1,0))</f>
        <v/>
      </c>
      <c r="AC1265" s="133"/>
    </row>
    <row r="1266" spans="1:29">
      <c r="A1266" s="171"/>
      <c r="B1266" s="133"/>
      <c r="C1266" s="133"/>
      <c r="D1266" s="133"/>
      <c r="E1266" s="157"/>
      <c r="F1266" s="133"/>
      <c r="G1266" s="133"/>
      <c r="H1266" s="133"/>
      <c r="I1266" s="133"/>
      <c r="J1266" s="133"/>
      <c r="K1266" s="133"/>
      <c r="L1266" s="133"/>
      <c r="M1266" s="133"/>
      <c r="N1266" s="133"/>
      <c r="O1266" s="156"/>
      <c r="P1266" s="133"/>
      <c r="Q1266" s="133"/>
      <c r="R1266" s="133"/>
      <c r="S1266" s="133"/>
      <c r="T1266" s="133"/>
      <c r="U1266" s="133"/>
      <c r="V1266" s="133"/>
      <c r="W1266" s="133"/>
      <c r="X1266" s="133"/>
      <c r="Y1266" s="133"/>
      <c r="Z1266" s="133"/>
      <c r="AA1266" s="133"/>
      <c r="AB1266" s="129" t="str">
        <f>IF(基本情報登録!$D$10="","",IF(基本情報登録!$D$10=F1266,1,0))</f>
        <v/>
      </c>
      <c r="AC1266" s="133"/>
    </row>
    <row r="1267" spans="1:29">
      <c r="A1267" s="171"/>
      <c r="B1267" s="133"/>
      <c r="C1267" s="133"/>
      <c r="D1267" s="133"/>
      <c r="E1267" s="157"/>
      <c r="F1267" s="133"/>
      <c r="G1267" s="133"/>
      <c r="H1267" s="133"/>
      <c r="I1267" s="133"/>
      <c r="J1267" s="133"/>
      <c r="K1267" s="133"/>
      <c r="L1267" s="133"/>
      <c r="M1267" s="133"/>
      <c r="N1267" s="133"/>
      <c r="O1267" s="156"/>
      <c r="P1267" s="133"/>
      <c r="Q1267" s="133"/>
      <c r="R1267" s="133"/>
      <c r="S1267" s="133"/>
      <c r="T1267" s="133"/>
      <c r="U1267" s="133"/>
      <c r="V1267" s="133"/>
      <c r="W1267" s="133"/>
      <c r="X1267" s="133"/>
      <c r="Y1267" s="133"/>
      <c r="Z1267" s="133"/>
      <c r="AA1267" s="133"/>
      <c r="AB1267" s="129" t="str">
        <f>IF(基本情報登録!$D$10="","",IF(基本情報登録!$D$10=F1267,1,0))</f>
        <v/>
      </c>
      <c r="AC1267" s="133"/>
    </row>
    <row r="1268" spans="1:29">
      <c r="A1268" s="171"/>
      <c r="B1268" s="133"/>
      <c r="C1268" s="133"/>
      <c r="D1268" s="133"/>
      <c r="E1268" s="157"/>
      <c r="F1268" s="133"/>
      <c r="G1268" s="133"/>
      <c r="H1268" s="133"/>
      <c r="I1268" s="133"/>
      <c r="J1268" s="133"/>
      <c r="K1268" s="133"/>
      <c r="L1268" s="133"/>
      <c r="M1268" s="133"/>
      <c r="N1268" s="133"/>
      <c r="O1268" s="156"/>
      <c r="P1268" s="133"/>
      <c r="Q1268" s="133"/>
      <c r="R1268" s="133"/>
      <c r="S1268" s="133"/>
      <c r="T1268" s="133"/>
      <c r="U1268" s="133"/>
      <c r="V1268" s="133"/>
      <c r="W1268" s="133"/>
      <c r="X1268" s="133"/>
      <c r="Y1268" s="133"/>
      <c r="Z1268" s="133"/>
      <c r="AA1268" s="133"/>
      <c r="AB1268" s="129" t="str">
        <f>IF(基本情報登録!$D$10="","",IF(基本情報登録!$D$10=F1268,1,0))</f>
        <v/>
      </c>
      <c r="AC1268" s="133"/>
    </row>
    <row r="1269" spans="1:29">
      <c r="A1269" s="171"/>
      <c r="B1269" s="133"/>
      <c r="C1269" s="133"/>
      <c r="D1269" s="133"/>
      <c r="E1269" s="157"/>
      <c r="F1269" s="133"/>
      <c r="G1269" s="133"/>
      <c r="H1269" s="133"/>
      <c r="I1269" s="133"/>
      <c r="J1269" s="133"/>
      <c r="K1269" s="133"/>
      <c r="L1269" s="133"/>
      <c r="M1269" s="133"/>
      <c r="N1269" s="133"/>
      <c r="O1269" s="156"/>
      <c r="P1269" s="133"/>
      <c r="Q1269" s="133"/>
      <c r="R1269" s="133"/>
      <c r="S1269" s="133"/>
      <c r="T1269" s="133"/>
      <c r="U1269" s="133"/>
      <c r="V1269" s="133"/>
      <c r="W1269" s="133"/>
      <c r="X1269" s="133"/>
      <c r="Y1269" s="133"/>
      <c r="Z1269" s="133"/>
      <c r="AA1269" s="133"/>
      <c r="AB1269" s="129" t="str">
        <f>IF(基本情報登録!$D$10="","",IF(基本情報登録!$D$10=F1269,1,0))</f>
        <v/>
      </c>
      <c r="AC1269" s="133"/>
    </row>
    <row r="1270" spans="1:29">
      <c r="A1270" s="171"/>
      <c r="B1270" s="133"/>
      <c r="C1270" s="133"/>
      <c r="D1270" s="133"/>
      <c r="E1270" s="157"/>
      <c r="F1270" s="133"/>
      <c r="G1270" s="133"/>
      <c r="H1270" s="133"/>
      <c r="I1270" s="133"/>
      <c r="J1270" s="133"/>
      <c r="K1270" s="133"/>
      <c r="L1270" s="133"/>
      <c r="M1270" s="133"/>
      <c r="N1270" s="133"/>
      <c r="O1270" s="156"/>
      <c r="P1270" s="133"/>
      <c r="Q1270" s="133"/>
      <c r="R1270" s="133"/>
      <c r="S1270" s="133"/>
      <c r="T1270" s="133"/>
      <c r="U1270" s="133"/>
      <c r="V1270" s="133"/>
      <c r="W1270" s="133"/>
      <c r="X1270" s="133"/>
      <c r="Y1270" s="133"/>
      <c r="Z1270" s="133"/>
      <c r="AA1270" s="133"/>
      <c r="AB1270" s="129" t="str">
        <f>IF(基本情報登録!$D$10="","",IF(基本情報登録!$D$10=F1270,1,0))</f>
        <v/>
      </c>
      <c r="AC1270" s="133"/>
    </row>
    <row r="1271" spans="1:29">
      <c r="A1271" s="171"/>
      <c r="B1271" s="133"/>
      <c r="C1271" s="133"/>
      <c r="D1271" s="133"/>
      <c r="E1271" s="157"/>
      <c r="F1271" s="133"/>
      <c r="G1271" s="133"/>
      <c r="H1271" s="133"/>
      <c r="I1271" s="133"/>
      <c r="J1271" s="133"/>
      <c r="K1271" s="133"/>
      <c r="L1271" s="133"/>
      <c r="M1271" s="133"/>
      <c r="N1271" s="133"/>
      <c r="O1271" s="156"/>
      <c r="P1271" s="133"/>
      <c r="Q1271" s="133"/>
      <c r="R1271" s="133"/>
      <c r="S1271" s="133"/>
      <c r="T1271" s="133"/>
      <c r="U1271" s="133"/>
      <c r="V1271" s="133"/>
      <c r="W1271" s="133"/>
      <c r="X1271" s="133"/>
      <c r="Y1271" s="133"/>
      <c r="Z1271" s="133"/>
      <c r="AA1271" s="133"/>
      <c r="AB1271" s="129" t="str">
        <f>IF(基本情報登録!$D$10="","",IF(基本情報登録!$D$10=F1271,1,0))</f>
        <v/>
      </c>
      <c r="AC1271" s="133"/>
    </row>
    <row r="1272" spans="1:29">
      <c r="A1272" s="171"/>
      <c r="B1272" s="133"/>
      <c r="C1272" s="133"/>
      <c r="D1272" s="133"/>
      <c r="E1272" s="157"/>
      <c r="F1272" s="133"/>
      <c r="G1272" s="133"/>
      <c r="H1272" s="133"/>
      <c r="I1272" s="133"/>
      <c r="J1272" s="133"/>
      <c r="K1272" s="133"/>
      <c r="L1272" s="133"/>
      <c r="M1272" s="133"/>
      <c r="N1272" s="133"/>
      <c r="O1272" s="156"/>
      <c r="P1272" s="133"/>
      <c r="Q1272" s="133"/>
      <c r="R1272" s="133"/>
      <c r="S1272" s="133"/>
      <c r="T1272" s="133"/>
      <c r="U1272" s="133"/>
      <c r="V1272" s="133"/>
      <c r="W1272" s="133"/>
      <c r="X1272" s="133"/>
      <c r="Y1272" s="133"/>
      <c r="Z1272" s="133"/>
      <c r="AA1272" s="133"/>
      <c r="AB1272" s="129" t="str">
        <f>IF(基本情報登録!$D$10="","",IF(基本情報登録!$D$10=F1272,1,0))</f>
        <v/>
      </c>
      <c r="AC1272" s="133"/>
    </row>
    <row r="1273" spans="1:29">
      <c r="A1273" s="171"/>
      <c r="B1273" s="133"/>
      <c r="C1273" s="133"/>
      <c r="D1273" s="133"/>
      <c r="E1273" s="157"/>
      <c r="F1273" s="133"/>
      <c r="G1273" s="133"/>
      <c r="H1273" s="133"/>
      <c r="I1273" s="133"/>
      <c r="J1273" s="133"/>
      <c r="K1273" s="133"/>
      <c r="L1273" s="133"/>
      <c r="M1273" s="133"/>
      <c r="N1273" s="133"/>
      <c r="O1273" s="156"/>
      <c r="P1273" s="133"/>
      <c r="Q1273" s="133"/>
      <c r="R1273" s="133"/>
      <c r="S1273" s="133"/>
      <c r="T1273" s="133"/>
      <c r="U1273" s="133"/>
      <c r="V1273" s="133"/>
      <c r="W1273" s="133"/>
      <c r="X1273" s="133"/>
      <c r="Y1273" s="133"/>
      <c r="Z1273" s="133"/>
      <c r="AA1273" s="133"/>
      <c r="AB1273" s="129" t="str">
        <f>IF(基本情報登録!$D$10="","",IF(基本情報登録!$D$10=F1273,1,0))</f>
        <v/>
      </c>
      <c r="AC1273" s="133"/>
    </row>
    <row r="1274" spans="1:29">
      <c r="A1274" s="171"/>
      <c r="B1274" s="133"/>
      <c r="C1274" s="133"/>
      <c r="D1274" s="133"/>
      <c r="E1274" s="157"/>
      <c r="F1274" s="133"/>
      <c r="G1274" s="133"/>
      <c r="H1274" s="133"/>
      <c r="I1274" s="133"/>
      <c r="J1274" s="133"/>
      <c r="K1274" s="133"/>
      <c r="L1274" s="133"/>
      <c r="M1274" s="133"/>
      <c r="N1274" s="133"/>
      <c r="O1274" s="156"/>
      <c r="P1274" s="133"/>
      <c r="Q1274" s="133"/>
      <c r="R1274" s="133"/>
      <c r="S1274" s="133"/>
      <c r="T1274" s="133"/>
      <c r="U1274" s="133"/>
      <c r="V1274" s="133"/>
      <c r="W1274" s="133"/>
      <c r="X1274" s="133"/>
      <c r="Y1274" s="133"/>
      <c r="Z1274" s="133"/>
      <c r="AA1274" s="133"/>
      <c r="AB1274" s="129" t="str">
        <f>IF(基本情報登録!$D$10="","",IF(基本情報登録!$D$10=F1274,1,0))</f>
        <v/>
      </c>
      <c r="AC1274" s="133"/>
    </row>
    <row r="1275" spans="1:29">
      <c r="A1275" s="171"/>
      <c r="B1275" s="133"/>
      <c r="C1275" s="133"/>
      <c r="D1275" s="133"/>
      <c r="E1275" s="157"/>
      <c r="F1275" s="133"/>
      <c r="G1275" s="133"/>
      <c r="H1275" s="133"/>
      <c r="I1275" s="133"/>
      <c r="J1275" s="133"/>
      <c r="K1275" s="133"/>
      <c r="L1275" s="133"/>
      <c r="M1275" s="133"/>
      <c r="N1275" s="133"/>
      <c r="O1275" s="156"/>
      <c r="P1275" s="133"/>
      <c r="Q1275" s="133"/>
      <c r="R1275" s="133"/>
      <c r="S1275" s="133"/>
      <c r="T1275" s="133"/>
      <c r="U1275" s="133"/>
      <c r="V1275" s="133"/>
      <c r="W1275" s="133"/>
      <c r="X1275" s="133"/>
      <c r="Y1275" s="133"/>
      <c r="Z1275" s="133"/>
      <c r="AA1275" s="133"/>
      <c r="AB1275" s="129" t="str">
        <f>IF(基本情報登録!$D$10="","",IF(基本情報登録!$D$10=F1275,1,0))</f>
        <v/>
      </c>
      <c r="AC1275" s="133"/>
    </row>
    <row r="1276" spans="1:29">
      <c r="A1276" s="171"/>
      <c r="B1276" s="133"/>
      <c r="C1276" s="133"/>
      <c r="D1276" s="133"/>
      <c r="E1276" s="157"/>
      <c r="F1276" s="133"/>
      <c r="G1276" s="133"/>
      <c r="H1276" s="133"/>
      <c r="I1276" s="133"/>
      <c r="J1276" s="133"/>
      <c r="K1276" s="133"/>
      <c r="L1276" s="133"/>
      <c r="M1276" s="133"/>
      <c r="N1276" s="133"/>
      <c r="O1276" s="156"/>
      <c r="P1276" s="133"/>
      <c r="Q1276" s="133"/>
      <c r="R1276" s="133"/>
      <c r="S1276" s="133"/>
      <c r="T1276" s="133"/>
      <c r="U1276" s="133"/>
      <c r="V1276" s="133"/>
      <c r="W1276" s="133"/>
      <c r="X1276" s="133"/>
      <c r="Y1276" s="133"/>
      <c r="Z1276" s="133"/>
      <c r="AA1276" s="133"/>
      <c r="AB1276" s="129" t="str">
        <f>IF(基本情報登録!$D$10="","",IF(基本情報登録!$D$10=F1276,1,0))</f>
        <v/>
      </c>
      <c r="AC1276" s="133"/>
    </row>
    <row r="1277" spans="1:29">
      <c r="A1277" s="171"/>
      <c r="B1277" s="133"/>
      <c r="C1277" s="133"/>
      <c r="D1277" s="133"/>
      <c r="E1277" s="157"/>
      <c r="F1277" s="133"/>
      <c r="G1277" s="133"/>
      <c r="H1277" s="133"/>
      <c r="I1277" s="133"/>
      <c r="J1277" s="133"/>
      <c r="K1277" s="133"/>
      <c r="L1277" s="133"/>
      <c r="M1277" s="133"/>
      <c r="N1277" s="133"/>
      <c r="O1277" s="156"/>
      <c r="P1277" s="133"/>
      <c r="Q1277" s="133"/>
      <c r="R1277" s="133"/>
      <c r="S1277" s="133"/>
      <c r="T1277" s="133"/>
      <c r="U1277" s="133"/>
      <c r="V1277" s="133"/>
      <c r="W1277" s="133"/>
      <c r="X1277" s="133"/>
      <c r="Y1277" s="133"/>
      <c r="Z1277" s="133"/>
      <c r="AA1277" s="133"/>
      <c r="AB1277" s="129" t="str">
        <f>IF(基本情報登録!$D$10="","",IF(基本情報登録!$D$10=F1277,1,0))</f>
        <v/>
      </c>
      <c r="AC1277" s="133"/>
    </row>
    <row r="1278" spans="1:29">
      <c r="A1278" s="171"/>
      <c r="B1278" s="133"/>
      <c r="C1278" s="133"/>
      <c r="D1278" s="133"/>
      <c r="E1278" s="157"/>
      <c r="F1278" s="133"/>
      <c r="G1278" s="133"/>
      <c r="H1278" s="133"/>
      <c r="I1278" s="133"/>
      <c r="J1278" s="133"/>
      <c r="K1278" s="133"/>
      <c r="L1278" s="133"/>
      <c r="M1278" s="133"/>
      <c r="N1278" s="133"/>
      <c r="O1278" s="156"/>
      <c r="P1278" s="133"/>
      <c r="Q1278" s="133"/>
      <c r="R1278" s="133"/>
      <c r="S1278" s="133"/>
      <c r="T1278" s="133"/>
      <c r="U1278" s="133"/>
      <c r="V1278" s="133"/>
      <c r="W1278" s="133"/>
      <c r="X1278" s="133"/>
      <c r="Y1278" s="133"/>
      <c r="Z1278" s="133"/>
      <c r="AA1278" s="133"/>
      <c r="AB1278" s="129" t="str">
        <f>IF(基本情報登録!$D$10="","",IF(基本情報登録!$D$10=F1278,1,0))</f>
        <v/>
      </c>
      <c r="AC1278" s="133"/>
    </row>
    <row r="1279" spans="1:29">
      <c r="A1279" s="171"/>
      <c r="B1279" s="133"/>
      <c r="C1279" s="133"/>
      <c r="D1279" s="133"/>
      <c r="E1279" s="157"/>
      <c r="F1279" s="133"/>
      <c r="G1279" s="133"/>
      <c r="H1279" s="133"/>
      <c r="I1279" s="133"/>
      <c r="J1279" s="133"/>
      <c r="K1279" s="133"/>
      <c r="L1279" s="133"/>
      <c r="M1279" s="133"/>
      <c r="N1279" s="133"/>
      <c r="O1279" s="156"/>
      <c r="P1279" s="133"/>
      <c r="Q1279" s="133"/>
      <c r="R1279" s="133"/>
      <c r="S1279" s="133"/>
      <c r="T1279" s="133"/>
      <c r="U1279" s="133"/>
      <c r="V1279" s="133"/>
      <c r="W1279" s="133"/>
      <c r="X1279" s="133"/>
      <c r="Y1279" s="133"/>
      <c r="Z1279" s="133"/>
      <c r="AA1279" s="133"/>
      <c r="AB1279" s="129" t="str">
        <f>IF(基本情報登録!$D$10="","",IF(基本情報登録!$D$10=F1279,1,0))</f>
        <v/>
      </c>
      <c r="AC1279" s="133"/>
    </row>
    <row r="1280" spans="1:29">
      <c r="A1280" s="171"/>
      <c r="B1280" s="133"/>
      <c r="C1280" s="133"/>
      <c r="D1280" s="133"/>
      <c r="E1280" s="157"/>
      <c r="F1280" s="133"/>
      <c r="G1280" s="133"/>
      <c r="H1280" s="133"/>
      <c r="I1280" s="133"/>
      <c r="J1280" s="133"/>
      <c r="K1280" s="133"/>
      <c r="L1280" s="133"/>
      <c r="M1280" s="133"/>
      <c r="N1280" s="133"/>
      <c r="O1280" s="156"/>
      <c r="P1280" s="133"/>
      <c r="Q1280" s="133"/>
      <c r="R1280" s="133"/>
      <c r="S1280" s="133"/>
      <c r="T1280" s="133"/>
      <c r="U1280" s="133"/>
      <c r="V1280" s="133"/>
      <c r="W1280" s="133"/>
      <c r="X1280" s="133"/>
      <c r="Y1280" s="133"/>
      <c r="Z1280" s="133"/>
      <c r="AA1280" s="133"/>
      <c r="AB1280" s="129" t="str">
        <f>IF(基本情報登録!$D$10="","",IF(基本情報登録!$D$10=F1280,1,0))</f>
        <v/>
      </c>
      <c r="AC1280" s="133"/>
    </row>
    <row r="1281" spans="1:29">
      <c r="A1281" s="171"/>
      <c r="B1281" s="133"/>
      <c r="C1281" s="133"/>
      <c r="D1281" s="133"/>
      <c r="E1281" s="157"/>
      <c r="F1281" s="133"/>
      <c r="G1281" s="133"/>
      <c r="H1281" s="133"/>
      <c r="I1281" s="133"/>
      <c r="J1281" s="133"/>
      <c r="K1281" s="133"/>
      <c r="L1281" s="133"/>
      <c r="M1281" s="133"/>
      <c r="N1281" s="133"/>
      <c r="O1281" s="156"/>
      <c r="P1281" s="133"/>
      <c r="Q1281" s="133"/>
      <c r="R1281" s="133"/>
      <c r="S1281" s="133"/>
      <c r="T1281" s="133"/>
      <c r="U1281" s="133"/>
      <c r="V1281" s="133"/>
      <c r="W1281" s="133"/>
      <c r="X1281" s="133"/>
      <c r="Y1281" s="133"/>
      <c r="Z1281" s="133"/>
      <c r="AA1281" s="133"/>
      <c r="AB1281" s="129" t="str">
        <f>IF(基本情報登録!$D$10="","",IF(基本情報登録!$D$10=F1281,1,0))</f>
        <v/>
      </c>
      <c r="AC1281" s="133"/>
    </row>
    <row r="1282" spans="1:29">
      <c r="A1282" s="171"/>
      <c r="B1282" s="133"/>
      <c r="C1282" s="133"/>
      <c r="D1282" s="133"/>
      <c r="E1282" s="157"/>
      <c r="F1282" s="133"/>
      <c r="G1282" s="133"/>
      <c r="H1282" s="133"/>
      <c r="I1282" s="133"/>
      <c r="J1282" s="133"/>
      <c r="K1282" s="133"/>
      <c r="L1282" s="133"/>
      <c r="M1282" s="133"/>
      <c r="N1282" s="133"/>
      <c r="O1282" s="156"/>
      <c r="P1282" s="133"/>
      <c r="Q1282" s="133"/>
      <c r="R1282" s="133"/>
      <c r="S1282" s="133"/>
      <c r="T1282" s="133"/>
      <c r="U1282" s="133"/>
      <c r="V1282" s="133"/>
      <c r="W1282" s="133"/>
      <c r="X1282" s="133"/>
      <c r="Y1282" s="133"/>
      <c r="Z1282" s="133"/>
      <c r="AA1282" s="133"/>
      <c r="AB1282" s="129" t="str">
        <f>IF(基本情報登録!$D$10="","",IF(基本情報登録!$D$10=F1282,1,0))</f>
        <v/>
      </c>
      <c r="AC1282" s="133"/>
    </row>
    <row r="1283" spans="1:29">
      <c r="A1283" s="171"/>
      <c r="B1283" s="133"/>
      <c r="C1283" s="133"/>
      <c r="D1283" s="133"/>
      <c r="E1283" s="157"/>
      <c r="F1283" s="133"/>
      <c r="G1283" s="133"/>
      <c r="H1283" s="133"/>
      <c r="I1283" s="133"/>
      <c r="J1283" s="133"/>
      <c r="K1283" s="133"/>
      <c r="L1283" s="133"/>
      <c r="M1283" s="133"/>
      <c r="N1283" s="133"/>
      <c r="O1283" s="156"/>
      <c r="P1283" s="133"/>
      <c r="Q1283" s="133"/>
      <c r="R1283" s="133"/>
      <c r="S1283" s="133"/>
      <c r="T1283" s="133"/>
      <c r="U1283" s="133"/>
      <c r="V1283" s="133"/>
      <c r="W1283" s="133"/>
      <c r="X1283" s="133"/>
      <c r="Y1283" s="133"/>
      <c r="Z1283" s="133"/>
      <c r="AA1283" s="133"/>
      <c r="AB1283" s="129" t="str">
        <f>IF(基本情報登録!$D$10="","",IF(基本情報登録!$D$10=F1283,1,0))</f>
        <v/>
      </c>
      <c r="AC1283" s="133"/>
    </row>
    <row r="1284" spans="1:29">
      <c r="A1284" s="171"/>
      <c r="B1284" s="133"/>
      <c r="C1284" s="133"/>
      <c r="D1284" s="133"/>
      <c r="E1284" s="157"/>
      <c r="F1284" s="133"/>
      <c r="G1284" s="133"/>
      <c r="H1284" s="133"/>
      <c r="I1284" s="133"/>
      <c r="J1284" s="133"/>
      <c r="K1284" s="133"/>
      <c r="L1284" s="133"/>
      <c r="M1284" s="133"/>
      <c r="N1284" s="133"/>
      <c r="O1284" s="156"/>
      <c r="P1284" s="133"/>
      <c r="Q1284" s="133"/>
      <c r="R1284" s="133"/>
      <c r="S1284" s="133"/>
      <c r="T1284" s="133"/>
      <c r="U1284" s="133"/>
      <c r="V1284" s="133"/>
      <c r="W1284" s="133"/>
      <c r="X1284" s="133"/>
      <c r="Y1284" s="133"/>
      <c r="Z1284" s="133"/>
      <c r="AA1284" s="133"/>
      <c r="AB1284" s="129" t="str">
        <f>IF(基本情報登録!$D$10="","",IF(基本情報登録!$D$10=F1284,1,0))</f>
        <v/>
      </c>
      <c r="AC1284" s="133"/>
    </row>
    <row r="1285" spans="1:29">
      <c r="A1285" s="171"/>
      <c r="B1285" s="133"/>
      <c r="C1285" s="133"/>
      <c r="D1285" s="133"/>
      <c r="E1285" s="157"/>
      <c r="F1285" s="133"/>
      <c r="G1285" s="133"/>
      <c r="H1285" s="133"/>
      <c r="I1285" s="133"/>
      <c r="J1285" s="133"/>
      <c r="K1285" s="133"/>
      <c r="L1285" s="133"/>
      <c r="M1285" s="133"/>
      <c r="N1285" s="133"/>
      <c r="O1285" s="156"/>
      <c r="P1285" s="133"/>
      <c r="Q1285" s="133"/>
      <c r="R1285" s="133"/>
      <c r="S1285" s="133"/>
      <c r="T1285" s="133"/>
      <c r="U1285" s="133"/>
      <c r="V1285" s="133"/>
      <c r="W1285" s="133"/>
      <c r="X1285" s="133"/>
      <c r="Y1285" s="133"/>
      <c r="Z1285" s="133"/>
      <c r="AA1285" s="133"/>
      <c r="AB1285" s="129" t="str">
        <f>IF(基本情報登録!$D$10="","",IF(基本情報登録!$D$10=F1285,1,0))</f>
        <v/>
      </c>
      <c r="AC1285" s="133"/>
    </row>
    <row r="1286" spans="1:29">
      <c r="A1286" s="171"/>
      <c r="B1286" s="133"/>
      <c r="C1286" s="133"/>
      <c r="D1286" s="133"/>
      <c r="E1286" s="157"/>
      <c r="F1286" s="133"/>
      <c r="G1286" s="133"/>
      <c r="H1286" s="133"/>
      <c r="I1286" s="133"/>
      <c r="J1286" s="133"/>
      <c r="K1286" s="133"/>
      <c r="L1286" s="133"/>
      <c r="M1286" s="133"/>
      <c r="N1286" s="133"/>
      <c r="O1286" s="156"/>
      <c r="P1286" s="133"/>
      <c r="Q1286" s="133"/>
      <c r="R1286" s="133"/>
      <c r="S1286" s="133"/>
      <c r="T1286" s="133"/>
      <c r="U1286" s="133"/>
      <c r="V1286" s="133"/>
      <c r="W1286" s="133"/>
      <c r="X1286" s="133"/>
      <c r="Y1286" s="133"/>
      <c r="Z1286" s="133"/>
      <c r="AA1286" s="133"/>
      <c r="AB1286" s="129" t="str">
        <f>IF(基本情報登録!$D$10="","",IF(基本情報登録!$D$10=F1286,1,0))</f>
        <v/>
      </c>
      <c r="AC1286" s="133"/>
    </row>
    <row r="1287" spans="1:29">
      <c r="A1287" s="171"/>
      <c r="B1287" s="133"/>
      <c r="C1287" s="133"/>
      <c r="D1287" s="133"/>
      <c r="E1287" s="157"/>
      <c r="F1287" s="133"/>
      <c r="G1287" s="133"/>
      <c r="H1287" s="133"/>
      <c r="I1287" s="133"/>
      <c r="J1287" s="133"/>
      <c r="K1287" s="133"/>
      <c r="L1287" s="133"/>
      <c r="M1287" s="133"/>
      <c r="N1287" s="133"/>
      <c r="O1287" s="156"/>
      <c r="P1287" s="133"/>
      <c r="Q1287" s="133"/>
      <c r="R1287" s="133"/>
      <c r="S1287" s="133"/>
      <c r="T1287" s="133"/>
      <c r="U1287" s="133"/>
      <c r="V1287" s="133"/>
      <c r="W1287" s="133"/>
      <c r="X1287" s="133"/>
      <c r="Y1287" s="133"/>
      <c r="Z1287" s="133"/>
      <c r="AA1287" s="133"/>
      <c r="AB1287" s="129" t="str">
        <f>IF(基本情報登録!$D$10="","",IF(基本情報登録!$D$10=F1287,1,0))</f>
        <v/>
      </c>
      <c r="AC1287" s="133"/>
    </row>
    <row r="1288" spans="1:29">
      <c r="A1288" s="171"/>
      <c r="B1288" s="133"/>
      <c r="C1288" s="133"/>
      <c r="D1288" s="133"/>
      <c r="E1288" s="157"/>
      <c r="F1288" s="133"/>
      <c r="G1288" s="133"/>
      <c r="H1288" s="133"/>
      <c r="I1288" s="133"/>
      <c r="J1288" s="133"/>
      <c r="K1288" s="133"/>
      <c r="L1288" s="133"/>
      <c r="M1288" s="133"/>
      <c r="N1288" s="133"/>
      <c r="O1288" s="156"/>
      <c r="P1288" s="133"/>
      <c r="Q1288" s="133"/>
      <c r="R1288" s="133"/>
      <c r="S1288" s="133"/>
      <c r="T1288" s="133"/>
      <c r="U1288" s="133"/>
      <c r="V1288" s="133"/>
      <c r="W1288" s="133"/>
      <c r="X1288" s="133"/>
      <c r="Y1288" s="133"/>
      <c r="Z1288" s="133"/>
      <c r="AA1288" s="133"/>
      <c r="AB1288" s="129" t="str">
        <f>IF(基本情報登録!$D$10="","",IF(基本情報登録!$D$10=F1288,1,0))</f>
        <v/>
      </c>
      <c r="AC1288" s="133"/>
    </row>
    <row r="1289" spans="1:29">
      <c r="A1289" s="171"/>
      <c r="B1289" s="133"/>
      <c r="C1289" s="133"/>
      <c r="D1289" s="133"/>
      <c r="E1289" s="157"/>
      <c r="F1289" s="133"/>
      <c r="G1289" s="133"/>
      <c r="H1289" s="133"/>
      <c r="I1289" s="133"/>
      <c r="J1289" s="133"/>
      <c r="K1289" s="133"/>
      <c r="L1289" s="133"/>
      <c r="M1289" s="133"/>
      <c r="N1289" s="133"/>
      <c r="O1289" s="156"/>
      <c r="P1289" s="133"/>
      <c r="Q1289" s="133"/>
      <c r="R1289" s="133"/>
      <c r="S1289" s="133"/>
      <c r="T1289" s="133"/>
      <c r="U1289" s="133"/>
      <c r="V1289" s="133"/>
      <c r="W1289" s="133"/>
      <c r="X1289" s="133"/>
      <c r="Y1289" s="133"/>
      <c r="Z1289" s="133"/>
      <c r="AA1289" s="133"/>
      <c r="AB1289" s="129" t="str">
        <f>IF(基本情報登録!$D$10="","",IF(基本情報登録!$D$10=F1289,1,0))</f>
        <v/>
      </c>
      <c r="AC1289" s="133"/>
    </row>
    <row r="1290" spans="1:29">
      <c r="A1290" s="171"/>
      <c r="B1290" s="133"/>
      <c r="C1290" s="133"/>
      <c r="D1290" s="133"/>
      <c r="E1290" s="157"/>
      <c r="F1290" s="133"/>
      <c r="G1290" s="133"/>
      <c r="H1290" s="133"/>
      <c r="I1290" s="133"/>
      <c r="J1290" s="133"/>
      <c r="K1290" s="133"/>
      <c r="L1290" s="133"/>
      <c r="M1290" s="133"/>
      <c r="N1290" s="133"/>
      <c r="O1290" s="156"/>
      <c r="P1290" s="133"/>
      <c r="Q1290" s="133"/>
      <c r="R1290" s="133"/>
      <c r="S1290" s="133"/>
      <c r="T1290" s="133"/>
      <c r="U1290" s="133"/>
      <c r="V1290" s="133"/>
      <c r="W1290" s="133"/>
      <c r="X1290" s="133"/>
      <c r="Y1290" s="133"/>
      <c r="Z1290" s="133"/>
      <c r="AA1290" s="133"/>
      <c r="AB1290" s="129" t="str">
        <f>IF(基本情報登録!$D$10="","",IF(基本情報登録!$D$10=F1290,1,0))</f>
        <v/>
      </c>
      <c r="AC1290" s="133"/>
    </row>
    <row r="1291" spans="1:29">
      <c r="A1291" s="171"/>
      <c r="B1291" s="133"/>
      <c r="C1291" s="133"/>
      <c r="D1291" s="133"/>
      <c r="E1291" s="157"/>
      <c r="F1291" s="133"/>
      <c r="G1291" s="133"/>
      <c r="H1291" s="133"/>
      <c r="I1291" s="133"/>
      <c r="J1291" s="133"/>
      <c r="K1291" s="133"/>
      <c r="L1291" s="133"/>
      <c r="M1291" s="133"/>
      <c r="N1291" s="133"/>
      <c r="O1291" s="156"/>
      <c r="P1291" s="133"/>
      <c r="Q1291" s="133"/>
      <c r="R1291" s="133"/>
      <c r="S1291" s="133"/>
      <c r="T1291" s="133"/>
      <c r="U1291" s="133"/>
      <c r="V1291" s="133"/>
      <c r="W1291" s="133"/>
      <c r="X1291" s="133"/>
      <c r="Y1291" s="133"/>
      <c r="Z1291" s="133"/>
      <c r="AA1291" s="133"/>
      <c r="AB1291" s="129" t="str">
        <f>IF(基本情報登録!$D$10="","",IF(基本情報登録!$D$10=F1291,1,0))</f>
        <v/>
      </c>
      <c r="AC1291" s="133"/>
    </row>
    <row r="1292" spans="1:29">
      <c r="A1292" s="171"/>
      <c r="B1292" s="133"/>
      <c r="C1292" s="133"/>
      <c r="D1292" s="133"/>
      <c r="E1292" s="157"/>
      <c r="F1292" s="133"/>
      <c r="G1292" s="133"/>
      <c r="H1292" s="133"/>
      <c r="I1292" s="133"/>
      <c r="J1292" s="133"/>
      <c r="K1292" s="133"/>
      <c r="L1292" s="133"/>
      <c r="M1292" s="133"/>
      <c r="N1292" s="133"/>
      <c r="O1292" s="156"/>
      <c r="P1292" s="133"/>
      <c r="Q1292" s="133"/>
      <c r="R1292" s="133"/>
      <c r="S1292" s="133"/>
      <c r="T1292" s="133"/>
      <c r="U1292" s="133"/>
      <c r="V1292" s="133"/>
      <c r="W1292" s="133"/>
      <c r="X1292" s="133"/>
      <c r="Y1292" s="133"/>
      <c r="Z1292" s="133"/>
      <c r="AA1292" s="133"/>
      <c r="AB1292" s="129" t="str">
        <f>IF(基本情報登録!$D$10="","",IF(基本情報登録!$D$10=F1292,1,0))</f>
        <v/>
      </c>
      <c r="AC1292" s="133"/>
    </row>
    <row r="1293" spans="1:29">
      <c r="A1293" s="171"/>
      <c r="B1293" s="133"/>
      <c r="C1293" s="133"/>
      <c r="D1293" s="133"/>
      <c r="E1293" s="157"/>
      <c r="F1293" s="133"/>
      <c r="G1293" s="133"/>
      <c r="H1293" s="133"/>
      <c r="I1293" s="133"/>
      <c r="J1293" s="133"/>
      <c r="K1293" s="133"/>
      <c r="L1293" s="133"/>
      <c r="M1293" s="133"/>
      <c r="N1293" s="133"/>
      <c r="O1293" s="156"/>
      <c r="P1293" s="133"/>
      <c r="Q1293" s="133"/>
      <c r="R1293" s="133"/>
      <c r="S1293" s="133"/>
      <c r="T1293" s="133"/>
      <c r="U1293" s="133"/>
      <c r="V1293" s="133"/>
      <c r="W1293" s="133"/>
      <c r="X1293" s="133"/>
      <c r="Y1293" s="133"/>
      <c r="Z1293" s="133"/>
      <c r="AA1293" s="133"/>
      <c r="AB1293" s="129" t="str">
        <f>IF(基本情報登録!$D$10="","",IF(基本情報登録!$D$10=F1293,1,0))</f>
        <v/>
      </c>
      <c r="AC1293" s="133"/>
    </row>
    <row r="1294" spans="1:29">
      <c r="A1294" s="171"/>
      <c r="B1294" s="133"/>
      <c r="C1294" s="133"/>
      <c r="D1294" s="133"/>
      <c r="E1294" s="157"/>
      <c r="F1294" s="133"/>
      <c r="G1294" s="133"/>
      <c r="H1294" s="133"/>
      <c r="I1294" s="133"/>
      <c r="J1294" s="133"/>
      <c r="K1294" s="133"/>
      <c r="L1294" s="133"/>
      <c r="M1294" s="133"/>
      <c r="N1294" s="133"/>
      <c r="O1294" s="156"/>
      <c r="P1294" s="133"/>
      <c r="Q1294" s="133"/>
      <c r="R1294" s="133"/>
      <c r="S1294" s="133"/>
      <c r="T1294" s="133"/>
      <c r="U1294" s="133"/>
      <c r="V1294" s="133"/>
      <c r="W1294" s="133"/>
      <c r="X1294" s="133"/>
      <c r="Y1294" s="133"/>
      <c r="Z1294" s="133"/>
      <c r="AA1294" s="133"/>
      <c r="AB1294" s="129" t="str">
        <f>IF(基本情報登録!$D$10="","",IF(基本情報登録!$D$10=F1294,1,0))</f>
        <v/>
      </c>
      <c r="AC1294" s="133"/>
    </row>
    <row r="1295" spans="1:29">
      <c r="A1295" s="171"/>
      <c r="B1295" s="133"/>
      <c r="C1295" s="133"/>
      <c r="D1295" s="133"/>
      <c r="E1295" s="157"/>
      <c r="F1295" s="133"/>
      <c r="G1295" s="133"/>
      <c r="H1295" s="133"/>
      <c r="I1295" s="133"/>
      <c r="J1295" s="133"/>
      <c r="K1295" s="133"/>
      <c r="L1295" s="133"/>
      <c r="M1295" s="133"/>
      <c r="N1295" s="133"/>
      <c r="O1295" s="156"/>
      <c r="P1295" s="133"/>
      <c r="Q1295" s="133"/>
      <c r="R1295" s="133"/>
      <c r="S1295" s="133"/>
      <c r="T1295" s="133"/>
      <c r="U1295" s="133"/>
      <c r="V1295" s="133"/>
      <c r="W1295" s="133"/>
      <c r="X1295" s="133"/>
      <c r="Y1295" s="133"/>
      <c r="Z1295" s="133"/>
      <c r="AA1295" s="133"/>
      <c r="AB1295" s="129" t="str">
        <f>IF(基本情報登録!$D$10="","",IF(基本情報登録!$D$10=F1295,1,0))</f>
        <v/>
      </c>
      <c r="AC1295" s="133"/>
    </row>
    <row r="1296" spans="1:29">
      <c r="A1296" s="171"/>
      <c r="B1296" s="133"/>
      <c r="C1296" s="133"/>
      <c r="D1296" s="133"/>
      <c r="E1296" s="157"/>
      <c r="F1296" s="133"/>
      <c r="G1296" s="133"/>
      <c r="H1296" s="133"/>
      <c r="I1296" s="133"/>
      <c r="J1296" s="133"/>
      <c r="K1296" s="133"/>
      <c r="L1296" s="133"/>
      <c r="M1296" s="133"/>
      <c r="N1296" s="133"/>
      <c r="O1296" s="156"/>
      <c r="P1296" s="133"/>
      <c r="Q1296" s="133"/>
      <c r="R1296" s="133"/>
      <c r="S1296" s="133"/>
      <c r="T1296" s="133"/>
      <c r="U1296" s="133"/>
      <c r="V1296" s="133"/>
      <c r="W1296" s="133"/>
      <c r="X1296" s="133"/>
      <c r="Y1296" s="133"/>
      <c r="Z1296" s="133"/>
      <c r="AA1296" s="133"/>
      <c r="AB1296" s="129" t="str">
        <f>IF(基本情報登録!$D$10="","",IF(基本情報登録!$D$10=F1296,1,0))</f>
        <v/>
      </c>
      <c r="AC1296" s="133"/>
    </row>
    <row r="1297" spans="1:29">
      <c r="A1297" s="171"/>
      <c r="B1297" s="133"/>
      <c r="C1297" s="133"/>
      <c r="D1297" s="133"/>
      <c r="E1297" s="157"/>
      <c r="F1297" s="133"/>
      <c r="G1297" s="133"/>
      <c r="H1297" s="133"/>
      <c r="I1297" s="133"/>
      <c r="J1297" s="133"/>
      <c r="K1297" s="133"/>
      <c r="L1297" s="133"/>
      <c r="M1297" s="133"/>
      <c r="N1297" s="133"/>
      <c r="O1297" s="156"/>
      <c r="P1297" s="133"/>
      <c r="Q1297" s="133"/>
      <c r="R1297" s="133"/>
      <c r="S1297" s="133"/>
      <c r="T1297" s="133"/>
      <c r="U1297" s="133"/>
      <c r="V1297" s="133"/>
      <c r="W1297" s="133"/>
      <c r="X1297" s="133"/>
      <c r="Y1297" s="133"/>
      <c r="Z1297" s="133"/>
      <c r="AA1297" s="133"/>
      <c r="AB1297" s="129" t="str">
        <f>IF(基本情報登録!$D$10="","",IF(基本情報登録!$D$10=F1297,1,0))</f>
        <v/>
      </c>
      <c r="AC1297" s="133"/>
    </row>
    <row r="1298" spans="1:29">
      <c r="A1298" s="171"/>
      <c r="B1298" s="133"/>
      <c r="C1298" s="133"/>
      <c r="D1298" s="133"/>
      <c r="E1298" s="157"/>
      <c r="F1298" s="133"/>
      <c r="G1298" s="133"/>
      <c r="H1298" s="133"/>
      <c r="I1298" s="133"/>
      <c r="J1298" s="133"/>
      <c r="K1298" s="133"/>
      <c r="L1298" s="133"/>
      <c r="M1298" s="133"/>
      <c r="N1298" s="133"/>
      <c r="O1298" s="156"/>
      <c r="P1298" s="133"/>
      <c r="Q1298" s="133"/>
      <c r="R1298" s="133"/>
      <c r="S1298" s="133"/>
      <c r="T1298" s="133"/>
      <c r="U1298" s="133"/>
      <c r="V1298" s="133"/>
      <c r="W1298" s="133"/>
      <c r="X1298" s="133"/>
      <c r="Y1298" s="133"/>
      <c r="Z1298" s="133"/>
      <c r="AA1298" s="133"/>
      <c r="AB1298" s="129" t="str">
        <f>IF(基本情報登録!$D$10="","",IF(基本情報登録!$D$10=F1298,1,0))</f>
        <v/>
      </c>
      <c r="AC1298" s="133"/>
    </row>
    <row r="1299" spans="1:29">
      <c r="A1299" s="171"/>
      <c r="B1299" s="133"/>
      <c r="C1299" s="133"/>
      <c r="D1299" s="133"/>
      <c r="E1299" s="157"/>
      <c r="F1299" s="133"/>
      <c r="G1299" s="133"/>
      <c r="H1299" s="133"/>
      <c r="I1299" s="133"/>
      <c r="J1299" s="133"/>
      <c r="K1299" s="133"/>
      <c r="L1299" s="133"/>
      <c r="M1299" s="133"/>
      <c r="N1299" s="133"/>
      <c r="O1299" s="156"/>
      <c r="P1299" s="133"/>
      <c r="Q1299" s="133"/>
      <c r="R1299" s="133"/>
      <c r="S1299" s="133"/>
      <c r="T1299" s="133"/>
      <c r="U1299" s="133"/>
      <c r="V1299" s="133"/>
      <c r="W1299" s="133"/>
      <c r="X1299" s="133"/>
      <c r="Y1299" s="133"/>
      <c r="Z1299" s="133"/>
      <c r="AA1299" s="133"/>
      <c r="AB1299" s="129" t="str">
        <f>IF(基本情報登録!$D$10="","",IF(基本情報登録!$D$10=F1299,1,0))</f>
        <v/>
      </c>
      <c r="AC1299" s="133"/>
    </row>
    <row r="1300" spans="1:29">
      <c r="A1300" s="171"/>
      <c r="B1300" s="133"/>
      <c r="C1300" s="133"/>
      <c r="D1300" s="133"/>
      <c r="E1300" s="157"/>
      <c r="F1300" s="133"/>
      <c r="G1300" s="133"/>
      <c r="H1300" s="133"/>
      <c r="I1300" s="133"/>
      <c r="J1300" s="133"/>
      <c r="K1300" s="133"/>
      <c r="L1300" s="133"/>
      <c r="M1300" s="133"/>
      <c r="N1300" s="133"/>
      <c r="O1300" s="156"/>
      <c r="P1300" s="133"/>
      <c r="Q1300" s="133"/>
      <c r="R1300" s="133"/>
      <c r="S1300" s="133"/>
      <c r="T1300" s="133"/>
      <c r="U1300" s="133"/>
      <c r="V1300" s="133"/>
      <c r="W1300" s="133"/>
      <c r="X1300" s="133"/>
      <c r="Y1300" s="133"/>
      <c r="Z1300" s="133"/>
      <c r="AA1300" s="133"/>
      <c r="AB1300" s="129" t="str">
        <f>IF(基本情報登録!$D$10="","",IF(基本情報登録!$D$10=F1300,1,0))</f>
        <v/>
      </c>
      <c r="AC1300" s="133"/>
    </row>
    <row r="1301" spans="1:29">
      <c r="A1301" s="171"/>
      <c r="B1301" s="133"/>
      <c r="C1301" s="133"/>
      <c r="D1301" s="133"/>
      <c r="E1301" s="157"/>
      <c r="F1301" s="133"/>
      <c r="G1301" s="133"/>
      <c r="H1301" s="133"/>
      <c r="I1301" s="133"/>
      <c r="J1301" s="133"/>
      <c r="K1301" s="133"/>
      <c r="L1301" s="133"/>
      <c r="M1301" s="133"/>
      <c r="N1301" s="133"/>
      <c r="O1301" s="156"/>
      <c r="P1301" s="133"/>
      <c r="Q1301" s="133"/>
      <c r="R1301" s="133"/>
      <c r="S1301" s="133"/>
      <c r="T1301" s="133"/>
      <c r="U1301" s="133"/>
      <c r="V1301" s="133"/>
      <c r="W1301" s="133"/>
      <c r="X1301" s="133"/>
      <c r="Y1301" s="133"/>
      <c r="Z1301" s="133"/>
      <c r="AA1301" s="133"/>
      <c r="AB1301" s="129" t="str">
        <f>IF(基本情報登録!$D$10="","",IF(基本情報登録!$D$10=F1301,1,0))</f>
        <v/>
      </c>
      <c r="AC1301" s="133"/>
    </row>
    <row r="1302" spans="1:29">
      <c r="A1302" s="171"/>
      <c r="B1302" s="133"/>
      <c r="C1302" s="133"/>
      <c r="D1302" s="133"/>
      <c r="E1302" s="157"/>
      <c r="F1302" s="133"/>
      <c r="G1302" s="133"/>
      <c r="H1302" s="133"/>
      <c r="I1302" s="133"/>
      <c r="J1302" s="133"/>
      <c r="K1302" s="133"/>
      <c r="L1302" s="133"/>
      <c r="M1302" s="133"/>
      <c r="N1302" s="133"/>
      <c r="O1302" s="156"/>
      <c r="P1302" s="133"/>
      <c r="Q1302" s="133"/>
      <c r="R1302" s="133"/>
      <c r="S1302" s="133"/>
      <c r="T1302" s="133"/>
      <c r="U1302" s="133"/>
      <c r="V1302" s="133"/>
      <c r="W1302" s="133"/>
      <c r="X1302" s="133"/>
      <c r="Y1302" s="133"/>
      <c r="Z1302" s="133"/>
      <c r="AA1302" s="133"/>
      <c r="AB1302" s="129" t="str">
        <f>IF(基本情報登録!$D$10="","",IF(基本情報登録!$D$10=F1302,1,0))</f>
        <v/>
      </c>
      <c r="AC1302" s="133"/>
    </row>
    <row r="1303" spans="1:29">
      <c r="A1303" s="171"/>
      <c r="B1303" s="133"/>
      <c r="C1303" s="133"/>
      <c r="D1303" s="133"/>
      <c r="E1303" s="157"/>
      <c r="F1303" s="133"/>
      <c r="G1303" s="133"/>
      <c r="H1303" s="133"/>
      <c r="I1303" s="133"/>
      <c r="J1303" s="133"/>
      <c r="K1303" s="133"/>
      <c r="L1303" s="133"/>
      <c r="M1303" s="133"/>
      <c r="N1303" s="133"/>
      <c r="O1303" s="156"/>
      <c r="P1303" s="133"/>
      <c r="Q1303" s="133"/>
      <c r="R1303" s="133"/>
      <c r="S1303" s="133"/>
      <c r="T1303" s="133"/>
      <c r="U1303" s="133"/>
      <c r="V1303" s="133"/>
      <c r="W1303" s="133"/>
      <c r="X1303" s="133"/>
      <c r="Y1303" s="133"/>
      <c r="Z1303" s="133"/>
      <c r="AA1303" s="133"/>
      <c r="AB1303" s="129" t="str">
        <f>IF(基本情報登録!$D$10="","",IF(基本情報登録!$D$10=F1303,1,0))</f>
        <v/>
      </c>
      <c r="AC1303" s="133"/>
    </row>
    <row r="1304" spans="1:29">
      <c r="A1304" s="171"/>
      <c r="B1304" s="133"/>
      <c r="C1304" s="133"/>
      <c r="D1304" s="133"/>
      <c r="E1304" s="157"/>
      <c r="F1304" s="133"/>
      <c r="G1304" s="133"/>
      <c r="H1304" s="133"/>
      <c r="I1304" s="133"/>
      <c r="J1304" s="133"/>
      <c r="K1304" s="133"/>
      <c r="L1304" s="133"/>
      <c r="M1304" s="133"/>
      <c r="N1304" s="133"/>
      <c r="O1304" s="156"/>
      <c r="P1304" s="133"/>
      <c r="Q1304" s="133"/>
      <c r="R1304" s="133"/>
      <c r="S1304" s="133"/>
      <c r="T1304" s="133"/>
      <c r="U1304" s="133"/>
      <c r="V1304" s="133"/>
      <c r="W1304" s="133"/>
      <c r="X1304" s="133"/>
      <c r="Y1304" s="133"/>
      <c r="Z1304" s="133"/>
      <c r="AA1304" s="133"/>
      <c r="AB1304" s="129" t="str">
        <f>IF(基本情報登録!$D$10="","",IF(基本情報登録!$D$10=F1304,1,0))</f>
        <v/>
      </c>
      <c r="AC1304" s="133"/>
    </row>
    <row r="1305" spans="1:29">
      <c r="A1305" s="171"/>
      <c r="B1305" s="133"/>
      <c r="C1305" s="133"/>
      <c r="D1305" s="133"/>
      <c r="E1305" s="157"/>
      <c r="F1305" s="133"/>
      <c r="G1305" s="133"/>
      <c r="H1305" s="133"/>
      <c r="I1305" s="133"/>
      <c r="J1305" s="133"/>
      <c r="K1305" s="133"/>
      <c r="L1305" s="133"/>
      <c r="M1305" s="133"/>
      <c r="N1305" s="133"/>
      <c r="O1305" s="156"/>
      <c r="P1305" s="133"/>
      <c r="Q1305" s="133"/>
      <c r="R1305" s="133"/>
      <c r="S1305" s="133"/>
      <c r="T1305" s="133"/>
      <c r="U1305" s="133"/>
      <c r="V1305" s="133"/>
      <c r="W1305" s="133"/>
      <c r="X1305" s="133"/>
      <c r="Y1305" s="133"/>
      <c r="Z1305" s="133"/>
      <c r="AA1305" s="133"/>
      <c r="AB1305" s="129" t="str">
        <f>IF(基本情報登録!$D$10="","",IF(基本情報登録!$D$10=F1305,1,0))</f>
        <v/>
      </c>
      <c r="AC1305" s="133"/>
    </row>
    <row r="1306" spans="1:29">
      <c r="A1306" s="171"/>
      <c r="B1306" s="133"/>
      <c r="C1306" s="133"/>
      <c r="D1306" s="133"/>
      <c r="E1306" s="157"/>
      <c r="F1306" s="133"/>
      <c r="G1306" s="133"/>
      <c r="H1306" s="133"/>
      <c r="I1306" s="133"/>
      <c r="J1306" s="133"/>
      <c r="K1306" s="133"/>
      <c r="L1306" s="133"/>
      <c r="M1306" s="133"/>
      <c r="N1306" s="133"/>
      <c r="O1306" s="156"/>
      <c r="P1306" s="133"/>
      <c r="Q1306" s="133"/>
      <c r="R1306" s="133"/>
      <c r="S1306" s="133"/>
      <c r="T1306" s="133"/>
      <c r="U1306" s="133"/>
      <c r="V1306" s="133"/>
      <c r="W1306" s="133"/>
      <c r="X1306" s="133"/>
      <c r="Y1306" s="133"/>
      <c r="Z1306" s="133"/>
      <c r="AA1306" s="133"/>
      <c r="AB1306" s="129" t="str">
        <f>IF(基本情報登録!$D$10="","",IF(基本情報登録!$D$10=F1306,1,0))</f>
        <v/>
      </c>
      <c r="AC1306" s="133"/>
    </row>
    <row r="1307" spans="1:29">
      <c r="A1307" s="171"/>
      <c r="B1307" s="133"/>
      <c r="C1307" s="133"/>
      <c r="D1307" s="133"/>
      <c r="E1307" s="157"/>
      <c r="F1307" s="133"/>
      <c r="G1307" s="133"/>
      <c r="H1307" s="133"/>
      <c r="I1307" s="133"/>
      <c r="J1307" s="133"/>
      <c r="K1307" s="133"/>
      <c r="L1307" s="133"/>
      <c r="M1307" s="133"/>
      <c r="N1307" s="133"/>
      <c r="O1307" s="156"/>
      <c r="P1307" s="133"/>
      <c r="Q1307" s="133"/>
      <c r="R1307" s="133"/>
      <c r="S1307" s="133"/>
      <c r="T1307" s="133"/>
      <c r="U1307" s="133"/>
      <c r="V1307" s="133"/>
      <c r="W1307" s="133"/>
      <c r="X1307" s="133"/>
      <c r="Y1307" s="133"/>
      <c r="Z1307" s="133"/>
      <c r="AA1307" s="133"/>
      <c r="AB1307" s="129" t="str">
        <f>IF(基本情報登録!$D$10="","",IF(基本情報登録!$D$10=F1307,1,0))</f>
        <v/>
      </c>
      <c r="AC1307" s="133"/>
    </row>
    <row r="1308" spans="1:29">
      <c r="A1308" s="171"/>
      <c r="B1308" s="133"/>
      <c r="C1308" s="133"/>
      <c r="D1308" s="133"/>
      <c r="E1308" s="157"/>
      <c r="F1308" s="133"/>
      <c r="G1308" s="133"/>
      <c r="H1308" s="133"/>
      <c r="I1308" s="133"/>
      <c r="J1308" s="133"/>
      <c r="K1308" s="133"/>
      <c r="L1308" s="133"/>
      <c r="M1308" s="133"/>
      <c r="N1308" s="133"/>
      <c r="O1308" s="156"/>
      <c r="P1308" s="133"/>
      <c r="Q1308" s="133"/>
      <c r="R1308" s="133"/>
      <c r="S1308" s="133"/>
      <c r="T1308" s="133"/>
      <c r="U1308" s="133"/>
      <c r="V1308" s="133"/>
      <c r="W1308" s="133"/>
      <c r="X1308" s="133"/>
      <c r="Y1308" s="133"/>
      <c r="Z1308" s="133"/>
      <c r="AA1308" s="133"/>
      <c r="AB1308" s="129" t="str">
        <f>IF(基本情報登録!$D$10="","",IF(基本情報登録!$D$10=F1308,1,0))</f>
        <v/>
      </c>
      <c r="AC1308" s="133"/>
    </row>
    <row r="1309" spans="1:29">
      <c r="A1309" s="171"/>
      <c r="B1309" s="133"/>
      <c r="C1309" s="133"/>
      <c r="D1309" s="133"/>
      <c r="E1309" s="157"/>
      <c r="F1309" s="133"/>
      <c r="G1309" s="133"/>
      <c r="H1309" s="133"/>
      <c r="I1309" s="133"/>
      <c r="J1309" s="133"/>
      <c r="K1309" s="133"/>
      <c r="L1309" s="133"/>
      <c r="M1309" s="133"/>
      <c r="N1309" s="133"/>
      <c r="O1309" s="156"/>
      <c r="P1309" s="133"/>
      <c r="Q1309" s="133"/>
      <c r="R1309" s="133"/>
      <c r="S1309" s="133"/>
      <c r="T1309" s="133"/>
      <c r="U1309" s="133"/>
      <c r="V1309" s="133"/>
      <c r="W1309" s="133"/>
      <c r="X1309" s="133"/>
      <c r="Y1309" s="133"/>
      <c r="Z1309" s="133"/>
      <c r="AA1309" s="133"/>
      <c r="AB1309" s="129" t="str">
        <f>IF(基本情報登録!$D$10="","",IF(基本情報登録!$D$10=F1309,1,0))</f>
        <v/>
      </c>
      <c r="AC1309" s="133"/>
    </row>
    <row r="1310" spans="1:29">
      <c r="A1310" s="171"/>
      <c r="B1310" s="133"/>
      <c r="C1310" s="133"/>
      <c r="D1310" s="133"/>
      <c r="E1310" s="157"/>
      <c r="F1310" s="133"/>
      <c r="G1310" s="133"/>
      <c r="H1310" s="133"/>
      <c r="I1310" s="133"/>
      <c r="J1310" s="133"/>
      <c r="K1310" s="133"/>
      <c r="L1310" s="133"/>
      <c r="M1310" s="133"/>
      <c r="N1310" s="133"/>
      <c r="O1310" s="156"/>
      <c r="P1310" s="133"/>
      <c r="Q1310" s="133"/>
      <c r="R1310" s="133"/>
      <c r="S1310" s="133"/>
      <c r="T1310" s="133"/>
      <c r="U1310" s="133"/>
      <c r="V1310" s="133"/>
      <c r="W1310" s="133"/>
      <c r="X1310" s="133"/>
      <c r="Y1310" s="133"/>
      <c r="Z1310" s="133"/>
      <c r="AA1310" s="133"/>
      <c r="AB1310" s="129" t="str">
        <f>IF(基本情報登録!$D$10="","",IF(基本情報登録!$D$10=F1310,1,0))</f>
        <v/>
      </c>
      <c r="AC1310" s="133"/>
    </row>
    <row r="1311" spans="1:29">
      <c r="A1311" s="171"/>
      <c r="B1311" s="133"/>
      <c r="C1311" s="133"/>
      <c r="D1311" s="133"/>
      <c r="E1311" s="157"/>
      <c r="F1311" s="133"/>
      <c r="G1311" s="133"/>
      <c r="H1311" s="133"/>
      <c r="I1311" s="133"/>
      <c r="J1311" s="133"/>
      <c r="K1311" s="133"/>
      <c r="L1311" s="133"/>
      <c r="M1311" s="133"/>
      <c r="N1311" s="133"/>
      <c r="O1311" s="156"/>
      <c r="P1311" s="133"/>
      <c r="Q1311" s="133"/>
      <c r="R1311" s="133"/>
      <c r="S1311" s="133"/>
      <c r="T1311" s="133"/>
      <c r="U1311" s="133"/>
      <c r="V1311" s="133"/>
      <c r="W1311" s="133"/>
      <c r="X1311" s="133"/>
      <c r="Y1311" s="133"/>
      <c r="Z1311" s="133"/>
      <c r="AA1311" s="133"/>
      <c r="AB1311" s="129" t="str">
        <f>IF(基本情報登録!$D$10="","",IF(基本情報登録!$D$10=F1311,1,0))</f>
        <v/>
      </c>
      <c r="AC1311" s="133"/>
    </row>
    <row r="1312" spans="1:29">
      <c r="A1312" s="171"/>
      <c r="B1312" s="133"/>
      <c r="C1312" s="133"/>
      <c r="D1312" s="133"/>
      <c r="E1312" s="157"/>
      <c r="F1312" s="133"/>
      <c r="G1312" s="133"/>
      <c r="H1312" s="133"/>
      <c r="I1312" s="133"/>
      <c r="J1312" s="133"/>
      <c r="K1312" s="133"/>
      <c r="L1312" s="133"/>
      <c r="M1312" s="133"/>
      <c r="N1312" s="133"/>
      <c r="O1312" s="156"/>
      <c r="P1312" s="133"/>
      <c r="Q1312" s="133"/>
      <c r="R1312" s="133"/>
      <c r="S1312" s="133"/>
      <c r="T1312" s="133"/>
      <c r="U1312" s="133"/>
      <c r="V1312" s="133"/>
      <c r="W1312" s="133"/>
      <c r="X1312" s="133"/>
      <c r="Y1312" s="133"/>
      <c r="Z1312" s="133"/>
      <c r="AA1312" s="133"/>
      <c r="AB1312" s="129" t="str">
        <f>IF(基本情報登録!$D$10="","",IF(基本情報登録!$D$10=F1312,1,0))</f>
        <v/>
      </c>
      <c r="AC1312" s="133"/>
    </row>
    <row r="1313" spans="1:29">
      <c r="A1313" s="171"/>
      <c r="B1313" s="133"/>
      <c r="C1313" s="133"/>
      <c r="D1313" s="133"/>
      <c r="E1313" s="157"/>
      <c r="F1313" s="133"/>
      <c r="G1313" s="133"/>
      <c r="H1313" s="133"/>
      <c r="I1313" s="133"/>
      <c r="J1313" s="133"/>
      <c r="K1313" s="133"/>
      <c r="L1313" s="133"/>
      <c r="M1313" s="133"/>
      <c r="N1313" s="133"/>
      <c r="O1313" s="156"/>
      <c r="P1313" s="133"/>
      <c r="Q1313" s="133"/>
      <c r="R1313" s="133"/>
      <c r="S1313" s="133"/>
      <c r="T1313" s="133"/>
      <c r="U1313" s="133"/>
      <c r="V1313" s="133"/>
      <c r="W1313" s="133"/>
      <c r="X1313" s="133"/>
      <c r="Y1313" s="133"/>
      <c r="Z1313" s="133"/>
      <c r="AA1313" s="133"/>
      <c r="AB1313" s="129" t="str">
        <f>IF(基本情報登録!$D$10="","",IF(基本情報登録!$D$10=F1313,1,0))</f>
        <v/>
      </c>
      <c r="AC1313" s="133"/>
    </row>
    <row r="1314" spans="1:29">
      <c r="A1314" s="171"/>
      <c r="B1314" s="133"/>
      <c r="C1314" s="133"/>
      <c r="D1314" s="133"/>
      <c r="E1314" s="157"/>
      <c r="F1314" s="133"/>
      <c r="G1314" s="133"/>
      <c r="H1314" s="133"/>
      <c r="I1314" s="133"/>
      <c r="J1314" s="133"/>
      <c r="K1314" s="133"/>
      <c r="L1314" s="133"/>
      <c r="M1314" s="133"/>
      <c r="N1314" s="133"/>
      <c r="O1314" s="156"/>
      <c r="P1314" s="133"/>
      <c r="Q1314" s="133"/>
      <c r="R1314" s="133"/>
      <c r="S1314" s="133"/>
      <c r="T1314" s="133"/>
      <c r="U1314" s="133"/>
      <c r="V1314" s="133"/>
      <c r="W1314" s="133"/>
      <c r="X1314" s="133"/>
      <c r="Y1314" s="133"/>
      <c r="Z1314" s="133"/>
      <c r="AA1314" s="133"/>
      <c r="AB1314" s="129" t="str">
        <f>IF(基本情報登録!$D$10="","",IF(基本情報登録!$D$10=F1314,1,0))</f>
        <v/>
      </c>
      <c r="AC1314" s="133"/>
    </row>
    <row r="1315" spans="1:29">
      <c r="A1315" s="171"/>
      <c r="B1315" s="133"/>
      <c r="C1315" s="133"/>
      <c r="D1315" s="133"/>
      <c r="E1315" s="157"/>
      <c r="F1315" s="133"/>
      <c r="G1315" s="133"/>
      <c r="H1315" s="133"/>
      <c r="I1315" s="133"/>
      <c r="J1315" s="133"/>
      <c r="K1315" s="133"/>
      <c r="L1315" s="133"/>
      <c r="M1315" s="133"/>
      <c r="N1315" s="133"/>
      <c r="O1315" s="156"/>
      <c r="P1315" s="133"/>
      <c r="Q1315" s="133"/>
      <c r="R1315" s="133"/>
      <c r="S1315" s="133"/>
      <c r="T1315" s="133"/>
      <c r="U1315" s="133"/>
      <c r="V1315" s="133"/>
      <c r="W1315" s="133"/>
      <c r="X1315" s="133"/>
      <c r="Y1315" s="133"/>
      <c r="Z1315" s="133"/>
      <c r="AA1315" s="133"/>
      <c r="AB1315" s="129" t="str">
        <f>IF(基本情報登録!$D$10="","",IF(基本情報登録!$D$10=F1315,1,0))</f>
        <v/>
      </c>
      <c r="AC1315" s="133"/>
    </row>
    <row r="1316" spans="1:29">
      <c r="A1316" s="171"/>
      <c r="B1316" s="133"/>
      <c r="C1316" s="133"/>
      <c r="D1316" s="133"/>
      <c r="E1316" s="157"/>
      <c r="F1316" s="133"/>
      <c r="G1316" s="133"/>
      <c r="H1316" s="133"/>
      <c r="I1316" s="133"/>
      <c r="J1316" s="133"/>
      <c r="K1316" s="133"/>
      <c r="L1316" s="133"/>
      <c r="M1316" s="133"/>
      <c r="N1316" s="133"/>
      <c r="O1316" s="156"/>
      <c r="P1316" s="133"/>
      <c r="Q1316" s="133"/>
      <c r="R1316" s="133"/>
      <c r="S1316" s="133"/>
      <c r="T1316" s="133"/>
      <c r="U1316" s="133"/>
      <c r="V1316" s="133"/>
      <c r="W1316" s="133"/>
      <c r="X1316" s="133"/>
      <c r="Y1316" s="133"/>
      <c r="Z1316" s="133"/>
      <c r="AA1316" s="133"/>
      <c r="AB1316" s="129" t="str">
        <f>IF(基本情報登録!$D$10="","",IF(基本情報登録!$D$10=F1316,1,0))</f>
        <v/>
      </c>
      <c r="AC1316" s="133"/>
    </row>
    <row r="1317" spans="1:29">
      <c r="A1317" s="171"/>
      <c r="B1317" s="133"/>
      <c r="C1317" s="133"/>
      <c r="D1317" s="133"/>
      <c r="E1317" s="157"/>
      <c r="F1317" s="133"/>
      <c r="G1317" s="133"/>
      <c r="H1317" s="133"/>
      <c r="I1317" s="133"/>
      <c r="J1317" s="133"/>
      <c r="K1317" s="133"/>
      <c r="L1317" s="133"/>
      <c r="M1317" s="133"/>
      <c r="N1317" s="133"/>
      <c r="O1317" s="156"/>
      <c r="P1317" s="133"/>
      <c r="Q1317" s="133"/>
      <c r="R1317" s="133"/>
      <c r="S1317" s="133"/>
      <c r="T1317" s="133"/>
      <c r="U1317" s="133"/>
      <c r="V1317" s="133"/>
      <c r="W1317" s="133"/>
      <c r="X1317" s="133"/>
      <c r="Y1317" s="133"/>
      <c r="Z1317" s="133"/>
      <c r="AA1317" s="133"/>
      <c r="AB1317" s="129" t="str">
        <f>IF(基本情報登録!$D$10="","",IF(基本情報登録!$D$10=F1317,1,0))</f>
        <v/>
      </c>
      <c r="AC1317" s="133"/>
    </row>
    <row r="1318" spans="1:29">
      <c r="A1318" s="171"/>
      <c r="B1318" s="133"/>
      <c r="C1318" s="133"/>
      <c r="D1318" s="133"/>
      <c r="E1318" s="157"/>
      <c r="F1318" s="133"/>
      <c r="G1318" s="133"/>
      <c r="H1318" s="133"/>
      <c r="I1318" s="133"/>
      <c r="J1318" s="133"/>
      <c r="K1318" s="133"/>
      <c r="L1318" s="133"/>
      <c r="M1318" s="133"/>
      <c r="N1318" s="133"/>
      <c r="O1318" s="156"/>
      <c r="P1318" s="133"/>
      <c r="Q1318" s="133"/>
      <c r="R1318" s="133"/>
      <c r="S1318" s="133"/>
      <c r="T1318" s="133"/>
      <c r="U1318" s="133"/>
      <c r="V1318" s="133"/>
      <c r="W1318" s="133"/>
      <c r="X1318" s="133"/>
      <c r="Y1318" s="133"/>
      <c r="Z1318" s="133"/>
      <c r="AA1318" s="133"/>
      <c r="AB1318" s="129" t="str">
        <f>IF(基本情報登録!$D$10="","",IF(基本情報登録!$D$10=F1318,1,0))</f>
        <v/>
      </c>
      <c r="AC1318" s="133"/>
    </row>
    <row r="1319" spans="1:29">
      <c r="A1319" s="171"/>
      <c r="B1319" s="133"/>
      <c r="C1319" s="133"/>
      <c r="D1319" s="133"/>
      <c r="E1319" s="157"/>
      <c r="F1319" s="133"/>
      <c r="G1319" s="133"/>
      <c r="H1319" s="133"/>
      <c r="I1319" s="133"/>
      <c r="J1319" s="133"/>
      <c r="K1319" s="133"/>
      <c r="L1319" s="133"/>
      <c r="M1319" s="133"/>
      <c r="N1319" s="133"/>
      <c r="O1319" s="156"/>
      <c r="P1319" s="133"/>
      <c r="Q1319" s="133"/>
      <c r="R1319" s="133"/>
      <c r="S1319" s="133"/>
      <c r="T1319" s="133"/>
      <c r="U1319" s="133"/>
      <c r="V1319" s="133"/>
      <c r="W1319" s="133"/>
      <c r="X1319" s="133"/>
      <c r="Y1319" s="133"/>
      <c r="Z1319" s="133"/>
      <c r="AA1319" s="133"/>
      <c r="AB1319" s="129" t="str">
        <f>IF(基本情報登録!$D$10="","",IF(基本情報登録!$D$10=F1319,1,0))</f>
        <v/>
      </c>
      <c r="AC1319" s="133"/>
    </row>
    <row r="1320" spans="1:29">
      <c r="A1320" s="171"/>
      <c r="B1320" s="133"/>
      <c r="C1320" s="133"/>
      <c r="D1320" s="133"/>
      <c r="E1320" s="157"/>
      <c r="F1320" s="133"/>
      <c r="G1320" s="133"/>
      <c r="H1320" s="133"/>
      <c r="I1320" s="133"/>
      <c r="J1320" s="133"/>
      <c r="K1320" s="133"/>
      <c r="L1320" s="133"/>
      <c r="M1320" s="133"/>
      <c r="N1320" s="133"/>
      <c r="O1320" s="156"/>
      <c r="P1320" s="133"/>
      <c r="Q1320" s="133"/>
      <c r="R1320" s="133"/>
      <c r="S1320" s="133"/>
      <c r="T1320" s="133"/>
      <c r="U1320" s="133"/>
      <c r="V1320" s="133"/>
      <c r="W1320" s="133"/>
      <c r="X1320" s="133"/>
      <c r="Y1320" s="133"/>
      <c r="Z1320" s="133"/>
      <c r="AA1320" s="133"/>
      <c r="AB1320" s="129" t="str">
        <f>IF(基本情報登録!$D$10="","",IF(基本情報登録!$D$10=F1320,1,0))</f>
        <v/>
      </c>
      <c r="AC1320" s="133"/>
    </row>
    <row r="1321" spans="1:29">
      <c r="A1321" s="171"/>
      <c r="B1321" s="133"/>
      <c r="C1321" s="133"/>
      <c r="D1321" s="133"/>
      <c r="E1321" s="157"/>
      <c r="F1321" s="133"/>
      <c r="G1321" s="133"/>
      <c r="H1321" s="133"/>
      <c r="I1321" s="133"/>
      <c r="J1321" s="133"/>
      <c r="K1321" s="133"/>
      <c r="L1321" s="133"/>
      <c r="M1321" s="133"/>
      <c r="N1321" s="133"/>
      <c r="O1321" s="156"/>
      <c r="P1321" s="133"/>
      <c r="Q1321" s="133"/>
      <c r="R1321" s="133"/>
      <c r="S1321" s="133"/>
      <c r="T1321" s="133"/>
      <c r="U1321" s="133"/>
      <c r="V1321" s="133"/>
      <c r="W1321" s="133"/>
      <c r="X1321" s="133"/>
      <c r="Y1321" s="133"/>
      <c r="Z1321" s="133"/>
      <c r="AA1321" s="133"/>
      <c r="AB1321" s="129" t="str">
        <f>IF(基本情報登録!$D$10="","",IF(基本情報登録!$D$10=F1321,1,0))</f>
        <v/>
      </c>
      <c r="AC1321" s="133"/>
    </row>
    <row r="1322" spans="1:29">
      <c r="A1322" s="171"/>
      <c r="B1322" s="133"/>
      <c r="C1322" s="133"/>
      <c r="D1322" s="133"/>
      <c r="E1322" s="157"/>
      <c r="F1322" s="133"/>
      <c r="G1322" s="133"/>
      <c r="H1322" s="133"/>
      <c r="I1322" s="133"/>
      <c r="J1322" s="133"/>
      <c r="K1322" s="133"/>
      <c r="L1322" s="133"/>
      <c r="M1322" s="133"/>
      <c r="N1322" s="133"/>
      <c r="O1322" s="156"/>
      <c r="P1322" s="133"/>
      <c r="Q1322" s="133"/>
      <c r="R1322" s="133"/>
      <c r="S1322" s="133"/>
      <c r="T1322" s="133"/>
      <c r="U1322" s="133"/>
      <c r="V1322" s="133"/>
      <c r="W1322" s="133"/>
      <c r="X1322" s="133"/>
      <c r="Y1322" s="133"/>
      <c r="Z1322" s="133"/>
      <c r="AA1322" s="133"/>
      <c r="AB1322" s="129" t="str">
        <f>IF(基本情報登録!$D$10="","",IF(基本情報登録!$D$10=F1322,1,0))</f>
        <v/>
      </c>
      <c r="AC1322" s="133"/>
    </row>
    <row r="1323" spans="1:29">
      <c r="A1323" s="171"/>
      <c r="B1323" s="133"/>
      <c r="C1323" s="133"/>
      <c r="D1323" s="133"/>
      <c r="E1323" s="157"/>
      <c r="F1323" s="133"/>
      <c r="G1323" s="133"/>
      <c r="H1323" s="133"/>
      <c r="I1323" s="133"/>
      <c r="J1323" s="133"/>
      <c r="K1323" s="133"/>
      <c r="L1323" s="133"/>
      <c r="M1323" s="133"/>
      <c r="N1323" s="133"/>
      <c r="O1323" s="156"/>
      <c r="P1323" s="133"/>
      <c r="Q1323" s="133"/>
      <c r="R1323" s="133"/>
      <c r="S1323" s="133"/>
      <c r="T1323" s="133"/>
      <c r="U1323" s="133"/>
      <c r="V1323" s="133"/>
      <c r="W1323" s="133"/>
      <c r="X1323" s="133"/>
      <c r="Y1323" s="133"/>
      <c r="Z1323" s="133"/>
      <c r="AA1323" s="133"/>
      <c r="AB1323" s="129" t="str">
        <f>IF(基本情報登録!$D$10="","",IF(基本情報登録!$D$10=F1323,1,0))</f>
        <v/>
      </c>
      <c r="AC1323" s="133"/>
    </row>
    <row r="1324" spans="1:29">
      <c r="A1324" s="171"/>
      <c r="B1324" s="133"/>
      <c r="C1324" s="133"/>
      <c r="D1324" s="133"/>
      <c r="E1324" s="157"/>
      <c r="F1324" s="133"/>
      <c r="G1324" s="133"/>
      <c r="H1324" s="133"/>
      <c r="I1324" s="133"/>
      <c r="J1324" s="133"/>
      <c r="K1324" s="133"/>
      <c r="L1324" s="133"/>
      <c r="M1324" s="133"/>
      <c r="N1324" s="133"/>
      <c r="O1324" s="156"/>
      <c r="P1324" s="133"/>
      <c r="Q1324" s="133"/>
      <c r="R1324" s="133"/>
      <c r="S1324" s="133"/>
      <c r="T1324" s="133"/>
      <c r="U1324" s="133"/>
      <c r="V1324" s="133"/>
      <c r="W1324" s="133"/>
      <c r="X1324" s="133"/>
      <c r="Y1324" s="133"/>
      <c r="Z1324" s="133"/>
      <c r="AA1324" s="133"/>
      <c r="AB1324" s="129" t="str">
        <f>IF(基本情報登録!$D$10="","",IF(基本情報登録!$D$10=F1324,1,0))</f>
        <v/>
      </c>
      <c r="AC1324" s="133"/>
    </row>
    <row r="1325" spans="1:29">
      <c r="A1325" s="171"/>
      <c r="B1325" s="133"/>
      <c r="C1325" s="133"/>
      <c r="D1325" s="133"/>
      <c r="E1325" s="157"/>
      <c r="F1325" s="133"/>
      <c r="G1325" s="133"/>
      <c r="H1325" s="133"/>
      <c r="I1325" s="133"/>
      <c r="J1325" s="133"/>
      <c r="K1325" s="133"/>
      <c r="L1325" s="133"/>
      <c r="M1325" s="133"/>
      <c r="N1325" s="133"/>
      <c r="O1325" s="156"/>
      <c r="P1325" s="133"/>
      <c r="Q1325" s="133"/>
      <c r="R1325" s="133"/>
      <c r="S1325" s="133"/>
      <c r="T1325" s="133"/>
      <c r="U1325" s="133"/>
      <c r="V1325" s="133"/>
      <c r="W1325" s="133"/>
      <c r="X1325" s="133"/>
      <c r="Y1325" s="133"/>
      <c r="Z1325" s="133"/>
      <c r="AA1325" s="133"/>
      <c r="AB1325" s="129" t="str">
        <f>IF(基本情報登録!$D$10="","",IF(基本情報登録!$D$10=F1325,1,0))</f>
        <v/>
      </c>
      <c r="AC1325" s="133"/>
    </row>
    <row r="1326" spans="1:29">
      <c r="A1326" s="171"/>
      <c r="B1326" s="133"/>
      <c r="C1326" s="133"/>
      <c r="D1326" s="133"/>
      <c r="E1326" s="157"/>
      <c r="F1326" s="133"/>
      <c r="G1326" s="133"/>
      <c r="H1326" s="133"/>
      <c r="I1326" s="133"/>
      <c r="J1326" s="133"/>
      <c r="K1326" s="133"/>
      <c r="L1326" s="133"/>
      <c r="M1326" s="133"/>
      <c r="N1326" s="133"/>
      <c r="O1326" s="156"/>
      <c r="P1326" s="133"/>
      <c r="Q1326" s="133"/>
      <c r="R1326" s="133"/>
      <c r="S1326" s="133"/>
      <c r="T1326" s="133"/>
      <c r="U1326" s="133"/>
      <c r="V1326" s="133"/>
      <c r="W1326" s="133"/>
      <c r="X1326" s="133"/>
      <c r="Y1326" s="133"/>
      <c r="Z1326" s="133"/>
      <c r="AA1326" s="133"/>
      <c r="AB1326" s="129" t="str">
        <f>IF(基本情報登録!$D$10="","",IF(基本情報登録!$D$10=F1326,1,0))</f>
        <v/>
      </c>
      <c r="AC1326" s="133"/>
    </row>
    <row r="1327" spans="1:29">
      <c r="A1327" s="171"/>
      <c r="B1327" s="133"/>
      <c r="C1327" s="133"/>
      <c r="D1327" s="133"/>
      <c r="E1327" s="157"/>
      <c r="F1327" s="133"/>
      <c r="G1327" s="133"/>
      <c r="H1327" s="133"/>
      <c r="I1327" s="133"/>
      <c r="J1327" s="133"/>
      <c r="K1327" s="133"/>
      <c r="L1327" s="133"/>
      <c r="M1327" s="133"/>
      <c r="N1327" s="133"/>
      <c r="O1327" s="156"/>
      <c r="P1327" s="133"/>
      <c r="Q1327" s="133"/>
      <c r="R1327" s="133"/>
      <c r="S1327" s="133"/>
      <c r="T1327" s="133"/>
      <c r="U1327" s="133"/>
      <c r="V1327" s="133"/>
      <c r="W1327" s="133"/>
      <c r="X1327" s="133"/>
      <c r="Y1327" s="133"/>
      <c r="Z1327" s="133"/>
      <c r="AA1327" s="133"/>
      <c r="AB1327" s="129" t="str">
        <f>IF(基本情報登録!$D$10="","",IF(基本情報登録!$D$10=F1327,1,0))</f>
        <v/>
      </c>
      <c r="AC1327" s="133"/>
    </row>
    <row r="1328" spans="1:29">
      <c r="A1328" s="171"/>
      <c r="B1328" s="133"/>
      <c r="C1328" s="133"/>
      <c r="D1328" s="133"/>
      <c r="E1328" s="157"/>
      <c r="F1328" s="133"/>
      <c r="G1328" s="133"/>
      <c r="H1328" s="133"/>
      <c r="I1328" s="133"/>
      <c r="J1328" s="133"/>
      <c r="K1328" s="133"/>
      <c r="L1328" s="133"/>
      <c r="M1328" s="133"/>
      <c r="N1328" s="133"/>
      <c r="O1328" s="156"/>
      <c r="P1328" s="133"/>
      <c r="Q1328" s="133"/>
      <c r="R1328" s="133"/>
      <c r="S1328" s="133"/>
      <c r="T1328" s="133"/>
      <c r="U1328" s="133"/>
      <c r="V1328" s="133"/>
      <c r="W1328" s="133"/>
      <c r="X1328" s="133"/>
      <c r="Y1328" s="133"/>
      <c r="Z1328" s="133"/>
      <c r="AA1328" s="133"/>
      <c r="AB1328" s="129" t="str">
        <f>IF(基本情報登録!$D$10="","",IF(基本情報登録!$D$10=F1328,1,0))</f>
        <v/>
      </c>
      <c r="AC1328" s="133"/>
    </row>
    <row r="1329" spans="1:29">
      <c r="A1329" s="171"/>
      <c r="B1329" s="133"/>
      <c r="C1329" s="133"/>
      <c r="D1329" s="133"/>
      <c r="E1329" s="157"/>
      <c r="F1329" s="133"/>
      <c r="G1329" s="133"/>
      <c r="H1329" s="133"/>
      <c r="I1329" s="133"/>
      <c r="J1329" s="133"/>
      <c r="K1329" s="133"/>
      <c r="L1329" s="133"/>
      <c r="M1329" s="133"/>
      <c r="N1329" s="133"/>
      <c r="O1329" s="156"/>
      <c r="P1329" s="133"/>
      <c r="Q1329" s="133"/>
      <c r="R1329" s="133"/>
      <c r="S1329" s="133"/>
      <c r="T1329" s="133"/>
      <c r="U1329" s="133"/>
      <c r="V1329" s="133"/>
      <c r="W1329" s="133"/>
      <c r="X1329" s="133"/>
      <c r="Y1329" s="133"/>
      <c r="Z1329" s="133"/>
      <c r="AA1329" s="133"/>
      <c r="AB1329" s="129" t="str">
        <f>IF(基本情報登録!$D$10="","",IF(基本情報登録!$D$10=F1329,1,0))</f>
        <v/>
      </c>
      <c r="AC1329" s="133"/>
    </row>
    <row r="1330" spans="1:29">
      <c r="A1330" s="171"/>
      <c r="B1330" s="133"/>
      <c r="C1330" s="133"/>
      <c r="D1330" s="133"/>
      <c r="E1330" s="157"/>
      <c r="F1330" s="133"/>
      <c r="G1330" s="133"/>
      <c r="H1330" s="133"/>
      <c r="I1330" s="133"/>
      <c r="J1330" s="133"/>
      <c r="K1330" s="133"/>
      <c r="L1330" s="133"/>
      <c r="M1330" s="133"/>
      <c r="N1330" s="133"/>
      <c r="O1330" s="156"/>
      <c r="P1330" s="133"/>
      <c r="Q1330" s="133"/>
      <c r="R1330" s="133"/>
      <c r="S1330" s="133"/>
      <c r="T1330" s="133"/>
      <c r="U1330" s="133"/>
      <c r="V1330" s="133"/>
      <c r="W1330" s="133"/>
      <c r="X1330" s="133"/>
      <c r="Y1330" s="133"/>
      <c r="Z1330" s="133"/>
      <c r="AA1330" s="133"/>
      <c r="AB1330" s="129" t="str">
        <f>IF(基本情報登録!$D$10="","",IF(基本情報登録!$D$10=F1330,1,0))</f>
        <v/>
      </c>
      <c r="AC1330" s="133"/>
    </row>
    <row r="1331" spans="1:29">
      <c r="A1331" s="171"/>
      <c r="B1331" s="133"/>
      <c r="C1331" s="133"/>
      <c r="D1331" s="133"/>
      <c r="E1331" s="157"/>
      <c r="F1331" s="133"/>
      <c r="G1331" s="133"/>
      <c r="H1331" s="133"/>
      <c r="I1331" s="133"/>
      <c r="J1331" s="133"/>
      <c r="K1331" s="133"/>
      <c r="L1331" s="133"/>
      <c r="M1331" s="133"/>
      <c r="N1331" s="133"/>
      <c r="O1331" s="156"/>
      <c r="P1331" s="133"/>
      <c r="Q1331" s="133"/>
      <c r="R1331" s="133"/>
      <c r="S1331" s="133"/>
      <c r="T1331" s="133"/>
      <c r="U1331" s="133"/>
      <c r="V1331" s="133"/>
      <c r="W1331" s="133"/>
      <c r="X1331" s="133"/>
      <c r="Y1331" s="133"/>
      <c r="Z1331" s="133"/>
      <c r="AA1331" s="133"/>
      <c r="AB1331" s="129" t="str">
        <f>IF(基本情報登録!$D$10="","",IF(基本情報登録!$D$10=F1331,1,0))</f>
        <v/>
      </c>
      <c r="AC1331" s="133"/>
    </row>
    <row r="1332" spans="1:29">
      <c r="A1332" s="171"/>
      <c r="B1332" s="133"/>
      <c r="C1332" s="133"/>
      <c r="D1332" s="133"/>
      <c r="E1332" s="157"/>
      <c r="F1332" s="133"/>
      <c r="G1332" s="133"/>
      <c r="H1332" s="133"/>
      <c r="I1332" s="133"/>
      <c r="J1332" s="133"/>
      <c r="K1332" s="133"/>
      <c r="L1332" s="133"/>
      <c r="M1332" s="133"/>
      <c r="N1332" s="133"/>
      <c r="O1332" s="156"/>
      <c r="P1332" s="133"/>
      <c r="Q1332" s="133"/>
      <c r="R1332" s="133"/>
      <c r="S1332" s="133"/>
      <c r="T1332" s="133"/>
      <c r="U1332" s="133"/>
      <c r="V1332" s="133"/>
      <c r="W1332" s="133"/>
      <c r="X1332" s="133"/>
      <c r="Y1332" s="133"/>
      <c r="Z1332" s="133"/>
      <c r="AA1332" s="133"/>
      <c r="AB1332" s="129" t="str">
        <f>IF(基本情報登録!$D$10="","",IF(基本情報登録!$D$10=F1332,1,0))</f>
        <v/>
      </c>
      <c r="AC1332" s="133"/>
    </row>
    <row r="1333" spans="1:29">
      <c r="A1333" s="171"/>
      <c r="B1333" s="133"/>
      <c r="C1333" s="133"/>
      <c r="D1333" s="133"/>
      <c r="E1333" s="157"/>
      <c r="F1333" s="133"/>
      <c r="G1333" s="133"/>
      <c r="H1333" s="133"/>
      <c r="I1333" s="133"/>
      <c r="J1333" s="133"/>
      <c r="K1333" s="133"/>
      <c r="L1333" s="133"/>
      <c r="M1333" s="133"/>
      <c r="N1333" s="133"/>
      <c r="O1333" s="156"/>
      <c r="P1333" s="133"/>
      <c r="Q1333" s="133"/>
      <c r="R1333" s="133"/>
      <c r="S1333" s="133"/>
      <c r="T1333" s="133"/>
      <c r="U1333" s="133"/>
      <c r="V1333" s="133"/>
      <c r="W1333" s="133"/>
      <c r="X1333" s="133"/>
      <c r="Y1333" s="133"/>
      <c r="Z1333" s="133"/>
      <c r="AA1333" s="133"/>
      <c r="AB1333" s="129" t="str">
        <f>IF(基本情報登録!$D$10="","",IF(基本情報登録!$D$10=F1333,1,0))</f>
        <v/>
      </c>
      <c r="AC1333" s="133"/>
    </row>
    <row r="1334" spans="1:29">
      <c r="A1334" s="171"/>
      <c r="B1334" s="133"/>
      <c r="C1334" s="133"/>
      <c r="D1334" s="133"/>
      <c r="E1334" s="157"/>
      <c r="F1334" s="133"/>
      <c r="G1334" s="133"/>
      <c r="H1334" s="133"/>
      <c r="I1334" s="133"/>
      <c r="J1334" s="133"/>
      <c r="K1334" s="133"/>
      <c r="L1334" s="133"/>
      <c r="M1334" s="133"/>
      <c r="N1334" s="133"/>
      <c r="O1334" s="156"/>
      <c r="P1334" s="133"/>
      <c r="Q1334" s="133"/>
      <c r="R1334" s="133"/>
      <c r="S1334" s="133"/>
      <c r="T1334" s="133"/>
      <c r="U1334" s="133"/>
      <c r="V1334" s="133"/>
      <c r="W1334" s="133"/>
      <c r="X1334" s="133"/>
      <c r="Y1334" s="133"/>
      <c r="Z1334" s="133"/>
      <c r="AA1334" s="133"/>
      <c r="AB1334" s="129" t="str">
        <f>IF(基本情報登録!$D$10="","",IF(基本情報登録!$D$10=F1334,1,0))</f>
        <v/>
      </c>
      <c r="AC1334" s="133"/>
    </row>
    <row r="1335" spans="1:29">
      <c r="A1335" s="171"/>
      <c r="B1335" s="133"/>
      <c r="C1335" s="133"/>
      <c r="D1335" s="133"/>
      <c r="E1335" s="157"/>
      <c r="F1335" s="133"/>
      <c r="G1335" s="133"/>
      <c r="H1335" s="133"/>
      <c r="I1335" s="133"/>
      <c r="J1335" s="133"/>
      <c r="K1335" s="133"/>
      <c r="L1335" s="133"/>
      <c r="M1335" s="133"/>
      <c r="N1335" s="133"/>
      <c r="O1335" s="156"/>
      <c r="P1335" s="133"/>
      <c r="Q1335" s="133"/>
      <c r="R1335" s="133"/>
      <c r="S1335" s="133"/>
      <c r="T1335" s="133"/>
      <c r="U1335" s="133"/>
      <c r="V1335" s="133"/>
      <c r="W1335" s="133"/>
      <c r="X1335" s="133"/>
      <c r="Y1335" s="133"/>
      <c r="Z1335" s="133"/>
      <c r="AA1335" s="133"/>
      <c r="AB1335" s="129" t="str">
        <f>IF(基本情報登録!$D$10="","",IF(基本情報登録!$D$10=F1335,1,0))</f>
        <v/>
      </c>
      <c r="AC1335" s="133"/>
    </row>
    <row r="1336" spans="1:29">
      <c r="A1336" s="171"/>
      <c r="B1336" s="133"/>
      <c r="C1336" s="133"/>
      <c r="D1336" s="133"/>
      <c r="E1336" s="157"/>
      <c r="F1336" s="133"/>
      <c r="G1336" s="133"/>
      <c r="H1336" s="133"/>
      <c r="I1336" s="133"/>
      <c r="J1336" s="133"/>
      <c r="K1336" s="133"/>
      <c r="L1336" s="133"/>
      <c r="M1336" s="133"/>
      <c r="N1336" s="133"/>
      <c r="O1336" s="156"/>
      <c r="P1336" s="133"/>
      <c r="Q1336" s="133"/>
      <c r="R1336" s="133"/>
      <c r="S1336" s="133"/>
      <c r="T1336" s="133"/>
      <c r="U1336" s="133"/>
      <c r="V1336" s="133"/>
      <c r="W1336" s="133"/>
      <c r="X1336" s="133"/>
      <c r="Y1336" s="133"/>
      <c r="Z1336" s="133"/>
      <c r="AA1336" s="133"/>
      <c r="AB1336" s="129" t="str">
        <f>IF(基本情報登録!$D$10="","",IF(基本情報登録!$D$10=F1336,1,0))</f>
        <v/>
      </c>
      <c r="AC1336" s="133"/>
    </row>
    <row r="1337" spans="1:29">
      <c r="A1337" s="171"/>
      <c r="B1337" s="133"/>
      <c r="C1337" s="133"/>
      <c r="D1337" s="133"/>
      <c r="E1337" s="157"/>
      <c r="F1337" s="133"/>
      <c r="G1337" s="133"/>
      <c r="H1337" s="133"/>
      <c r="I1337" s="133"/>
      <c r="J1337" s="133"/>
      <c r="K1337" s="133"/>
      <c r="L1337" s="133"/>
      <c r="M1337" s="133"/>
      <c r="N1337" s="133"/>
      <c r="O1337" s="156"/>
      <c r="P1337" s="133"/>
      <c r="Q1337" s="133"/>
      <c r="R1337" s="133"/>
      <c r="S1337" s="133"/>
      <c r="T1337" s="133"/>
      <c r="U1337" s="133"/>
      <c r="V1337" s="133"/>
      <c r="W1337" s="133"/>
      <c r="X1337" s="133"/>
      <c r="Y1337" s="133"/>
      <c r="Z1337" s="133"/>
      <c r="AA1337" s="133"/>
      <c r="AB1337" s="129" t="str">
        <f>IF(基本情報登録!$D$10="","",IF(基本情報登録!$D$10=F1337,1,0))</f>
        <v/>
      </c>
      <c r="AC1337" s="133"/>
    </row>
    <row r="1338" spans="1:29">
      <c r="A1338" s="171"/>
      <c r="B1338" s="133"/>
      <c r="C1338" s="133"/>
      <c r="D1338" s="133"/>
      <c r="E1338" s="157"/>
      <c r="F1338" s="133"/>
      <c r="G1338" s="133"/>
      <c r="H1338" s="133"/>
      <c r="I1338" s="133"/>
      <c r="J1338" s="133"/>
      <c r="K1338" s="133"/>
      <c r="L1338" s="133"/>
      <c r="M1338" s="133"/>
      <c r="N1338" s="133"/>
      <c r="O1338" s="156"/>
      <c r="P1338" s="133"/>
      <c r="Q1338" s="133"/>
      <c r="R1338" s="133"/>
      <c r="S1338" s="133"/>
      <c r="T1338" s="133"/>
      <c r="U1338" s="133"/>
      <c r="V1338" s="133"/>
      <c r="W1338" s="133"/>
      <c r="X1338" s="133"/>
      <c r="Y1338" s="133"/>
      <c r="Z1338" s="133"/>
      <c r="AA1338" s="133"/>
      <c r="AB1338" s="129" t="str">
        <f>IF(基本情報登録!$D$10="","",IF(基本情報登録!$D$10=F1338,1,0))</f>
        <v/>
      </c>
      <c r="AC1338" s="133"/>
    </row>
    <row r="1339" spans="1:29">
      <c r="A1339" s="171"/>
      <c r="B1339" s="133"/>
      <c r="C1339" s="133"/>
      <c r="D1339" s="133"/>
      <c r="E1339" s="157"/>
      <c r="F1339" s="133"/>
      <c r="G1339" s="133"/>
      <c r="H1339" s="133"/>
      <c r="I1339" s="133"/>
      <c r="J1339" s="133"/>
      <c r="K1339" s="133"/>
      <c r="L1339" s="133"/>
      <c r="M1339" s="133"/>
      <c r="N1339" s="133"/>
      <c r="O1339" s="156"/>
      <c r="P1339" s="133"/>
      <c r="Q1339" s="133"/>
      <c r="R1339" s="133"/>
      <c r="S1339" s="133"/>
      <c r="T1339" s="133"/>
      <c r="U1339" s="133"/>
      <c r="V1339" s="133"/>
      <c r="W1339" s="133"/>
      <c r="X1339" s="133"/>
      <c r="Y1339" s="133"/>
      <c r="Z1339" s="133"/>
      <c r="AA1339" s="133"/>
      <c r="AB1339" s="129" t="str">
        <f>IF(基本情報登録!$D$10="","",IF(基本情報登録!$D$10=F1339,1,0))</f>
        <v/>
      </c>
      <c r="AC1339" s="133"/>
    </row>
    <row r="1340" spans="1:29">
      <c r="A1340" s="171"/>
      <c r="B1340" s="133"/>
      <c r="C1340" s="133"/>
      <c r="D1340" s="133"/>
      <c r="E1340" s="157"/>
      <c r="F1340" s="133"/>
      <c r="G1340" s="133"/>
      <c r="H1340" s="133"/>
      <c r="I1340" s="133"/>
      <c r="J1340" s="133"/>
      <c r="K1340" s="133"/>
      <c r="L1340" s="133"/>
      <c r="M1340" s="133"/>
      <c r="N1340" s="133"/>
      <c r="O1340" s="156"/>
      <c r="P1340" s="133"/>
      <c r="Q1340" s="133"/>
      <c r="R1340" s="133"/>
      <c r="S1340" s="133"/>
      <c r="T1340" s="133"/>
      <c r="U1340" s="133"/>
      <c r="V1340" s="133"/>
      <c r="W1340" s="133"/>
      <c r="X1340" s="133"/>
      <c r="Y1340" s="133"/>
      <c r="Z1340" s="133"/>
      <c r="AA1340" s="133"/>
      <c r="AB1340" s="129" t="str">
        <f>IF(基本情報登録!$D$10="","",IF(基本情報登録!$D$10=F1340,1,0))</f>
        <v/>
      </c>
      <c r="AC1340" s="133"/>
    </row>
    <row r="1341" spans="1:29">
      <c r="A1341" s="171"/>
      <c r="B1341" s="133"/>
      <c r="C1341" s="133"/>
      <c r="D1341" s="133"/>
      <c r="E1341" s="157"/>
      <c r="F1341" s="133"/>
      <c r="G1341" s="133"/>
      <c r="H1341" s="133"/>
      <c r="I1341" s="133"/>
      <c r="J1341" s="133"/>
      <c r="K1341" s="133"/>
      <c r="L1341" s="133"/>
      <c r="M1341" s="133"/>
      <c r="N1341" s="133"/>
      <c r="O1341" s="156"/>
      <c r="P1341" s="133"/>
      <c r="Q1341" s="133"/>
      <c r="R1341" s="133"/>
      <c r="S1341" s="133"/>
      <c r="T1341" s="133"/>
      <c r="U1341" s="133"/>
      <c r="V1341" s="133"/>
      <c r="W1341" s="133"/>
      <c r="X1341" s="133"/>
      <c r="Y1341" s="133"/>
      <c r="Z1341" s="133"/>
      <c r="AA1341" s="133"/>
      <c r="AB1341" s="129" t="str">
        <f>IF(基本情報登録!$D$10="","",IF(基本情報登録!$D$10=F1341,1,0))</f>
        <v/>
      </c>
      <c r="AC1341" s="133"/>
    </row>
    <row r="1342" spans="1:29">
      <c r="A1342" s="171"/>
      <c r="B1342" s="133"/>
      <c r="C1342" s="133"/>
      <c r="D1342" s="133"/>
      <c r="E1342" s="157"/>
      <c r="F1342" s="133"/>
      <c r="G1342" s="133"/>
      <c r="H1342" s="133"/>
      <c r="I1342" s="133"/>
      <c r="J1342" s="133"/>
      <c r="K1342" s="133"/>
      <c r="L1342" s="133"/>
      <c r="M1342" s="133"/>
      <c r="N1342" s="133"/>
      <c r="O1342" s="156"/>
      <c r="P1342" s="133"/>
      <c r="Q1342" s="133"/>
      <c r="R1342" s="133"/>
      <c r="S1342" s="133"/>
      <c r="T1342" s="133"/>
      <c r="U1342" s="133"/>
      <c r="V1342" s="133"/>
      <c r="W1342" s="133"/>
      <c r="X1342" s="133"/>
      <c r="Y1342" s="133"/>
      <c r="Z1342" s="133"/>
      <c r="AA1342" s="133"/>
      <c r="AB1342" s="129" t="str">
        <f>IF(基本情報登録!$D$10="","",IF(基本情報登録!$D$10=F1342,1,0))</f>
        <v/>
      </c>
      <c r="AC1342" s="133"/>
    </row>
    <row r="1343" spans="1:29">
      <c r="A1343" s="171"/>
      <c r="B1343" s="133"/>
      <c r="C1343" s="133"/>
      <c r="D1343" s="133"/>
      <c r="E1343" s="157"/>
      <c r="F1343" s="133"/>
      <c r="G1343" s="133"/>
      <c r="H1343" s="133"/>
      <c r="I1343" s="133"/>
      <c r="J1343" s="133"/>
      <c r="K1343" s="133"/>
      <c r="L1343" s="133"/>
      <c r="M1343" s="133"/>
      <c r="N1343" s="133"/>
      <c r="O1343" s="156"/>
      <c r="P1343" s="133"/>
      <c r="Q1343" s="133"/>
      <c r="R1343" s="133"/>
      <c r="S1343" s="133"/>
      <c r="T1343" s="133"/>
      <c r="U1343" s="133"/>
      <c r="V1343" s="133"/>
      <c r="W1343" s="133"/>
      <c r="X1343" s="133"/>
      <c r="Y1343" s="133"/>
      <c r="Z1343" s="133"/>
      <c r="AA1343" s="133"/>
      <c r="AB1343" s="129" t="str">
        <f>IF(基本情報登録!$D$10="","",IF(基本情報登録!$D$10=F1343,1,0))</f>
        <v/>
      </c>
      <c r="AC1343" s="133"/>
    </row>
    <row r="1344" spans="1:29">
      <c r="A1344" s="171"/>
      <c r="B1344" s="133"/>
      <c r="C1344" s="133"/>
      <c r="D1344" s="133"/>
      <c r="E1344" s="157"/>
      <c r="F1344" s="133"/>
      <c r="G1344" s="133"/>
      <c r="H1344" s="133"/>
      <c r="I1344" s="133"/>
      <c r="J1344" s="133"/>
      <c r="K1344" s="133"/>
      <c r="L1344" s="133"/>
      <c r="M1344" s="133"/>
      <c r="N1344" s="133"/>
      <c r="O1344" s="156"/>
      <c r="P1344" s="133"/>
      <c r="Q1344" s="133"/>
      <c r="R1344" s="133"/>
      <c r="S1344" s="133"/>
      <c r="T1344" s="133"/>
      <c r="U1344" s="133"/>
      <c r="V1344" s="133"/>
      <c r="W1344" s="133"/>
      <c r="X1344" s="133"/>
      <c r="Y1344" s="133"/>
      <c r="Z1344" s="133"/>
      <c r="AA1344" s="133"/>
      <c r="AB1344" s="129" t="str">
        <f>IF(基本情報登録!$D$10="","",IF(基本情報登録!$D$10=F1344,1,0))</f>
        <v/>
      </c>
      <c r="AC1344" s="133"/>
    </row>
    <row r="1345" spans="1:29">
      <c r="A1345" s="171"/>
      <c r="B1345" s="133"/>
      <c r="C1345" s="133"/>
      <c r="D1345" s="133"/>
      <c r="E1345" s="157"/>
      <c r="F1345" s="133"/>
      <c r="G1345" s="133"/>
      <c r="H1345" s="133"/>
      <c r="I1345" s="133"/>
      <c r="J1345" s="133"/>
      <c r="K1345" s="133"/>
      <c r="L1345" s="133"/>
      <c r="M1345" s="133"/>
      <c r="N1345" s="133"/>
      <c r="O1345" s="156"/>
      <c r="P1345" s="133"/>
      <c r="Q1345" s="133"/>
      <c r="R1345" s="133"/>
      <c r="S1345" s="133"/>
      <c r="T1345" s="133"/>
      <c r="U1345" s="133"/>
      <c r="V1345" s="133"/>
      <c r="W1345" s="133"/>
      <c r="X1345" s="133"/>
      <c r="Y1345" s="133"/>
      <c r="Z1345" s="133"/>
      <c r="AA1345" s="133"/>
      <c r="AB1345" s="129" t="str">
        <f>IF(基本情報登録!$D$10="","",IF(基本情報登録!$D$10=F1345,1,0))</f>
        <v/>
      </c>
      <c r="AC1345" s="133"/>
    </row>
    <row r="1346" spans="1:29">
      <c r="A1346" s="171"/>
      <c r="B1346" s="133"/>
      <c r="C1346" s="133"/>
      <c r="D1346" s="133"/>
      <c r="E1346" s="157"/>
      <c r="F1346" s="133"/>
      <c r="G1346" s="133"/>
      <c r="H1346" s="133"/>
      <c r="I1346" s="133"/>
      <c r="J1346" s="133"/>
      <c r="K1346" s="133"/>
      <c r="L1346" s="133"/>
      <c r="M1346" s="133"/>
      <c r="N1346" s="133"/>
      <c r="O1346" s="156"/>
      <c r="P1346" s="133"/>
      <c r="Q1346" s="133"/>
      <c r="R1346" s="133"/>
      <c r="S1346" s="133"/>
      <c r="T1346" s="133"/>
      <c r="U1346" s="133"/>
      <c r="V1346" s="133"/>
      <c r="W1346" s="133"/>
      <c r="X1346" s="133"/>
      <c r="Y1346" s="133"/>
      <c r="Z1346" s="133"/>
      <c r="AA1346" s="133"/>
      <c r="AB1346" s="129" t="str">
        <f>IF(基本情報登録!$D$10="","",IF(基本情報登録!$D$10=F1346,1,0))</f>
        <v/>
      </c>
      <c r="AC1346" s="133"/>
    </row>
    <row r="1347" spans="1:29">
      <c r="A1347" s="171"/>
      <c r="B1347" s="133"/>
      <c r="C1347" s="133"/>
      <c r="D1347" s="133"/>
      <c r="E1347" s="157"/>
      <c r="F1347" s="133"/>
      <c r="G1347" s="133"/>
      <c r="H1347" s="133"/>
      <c r="I1347" s="133"/>
      <c r="J1347" s="133"/>
      <c r="K1347" s="133"/>
      <c r="L1347" s="133"/>
      <c r="M1347" s="133"/>
      <c r="N1347" s="133"/>
      <c r="O1347" s="156"/>
      <c r="P1347" s="133"/>
      <c r="Q1347" s="133"/>
      <c r="R1347" s="133"/>
      <c r="S1347" s="133"/>
      <c r="T1347" s="133"/>
      <c r="U1347" s="133"/>
      <c r="V1347" s="133"/>
      <c r="W1347" s="133"/>
      <c r="X1347" s="133"/>
      <c r="Y1347" s="133"/>
      <c r="Z1347" s="133"/>
      <c r="AA1347" s="133"/>
      <c r="AB1347" s="129" t="str">
        <f>IF(基本情報登録!$D$10="","",IF(基本情報登録!$D$10=F1347,1,0))</f>
        <v/>
      </c>
      <c r="AC1347" s="133"/>
    </row>
    <row r="1348" spans="1:29">
      <c r="A1348" s="171"/>
      <c r="B1348" s="133"/>
      <c r="C1348" s="133"/>
      <c r="D1348" s="133"/>
      <c r="E1348" s="157"/>
      <c r="F1348" s="133"/>
      <c r="G1348" s="133"/>
      <c r="H1348" s="133"/>
      <c r="I1348" s="133"/>
      <c r="J1348" s="133"/>
      <c r="K1348" s="133"/>
      <c r="L1348" s="133"/>
      <c r="M1348" s="133"/>
      <c r="N1348" s="133"/>
      <c r="O1348" s="156"/>
      <c r="P1348" s="133"/>
      <c r="Q1348" s="133"/>
      <c r="R1348" s="133"/>
      <c r="S1348" s="133"/>
      <c r="T1348" s="133"/>
      <c r="U1348" s="133"/>
      <c r="V1348" s="133"/>
      <c r="W1348" s="133"/>
      <c r="X1348" s="133"/>
      <c r="Y1348" s="133"/>
      <c r="Z1348" s="133"/>
      <c r="AA1348" s="133"/>
      <c r="AB1348" s="129" t="str">
        <f>IF(基本情報登録!$D$10="","",IF(基本情報登録!$D$10=F1348,1,0))</f>
        <v/>
      </c>
      <c r="AC1348" s="133"/>
    </row>
    <row r="1349" spans="1:29">
      <c r="A1349" s="171"/>
      <c r="B1349" s="133"/>
      <c r="C1349" s="133"/>
      <c r="D1349" s="133"/>
      <c r="E1349" s="157"/>
      <c r="F1349" s="133"/>
      <c r="G1349" s="133"/>
      <c r="H1349" s="133"/>
      <c r="I1349" s="133"/>
      <c r="J1349" s="133"/>
      <c r="K1349" s="133"/>
      <c r="L1349" s="133"/>
      <c r="M1349" s="133"/>
      <c r="N1349" s="133"/>
      <c r="O1349" s="156"/>
      <c r="P1349" s="133"/>
      <c r="Q1349" s="133"/>
      <c r="R1349" s="133"/>
      <c r="S1349" s="133"/>
      <c r="T1349" s="133"/>
      <c r="U1349" s="133"/>
      <c r="V1349" s="133"/>
      <c r="W1349" s="133"/>
      <c r="X1349" s="133"/>
      <c r="Y1349" s="133"/>
      <c r="Z1349" s="133"/>
      <c r="AA1349" s="133"/>
      <c r="AB1349" s="129" t="str">
        <f>IF(基本情報登録!$D$10="","",IF(基本情報登録!$D$10=F1349,1,0))</f>
        <v/>
      </c>
      <c r="AC1349" s="133"/>
    </row>
    <row r="1350" spans="1:29">
      <c r="A1350" s="171"/>
      <c r="B1350" s="133"/>
      <c r="C1350" s="133"/>
      <c r="D1350" s="133"/>
      <c r="E1350" s="157"/>
      <c r="F1350" s="133"/>
      <c r="G1350" s="133"/>
      <c r="H1350" s="133"/>
      <c r="I1350" s="133"/>
      <c r="J1350" s="133"/>
      <c r="K1350" s="133"/>
      <c r="L1350" s="133"/>
      <c r="M1350" s="133"/>
      <c r="N1350" s="133"/>
      <c r="O1350" s="156"/>
      <c r="P1350" s="133"/>
      <c r="Q1350" s="133"/>
      <c r="R1350" s="133"/>
      <c r="S1350" s="133"/>
      <c r="T1350" s="133"/>
      <c r="U1350" s="133"/>
      <c r="V1350" s="133"/>
      <c r="W1350" s="133"/>
      <c r="X1350" s="133"/>
      <c r="Y1350" s="133"/>
      <c r="Z1350" s="133"/>
      <c r="AA1350" s="133"/>
      <c r="AB1350" s="129" t="str">
        <f>IF(基本情報登録!$D$10="","",IF(基本情報登録!$D$10=F1350,1,0))</f>
        <v/>
      </c>
      <c r="AC1350" s="133"/>
    </row>
    <row r="1351" spans="1:29">
      <c r="A1351" s="171"/>
      <c r="B1351" s="133"/>
      <c r="C1351" s="133"/>
      <c r="D1351" s="133"/>
      <c r="E1351" s="157"/>
      <c r="F1351" s="133"/>
      <c r="G1351" s="133"/>
      <c r="H1351" s="133"/>
      <c r="I1351" s="133"/>
      <c r="J1351" s="133"/>
      <c r="K1351" s="133"/>
      <c r="L1351" s="133"/>
      <c r="M1351" s="133"/>
      <c r="N1351" s="133"/>
      <c r="O1351" s="156"/>
      <c r="P1351" s="133"/>
      <c r="Q1351" s="133"/>
      <c r="R1351" s="133"/>
      <c r="S1351" s="133"/>
      <c r="T1351" s="133"/>
      <c r="U1351" s="133"/>
      <c r="V1351" s="133"/>
      <c r="W1351" s="133"/>
      <c r="X1351" s="133"/>
      <c r="Y1351" s="133"/>
      <c r="Z1351" s="133"/>
      <c r="AA1351" s="133"/>
      <c r="AB1351" s="129" t="str">
        <f>IF(基本情報登録!$D$10="","",IF(基本情報登録!$D$10=F1351,1,0))</f>
        <v/>
      </c>
      <c r="AC1351" s="133"/>
    </row>
    <row r="1352" spans="1:29">
      <c r="A1352" s="171"/>
      <c r="B1352" s="133"/>
      <c r="C1352" s="133"/>
      <c r="D1352" s="133"/>
      <c r="E1352" s="157"/>
      <c r="F1352" s="133"/>
      <c r="G1352" s="133"/>
      <c r="H1352" s="133"/>
      <c r="I1352" s="133"/>
      <c r="J1352" s="133"/>
      <c r="K1352" s="133"/>
      <c r="L1352" s="133"/>
      <c r="M1352" s="133"/>
      <c r="N1352" s="133"/>
      <c r="O1352" s="156"/>
      <c r="P1352" s="133"/>
      <c r="Q1352" s="133"/>
      <c r="R1352" s="133"/>
      <c r="S1352" s="133"/>
      <c r="T1352" s="133"/>
      <c r="U1352" s="133"/>
      <c r="V1352" s="133"/>
      <c r="W1352" s="133"/>
      <c r="X1352" s="133"/>
      <c r="Y1352" s="133"/>
      <c r="Z1352" s="133"/>
      <c r="AA1352" s="133"/>
      <c r="AB1352" s="129" t="str">
        <f>IF(基本情報登録!$D$10="","",IF(基本情報登録!$D$10=F1352,1,0))</f>
        <v/>
      </c>
      <c r="AC1352" s="133"/>
    </row>
    <row r="1353" spans="1:29">
      <c r="A1353" s="171"/>
      <c r="B1353" s="133"/>
      <c r="C1353" s="133"/>
      <c r="D1353" s="133"/>
      <c r="E1353" s="157"/>
      <c r="F1353" s="133"/>
      <c r="G1353" s="133"/>
      <c r="H1353" s="133"/>
      <c r="I1353" s="133"/>
      <c r="J1353" s="133"/>
      <c r="K1353" s="133"/>
      <c r="L1353" s="133"/>
      <c r="M1353" s="133"/>
      <c r="N1353" s="133"/>
      <c r="O1353" s="156"/>
      <c r="P1353" s="133"/>
      <c r="Q1353" s="133"/>
      <c r="R1353" s="133"/>
      <c r="S1353" s="133"/>
      <c r="T1353" s="133"/>
      <c r="U1353" s="133"/>
      <c r="V1353" s="133"/>
      <c r="W1353" s="133"/>
      <c r="X1353" s="133"/>
      <c r="Y1353" s="133"/>
      <c r="Z1353" s="133"/>
      <c r="AA1353" s="133"/>
      <c r="AB1353" s="129" t="str">
        <f>IF(基本情報登録!$D$10="","",IF(基本情報登録!$D$10=F1353,1,0))</f>
        <v/>
      </c>
      <c r="AC1353" s="133"/>
    </row>
    <row r="1354" spans="1:29">
      <c r="A1354" s="171"/>
      <c r="B1354" s="133"/>
      <c r="C1354" s="133"/>
      <c r="D1354" s="133"/>
      <c r="E1354" s="157"/>
      <c r="F1354" s="133"/>
      <c r="G1354" s="133"/>
      <c r="H1354" s="133"/>
      <c r="I1354" s="133"/>
      <c r="J1354" s="133"/>
      <c r="K1354" s="133"/>
      <c r="L1354" s="133"/>
      <c r="M1354" s="133"/>
      <c r="N1354" s="133"/>
      <c r="O1354" s="156"/>
      <c r="P1354" s="133"/>
      <c r="Q1354" s="133"/>
      <c r="R1354" s="133"/>
      <c r="S1354" s="133"/>
      <c r="T1354" s="133"/>
      <c r="U1354" s="133"/>
      <c r="V1354" s="133"/>
      <c r="W1354" s="133"/>
      <c r="X1354" s="133"/>
      <c r="Y1354" s="133"/>
      <c r="Z1354" s="133"/>
      <c r="AA1354" s="133"/>
      <c r="AB1354" s="129" t="str">
        <f>IF(基本情報登録!$D$10="","",IF(基本情報登録!$D$10=F1354,1,0))</f>
        <v/>
      </c>
      <c r="AC1354" s="133"/>
    </row>
    <row r="1355" spans="1:29">
      <c r="A1355" s="171"/>
      <c r="B1355" s="133"/>
      <c r="C1355" s="133"/>
      <c r="D1355" s="133"/>
      <c r="E1355" s="157"/>
      <c r="F1355" s="133"/>
      <c r="G1355" s="133"/>
      <c r="H1355" s="133"/>
      <c r="I1355" s="133"/>
      <c r="J1355" s="133"/>
      <c r="K1355" s="133"/>
      <c r="L1355" s="133"/>
      <c r="M1355" s="133"/>
      <c r="N1355" s="133"/>
      <c r="O1355" s="156"/>
      <c r="P1355" s="133"/>
      <c r="Q1355" s="133"/>
      <c r="R1355" s="133"/>
      <c r="S1355" s="133"/>
      <c r="T1355" s="133"/>
      <c r="U1355" s="133"/>
      <c r="V1355" s="133"/>
      <c r="W1355" s="133"/>
      <c r="X1355" s="133"/>
      <c r="Y1355" s="133"/>
      <c r="Z1355" s="133"/>
      <c r="AA1355" s="133"/>
      <c r="AB1355" s="129" t="str">
        <f>IF(基本情報登録!$D$10="","",IF(基本情報登録!$D$10=F1355,1,0))</f>
        <v/>
      </c>
      <c r="AC1355" s="133"/>
    </row>
    <row r="1356" spans="1:29">
      <c r="A1356" s="171"/>
      <c r="B1356" s="133"/>
      <c r="C1356" s="133"/>
      <c r="D1356" s="133"/>
      <c r="E1356" s="157"/>
      <c r="F1356" s="133"/>
      <c r="G1356" s="133"/>
      <c r="H1356" s="133"/>
      <c r="I1356" s="133"/>
      <c r="J1356" s="133"/>
      <c r="K1356" s="133"/>
      <c r="L1356" s="133"/>
      <c r="M1356" s="133"/>
      <c r="N1356" s="133"/>
      <c r="O1356" s="156"/>
      <c r="P1356" s="133"/>
      <c r="Q1356" s="133"/>
      <c r="R1356" s="133"/>
      <c r="S1356" s="133"/>
      <c r="T1356" s="133"/>
      <c r="U1356" s="133"/>
      <c r="V1356" s="133"/>
      <c r="W1356" s="133"/>
      <c r="X1356" s="133"/>
      <c r="Y1356" s="133"/>
      <c r="Z1356" s="133"/>
      <c r="AA1356" s="133"/>
      <c r="AB1356" s="129" t="str">
        <f>IF(基本情報登録!$D$10="","",IF(基本情報登録!$D$10=F1356,1,0))</f>
        <v/>
      </c>
      <c r="AC1356" s="133"/>
    </row>
    <row r="1357" spans="1:29">
      <c r="A1357" s="171"/>
      <c r="B1357" s="133"/>
      <c r="C1357" s="133"/>
      <c r="D1357" s="133"/>
      <c r="E1357" s="157"/>
      <c r="F1357" s="133"/>
      <c r="G1357" s="133"/>
      <c r="H1357" s="133"/>
      <c r="I1357" s="133"/>
      <c r="J1357" s="133"/>
      <c r="K1357" s="133"/>
      <c r="L1357" s="133"/>
      <c r="M1357" s="133"/>
      <c r="N1357" s="133"/>
      <c r="O1357" s="156"/>
      <c r="P1357" s="133"/>
      <c r="Q1357" s="133"/>
      <c r="R1357" s="133"/>
      <c r="S1357" s="133"/>
      <c r="T1357" s="133"/>
      <c r="U1357" s="133"/>
      <c r="V1357" s="133"/>
      <c r="W1357" s="133"/>
      <c r="X1357" s="133"/>
      <c r="Y1357" s="133"/>
      <c r="Z1357" s="133"/>
      <c r="AA1357" s="133"/>
      <c r="AB1357" s="129" t="str">
        <f>IF(基本情報登録!$D$10="","",IF(基本情報登録!$D$10=F1357,1,0))</f>
        <v/>
      </c>
      <c r="AC1357" s="133"/>
    </row>
    <row r="1358" spans="1:29">
      <c r="A1358" s="171"/>
      <c r="B1358" s="133"/>
      <c r="C1358" s="133"/>
      <c r="D1358" s="133"/>
      <c r="E1358" s="157"/>
      <c r="F1358" s="133"/>
      <c r="G1358" s="133"/>
      <c r="H1358" s="133"/>
      <c r="I1358" s="133"/>
      <c r="J1358" s="133"/>
      <c r="K1358" s="133"/>
      <c r="L1358" s="133"/>
      <c r="M1358" s="133"/>
      <c r="N1358" s="133"/>
      <c r="O1358" s="156"/>
      <c r="P1358" s="133"/>
      <c r="Q1358" s="133"/>
      <c r="R1358" s="133"/>
      <c r="S1358" s="133"/>
      <c r="T1358" s="133"/>
      <c r="U1358" s="133"/>
      <c r="V1358" s="133"/>
      <c r="W1358" s="133"/>
      <c r="X1358" s="133"/>
      <c r="Y1358" s="133"/>
      <c r="Z1358" s="133"/>
      <c r="AA1358" s="133"/>
      <c r="AB1358" s="129" t="str">
        <f>IF(基本情報登録!$D$10="","",IF(基本情報登録!$D$10=F1358,1,0))</f>
        <v/>
      </c>
      <c r="AC1358" s="133"/>
    </row>
    <row r="1359" spans="1:29">
      <c r="A1359" s="171"/>
      <c r="B1359" s="133"/>
      <c r="C1359" s="133"/>
      <c r="D1359" s="133"/>
      <c r="E1359" s="157"/>
      <c r="F1359" s="133"/>
      <c r="G1359" s="133"/>
      <c r="H1359" s="133"/>
      <c r="I1359" s="133"/>
      <c r="J1359" s="133"/>
      <c r="K1359" s="133"/>
      <c r="L1359" s="133"/>
      <c r="M1359" s="133"/>
      <c r="N1359" s="133"/>
      <c r="O1359" s="156"/>
      <c r="P1359" s="133"/>
      <c r="Q1359" s="133"/>
      <c r="R1359" s="133"/>
      <c r="S1359" s="133"/>
      <c r="T1359" s="133"/>
      <c r="U1359" s="133"/>
      <c r="V1359" s="133"/>
      <c r="W1359" s="133"/>
      <c r="X1359" s="133"/>
      <c r="Y1359" s="133"/>
      <c r="Z1359" s="133"/>
      <c r="AA1359" s="133"/>
      <c r="AB1359" s="129" t="str">
        <f>IF(基本情報登録!$D$10="","",IF(基本情報登録!$D$10=F1359,1,0))</f>
        <v/>
      </c>
      <c r="AC1359" s="133"/>
    </row>
    <row r="1360" spans="1:29">
      <c r="A1360" s="171"/>
      <c r="B1360" s="133"/>
      <c r="C1360" s="133"/>
      <c r="D1360" s="133"/>
      <c r="E1360" s="157"/>
      <c r="F1360" s="133"/>
      <c r="G1360" s="133"/>
      <c r="H1360" s="133"/>
      <c r="I1360" s="133"/>
      <c r="J1360" s="133"/>
      <c r="K1360" s="133"/>
      <c r="L1360" s="133"/>
      <c r="M1360" s="133"/>
      <c r="N1360" s="133"/>
      <c r="O1360" s="156"/>
      <c r="P1360" s="133"/>
      <c r="Q1360" s="133"/>
      <c r="R1360" s="133"/>
      <c r="S1360" s="133"/>
      <c r="T1360" s="133"/>
      <c r="U1360" s="133"/>
      <c r="V1360" s="133"/>
      <c r="W1360" s="133"/>
      <c r="X1360" s="133"/>
      <c r="Y1360" s="133"/>
      <c r="Z1360" s="133"/>
      <c r="AA1360" s="133"/>
      <c r="AB1360" s="129" t="str">
        <f>IF(基本情報登録!$D$10="","",IF(基本情報登録!$D$10=F1360,1,0))</f>
        <v/>
      </c>
      <c r="AC1360" s="133"/>
    </row>
    <row r="1361" spans="1:29">
      <c r="A1361" s="171"/>
      <c r="B1361" s="133"/>
      <c r="C1361" s="133"/>
      <c r="D1361" s="133"/>
      <c r="E1361" s="157"/>
      <c r="F1361" s="133"/>
      <c r="G1361" s="133"/>
      <c r="H1361" s="133"/>
      <c r="I1361" s="133"/>
      <c r="J1361" s="133"/>
      <c r="K1361" s="133"/>
      <c r="L1361" s="133"/>
      <c r="M1361" s="133"/>
      <c r="N1361" s="133"/>
      <c r="O1361" s="156"/>
      <c r="P1361" s="133"/>
      <c r="Q1361" s="133"/>
      <c r="R1361" s="133"/>
      <c r="S1361" s="133"/>
      <c r="T1361" s="133"/>
      <c r="U1361" s="133"/>
      <c r="V1361" s="133"/>
      <c r="W1361" s="133"/>
      <c r="X1361" s="133"/>
      <c r="Y1361" s="133"/>
      <c r="Z1361" s="133"/>
      <c r="AA1361" s="133"/>
      <c r="AB1361" s="129" t="str">
        <f>IF(基本情報登録!$D$10="","",IF(基本情報登録!$D$10=F1361,1,0))</f>
        <v/>
      </c>
      <c r="AC1361" s="133"/>
    </row>
    <row r="1362" spans="1:29">
      <c r="A1362" s="171"/>
      <c r="B1362" s="133"/>
      <c r="C1362" s="133"/>
      <c r="D1362" s="133"/>
      <c r="E1362" s="157"/>
      <c r="F1362" s="133"/>
      <c r="G1362" s="133"/>
      <c r="H1362" s="133"/>
      <c r="I1362" s="133"/>
      <c r="J1362" s="133"/>
      <c r="K1362" s="133"/>
      <c r="L1362" s="133"/>
      <c r="M1362" s="133"/>
      <c r="N1362" s="133"/>
      <c r="O1362" s="156"/>
      <c r="P1362" s="133"/>
      <c r="Q1362" s="133"/>
      <c r="R1362" s="133"/>
      <c r="S1362" s="133"/>
      <c r="T1362" s="133"/>
      <c r="U1362" s="133"/>
      <c r="V1362" s="133"/>
      <c r="W1362" s="133"/>
      <c r="X1362" s="133"/>
      <c r="Y1362" s="133"/>
      <c r="Z1362" s="133"/>
      <c r="AA1362" s="133"/>
      <c r="AB1362" s="129" t="str">
        <f>IF(基本情報登録!$D$10="","",IF(基本情報登録!$D$10=F1362,1,0))</f>
        <v/>
      </c>
      <c r="AC1362" s="133"/>
    </row>
    <row r="1363" spans="1:29">
      <c r="A1363" s="171"/>
      <c r="B1363" s="133"/>
      <c r="C1363" s="133"/>
      <c r="D1363" s="133"/>
      <c r="E1363" s="157"/>
      <c r="F1363" s="133"/>
      <c r="G1363" s="133"/>
      <c r="H1363" s="133"/>
      <c r="I1363" s="133"/>
      <c r="J1363" s="133"/>
      <c r="K1363" s="133"/>
      <c r="L1363" s="133"/>
      <c r="M1363" s="133"/>
      <c r="N1363" s="133"/>
      <c r="O1363" s="156"/>
      <c r="P1363" s="133"/>
      <c r="Q1363" s="133"/>
      <c r="R1363" s="133"/>
      <c r="S1363" s="133"/>
      <c r="T1363" s="133"/>
      <c r="U1363" s="133"/>
      <c r="V1363" s="133"/>
      <c r="W1363" s="133"/>
      <c r="X1363" s="133"/>
      <c r="Y1363" s="133"/>
      <c r="Z1363" s="133"/>
      <c r="AA1363" s="133"/>
      <c r="AB1363" s="129" t="str">
        <f>IF(基本情報登録!$D$10="","",IF(基本情報登録!$D$10=F1363,1,0))</f>
        <v/>
      </c>
      <c r="AC1363" s="133"/>
    </row>
    <row r="1364" spans="1:29">
      <c r="A1364" s="171"/>
      <c r="B1364" s="133"/>
      <c r="C1364" s="133"/>
      <c r="D1364" s="133"/>
      <c r="E1364" s="157"/>
      <c r="F1364" s="133"/>
      <c r="G1364" s="133"/>
      <c r="H1364" s="133"/>
      <c r="I1364" s="133"/>
      <c r="J1364" s="133"/>
      <c r="K1364" s="133"/>
      <c r="L1364" s="133"/>
      <c r="M1364" s="133"/>
      <c r="N1364" s="133"/>
      <c r="O1364" s="156"/>
      <c r="P1364" s="133"/>
      <c r="Q1364" s="133"/>
      <c r="R1364" s="133"/>
      <c r="S1364" s="133"/>
      <c r="T1364" s="133"/>
      <c r="U1364" s="133"/>
      <c r="V1364" s="133"/>
      <c r="W1364" s="133"/>
      <c r="X1364" s="133"/>
      <c r="Y1364" s="133"/>
      <c r="Z1364" s="133"/>
      <c r="AA1364" s="133"/>
      <c r="AB1364" s="129" t="str">
        <f>IF(基本情報登録!$D$10="","",IF(基本情報登録!$D$10=F1364,1,0))</f>
        <v/>
      </c>
      <c r="AC1364" s="133"/>
    </row>
    <row r="1365" spans="1:29">
      <c r="A1365" s="171"/>
      <c r="B1365" s="133"/>
      <c r="C1365" s="133"/>
      <c r="D1365" s="133"/>
      <c r="E1365" s="157"/>
      <c r="F1365" s="133"/>
      <c r="G1365" s="133"/>
      <c r="H1365" s="133"/>
      <c r="I1365" s="133"/>
      <c r="J1365" s="133"/>
      <c r="K1365" s="133"/>
      <c r="L1365" s="133"/>
      <c r="M1365" s="133"/>
      <c r="N1365" s="133"/>
      <c r="O1365" s="156"/>
      <c r="P1365" s="133"/>
      <c r="Q1365" s="133"/>
      <c r="R1365" s="133"/>
      <c r="S1365" s="133"/>
      <c r="T1365" s="133"/>
      <c r="U1365" s="133"/>
      <c r="V1365" s="133"/>
      <c r="W1365" s="133"/>
      <c r="X1365" s="133"/>
      <c r="Y1365" s="133"/>
      <c r="Z1365" s="133"/>
      <c r="AA1365" s="133"/>
      <c r="AB1365" s="129" t="str">
        <f>IF(基本情報登録!$D$10="","",IF(基本情報登録!$D$10=F1365,1,0))</f>
        <v/>
      </c>
      <c r="AC1365" s="133"/>
    </row>
    <row r="1366" spans="1:29">
      <c r="A1366" s="171"/>
      <c r="B1366" s="133"/>
      <c r="C1366" s="133"/>
      <c r="D1366" s="133"/>
      <c r="E1366" s="157"/>
      <c r="F1366" s="133"/>
      <c r="G1366" s="133"/>
      <c r="H1366" s="133"/>
      <c r="I1366" s="133"/>
      <c r="J1366" s="133"/>
      <c r="K1366" s="133"/>
      <c r="L1366" s="133"/>
      <c r="M1366" s="133"/>
      <c r="N1366" s="133"/>
      <c r="O1366" s="156"/>
      <c r="P1366" s="133"/>
      <c r="Q1366" s="133"/>
      <c r="R1366" s="133"/>
      <c r="S1366" s="133"/>
      <c r="T1366" s="133"/>
      <c r="U1366" s="133"/>
      <c r="V1366" s="133"/>
      <c r="W1366" s="133"/>
      <c r="X1366" s="133"/>
      <c r="Y1366" s="133"/>
      <c r="Z1366" s="133"/>
      <c r="AA1366" s="133"/>
      <c r="AB1366" s="129" t="str">
        <f>IF(基本情報登録!$D$10="","",IF(基本情報登録!$D$10=F1366,1,0))</f>
        <v/>
      </c>
      <c r="AC1366" s="133"/>
    </row>
    <row r="1367" spans="1:29">
      <c r="A1367" s="171"/>
      <c r="B1367" s="133"/>
      <c r="C1367" s="133"/>
      <c r="D1367" s="133"/>
      <c r="E1367" s="157"/>
      <c r="F1367" s="133"/>
      <c r="G1367" s="133"/>
      <c r="H1367" s="133"/>
      <c r="I1367" s="133"/>
      <c r="J1367" s="133"/>
      <c r="K1367" s="133"/>
      <c r="L1367" s="133"/>
      <c r="M1367" s="133"/>
      <c r="N1367" s="133"/>
      <c r="O1367" s="156"/>
      <c r="P1367" s="133"/>
      <c r="Q1367" s="133"/>
      <c r="R1367" s="133"/>
      <c r="S1367" s="133"/>
      <c r="T1367" s="133"/>
      <c r="U1367" s="133"/>
      <c r="V1367" s="133"/>
      <c r="W1367" s="133"/>
      <c r="X1367" s="133"/>
      <c r="Y1367" s="133"/>
      <c r="Z1367" s="133"/>
      <c r="AA1367" s="133"/>
      <c r="AB1367" s="129" t="str">
        <f>IF(基本情報登録!$D$10="","",IF(基本情報登録!$D$10=F1367,1,0))</f>
        <v/>
      </c>
      <c r="AC1367" s="133"/>
    </row>
    <row r="1368" spans="1:29">
      <c r="A1368" s="171"/>
      <c r="B1368" s="133"/>
      <c r="C1368" s="133"/>
      <c r="D1368" s="133"/>
      <c r="E1368" s="157"/>
      <c r="F1368" s="133"/>
      <c r="G1368" s="133"/>
      <c r="H1368" s="133"/>
      <c r="I1368" s="133"/>
      <c r="J1368" s="133"/>
      <c r="K1368" s="133"/>
      <c r="L1368" s="133"/>
      <c r="M1368" s="133"/>
      <c r="N1368" s="133"/>
      <c r="O1368" s="156"/>
      <c r="P1368" s="133"/>
      <c r="Q1368" s="133"/>
      <c r="R1368" s="133"/>
      <c r="S1368" s="133"/>
      <c r="T1368" s="133"/>
      <c r="U1368" s="133"/>
      <c r="V1368" s="133"/>
      <c r="W1368" s="133"/>
      <c r="X1368" s="133"/>
      <c r="Y1368" s="133"/>
      <c r="Z1368" s="133"/>
      <c r="AA1368" s="133"/>
      <c r="AB1368" s="129" t="str">
        <f>IF(基本情報登録!$D$10="","",IF(基本情報登録!$D$10=F1368,1,0))</f>
        <v/>
      </c>
      <c r="AC1368" s="133"/>
    </row>
    <row r="1369" spans="1:29">
      <c r="A1369" s="171"/>
      <c r="B1369" s="133"/>
      <c r="C1369" s="133"/>
      <c r="D1369" s="133"/>
      <c r="E1369" s="157"/>
      <c r="F1369" s="133"/>
      <c r="G1369" s="133"/>
      <c r="H1369" s="133"/>
      <c r="I1369" s="133"/>
      <c r="J1369" s="133"/>
      <c r="K1369" s="133"/>
      <c r="L1369" s="133"/>
      <c r="M1369" s="133"/>
      <c r="N1369" s="133"/>
      <c r="O1369" s="156"/>
      <c r="P1369" s="133"/>
      <c r="Q1369" s="133"/>
      <c r="R1369" s="133"/>
      <c r="S1369" s="133"/>
      <c r="T1369" s="133"/>
      <c r="U1369" s="133"/>
      <c r="V1369" s="133"/>
      <c r="W1369" s="133"/>
      <c r="X1369" s="133"/>
      <c r="Y1369" s="133"/>
      <c r="Z1369" s="133"/>
      <c r="AA1369" s="133"/>
      <c r="AB1369" s="129" t="str">
        <f>IF(基本情報登録!$D$10="","",IF(基本情報登録!$D$10=F1369,1,0))</f>
        <v/>
      </c>
      <c r="AC1369" s="133"/>
    </row>
    <row r="1370" spans="1:29">
      <c r="A1370" s="171"/>
      <c r="B1370" s="133"/>
      <c r="C1370" s="133"/>
      <c r="D1370" s="133"/>
      <c r="E1370" s="157"/>
      <c r="F1370" s="133"/>
      <c r="G1370" s="133"/>
      <c r="H1370" s="133"/>
      <c r="I1370" s="133"/>
      <c r="J1370" s="133"/>
      <c r="K1370" s="133"/>
      <c r="L1370" s="133"/>
      <c r="M1370" s="133"/>
      <c r="N1370" s="133"/>
      <c r="O1370" s="156"/>
      <c r="P1370" s="133"/>
      <c r="Q1370" s="133"/>
      <c r="R1370" s="133"/>
      <c r="S1370" s="133"/>
      <c r="T1370" s="133"/>
      <c r="U1370" s="133"/>
      <c r="V1370" s="133"/>
      <c r="W1370" s="133"/>
      <c r="X1370" s="133"/>
      <c r="Y1370" s="133"/>
      <c r="Z1370" s="133"/>
      <c r="AA1370" s="133"/>
      <c r="AB1370" s="129" t="str">
        <f>IF(基本情報登録!$D$10="","",IF(基本情報登録!$D$10=F1370,1,0))</f>
        <v/>
      </c>
      <c r="AC1370" s="133"/>
    </row>
    <row r="1371" spans="1:29">
      <c r="A1371" s="171"/>
      <c r="B1371" s="133"/>
      <c r="C1371" s="133"/>
      <c r="D1371" s="133"/>
      <c r="E1371" s="157"/>
      <c r="F1371" s="133"/>
      <c r="G1371" s="133"/>
      <c r="H1371" s="133"/>
      <c r="I1371" s="133"/>
      <c r="J1371" s="133"/>
      <c r="K1371" s="133"/>
      <c r="L1371" s="133"/>
      <c r="M1371" s="133"/>
      <c r="N1371" s="133"/>
      <c r="O1371" s="156"/>
      <c r="P1371" s="133"/>
      <c r="Q1371" s="133"/>
      <c r="R1371" s="133"/>
      <c r="S1371" s="133"/>
      <c r="T1371" s="133"/>
      <c r="U1371" s="133"/>
      <c r="V1371" s="133"/>
      <c r="W1371" s="133"/>
      <c r="X1371" s="133"/>
      <c r="Y1371" s="133"/>
      <c r="Z1371" s="133"/>
      <c r="AA1371" s="133"/>
      <c r="AB1371" s="129" t="str">
        <f>IF(基本情報登録!$D$10="","",IF(基本情報登録!$D$10=F1371,1,0))</f>
        <v/>
      </c>
      <c r="AC1371" s="133"/>
    </row>
    <row r="1372" spans="1:29">
      <c r="A1372" s="171"/>
      <c r="B1372" s="133"/>
      <c r="C1372" s="133"/>
      <c r="D1372" s="133"/>
      <c r="E1372" s="157"/>
      <c r="F1372" s="133"/>
      <c r="G1372" s="133"/>
      <c r="H1372" s="133"/>
      <c r="I1372" s="133"/>
      <c r="J1372" s="133"/>
      <c r="K1372" s="133"/>
      <c r="L1372" s="133"/>
      <c r="M1372" s="133"/>
      <c r="N1372" s="133"/>
      <c r="O1372" s="156"/>
      <c r="P1372" s="133"/>
      <c r="Q1372" s="133"/>
      <c r="R1372" s="133"/>
      <c r="S1372" s="133"/>
      <c r="T1372" s="133"/>
      <c r="U1372" s="133"/>
      <c r="V1372" s="133"/>
      <c r="W1372" s="133"/>
      <c r="X1372" s="133"/>
      <c r="Y1372" s="133"/>
      <c r="Z1372" s="133"/>
      <c r="AA1372" s="133"/>
      <c r="AB1372" s="129" t="str">
        <f>IF(基本情報登録!$D$10="","",IF(基本情報登録!$D$10=F1372,1,0))</f>
        <v/>
      </c>
      <c r="AC1372" s="133"/>
    </row>
    <row r="1373" spans="1:29">
      <c r="A1373" s="171"/>
      <c r="B1373" s="133"/>
      <c r="C1373" s="133"/>
      <c r="D1373" s="133"/>
      <c r="E1373" s="157"/>
      <c r="F1373" s="133"/>
      <c r="G1373" s="133"/>
      <c r="H1373" s="133"/>
      <c r="I1373" s="133"/>
      <c r="J1373" s="133"/>
      <c r="K1373" s="133"/>
      <c r="L1373" s="133"/>
      <c r="M1373" s="133"/>
      <c r="N1373" s="133"/>
      <c r="O1373" s="156"/>
      <c r="P1373" s="133"/>
      <c r="Q1373" s="133"/>
      <c r="R1373" s="133"/>
      <c r="S1373" s="133"/>
      <c r="T1373" s="133"/>
      <c r="U1373" s="133"/>
      <c r="V1373" s="133"/>
      <c r="W1373" s="133"/>
      <c r="X1373" s="133"/>
      <c r="Y1373" s="133"/>
      <c r="Z1373" s="133"/>
      <c r="AA1373" s="133"/>
      <c r="AB1373" s="129" t="str">
        <f>IF(基本情報登録!$D$10="","",IF(基本情報登録!$D$10=F1373,1,0))</f>
        <v/>
      </c>
      <c r="AC1373" s="133"/>
    </row>
    <row r="1374" spans="1:29">
      <c r="A1374" s="171"/>
      <c r="B1374" s="133"/>
      <c r="C1374" s="133"/>
      <c r="D1374" s="133"/>
      <c r="E1374" s="157"/>
      <c r="F1374" s="133"/>
      <c r="G1374" s="133"/>
      <c r="H1374" s="133"/>
      <c r="I1374" s="133"/>
      <c r="J1374" s="133"/>
      <c r="K1374" s="133"/>
      <c r="L1374" s="133"/>
      <c r="M1374" s="133"/>
      <c r="N1374" s="133"/>
      <c r="O1374" s="156"/>
      <c r="P1374" s="133"/>
      <c r="Q1374" s="133"/>
      <c r="R1374" s="133"/>
      <c r="S1374" s="133"/>
      <c r="T1374" s="133"/>
      <c r="U1374" s="133"/>
      <c r="V1374" s="133"/>
      <c r="W1374" s="133"/>
      <c r="X1374" s="133"/>
      <c r="Y1374" s="133"/>
      <c r="Z1374" s="133"/>
      <c r="AA1374" s="133"/>
      <c r="AB1374" s="129" t="str">
        <f>IF(基本情報登録!$D$10="","",IF(基本情報登録!$D$10=F1374,1,0))</f>
        <v/>
      </c>
      <c r="AC1374" s="133"/>
    </row>
    <row r="1375" spans="1:29">
      <c r="A1375" s="171"/>
      <c r="B1375" s="133"/>
      <c r="C1375" s="133"/>
      <c r="D1375" s="133"/>
      <c r="E1375" s="157"/>
      <c r="F1375" s="133"/>
      <c r="G1375" s="133"/>
      <c r="H1375" s="133"/>
      <c r="I1375" s="133"/>
      <c r="J1375" s="133"/>
      <c r="K1375" s="133"/>
      <c r="L1375" s="133"/>
      <c r="M1375" s="133"/>
      <c r="N1375" s="133"/>
      <c r="O1375" s="156"/>
      <c r="P1375" s="133"/>
      <c r="Q1375" s="133"/>
      <c r="R1375" s="133"/>
      <c r="S1375" s="133"/>
      <c r="T1375" s="133"/>
      <c r="U1375" s="133"/>
      <c r="V1375" s="133"/>
      <c r="W1375" s="133"/>
      <c r="X1375" s="133"/>
      <c r="Y1375" s="133"/>
      <c r="Z1375" s="133"/>
      <c r="AA1375" s="133"/>
      <c r="AB1375" s="129" t="str">
        <f>IF(基本情報登録!$D$10="","",IF(基本情報登録!$D$10=F1375,1,0))</f>
        <v/>
      </c>
      <c r="AC1375" s="133"/>
    </row>
    <row r="1376" spans="1:29">
      <c r="A1376" s="171"/>
      <c r="B1376" s="133"/>
      <c r="C1376" s="133"/>
      <c r="D1376" s="133"/>
      <c r="E1376" s="157"/>
      <c r="F1376" s="133"/>
      <c r="G1376" s="133"/>
      <c r="H1376" s="133"/>
      <c r="I1376" s="133"/>
      <c r="J1376" s="133"/>
      <c r="K1376" s="133"/>
      <c r="L1376" s="133"/>
      <c r="M1376" s="133"/>
      <c r="N1376" s="133"/>
      <c r="O1376" s="156"/>
      <c r="P1376" s="133"/>
      <c r="Q1376" s="133"/>
      <c r="R1376" s="133"/>
      <c r="S1376" s="133"/>
      <c r="T1376" s="133"/>
      <c r="U1376" s="133"/>
      <c r="V1376" s="133"/>
      <c r="W1376" s="133"/>
      <c r="X1376" s="133"/>
      <c r="Y1376" s="133"/>
      <c r="Z1376" s="133"/>
      <c r="AA1376" s="133"/>
      <c r="AB1376" s="129" t="str">
        <f>IF(基本情報登録!$D$10="","",IF(基本情報登録!$D$10=F1376,1,0))</f>
        <v/>
      </c>
      <c r="AC1376" s="133"/>
    </row>
    <row r="1377" spans="1:29">
      <c r="A1377" s="171"/>
      <c r="B1377" s="133"/>
      <c r="C1377" s="133"/>
      <c r="D1377" s="133"/>
      <c r="E1377" s="157"/>
      <c r="F1377" s="133"/>
      <c r="G1377" s="133"/>
      <c r="H1377" s="133"/>
      <c r="I1377" s="133"/>
      <c r="J1377" s="133"/>
      <c r="K1377" s="133"/>
      <c r="L1377" s="133"/>
      <c r="M1377" s="133"/>
      <c r="N1377" s="133"/>
      <c r="O1377" s="156"/>
      <c r="P1377" s="133"/>
      <c r="Q1377" s="133"/>
      <c r="R1377" s="133"/>
      <c r="S1377" s="133"/>
      <c r="T1377" s="133"/>
      <c r="U1377" s="133"/>
      <c r="V1377" s="133"/>
      <c r="W1377" s="133"/>
      <c r="X1377" s="133"/>
      <c r="Y1377" s="133"/>
      <c r="Z1377" s="133"/>
      <c r="AA1377" s="133"/>
      <c r="AB1377" s="129" t="str">
        <f>IF(基本情報登録!$D$10="","",IF(基本情報登録!$D$10=F1377,1,0))</f>
        <v/>
      </c>
      <c r="AC1377" s="133"/>
    </row>
    <row r="1378" spans="1:29">
      <c r="A1378" s="171"/>
      <c r="B1378" s="133"/>
      <c r="C1378" s="133"/>
      <c r="D1378" s="133"/>
      <c r="E1378" s="157"/>
      <c r="F1378" s="133"/>
      <c r="G1378" s="133"/>
      <c r="H1378" s="133"/>
      <c r="I1378" s="133"/>
      <c r="J1378" s="133"/>
      <c r="K1378" s="133"/>
      <c r="L1378" s="133"/>
      <c r="M1378" s="133"/>
      <c r="N1378" s="133"/>
      <c r="O1378" s="156"/>
      <c r="P1378" s="133"/>
      <c r="Q1378" s="133"/>
      <c r="R1378" s="133"/>
      <c r="S1378" s="133"/>
      <c r="T1378" s="133"/>
      <c r="U1378" s="133"/>
      <c r="V1378" s="133"/>
      <c r="W1378" s="133"/>
      <c r="X1378" s="133"/>
      <c r="Y1378" s="133"/>
      <c r="Z1378" s="133"/>
      <c r="AA1378" s="133"/>
      <c r="AB1378" s="129" t="str">
        <f>IF(基本情報登録!$D$10="","",IF(基本情報登録!$D$10=F1378,1,0))</f>
        <v/>
      </c>
      <c r="AC1378" s="133"/>
    </row>
    <row r="1379" spans="1:29">
      <c r="A1379" s="171"/>
      <c r="B1379" s="133"/>
      <c r="C1379" s="133"/>
      <c r="D1379" s="133"/>
      <c r="E1379" s="157"/>
      <c r="F1379" s="133"/>
      <c r="G1379" s="133"/>
      <c r="H1379" s="133"/>
      <c r="I1379" s="133"/>
      <c r="J1379" s="133"/>
      <c r="K1379" s="133"/>
      <c r="L1379" s="133"/>
      <c r="M1379" s="133"/>
      <c r="N1379" s="133"/>
      <c r="O1379" s="156"/>
      <c r="P1379" s="133"/>
      <c r="Q1379" s="133"/>
      <c r="R1379" s="133"/>
      <c r="S1379" s="133"/>
      <c r="T1379" s="133"/>
      <c r="U1379" s="133"/>
      <c r="V1379" s="133"/>
      <c r="W1379" s="133"/>
      <c r="X1379" s="133"/>
      <c r="Y1379" s="133"/>
      <c r="Z1379" s="133"/>
      <c r="AA1379" s="133"/>
      <c r="AB1379" s="129" t="str">
        <f>IF(基本情報登録!$D$10="","",IF(基本情報登録!$D$10=F1379,1,0))</f>
        <v/>
      </c>
      <c r="AC1379" s="133"/>
    </row>
    <row r="1380" spans="1:29">
      <c r="A1380" s="171"/>
      <c r="B1380" s="133"/>
      <c r="C1380" s="133"/>
      <c r="D1380" s="133"/>
      <c r="E1380" s="157"/>
      <c r="F1380" s="133"/>
      <c r="G1380" s="133"/>
      <c r="H1380" s="133"/>
      <c r="I1380" s="133"/>
      <c r="J1380" s="133"/>
      <c r="K1380" s="133"/>
      <c r="L1380" s="133"/>
      <c r="M1380" s="133"/>
      <c r="N1380" s="133"/>
      <c r="O1380" s="156"/>
      <c r="P1380" s="133"/>
      <c r="Q1380" s="133"/>
      <c r="R1380" s="133"/>
      <c r="S1380" s="133"/>
      <c r="T1380" s="133"/>
      <c r="U1380" s="133"/>
      <c r="V1380" s="133"/>
      <c r="W1380" s="133"/>
      <c r="X1380" s="133"/>
      <c r="Y1380" s="133"/>
      <c r="Z1380" s="133"/>
      <c r="AA1380" s="133"/>
      <c r="AB1380" s="129" t="str">
        <f>IF(基本情報登録!$D$10="","",IF(基本情報登録!$D$10=F1380,1,0))</f>
        <v/>
      </c>
      <c r="AC1380" s="133"/>
    </row>
    <row r="1381" spans="1:29">
      <c r="A1381" s="171"/>
      <c r="B1381" s="133"/>
      <c r="C1381" s="133"/>
      <c r="D1381" s="133"/>
      <c r="E1381" s="157"/>
      <c r="F1381" s="133"/>
      <c r="G1381" s="133"/>
      <c r="H1381" s="133"/>
      <c r="I1381" s="133"/>
      <c r="J1381" s="133"/>
      <c r="K1381" s="133"/>
      <c r="L1381" s="133"/>
      <c r="M1381" s="133"/>
      <c r="N1381" s="133"/>
      <c r="O1381" s="156"/>
      <c r="P1381" s="133"/>
      <c r="Q1381" s="133"/>
      <c r="R1381" s="133"/>
      <c r="S1381" s="133"/>
      <c r="T1381" s="133"/>
      <c r="U1381" s="133"/>
      <c r="V1381" s="133"/>
      <c r="W1381" s="133"/>
      <c r="X1381" s="133"/>
      <c r="Y1381" s="133"/>
      <c r="Z1381" s="133"/>
      <c r="AA1381" s="133"/>
      <c r="AB1381" s="129" t="str">
        <f>IF(基本情報登録!$D$10="","",IF(基本情報登録!$D$10=F1381,1,0))</f>
        <v/>
      </c>
      <c r="AC1381" s="133"/>
    </row>
    <row r="1382" spans="1:29">
      <c r="A1382" s="171"/>
      <c r="B1382" s="133"/>
      <c r="C1382" s="133"/>
      <c r="D1382" s="133"/>
      <c r="E1382" s="157"/>
      <c r="F1382" s="133"/>
      <c r="G1382" s="133"/>
      <c r="H1382" s="133"/>
      <c r="I1382" s="133"/>
      <c r="J1382" s="133"/>
      <c r="K1382" s="133"/>
      <c r="L1382" s="133"/>
      <c r="M1382" s="133"/>
      <c r="N1382" s="133"/>
      <c r="O1382" s="156"/>
      <c r="P1382" s="133"/>
      <c r="Q1382" s="133"/>
      <c r="R1382" s="133"/>
      <c r="S1382" s="133"/>
      <c r="T1382" s="133"/>
      <c r="U1382" s="133"/>
      <c r="V1382" s="133"/>
      <c r="W1382" s="133"/>
      <c r="X1382" s="133"/>
      <c r="Y1382" s="133"/>
      <c r="Z1382" s="133"/>
      <c r="AA1382" s="133"/>
      <c r="AB1382" s="129" t="str">
        <f>IF(基本情報登録!$D$10="","",IF(基本情報登録!$D$10=F1382,1,0))</f>
        <v/>
      </c>
      <c r="AC1382" s="133"/>
    </row>
    <row r="1383" spans="1:29">
      <c r="A1383" s="171"/>
      <c r="B1383" s="133"/>
      <c r="C1383" s="133"/>
      <c r="D1383" s="133"/>
      <c r="E1383" s="157"/>
      <c r="F1383" s="133"/>
      <c r="G1383" s="133"/>
      <c r="H1383" s="133"/>
      <c r="I1383" s="133"/>
      <c r="J1383" s="133"/>
      <c r="K1383" s="133"/>
      <c r="L1383" s="133"/>
      <c r="M1383" s="133"/>
      <c r="N1383" s="133"/>
      <c r="O1383" s="156"/>
      <c r="P1383" s="133"/>
      <c r="Q1383" s="133"/>
      <c r="R1383" s="133"/>
      <c r="S1383" s="133"/>
      <c r="T1383" s="133"/>
      <c r="U1383" s="133"/>
      <c r="V1383" s="133"/>
      <c r="W1383" s="133"/>
      <c r="X1383" s="133"/>
      <c r="Y1383" s="133"/>
      <c r="Z1383" s="133"/>
      <c r="AA1383" s="133"/>
      <c r="AB1383" s="129" t="str">
        <f>IF(基本情報登録!$D$10="","",IF(基本情報登録!$D$10=F1383,1,0))</f>
        <v/>
      </c>
      <c r="AC1383" s="133"/>
    </row>
    <row r="1384" spans="1:29">
      <c r="A1384" s="171"/>
      <c r="B1384" s="133"/>
      <c r="C1384" s="133"/>
      <c r="D1384" s="133"/>
      <c r="E1384" s="157"/>
      <c r="F1384" s="133"/>
      <c r="G1384" s="133"/>
      <c r="H1384" s="133"/>
      <c r="I1384" s="133"/>
      <c r="J1384" s="133"/>
      <c r="K1384" s="133"/>
      <c r="L1384" s="133"/>
      <c r="M1384" s="133"/>
      <c r="N1384" s="133"/>
      <c r="O1384" s="156"/>
      <c r="P1384" s="133"/>
      <c r="Q1384" s="133"/>
      <c r="R1384" s="133"/>
      <c r="S1384" s="133"/>
      <c r="T1384" s="133"/>
      <c r="U1384" s="133"/>
      <c r="V1384" s="133"/>
      <c r="W1384" s="133"/>
      <c r="X1384" s="133"/>
      <c r="Y1384" s="133"/>
      <c r="Z1384" s="133"/>
      <c r="AA1384" s="133"/>
      <c r="AB1384" s="129" t="str">
        <f>IF(基本情報登録!$D$10="","",IF(基本情報登録!$D$10=F1384,1,0))</f>
        <v/>
      </c>
      <c r="AC1384" s="133"/>
    </row>
    <row r="1385" spans="1:29">
      <c r="A1385" s="171"/>
      <c r="B1385" s="133"/>
      <c r="C1385" s="133"/>
      <c r="D1385" s="133"/>
      <c r="E1385" s="157"/>
      <c r="F1385" s="133"/>
      <c r="G1385" s="133"/>
      <c r="H1385" s="133"/>
      <c r="I1385" s="133"/>
      <c r="J1385" s="133"/>
      <c r="K1385" s="133"/>
      <c r="L1385" s="133"/>
      <c r="M1385" s="133"/>
      <c r="N1385" s="133"/>
      <c r="O1385" s="156"/>
      <c r="P1385" s="133"/>
      <c r="Q1385" s="133"/>
      <c r="R1385" s="133"/>
      <c r="S1385" s="133"/>
      <c r="T1385" s="133"/>
      <c r="U1385" s="133"/>
      <c r="V1385" s="133"/>
      <c r="W1385" s="133"/>
      <c r="X1385" s="133"/>
      <c r="Y1385" s="133"/>
      <c r="Z1385" s="133"/>
      <c r="AA1385" s="133"/>
      <c r="AB1385" s="129" t="str">
        <f>IF(基本情報登録!$D$10="","",IF(基本情報登録!$D$10=F1385,1,0))</f>
        <v/>
      </c>
      <c r="AC1385" s="133"/>
    </row>
    <row r="1386" spans="1:29">
      <c r="A1386" s="171"/>
      <c r="B1386" s="133"/>
      <c r="C1386" s="133"/>
      <c r="D1386" s="133"/>
      <c r="E1386" s="157"/>
      <c r="F1386" s="133"/>
      <c r="G1386" s="133"/>
      <c r="H1386" s="133"/>
      <c r="I1386" s="133"/>
      <c r="J1386" s="133"/>
      <c r="K1386" s="133"/>
      <c r="L1386" s="133"/>
      <c r="M1386" s="133"/>
      <c r="N1386" s="133"/>
      <c r="O1386" s="156"/>
      <c r="P1386" s="133"/>
      <c r="Q1386" s="133"/>
      <c r="R1386" s="133"/>
      <c r="S1386" s="133"/>
      <c r="T1386" s="133"/>
      <c r="U1386" s="133"/>
      <c r="V1386" s="133"/>
      <c r="W1386" s="133"/>
      <c r="X1386" s="133"/>
      <c r="Y1386" s="133"/>
      <c r="Z1386" s="133"/>
      <c r="AA1386" s="133"/>
      <c r="AB1386" s="129" t="str">
        <f>IF(基本情報登録!$D$10="","",IF(基本情報登録!$D$10=F1386,1,0))</f>
        <v/>
      </c>
      <c r="AC1386" s="133"/>
    </row>
    <row r="1387" spans="1:29">
      <c r="A1387" s="171"/>
      <c r="B1387" s="133"/>
      <c r="C1387" s="133"/>
      <c r="D1387" s="133"/>
      <c r="E1387" s="157"/>
      <c r="F1387" s="133"/>
      <c r="G1387" s="133"/>
      <c r="H1387" s="133"/>
      <c r="I1387" s="133"/>
      <c r="J1387" s="133"/>
      <c r="K1387" s="133"/>
      <c r="L1387" s="133"/>
      <c r="M1387" s="133"/>
      <c r="N1387" s="133"/>
      <c r="O1387" s="156"/>
      <c r="P1387" s="133"/>
      <c r="Q1387" s="133"/>
      <c r="R1387" s="133"/>
      <c r="S1387" s="133"/>
      <c r="T1387" s="133"/>
      <c r="U1387" s="133"/>
      <c r="V1387" s="133"/>
      <c r="W1387" s="133"/>
      <c r="X1387" s="133"/>
      <c r="Y1387" s="133"/>
      <c r="Z1387" s="133"/>
      <c r="AA1387" s="133"/>
      <c r="AB1387" s="129" t="str">
        <f>IF(基本情報登録!$D$10="","",IF(基本情報登録!$D$10=F1387,1,0))</f>
        <v/>
      </c>
      <c r="AC1387" s="133"/>
    </row>
    <row r="1388" spans="1:29">
      <c r="A1388" s="171"/>
      <c r="B1388" s="133"/>
      <c r="C1388" s="133"/>
      <c r="D1388" s="133"/>
      <c r="E1388" s="157"/>
      <c r="F1388" s="133"/>
      <c r="G1388" s="133"/>
      <c r="H1388" s="133"/>
      <c r="I1388" s="133"/>
      <c r="J1388" s="133"/>
      <c r="K1388" s="133"/>
      <c r="L1388" s="133"/>
      <c r="M1388" s="133"/>
      <c r="N1388" s="133"/>
      <c r="O1388" s="156"/>
      <c r="P1388" s="133"/>
      <c r="Q1388" s="133"/>
      <c r="R1388" s="133"/>
      <c r="S1388" s="133"/>
      <c r="T1388" s="133"/>
      <c r="U1388" s="133"/>
      <c r="V1388" s="133"/>
      <c r="W1388" s="133"/>
      <c r="X1388" s="133"/>
      <c r="Y1388" s="133"/>
      <c r="Z1388" s="133"/>
      <c r="AA1388" s="133"/>
      <c r="AB1388" s="129" t="str">
        <f>IF(基本情報登録!$D$10="","",IF(基本情報登録!$D$10=F1388,1,0))</f>
        <v/>
      </c>
      <c r="AC1388" s="133"/>
    </row>
    <row r="1389" spans="1:29">
      <c r="A1389" s="171"/>
      <c r="B1389" s="133"/>
      <c r="C1389" s="133"/>
      <c r="D1389" s="133"/>
      <c r="E1389" s="157"/>
      <c r="F1389" s="133"/>
      <c r="G1389" s="133"/>
      <c r="H1389" s="133"/>
      <c r="I1389" s="133"/>
      <c r="J1389" s="133"/>
      <c r="K1389" s="133"/>
      <c r="L1389" s="133"/>
      <c r="M1389" s="133"/>
      <c r="N1389" s="133"/>
      <c r="O1389" s="156"/>
      <c r="P1389" s="133"/>
      <c r="Q1389" s="133"/>
      <c r="R1389" s="133"/>
      <c r="S1389" s="133"/>
      <c r="T1389" s="133"/>
      <c r="U1389" s="133"/>
      <c r="V1389" s="133"/>
      <c r="W1389" s="133"/>
      <c r="X1389" s="133"/>
      <c r="Y1389" s="133"/>
      <c r="Z1389" s="133"/>
      <c r="AA1389" s="133"/>
      <c r="AB1389" s="129" t="str">
        <f>IF(基本情報登録!$D$10="","",IF(基本情報登録!$D$10=F1389,1,0))</f>
        <v/>
      </c>
      <c r="AC1389" s="133"/>
    </row>
    <row r="1390" spans="1:29">
      <c r="A1390" s="171"/>
      <c r="B1390" s="133"/>
      <c r="C1390" s="133"/>
      <c r="D1390" s="133"/>
      <c r="E1390" s="157"/>
      <c r="F1390" s="133"/>
      <c r="G1390" s="133"/>
      <c r="H1390" s="133"/>
      <c r="I1390" s="133"/>
      <c r="J1390" s="133"/>
      <c r="K1390" s="133"/>
      <c r="L1390" s="133"/>
      <c r="M1390" s="133"/>
      <c r="N1390" s="133"/>
      <c r="O1390" s="156"/>
      <c r="P1390" s="133"/>
      <c r="Q1390" s="133"/>
      <c r="R1390" s="133"/>
      <c r="S1390" s="133"/>
      <c r="T1390" s="133"/>
      <c r="U1390" s="133"/>
      <c r="V1390" s="133"/>
      <c r="W1390" s="133"/>
      <c r="X1390" s="133"/>
      <c r="Y1390" s="133"/>
      <c r="Z1390" s="133"/>
      <c r="AA1390" s="133"/>
      <c r="AB1390" s="129" t="str">
        <f>IF(基本情報登録!$D$10="","",IF(基本情報登録!$D$10=F1390,1,0))</f>
        <v/>
      </c>
      <c r="AC1390" s="133"/>
    </row>
    <row r="1391" spans="1:29">
      <c r="A1391" s="171"/>
      <c r="B1391" s="133"/>
      <c r="C1391" s="133"/>
      <c r="D1391" s="133"/>
      <c r="E1391" s="157"/>
      <c r="F1391" s="133"/>
      <c r="G1391" s="133"/>
      <c r="H1391" s="133"/>
      <c r="I1391" s="133"/>
      <c r="J1391" s="133"/>
      <c r="K1391" s="133"/>
      <c r="L1391" s="133"/>
      <c r="M1391" s="133"/>
      <c r="N1391" s="133"/>
      <c r="O1391" s="156"/>
      <c r="P1391" s="133"/>
      <c r="Q1391" s="133"/>
      <c r="R1391" s="133"/>
      <c r="S1391" s="133"/>
      <c r="T1391" s="133"/>
      <c r="U1391" s="133"/>
      <c r="V1391" s="133"/>
      <c r="W1391" s="133"/>
      <c r="X1391" s="133"/>
      <c r="Y1391" s="133"/>
      <c r="Z1391" s="133"/>
      <c r="AA1391" s="133"/>
      <c r="AB1391" s="129" t="str">
        <f>IF(基本情報登録!$D$10="","",IF(基本情報登録!$D$10=F1391,1,0))</f>
        <v/>
      </c>
      <c r="AC1391" s="133"/>
    </row>
    <row r="1392" spans="1:29">
      <c r="A1392" s="171"/>
      <c r="B1392" s="133"/>
      <c r="C1392" s="133"/>
      <c r="D1392" s="133"/>
      <c r="E1392" s="157"/>
      <c r="F1392" s="133"/>
      <c r="G1392" s="133"/>
      <c r="H1392" s="133"/>
      <c r="I1392" s="133"/>
      <c r="J1392" s="133"/>
      <c r="K1392" s="133"/>
      <c r="L1392" s="133"/>
      <c r="M1392" s="133"/>
      <c r="N1392" s="133"/>
      <c r="O1392" s="156"/>
      <c r="P1392" s="133"/>
      <c r="Q1392" s="133"/>
      <c r="R1392" s="133"/>
      <c r="S1392" s="133"/>
      <c r="T1392" s="133"/>
      <c r="U1392" s="133"/>
      <c r="V1392" s="133"/>
      <c r="W1392" s="133"/>
      <c r="X1392" s="133"/>
      <c r="Y1392" s="133"/>
      <c r="Z1392" s="133"/>
      <c r="AA1392" s="133"/>
      <c r="AB1392" s="129" t="str">
        <f>IF(基本情報登録!$D$10="","",IF(基本情報登録!$D$10=F1392,1,0))</f>
        <v/>
      </c>
      <c r="AC1392" s="133"/>
    </row>
    <row r="1393" spans="1:29">
      <c r="A1393" s="171"/>
      <c r="B1393" s="133"/>
      <c r="C1393" s="133"/>
      <c r="D1393" s="133"/>
      <c r="E1393" s="157"/>
      <c r="F1393" s="133"/>
      <c r="G1393" s="133"/>
      <c r="H1393" s="133"/>
      <c r="I1393" s="133"/>
      <c r="J1393" s="133"/>
      <c r="K1393" s="133"/>
      <c r="L1393" s="133"/>
      <c r="M1393" s="133"/>
      <c r="N1393" s="133"/>
      <c r="O1393" s="156"/>
      <c r="P1393" s="133"/>
      <c r="Q1393" s="133"/>
      <c r="R1393" s="133"/>
      <c r="S1393" s="133"/>
      <c r="T1393" s="133"/>
      <c r="U1393" s="133"/>
      <c r="V1393" s="133"/>
      <c r="W1393" s="133"/>
      <c r="X1393" s="133"/>
      <c r="Y1393" s="133"/>
      <c r="Z1393" s="133"/>
      <c r="AA1393" s="133"/>
      <c r="AB1393" s="129" t="str">
        <f>IF(基本情報登録!$D$10="","",IF(基本情報登録!$D$10=F1393,1,0))</f>
        <v/>
      </c>
      <c r="AC1393" s="133"/>
    </row>
    <row r="1394" spans="1:29">
      <c r="A1394" s="171"/>
      <c r="B1394" s="133"/>
      <c r="C1394" s="133"/>
      <c r="D1394" s="133"/>
      <c r="E1394" s="157"/>
      <c r="F1394" s="133"/>
      <c r="G1394" s="133"/>
      <c r="H1394" s="133"/>
      <c r="I1394" s="133"/>
      <c r="J1394" s="133"/>
      <c r="K1394" s="133"/>
      <c r="L1394" s="133"/>
      <c r="M1394" s="133"/>
      <c r="N1394" s="133"/>
      <c r="O1394" s="156"/>
      <c r="P1394" s="133"/>
      <c r="Q1394" s="133"/>
      <c r="R1394" s="133"/>
      <c r="S1394" s="133"/>
      <c r="T1394" s="133"/>
      <c r="U1394" s="133"/>
      <c r="V1394" s="133"/>
      <c r="W1394" s="133"/>
      <c r="X1394" s="133"/>
      <c r="Y1394" s="133"/>
      <c r="Z1394" s="133"/>
      <c r="AA1394" s="133"/>
      <c r="AB1394" s="129" t="str">
        <f>IF(基本情報登録!$D$10="","",IF(基本情報登録!$D$10=F1394,1,0))</f>
        <v/>
      </c>
      <c r="AC1394" s="133"/>
    </row>
    <row r="1395" spans="1:29">
      <c r="A1395" s="171"/>
      <c r="B1395" s="133"/>
      <c r="C1395" s="133"/>
      <c r="D1395" s="133"/>
      <c r="E1395" s="157"/>
      <c r="F1395" s="133"/>
      <c r="G1395" s="133"/>
      <c r="H1395" s="133"/>
      <c r="I1395" s="133"/>
      <c r="J1395" s="133"/>
      <c r="K1395" s="133"/>
      <c r="L1395" s="133"/>
      <c r="M1395" s="133"/>
      <c r="N1395" s="133"/>
      <c r="O1395" s="156"/>
      <c r="P1395" s="133"/>
      <c r="Q1395" s="133"/>
      <c r="R1395" s="133"/>
      <c r="S1395" s="133"/>
      <c r="T1395" s="133"/>
      <c r="U1395" s="133"/>
      <c r="V1395" s="133"/>
      <c r="W1395" s="133"/>
      <c r="X1395" s="133"/>
      <c r="Y1395" s="133"/>
      <c r="Z1395" s="133"/>
      <c r="AA1395" s="133"/>
      <c r="AB1395" s="129" t="str">
        <f>IF(基本情報登録!$D$10="","",IF(基本情報登録!$D$10=F1395,1,0))</f>
        <v/>
      </c>
      <c r="AC1395" s="133"/>
    </row>
    <row r="1396" spans="1:29">
      <c r="A1396" s="171"/>
      <c r="B1396" s="133"/>
      <c r="C1396" s="133"/>
      <c r="D1396" s="133"/>
      <c r="E1396" s="157"/>
      <c r="F1396" s="133"/>
      <c r="G1396" s="133"/>
      <c r="H1396" s="133"/>
      <c r="I1396" s="133"/>
      <c r="J1396" s="133"/>
      <c r="K1396" s="133"/>
      <c r="L1396" s="133"/>
      <c r="M1396" s="133"/>
      <c r="N1396" s="133"/>
      <c r="O1396" s="156"/>
      <c r="P1396" s="133"/>
      <c r="Q1396" s="133"/>
      <c r="R1396" s="133"/>
      <c r="S1396" s="133"/>
      <c r="T1396" s="133"/>
      <c r="U1396" s="133"/>
      <c r="V1396" s="133"/>
      <c r="W1396" s="133"/>
      <c r="X1396" s="133"/>
      <c r="Y1396" s="133"/>
      <c r="Z1396" s="133"/>
      <c r="AA1396" s="133"/>
      <c r="AB1396" s="129" t="str">
        <f>IF(基本情報登録!$D$10="","",IF(基本情報登録!$D$10=F1396,1,0))</f>
        <v/>
      </c>
      <c r="AC1396" s="133"/>
    </row>
    <row r="1397" spans="1:29">
      <c r="A1397" s="171"/>
      <c r="B1397" s="133"/>
      <c r="C1397" s="133"/>
      <c r="D1397" s="133"/>
      <c r="E1397" s="157"/>
      <c r="F1397" s="133"/>
      <c r="G1397" s="133"/>
      <c r="H1397" s="133"/>
      <c r="I1397" s="133"/>
      <c r="J1397" s="133"/>
      <c r="K1397" s="133"/>
      <c r="L1397" s="133"/>
      <c r="M1397" s="133"/>
      <c r="N1397" s="133"/>
      <c r="O1397" s="156"/>
      <c r="P1397" s="133"/>
      <c r="Q1397" s="133"/>
      <c r="R1397" s="133"/>
      <c r="S1397" s="133"/>
      <c r="T1397" s="133"/>
      <c r="U1397" s="133"/>
      <c r="V1397" s="133"/>
      <c r="W1397" s="133"/>
      <c r="X1397" s="133"/>
      <c r="Y1397" s="133"/>
      <c r="Z1397" s="133"/>
      <c r="AA1397" s="133"/>
      <c r="AB1397" s="129" t="str">
        <f>IF(基本情報登録!$D$10="","",IF(基本情報登録!$D$10=F1397,1,0))</f>
        <v/>
      </c>
      <c r="AC1397" s="133"/>
    </row>
    <row r="1398" spans="1:29">
      <c r="A1398" s="171"/>
      <c r="B1398" s="133"/>
      <c r="C1398" s="133"/>
      <c r="D1398" s="133"/>
      <c r="E1398" s="157"/>
      <c r="F1398" s="133"/>
      <c r="G1398" s="133"/>
      <c r="H1398" s="133"/>
      <c r="I1398" s="133"/>
      <c r="J1398" s="133"/>
      <c r="K1398" s="133"/>
      <c r="L1398" s="133"/>
      <c r="M1398" s="133"/>
      <c r="N1398" s="133"/>
      <c r="O1398" s="156"/>
      <c r="P1398" s="133"/>
      <c r="Q1398" s="133"/>
      <c r="R1398" s="133"/>
      <c r="S1398" s="133"/>
      <c r="T1398" s="133"/>
      <c r="U1398" s="133"/>
      <c r="V1398" s="133"/>
      <c r="W1398" s="133"/>
      <c r="X1398" s="133"/>
      <c r="Y1398" s="133"/>
      <c r="Z1398" s="133"/>
      <c r="AA1398" s="133"/>
      <c r="AB1398" s="129" t="str">
        <f>IF(基本情報登録!$D$10="","",IF(基本情報登録!$D$10=F1398,1,0))</f>
        <v/>
      </c>
      <c r="AC1398" s="133"/>
    </row>
    <row r="1399" spans="1:29">
      <c r="A1399" s="171"/>
      <c r="B1399" s="133"/>
      <c r="C1399" s="133"/>
      <c r="D1399" s="133"/>
      <c r="E1399" s="157"/>
      <c r="F1399" s="133"/>
      <c r="G1399" s="133"/>
      <c r="H1399" s="133"/>
      <c r="I1399" s="133"/>
      <c r="J1399" s="133"/>
      <c r="K1399" s="133"/>
      <c r="L1399" s="133"/>
      <c r="M1399" s="133"/>
      <c r="N1399" s="133"/>
      <c r="O1399" s="156"/>
      <c r="P1399" s="133"/>
      <c r="Q1399" s="133"/>
      <c r="R1399" s="133"/>
      <c r="S1399" s="133"/>
      <c r="T1399" s="133"/>
      <c r="U1399" s="133"/>
      <c r="V1399" s="133"/>
      <c r="W1399" s="133"/>
      <c r="X1399" s="133"/>
      <c r="Y1399" s="133"/>
      <c r="Z1399" s="133"/>
      <c r="AA1399" s="133"/>
      <c r="AB1399" s="129" t="str">
        <f>IF(基本情報登録!$D$10="","",IF(基本情報登録!$D$10=F1399,1,0))</f>
        <v/>
      </c>
      <c r="AC1399" s="133"/>
    </row>
    <row r="1400" spans="1:29">
      <c r="A1400" s="171"/>
      <c r="B1400" s="133"/>
      <c r="C1400" s="133"/>
      <c r="D1400" s="133"/>
      <c r="E1400" s="157"/>
      <c r="F1400" s="133"/>
      <c r="G1400" s="133"/>
      <c r="H1400" s="133"/>
      <c r="I1400" s="133"/>
      <c r="J1400" s="133"/>
      <c r="K1400" s="133"/>
      <c r="L1400" s="133"/>
      <c r="M1400" s="133"/>
      <c r="N1400" s="133"/>
      <c r="O1400" s="156"/>
      <c r="P1400" s="133"/>
      <c r="Q1400" s="133"/>
      <c r="R1400" s="133"/>
      <c r="S1400" s="133"/>
      <c r="T1400" s="133"/>
      <c r="U1400" s="133"/>
      <c r="V1400" s="133"/>
      <c r="W1400" s="133"/>
      <c r="X1400" s="133"/>
      <c r="Y1400" s="133"/>
      <c r="Z1400" s="133"/>
      <c r="AA1400" s="133"/>
      <c r="AB1400" s="129" t="str">
        <f>IF(基本情報登録!$D$10="","",IF(基本情報登録!$D$10=F1400,1,0))</f>
        <v/>
      </c>
      <c r="AC1400" s="133"/>
    </row>
    <row r="1401" spans="1:29">
      <c r="A1401" s="171"/>
      <c r="B1401" s="133"/>
      <c r="C1401" s="133"/>
      <c r="D1401" s="133"/>
      <c r="E1401" s="157"/>
      <c r="F1401" s="133"/>
      <c r="G1401" s="133"/>
      <c r="H1401" s="133"/>
      <c r="I1401" s="133"/>
      <c r="J1401" s="133"/>
      <c r="K1401" s="133"/>
      <c r="L1401" s="133"/>
      <c r="M1401" s="133"/>
      <c r="N1401" s="133"/>
      <c r="O1401" s="156"/>
      <c r="P1401" s="133"/>
      <c r="Q1401" s="133"/>
      <c r="R1401" s="133"/>
      <c r="S1401" s="133"/>
      <c r="T1401" s="133"/>
      <c r="U1401" s="133"/>
      <c r="V1401" s="133"/>
      <c r="W1401" s="133"/>
      <c r="X1401" s="133"/>
      <c r="Y1401" s="133"/>
      <c r="Z1401" s="133"/>
      <c r="AA1401" s="133"/>
      <c r="AB1401" s="129" t="str">
        <f>IF(基本情報登録!$D$10="","",IF(基本情報登録!$D$10=F1401,1,0))</f>
        <v/>
      </c>
      <c r="AC1401" s="133"/>
    </row>
    <row r="1402" spans="1:29">
      <c r="A1402" s="171"/>
      <c r="B1402" s="133"/>
      <c r="C1402" s="133"/>
      <c r="D1402" s="133"/>
      <c r="E1402" s="157"/>
      <c r="F1402" s="133"/>
      <c r="G1402" s="133"/>
      <c r="H1402" s="133"/>
      <c r="I1402" s="133"/>
      <c r="J1402" s="133"/>
      <c r="K1402" s="133"/>
      <c r="L1402" s="133"/>
      <c r="M1402" s="133"/>
      <c r="N1402" s="133"/>
      <c r="O1402" s="156"/>
      <c r="P1402" s="133"/>
      <c r="Q1402" s="133"/>
      <c r="R1402" s="133"/>
      <c r="S1402" s="133"/>
      <c r="T1402" s="133"/>
      <c r="U1402" s="133"/>
      <c r="V1402" s="133"/>
      <c r="W1402" s="133"/>
      <c r="X1402" s="133"/>
      <c r="Y1402" s="133"/>
      <c r="Z1402" s="133"/>
      <c r="AA1402" s="133"/>
      <c r="AB1402" s="129" t="str">
        <f>IF(基本情報登録!$D$10="","",IF(基本情報登録!$D$10=F1402,1,0))</f>
        <v/>
      </c>
      <c r="AC1402" s="133"/>
    </row>
    <row r="1403" spans="1:29">
      <c r="A1403" s="171"/>
      <c r="B1403" s="133"/>
      <c r="C1403" s="133"/>
      <c r="D1403" s="133"/>
      <c r="E1403" s="157"/>
      <c r="F1403" s="133"/>
      <c r="G1403" s="133"/>
      <c r="H1403" s="133"/>
      <c r="I1403" s="133"/>
      <c r="J1403" s="133"/>
      <c r="K1403" s="133"/>
      <c r="L1403" s="133"/>
      <c r="M1403" s="133"/>
      <c r="N1403" s="133"/>
      <c r="O1403" s="156"/>
      <c r="P1403" s="133"/>
      <c r="Q1403" s="133"/>
      <c r="R1403" s="133"/>
      <c r="S1403" s="133"/>
      <c r="T1403" s="133"/>
      <c r="U1403" s="133"/>
      <c r="V1403" s="133"/>
      <c r="W1403" s="133"/>
      <c r="X1403" s="133"/>
      <c r="Y1403" s="133"/>
      <c r="Z1403" s="133"/>
      <c r="AA1403" s="133"/>
      <c r="AB1403" s="129" t="str">
        <f>IF(基本情報登録!$D$10="","",IF(基本情報登録!$D$10=F1403,1,0))</f>
        <v/>
      </c>
      <c r="AC1403" s="133"/>
    </row>
    <row r="1404" spans="1:29">
      <c r="A1404" s="171"/>
      <c r="B1404" s="133"/>
      <c r="C1404" s="133"/>
      <c r="D1404" s="133"/>
      <c r="E1404" s="157"/>
      <c r="F1404" s="133"/>
      <c r="G1404" s="133"/>
      <c r="H1404" s="133"/>
      <c r="I1404" s="133"/>
      <c r="J1404" s="133"/>
      <c r="K1404" s="133"/>
      <c r="L1404" s="133"/>
      <c r="M1404" s="133"/>
      <c r="N1404" s="133"/>
      <c r="O1404" s="156"/>
      <c r="P1404" s="133"/>
      <c r="Q1404" s="133"/>
      <c r="R1404" s="133"/>
      <c r="S1404" s="133"/>
      <c r="T1404" s="133"/>
      <c r="U1404" s="133"/>
      <c r="V1404" s="133"/>
      <c r="W1404" s="133"/>
      <c r="X1404" s="133"/>
      <c r="Y1404" s="133"/>
      <c r="Z1404" s="133"/>
      <c r="AA1404" s="133"/>
      <c r="AB1404" s="129" t="str">
        <f>IF(基本情報登録!$D$10="","",IF(基本情報登録!$D$10=F1404,1,0))</f>
        <v/>
      </c>
      <c r="AC1404" s="133"/>
    </row>
    <row r="1405" spans="1:29">
      <c r="A1405" s="171"/>
      <c r="B1405" s="133"/>
      <c r="C1405" s="133"/>
      <c r="D1405" s="133"/>
      <c r="E1405" s="157"/>
      <c r="F1405" s="133"/>
      <c r="G1405" s="133"/>
      <c r="H1405" s="133"/>
      <c r="I1405" s="133"/>
      <c r="J1405" s="133"/>
      <c r="K1405" s="133"/>
      <c r="L1405" s="133"/>
      <c r="M1405" s="133"/>
      <c r="N1405" s="133"/>
      <c r="O1405" s="156"/>
      <c r="P1405" s="133"/>
      <c r="Q1405" s="133"/>
      <c r="R1405" s="133"/>
      <c r="S1405" s="133"/>
      <c r="T1405" s="133"/>
      <c r="U1405" s="133"/>
      <c r="V1405" s="133"/>
      <c r="W1405" s="133"/>
      <c r="X1405" s="133"/>
      <c r="Y1405" s="133"/>
      <c r="Z1405" s="133"/>
      <c r="AA1405" s="133"/>
      <c r="AB1405" s="129" t="str">
        <f>IF(基本情報登録!$D$10="","",IF(基本情報登録!$D$10=F1405,1,0))</f>
        <v/>
      </c>
      <c r="AC1405" s="133"/>
    </row>
    <row r="1406" spans="1:29">
      <c r="A1406" s="171"/>
      <c r="B1406" s="133"/>
      <c r="C1406" s="133"/>
      <c r="D1406" s="133"/>
      <c r="E1406" s="157"/>
      <c r="F1406" s="133"/>
      <c r="G1406" s="133"/>
      <c r="H1406" s="133"/>
      <c r="I1406" s="133"/>
      <c r="J1406" s="133"/>
      <c r="K1406" s="133"/>
      <c r="L1406" s="133"/>
      <c r="M1406" s="133"/>
      <c r="N1406" s="133"/>
      <c r="O1406" s="156"/>
      <c r="P1406" s="133"/>
      <c r="Q1406" s="133"/>
      <c r="R1406" s="133"/>
      <c r="S1406" s="133"/>
      <c r="T1406" s="133"/>
      <c r="U1406" s="133"/>
      <c r="V1406" s="133"/>
      <c r="W1406" s="133"/>
      <c r="X1406" s="133"/>
      <c r="Y1406" s="133"/>
      <c r="Z1406" s="133"/>
      <c r="AA1406" s="133"/>
      <c r="AB1406" s="129" t="str">
        <f>IF(基本情報登録!$D$10="","",IF(基本情報登録!$D$10=F1406,1,0))</f>
        <v/>
      </c>
      <c r="AC1406" s="133"/>
    </row>
    <row r="1407" spans="1:29">
      <c r="A1407" s="171"/>
      <c r="B1407" s="133"/>
      <c r="C1407" s="133"/>
      <c r="D1407" s="133"/>
      <c r="E1407" s="157"/>
      <c r="F1407" s="133"/>
      <c r="G1407" s="133"/>
      <c r="H1407" s="133"/>
      <c r="I1407" s="133"/>
      <c r="J1407" s="133"/>
      <c r="K1407" s="133"/>
      <c r="L1407" s="133"/>
      <c r="M1407" s="133"/>
      <c r="N1407" s="133"/>
      <c r="O1407" s="156"/>
      <c r="P1407" s="133"/>
      <c r="Q1407" s="133"/>
      <c r="R1407" s="133"/>
      <c r="S1407" s="133"/>
      <c r="T1407" s="133"/>
      <c r="U1407" s="133"/>
      <c r="V1407" s="133"/>
      <c r="W1407" s="133"/>
      <c r="X1407" s="133"/>
      <c r="Y1407" s="133"/>
      <c r="Z1407" s="133"/>
      <c r="AA1407" s="133"/>
      <c r="AB1407" s="129" t="str">
        <f>IF(基本情報登録!$D$10="","",IF(基本情報登録!$D$10=F1407,1,0))</f>
        <v/>
      </c>
      <c r="AC1407" s="133"/>
    </row>
    <row r="1408" spans="1:29">
      <c r="A1408" s="171"/>
      <c r="B1408" s="133"/>
      <c r="C1408" s="133"/>
      <c r="D1408" s="133"/>
      <c r="E1408" s="157"/>
      <c r="F1408" s="133"/>
      <c r="G1408" s="133"/>
      <c r="H1408" s="133"/>
      <c r="I1408" s="133"/>
      <c r="J1408" s="133"/>
      <c r="K1408" s="133"/>
      <c r="L1408" s="133"/>
      <c r="M1408" s="133"/>
      <c r="N1408" s="133"/>
      <c r="O1408" s="156"/>
      <c r="P1408" s="133"/>
      <c r="Q1408" s="133"/>
      <c r="R1408" s="133"/>
      <c r="S1408" s="133"/>
      <c r="T1408" s="133"/>
      <c r="U1408" s="133"/>
      <c r="V1408" s="133"/>
      <c r="W1408" s="133"/>
      <c r="X1408" s="133"/>
      <c r="Y1408" s="133"/>
      <c r="Z1408" s="133"/>
      <c r="AA1408" s="133"/>
      <c r="AB1408" s="129" t="str">
        <f>IF(基本情報登録!$D$10="","",IF(基本情報登録!$D$10=F1408,1,0))</f>
        <v/>
      </c>
      <c r="AC1408" s="133"/>
    </row>
    <row r="1409" spans="1:29">
      <c r="A1409" s="171"/>
      <c r="B1409" s="133"/>
      <c r="C1409" s="133"/>
      <c r="D1409" s="133"/>
      <c r="E1409" s="157"/>
      <c r="F1409" s="133"/>
      <c r="G1409" s="133"/>
      <c r="H1409" s="133"/>
      <c r="I1409" s="133"/>
      <c r="J1409" s="133"/>
      <c r="K1409" s="133"/>
      <c r="L1409" s="133"/>
      <c r="M1409" s="133"/>
      <c r="N1409" s="133"/>
      <c r="O1409" s="156"/>
      <c r="P1409" s="133"/>
      <c r="Q1409" s="133"/>
      <c r="R1409" s="133"/>
      <c r="S1409" s="133"/>
      <c r="T1409" s="133"/>
      <c r="U1409" s="133"/>
      <c r="V1409" s="133"/>
      <c r="W1409" s="133"/>
      <c r="X1409" s="133"/>
      <c r="Y1409" s="133"/>
      <c r="Z1409" s="133"/>
      <c r="AA1409" s="133"/>
      <c r="AB1409" s="129" t="str">
        <f>IF(基本情報登録!$D$10="","",IF(基本情報登録!$D$10=F1409,1,0))</f>
        <v/>
      </c>
      <c r="AC1409" s="133"/>
    </row>
    <row r="1410" spans="1:29">
      <c r="A1410" s="171"/>
      <c r="B1410" s="133"/>
      <c r="C1410" s="133"/>
      <c r="D1410" s="133"/>
      <c r="E1410" s="157"/>
      <c r="F1410" s="133"/>
      <c r="G1410" s="133"/>
      <c r="H1410" s="133"/>
      <c r="I1410" s="133"/>
      <c r="J1410" s="133"/>
      <c r="K1410" s="133"/>
      <c r="L1410" s="133"/>
      <c r="M1410" s="133"/>
      <c r="N1410" s="133"/>
      <c r="O1410" s="156"/>
      <c r="P1410" s="133"/>
      <c r="Q1410" s="133"/>
      <c r="R1410" s="133"/>
      <c r="S1410" s="133"/>
      <c r="T1410" s="133"/>
      <c r="U1410" s="133"/>
      <c r="V1410" s="133"/>
      <c r="W1410" s="133"/>
      <c r="X1410" s="133"/>
      <c r="Y1410" s="133"/>
      <c r="Z1410" s="133"/>
      <c r="AA1410" s="133"/>
      <c r="AB1410" s="129" t="str">
        <f>IF(基本情報登録!$D$10="","",IF(基本情報登録!$D$10=F1410,1,0))</f>
        <v/>
      </c>
      <c r="AC1410" s="133"/>
    </row>
    <row r="1411" spans="1:29">
      <c r="A1411" s="171"/>
      <c r="B1411" s="133"/>
      <c r="C1411" s="133"/>
      <c r="D1411" s="133"/>
      <c r="E1411" s="157"/>
      <c r="F1411" s="133"/>
      <c r="G1411" s="133"/>
      <c r="H1411" s="133"/>
      <c r="I1411" s="133"/>
      <c r="J1411" s="133"/>
      <c r="K1411" s="133"/>
      <c r="L1411" s="133"/>
      <c r="M1411" s="133"/>
      <c r="N1411" s="133"/>
      <c r="O1411" s="156"/>
      <c r="P1411" s="133"/>
      <c r="Q1411" s="133"/>
      <c r="R1411" s="133"/>
      <c r="S1411" s="133"/>
      <c r="T1411" s="133"/>
      <c r="U1411" s="133"/>
      <c r="V1411" s="133"/>
      <c r="W1411" s="133"/>
      <c r="X1411" s="133"/>
      <c r="Y1411" s="133"/>
      <c r="Z1411" s="133"/>
      <c r="AA1411" s="133"/>
      <c r="AB1411" s="129" t="str">
        <f>IF(基本情報登録!$D$10="","",IF(基本情報登録!$D$10=F1411,1,0))</f>
        <v/>
      </c>
      <c r="AC1411" s="133"/>
    </row>
    <row r="1412" spans="1:29">
      <c r="A1412" s="171"/>
      <c r="B1412" s="133"/>
      <c r="C1412" s="133"/>
      <c r="D1412" s="133"/>
      <c r="E1412" s="157"/>
      <c r="F1412" s="133"/>
      <c r="G1412" s="133"/>
      <c r="H1412" s="133"/>
      <c r="I1412" s="133"/>
      <c r="J1412" s="133"/>
      <c r="K1412" s="133"/>
      <c r="L1412" s="133"/>
      <c r="M1412" s="133"/>
      <c r="N1412" s="133"/>
      <c r="O1412" s="156"/>
      <c r="P1412" s="133"/>
      <c r="Q1412" s="133"/>
      <c r="R1412" s="133"/>
      <c r="S1412" s="133"/>
      <c r="T1412" s="133"/>
      <c r="U1412" s="133"/>
      <c r="V1412" s="133"/>
      <c r="W1412" s="133"/>
      <c r="X1412" s="133"/>
      <c r="Y1412" s="133"/>
      <c r="Z1412" s="133"/>
      <c r="AA1412" s="133"/>
      <c r="AB1412" s="129" t="str">
        <f>IF(基本情報登録!$D$10="","",IF(基本情報登録!$D$10=F1412,1,0))</f>
        <v/>
      </c>
      <c r="AC1412" s="133"/>
    </row>
    <row r="1413" spans="1:29">
      <c r="A1413" s="171"/>
      <c r="B1413" s="133"/>
      <c r="C1413" s="133"/>
      <c r="D1413" s="133"/>
      <c r="E1413" s="157"/>
      <c r="F1413" s="133"/>
      <c r="G1413" s="133"/>
      <c r="H1413" s="133"/>
      <c r="I1413" s="133"/>
      <c r="J1413" s="133"/>
      <c r="K1413" s="133"/>
      <c r="L1413" s="133"/>
      <c r="M1413" s="133"/>
      <c r="N1413" s="133"/>
      <c r="O1413" s="156"/>
      <c r="P1413" s="133"/>
      <c r="Q1413" s="133"/>
      <c r="R1413" s="133"/>
      <c r="S1413" s="133"/>
      <c r="T1413" s="133"/>
      <c r="U1413" s="133"/>
      <c r="V1413" s="133"/>
      <c r="W1413" s="133"/>
      <c r="X1413" s="133"/>
      <c r="Y1413" s="133"/>
      <c r="Z1413" s="133"/>
      <c r="AA1413" s="133"/>
      <c r="AB1413" s="129" t="str">
        <f>IF(基本情報登録!$D$10="","",IF(基本情報登録!$D$10=F1413,1,0))</f>
        <v/>
      </c>
      <c r="AC1413" s="133"/>
    </row>
    <row r="1414" spans="1:29">
      <c r="A1414" s="171"/>
      <c r="B1414" s="133"/>
      <c r="C1414" s="133"/>
      <c r="D1414" s="133"/>
      <c r="E1414" s="157"/>
      <c r="F1414" s="133"/>
      <c r="G1414" s="133"/>
      <c r="H1414" s="133"/>
      <c r="I1414" s="133"/>
      <c r="J1414" s="133"/>
      <c r="K1414" s="133"/>
      <c r="L1414" s="133"/>
      <c r="M1414" s="133"/>
      <c r="N1414" s="133"/>
      <c r="O1414" s="156"/>
      <c r="P1414" s="133"/>
      <c r="Q1414" s="133"/>
      <c r="R1414" s="133"/>
      <c r="S1414" s="133"/>
      <c r="T1414" s="133"/>
      <c r="U1414" s="133"/>
      <c r="V1414" s="133"/>
      <c r="W1414" s="133"/>
      <c r="X1414" s="133"/>
      <c r="Y1414" s="133"/>
      <c r="Z1414" s="133"/>
      <c r="AA1414" s="133"/>
      <c r="AB1414" s="129" t="str">
        <f>IF(基本情報登録!$D$10="","",IF(基本情報登録!$D$10=F1414,1,0))</f>
        <v/>
      </c>
      <c r="AC1414" s="133"/>
    </row>
    <row r="1415" spans="1:29">
      <c r="A1415" s="171"/>
      <c r="B1415" s="133"/>
      <c r="C1415" s="133"/>
      <c r="D1415" s="133"/>
      <c r="E1415" s="157"/>
      <c r="F1415" s="133"/>
      <c r="G1415" s="133"/>
      <c r="H1415" s="133"/>
      <c r="I1415" s="133"/>
      <c r="J1415" s="133"/>
      <c r="K1415" s="133"/>
      <c r="L1415" s="133"/>
      <c r="M1415" s="133"/>
      <c r="N1415" s="133"/>
      <c r="O1415" s="156"/>
      <c r="P1415" s="133"/>
      <c r="Q1415" s="133"/>
      <c r="R1415" s="133"/>
      <c r="S1415" s="133"/>
      <c r="T1415" s="133"/>
      <c r="U1415" s="133"/>
      <c r="V1415" s="133"/>
      <c r="W1415" s="133"/>
      <c r="X1415" s="133"/>
      <c r="Y1415" s="133"/>
      <c r="Z1415" s="133"/>
      <c r="AA1415" s="133"/>
      <c r="AB1415" s="129" t="str">
        <f>IF(基本情報登録!$D$10="","",IF(基本情報登録!$D$10=F1415,1,0))</f>
        <v/>
      </c>
      <c r="AC1415" s="133"/>
    </row>
    <row r="1416" spans="1:29">
      <c r="A1416" s="171"/>
      <c r="B1416" s="133"/>
      <c r="C1416" s="133"/>
      <c r="D1416" s="133"/>
      <c r="E1416" s="157"/>
      <c r="F1416" s="133"/>
      <c r="G1416" s="133"/>
      <c r="H1416" s="133"/>
      <c r="I1416" s="133"/>
      <c r="J1416" s="133"/>
      <c r="K1416" s="133"/>
      <c r="L1416" s="133"/>
      <c r="M1416" s="133"/>
      <c r="N1416" s="133"/>
      <c r="O1416" s="156"/>
      <c r="P1416" s="133"/>
      <c r="Q1416" s="133"/>
      <c r="R1416" s="133"/>
      <c r="S1416" s="133"/>
      <c r="T1416" s="133"/>
      <c r="U1416" s="133"/>
      <c r="V1416" s="133"/>
      <c r="W1416" s="133"/>
      <c r="X1416" s="133"/>
      <c r="Y1416" s="133"/>
      <c r="Z1416" s="133"/>
      <c r="AA1416" s="133"/>
      <c r="AB1416" s="129" t="str">
        <f>IF(基本情報登録!$D$10="","",IF(基本情報登録!$D$10=F1416,1,0))</f>
        <v/>
      </c>
      <c r="AC1416" s="133"/>
    </row>
    <row r="1417" spans="1:29">
      <c r="A1417" s="171"/>
      <c r="B1417" s="133"/>
      <c r="C1417" s="133"/>
      <c r="D1417" s="133"/>
      <c r="E1417" s="157"/>
      <c r="F1417" s="133"/>
      <c r="G1417" s="133"/>
      <c r="H1417" s="133"/>
      <c r="I1417" s="133"/>
      <c r="J1417" s="133"/>
      <c r="K1417" s="133"/>
      <c r="L1417" s="133"/>
      <c r="M1417" s="133"/>
      <c r="N1417" s="133"/>
      <c r="O1417" s="156"/>
      <c r="P1417" s="133"/>
      <c r="Q1417" s="133"/>
      <c r="R1417" s="133"/>
      <c r="S1417" s="133"/>
      <c r="T1417" s="133"/>
      <c r="U1417" s="133"/>
      <c r="V1417" s="133"/>
      <c r="W1417" s="133"/>
      <c r="X1417" s="133"/>
      <c r="Y1417" s="133"/>
      <c r="Z1417" s="133"/>
      <c r="AA1417" s="133"/>
      <c r="AB1417" s="129" t="str">
        <f>IF(基本情報登録!$D$10="","",IF(基本情報登録!$D$10=F1417,1,0))</f>
        <v/>
      </c>
      <c r="AC1417" s="133"/>
    </row>
    <row r="1418" spans="1:29">
      <c r="A1418" s="171"/>
      <c r="B1418" s="133"/>
      <c r="C1418" s="133"/>
      <c r="D1418" s="133"/>
      <c r="E1418" s="157"/>
      <c r="F1418" s="133"/>
      <c r="G1418" s="133"/>
      <c r="H1418" s="133"/>
      <c r="I1418" s="133"/>
      <c r="J1418" s="133"/>
      <c r="K1418" s="133"/>
      <c r="L1418" s="133"/>
      <c r="M1418" s="133"/>
      <c r="N1418" s="133"/>
      <c r="O1418" s="156"/>
      <c r="P1418" s="133"/>
      <c r="Q1418" s="133"/>
      <c r="R1418" s="133"/>
      <c r="S1418" s="133"/>
      <c r="T1418" s="133"/>
      <c r="U1418" s="133"/>
      <c r="V1418" s="133"/>
      <c r="W1418" s="133"/>
      <c r="X1418" s="133"/>
      <c r="Y1418" s="133"/>
      <c r="Z1418" s="133"/>
      <c r="AA1418" s="133"/>
      <c r="AB1418" s="129" t="str">
        <f>IF(基本情報登録!$D$10="","",IF(基本情報登録!$D$10=F1418,1,0))</f>
        <v/>
      </c>
      <c r="AC1418" s="133"/>
    </row>
    <row r="1419" spans="1:29">
      <c r="A1419" s="171"/>
      <c r="B1419" s="133"/>
      <c r="C1419" s="133"/>
      <c r="D1419" s="133"/>
      <c r="E1419" s="157"/>
      <c r="F1419" s="133"/>
      <c r="G1419" s="133"/>
      <c r="H1419" s="133"/>
      <c r="I1419" s="133"/>
      <c r="J1419" s="133"/>
      <c r="K1419" s="133"/>
      <c r="L1419" s="133"/>
      <c r="M1419" s="133"/>
      <c r="N1419" s="133"/>
      <c r="O1419" s="156"/>
      <c r="P1419" s="133"/>
      <c r="Q1419" s="133"/>
      <c r="R1419" s="133"/>
      <c r="S1419" s="133"/>
      <c r="T1419" s="133"/>
      <c r="U1419" s="133"/>
      <c r="V1419" s="133"/>
      <c r="W1419" s="133"/>
      <c r="X1419" s="133"/>
      <c r="Y1419" s="133"/>
      <c r="Z1419" s="133"/>
      <c r="AA1419" s="133"/>
      <c r="AB1419" s="129" t="str">
        <f>IF(基本情報登録!$D$10="","",IF(基本情報登録!$D$10=F1419,1,0))</f>
        <v/>
      </c>
      <c r="AC1419" s="133"/>
    </row>
    <row r="1420" spans="1:29">
      <c r="A1420" s="171"/>
      <c r="B1420" s="133"/>
      <c r="C1420" s="133"/>
      <c r="D1420" s="133"/>
      <c r="E1420" s="157"/>
      <c r="F1420" s="133"/>
      <c r="G1420" s="133"/>
      <c r="H1420" s="133"/>
      <c r="I1420" s="133"/>
      <c r="J1420" s="133"/>
      <c r="K1420" s="133"/>
      <c r="L1420" s="133"/>
      <c r="M1420" s="133"/>
      <c r="N1420" s="133"/>
      <c r="O1420" s="156"/>
      <c r="P1420" s="133"/>
      <c r="Q1420" s="133"/>
      <c r="R1420" s="133"/>
      <c r="S1420" s="133"/>
      <c r="T1420" s="133"/>
      <c r="U1420" s="133"/>
      <c r="V1420" s="133"/>
      <c r="W1420" s="133"/>
      <c r="X1420" s="133"/>
      <c r="Y1420" s="133"/>
      <c r="Z1420" s="133"/>
      <c r="AA1420" s="133"/>
      <c r="AB1420" s="129" t="str">
        <f>IF(基本情報登録!$D$10="","",IF(基本情報登録!$D$10=F1420,1,0))</f>
        <v/>
      </c>
      <c r="AC1420" s="133"/>
    </row>
    <row r="1421" spans="1:29">
      <c r="A1421" s="171"/>
      <c r="B1421" s="133"/>
      <c r="C1421" s="133"/>
      <c r="D1421" s="133"/>
      <c r="E1421" s="157"/>
      <c r="F1421" s="133"/>
      <c r="G1421" s="133"/>
      <c r="H1421" s="133"/>
      <c r="I1421" s="133"/>
      <c r="J1421" s="133"/>
      <c r="K1421" s="133"/>
      <c r="L1421" s="133"/>
      <c r="M1421" s="133"/>
      <c r="N1421" s="133"/>
      <c r="O1421" s="156"/>
      <c r="P1421" s="133"/>
      <c r="Q1421" s="133"/>
      <c r="R1421" s="133"/>
      <c r="S1421" s="133"/>
      <c r="T1421" s="133"/>
      <c r="U1421" s="133"/>
      <c r="V1421" s="133"/>
      <c r="W1421" s="133"/>
      <c r="X1421" s="133"/>
      <c r="Y1421" s="133"/>
      <c r="Z1421" s="133"/>
      <c r="AA1421" s="133"/>
      <c r="AB1421" s="129" t="str">
        <f>IF(基本情報登録!$D$10="","",IF(基本情報登録!$D$10=F1421,1,0))</f>
        <v/>
      </c>
      <c r="AC1421" s="133"/>
    </row>
    <row r="1422" spans="1:29">
      <c r="A1422" s="171"/>
      <c r="B1422" s="133"/>
      <c r="C1422" s="133"/>
      <c r="D1422" s="133"/>
      <c r="E1422" s="157"/>
      <c r="F1422" s="133"/>
      <c r="G1422" s="133"/>
      <c r="H1422" s="133"/>
      <c r="I1422" s="133"/>
      <c r="J1422" s="133"/>
      <c r="K1422" s="133"/>
      <c r="L1422" s="133"/>
      <c r="M1422" s="133"/>
      <c r="N1422" s="133"/>
      <c r="O1422" s="156"/>
      <c r="P1422" s="133"/>
      <c r="Q1422" s="133"/>
      <c r="R1422" s="133"/>
      <c r="S1422" s="133"/>
      <c r="T1422" s="133"/>
      <c r="U1422" s="133"/>
      <c r="V1422" s="133"/>
      <c r="W1422" s="133"/>
      <c r="X1422" s="133"/>
      <c r="Y1422" s="133"/>
      <c r="Z1422" s="133"/>
      <c r="AA1422" s="133"/>
      <c r="AB1422" s="129" t="str">
        <f>IF(基本情報登録!$D$10="","",IF(基本情報登録!$D$10=F1422,1,0))</f>
        <v/>
      </c>
      <c r="AC1422" s="133"/>
    </row>
    <row r="1423" spans="1:29">
      <c r="A1423" s="171"/>
      <c r="B1423" s="133"/>
      <c r="C1423" s="133"/>
      <c r="D1423" s="133"/>
      <c r="E1423" s="157"/>
      <c r="F1423" s="133"/>
      <c r="G1423" s="133"/>
      <c r="H1423" s="133"/>
      <c r="I1423" s="133"/>
      <c r="J1423" s="133"/>
      <c r="K1423" s="133"/>
      <c r="L1423" s="133"/>
      <c r="M1423" s="133"/>
      <c r="N1423" s="133"/>
      <c r="O1423" s="156"/>
      <c r="P1423" s="133"/>
      <c r="Q1423" s="133"/>
      <c r="R1423" s="133"/>
      <c r="S1423" s="133"/>
      <c r="T1423" s="133"/>
      <c r="U1423" s="133"/>
      <c r="V1423" s="133"/>
      <c r="W1423" s="133"/>
      <c r="X1423" s="133"/>
      <c r="Y1423" s="133"/>
      <c r="Z1423" s="133"/>
      <c r="AA1423" s="133"/>
      <c r="AB1423" s="129" t="str">
        <f>IF(基本情報登録!$D$10="","",IF(基本情報登録!$D$10=F1423,1,0))</f>
        <v/>
      </c>
      <c r="AC1423" s="133"/>
    </row>
    <row r="1424" spans="1:29">
      <c r="A1424" s="171"/>
      <c r="B1424" s="133"/>
      <c r="C1424" s="133"/>
      <c r="D1424" s="133"/>
      <c r="E1424" s="157"/>
      <c r="F1424" s="133"/>
      <c r="G1424" s="133"/>
      <c r="H1424" s="133"/>
      <c r="I1424" s="133"/>
      <c r="J1424" s="133"/>
      <c r="K1424" s="133"/>
      <c r="L1424" s="133"/>
      <c r="M1424" s="133"/>
      <c r="N1424" s="133"/>
      <c r="O1424" s="156"/>
      <c r="P1424" s="133"/>
      <c r="Q1424" s="133"/>
      <c r="R1424" s="133"/>
      <c r="S1424" s="133"/>
      <c r="T1424" s="133"/>
      <c r="U1424" s="133"/>
      <c r="V1424" s="133"/>
      <c r="W1424" s="133"/>
      <c r="X1424" s="133"/>
      <c r="Y1424" s="133"/>
      <c r="Z1424" s="133"/>
      <c r="AA1424" s="133"/>
      <c r="AB1424" s="129" t="str">
        <f>IF(基本情報登録!$D$10="","",IF(基本情報登録!$D$10=F1424,1,0))</f>
        <v/>
      </c>
      <c r="AC1424" s="133"/>
    </row>
    <row r="1425" spans="1:29">
      <c r="A1425" s="171"/>
      <c r="B1425" s="133"/>
      <c r="C1425" s="133"/>
      <c r="D1425" s="133"/>
      <c r="E1425" s="157"/>
      <c r="F1425" s="133"/>
      <c r="G1425" s="133"/>
      <c r="H1425" s="133"/>
      <c r="I1425" s="133"/>
      <c r="J1425" s="133"/>
      <c r="K1425" s="133"/>
      <c r="L1425" s="133"/>
      <c r="M1425" s="133"/>
      <c r="N1425" s="133"/>
      <c r="O1425" s="156"/>
      <c r="P1425" s="133"/>
      <c r="Q1425" s="133"/>
      <c r="R1425" s="133"/>
      <c r="S1425" s="133"/>
      <c r="T1425" s="133"/>
      <c r="U1425" s="133"/>
      <c r="V1425" s="133"/>
      <c r="W1425" s="133"/>
      <c r="X1425" s="133"/>
      <c r="Y1425" s="133"/>
      <c r="Z1425" s="133"/>
      <c r="AA1425" s="133"/>
      <c r="AB1425" s="129" t="str">
        <f>IF(基本情報登録!$D$10="","",IF(基本情報登録!$D$10=F1425,1,0))</f>
        <v/>
      </c>
      <c r="AC1425" s="133"/>
    </row>
    <row r="1426" spans="1:29">
      <c r="A1426" s="171"/>
      <c r="B1426" s="133"/>
      <c r="C1426" s="133"/>
      <c r="D1426" s="133"/>
      <c r="E1426" s="157"/>
      <c r="F1426" s="133"/>
      <c r="G1426" s="133"/>
      <c r="H1426" s="133"/>
      <c r="I1426" s="133"/>
      <c r="J1426" s="133"/>
      <c r="K1426" s="133"/>
      <c r="L1426" s="133"/>
      <c r="M1426" s="133"/>
      <c r="N1426" s="133"/>
      <c r="O1426" s="156"/>
      <c r="P1426" s="133"/>
      <c r="Q1426" s="133"/>
      <c r="R1426" s="133"/>
      <c r="S1426" s="133"/>
      <c r="T1426" s="133"/>
      <c r="U1426" s="133"/>
      <c r="V1426" s="133"/>
      <c r="W1426" s="133"/>
      <c r="X1426" s="133"/>
      <c r="Y1426" s="133"/>
      <c r="Z1426" s="133"/>
      <c r="AA1426" s="133"/>
      <c r="AB1426" s="129" t="str">
        <f>IF(基本情報登録!$D$10="","",IF(基本情報登録!$D$10=F1426,1,0))</f>
        <v/>
      </c>
      <c r="AC1426" s="133"/>
    </row>
    <row r="1427" spans="1:29">
      <c r="A1427" s="171"/>
      <c r="B1427" s="133"/>
      <c r="C1427" s="133"/>
      <c r="D1427" s="133"/>
      <c r="E1427" s="157"/>
      <c r="F1427" s="133"/>
      <c r="G1427" s="133"/>
      <c r="H1427" s="133"/>
      <c r="I1427" s="133"/>
      <c r="J1427" s="133"/>
      <c r="K1427" s="133"/>
      <c r="L1427" s="133"/>
      <c r="M1427" s="133"/>
      <c r="N1427" s="133"/>
      <c r="O1427" s="156"/>
      <c r="P1427" s="133"/>
      <c r="Q1427" s="133"/>
      <c r="R1427" s="133"/>
      <c r="S1427" s="133"/>
      <c r="T1427" s="133"/>
      <c r="U1427" s="133"/>
      <c r="V1427" s="133"/>
      <c r="W1427" s="133"/>
      <c r="X1427" s="133"/>
      <c r="Y1427" s="133"/>
      <c r="Z1427" s="133"/>
      <c r="AA1427" s="133"/>
      <c r="AB1427" s="129" t="str">
        <f>IF(基本情報登録!$D$10="","",IF(基本情報登録!$D$10=F1427,1,0))</f>
        <v/>
      </c>
      <c r="AC1427" s="133"/>
    </row>
    <row r="1428" spans="1:29">
      <c r="A1428" s="171"/>
      <c r="B1428" s="133"/>
      <c r="C1428" s="133"/>
      <c r="D1428" s="133"/>
      <c r="E1428" s="157"/>
      <c r="F1428" s="133"/>
      <c r="G1428" s="133"/>
      <c r="H1428" s="133"/>
      <c r="I1428" s="133"/>
      <c r="J1428" s="133"/>
      <c r="K1428" s="133"/>
      <c r="L1428" s="133"/>
      <c r="M1428" s="133"/>
      <c r="N1428" s="133"/>
      <c r="O1428" s="156"/>
      <c r="P1428" s="133"/>
      <c r="Q1428" s="133"/>
      <c r="R1428" s="133"/>
      <c r="S1428" s="133"/>
      <c r="T1428" s="133"/>
      <c r="U1428" s="133"/>
      <c r="V1428" s="133"/>
      <c r="W1428" s="133"/>
      <c r="X1428" s="133"/>
      <c r="Y1428" s="133"/>
      <c r="Z1428" s="133"/>
      <c r="AA1428" s="133"/>
      <c r="AB1428" s="129" t="str">
        <f>IF(基本情報登録!$D$10="","",IF(基本情報登録!$D$10=F1428,1,0))</f>
        <v/>
      </c>
      <c r="AC1428" s="133"/>
    </row>
    <row r="1429" spans="1:29">
      <c r="A1429" s="171"/>
      <c r="B1429" s="133"/>
      <c r="C1429" s="133"/>
      <c r="D1429" s="133"/>
      <c r="E1429" s="157"/>
      <c r="F1429" s="133"/>
      <c r="G1429" s="133"/>
      <c r="H1429" s="133"/>
      <c r="I1429" s="133"/>
      <c r="J1429" s="133"/>
      <c r="K1429" s="133"/>
      <c r="L1429" s="133"/>
      <c r="M1429" s="133"/>
      <c r="N1429" s="133"/>
      <c r="O1429" s="156"/>
      <c r="P1429" s="133"/>
      <c r="Q1429" s="133"/>
      <c r="R1429" s="133"/>
      <c r="S1429" s="133"/>
      <c r="T1429" s="133"/>
      <c r="U1429" s="133"/>
      <c r="V1429" s="133"/>
      <c r="W1429" s="133"/>
      <c r="X1429" s="133"/>
      <c r="Y1429" s="133"/>
      <c r="Z1429" s="133"/>
      <c r="AA1429" s="133"/>
      <c r="AB1429" s="129" t="str">
        <f>IF(基本情報登録!$D$10="","",IF(基本情報登録!$D$10=F1429,1,0))</f>
        <v/>
      </c>
      <c r="AC1429" s="133"/>
    </row>
    <row r="1430" spans="1:29">
      <c r="A1430" s="171"/>
      <c r="B1430" s="133"/>
      <c r="C1430" s="133"/>
      <c r="D1430" s="133"/>
      <c r="E1430" s="157"/>
      <c r="F1430" s="133"/>
      <c r="G1430" s="133"/>
      <c r="H1430" s="133"/>
      <c r="I1430" s="133"/>
      <c r="J1430" s="133"/>
      <c r="K1430" s="133"/>
      <c r="L1430" s="133"/>
      <c r="M1430" s="133"/>
      <c r="N1430" s="133"/>
      <c r="O1430" s="156"/>
      <c r="P1430" s="133"/>
      <c r="Q1430" s="133"/>
      <c r="R1430" s="133"/>
      <c r="S1430" s="133"/>
      <c r="T1430" s="133"/>
      <c r="U1430" s="133"/>
      <c r="V1430" s="133"/>
      <c r="W1430" s="133"/>
      <c r="X1430" s="133"/>
      <c r="Y1430" s="133"/>
      <c r="Z1430" s="133"/>
      <c r="AA1430" s="133"/>
      <c r="AB1430" s="129" t="str">
        <f>IF(基本情報登録!$D$10="","",IF(基本情報登録!$D$10=F1430,1,0))</f>
        <v/>
      </c>
      <c r="AC1430" s="133"/>
    </row>
    <row r="1431" spans="1:29">
      <c r="A1431" s="171"/>
      <c r="B1431" s="133"/>
      <c r="C1431" s="133"/>
      <c r="D1431" s="133"/>
      <c r="E1431" s="157"/>
      <c r="F1431" s="133"/>
      <c r="G1431" s="133"/>
      <c r="H1431" s="133"/>
      <c r="I1431" s="133"/>
      <c r="J1431" s="133"/>
      <c r="K1431" s="133"/>
      <c r="L1431" s="133"/>
      <c r="M1431" s="133"/>
      <c r="N1431" s="133"/>
      <c r="O1431" s="156"/>
      <c r="P1431" s="133"/>
      <c r="Q1431" s="133"/>
      <c r="R1431" s="133"/>
      <c r="S1431" s="133"/>
      <c r="T1431" s="133"/>
      <c r="U1431" s="133"/>
      <c r="V1431" s="133"/>
      <c r="W1431" s="133"/>
      <c r="X1431" s="133"/>
      <c r="Y1431" s="133"/>
      <c r="Z1431" s="133"/>
      <c r="AA1431" s="133"/>
      <c r="AB1431" s="129" t="str">
        <f>IF(基本情報登録!$D$10="","",IF(基本情報登録!$D$10=F1431,1,0))</f>
        <v/>
      </c>
      <c r="AC1431" s="133"/>
    </row>
    <row r="1432" spans="1:29">
      <c r="A1432" s="171"/>
      <c r="B1432" s="133"/>
      <c r="C1432" s="133"/>
      <c r="D1432" s="133"/>
      <c r="E1432" s="157"/>
      <c r="F1432" s="133"/>
      <c r="G1432" s="133"/>
      <c r="H1432" s="133"/>
      <c r="I1432" s="133"/>
      <c r="J1432" s="133"/>
      <c r="K1432" s="133"/>
      <c r="L1432" s="133"/>
      <c r="M1432" s="133"/>
      <c r="N1432" s="133"/>
      <c r="O1432" s="156"/>
      <c r="P1432" s="133"/>
      <c r="Q1432" s="133"/>
      <c r="R1432" s="133"/>
      <c r="S1432" s="133"/>
      <c r="T1432" s="133"/>
      <c r="U1432" s="133"/>
      <c r="V1432" s="133"/>
      <c r="W1432" s="133"/>
      <c r="X1432" s="133"/>
      <c r="Y1432" s="133"/>
      <c r="Z1432" s="133"/>
      <c r="AA1432" s="133"/>
      <c r="AB1432" s="129" t="str">
        <f>IF(基本情報登録!$D$10="","",IF(基本情報登録!$D$10=F1432,1,0))</f>
        <v/>
      </c>
      <c r="AC1432" s="133"/>
    </row>
    <row r="1433" spans="1:29">
      <c r="A1433" s="171"/>
      <c r="B1433" s="133"/>
      <c r="C1433" s="133"/>
      <c r="D1433" s="133"/>
      <c r="E1433" s="157"/>
      <c r="F1433" s="133"/>
      <c r="G1433" s="133"/>
      <c r="H1433" s="133"/>
      <c r="I1433" s="133"/>
      <c r="J1433" s="133"/>
      <c r="K1433" s="133"/>
      <c r="L1433" s="133"/>
      <c r="M1433" s="133"/>
      <c r="N1433" s="133"/>
      <c r="O1433" s="156"/>
      <c r="P1433" s="133"/>
      <c r="Q1433" s="133"/>
      <c r="R1433" s="133"/>
      <c r="S1433" s="133"/>
      <c r="T1433" s="133"/>
      <c r="U1433" s="133"/>
      <c r="V1433" s="133"/>
      <c r="W1433" s="133"/>
      <c r="X1433" s="133"/>
      <c r="Y1433" s="133"/>
      <c r="Z1433" s="133"/>
      <c r="AA1433" s="133"/>
      <c r="AB1433" s="129" t="str">
        <f>IF(基本情報登録!$D$10="","",IF(基本情報登録!$D$10=F1433,1,0))</f>
        <v/>
      </c>
      <c r="AC1433" s="133"/>
    </row>
    <row r="1434" spans="1:29">
      <c r="A1434" s="171"/>
      <c r="B1434" s="133"/>
      <c r="C1434" s="133"/>
      <c r="D1434" s="133"/>
      <c r="E1434" s="157"/>
      <c r="F1434" s="133"/>
      <c r="G1434" s="133"/>
      <c r="H1434" s="133"/>
      <c r="I1434" s="133"/>
      <c r="J1434" s="133"/>
      <c r="K1434" s="133"/>
      <c r="L1434" s="133"/>
      <c r="M1434" s="133"/>
      <c r="N1434" s="133"/>
      <c r="O1434" s="156"/>
      <c r="P1434" s="133"/>
      <c r="Q1434" s="133"/>
      <c r="R1434" s="133"/>
      <c r="S1434" s="133"/>
      <c r="T1434" s="133"/>
      <c r="U1434" s="133"/>
      <c r="V1434" s="133"/>
      <c r="W1434" s="133"/>
      <c r="X1434" s="133"/>
      <c r="Y1434" s="133"/>
      <c r="Z1434" s="133"/>
      <c r="AA1434" s="133"/>
      <c r="AB1434" s="129" t="str">
        <f>IF(基本情報登録!$D$10="","",IF(基本情報登録!$D$10=F1434,1,0))</f>
        <v/>
      </c>
      <c r="AC1434" s="133"/>
    </row>
    <row r="1435" spans="1:29">
      <c r="A1435" s="171"/>
      <c r="B1435" s="133"/>
      <c r="C1435" s="133"/>
      <c r="D1435" s="133"/>
      <c r="E1435" s="157"/>
      <c r="F1435" s="133"/>
      <c r="G1435" s="133"/>
      <c r="H1435" s="133"/>
      <c r="I1435" s="133"/>
      <c r="J1435" s="133"/>
      <c r="K1435" s="133"/>
      <c r="L1435" s="133"/>
      <c r="M1435" s="133"/>
      <c r="N1435" s="133"/>
      <c r="O1435" s="156"/>
      <c r="P1435" s="133"/>
      <c r="Q1435" s="133"/>
      <c r="R1435" s="133"/>
      <c r="S1435" s="133"/>
      <c r="T1435" s="133"/>
      <c r="U1435" s="133"/>
      <c r="V1435" s="133"/>
      <c r="W1435" s="133"/>
      <c r="X1435" s="133"/>
      <c r="Y1435" s="133"/>
      <c r="Z1435" s="133"/>
      <c r="AA1435" s="133"/>
      <c r="AB1435" s="129" t="str">
        <f>IF(基本情報登録!$D$10="","",IF(基本情報登録!$D$10=F1435,1,0))</f>
        <v/>
      </c>
      <c r="AC1435" s="133"/>
    </row>
    <row r="1436" spans="1:29">
      <c r="A1436" s="171"/>
      <c r="B1436" s="133"/>
      <c r="C1436" s="133"/>
      <c r="D1436" s="133"/>
      <c r="E1436" s="157"/>
      <c r="F1436" s="133"/>
      <c r="G1436" s="133"/>
      <c r="H1436" s="133"/>
      <c r="I1436" s="133"/>
      <c r="J1436" s="133"/>
      <c r="K1436" s="133"/>
      <c r="L1436" s="133"/>
      <c r="M1436" s="133"/>
      <c r="N1436" s="133"/>
      <c r="O1436" s="156"/>
      <c r="P1436" s="133"/>
      <c r="Q1436" s="133"/>
      <c r="R1436" s="133"/>
      <c r="S1436" s="133"/>
      <c r="T1436" s="133"/>
      <c r="U1436" s="133"/>
      <c r="V1436" s="133"/>
      <c r="W1436" s="133"/>
      <c r="X1436" s="133"/>
      <c r="Y1436" s="133"/>
      <c r="Z1436" s="133"/>
      <c r="AA1436" s="133"/>
      <c r="AB1436" s="129" t="str">
        <f>IF(基本情報登録!$D$10="","",IF(基本情報登録!$D$10=F1436,1,0))</f>
        <v/>
      </c>
      <c r="AC1436" s="133"/>
    </row>
    <row r="1437" spans="1:29">
      <c r="A1437" s="171"/>
      <c r="B1437" s="133"/>
      <c r="C1437" s="133"/>
      <c r="D1437" s="133"/>
      <c r="E1437" s="157"/>
      <c r="F1437" s="133"/>
      <c r="G1437" s="133"/>
      <c r="H1437" s="133"/>
      <c r="I1437" s="133"/>
      <c r="J1437" s="133"/>
      <c r="K1437" s="133"/>
      <c r="L1437" s="133"/>
      <c r="M1437" s="133"/>
      <c r="N1437" s="133"/>
      <c r="O1437" s="156"/>
      <c r="P1437" s="133"/>
      <c r="Q1437" s="133"/>
      <c r="R1437" s="133"/>
      <c r="S1437" s="133"/>
      <c r="T1437" s="133"/>
      <c r="U1437" s="133"/>
      <c r="V1437" s="133"/>
      <c r="W1437" s="133"/>
      <c r="X1437" s="133"/>
      <c r="Y1437" s="133"/>
      <c r="Z1437" s="133"/>
      <c r="AA1437" s="133"/>
      <c r="AB1437" s="129" t="str">
        <f>IF(基本情報登録!$D$10="","",IF(基本情報登録!$D$10=F1437,1,0))</f>
        <v/>
      </c>
      <c r="AC1437" s="133"/>
    </row>
    <row r="1438" spans="1:29">
      <c r="A1438" s="171"/>
      <c r="B1438" s="133"/>
      <c r="C1438" s="133"/>
      <c r="D1438" s="133"/>
      <c r="E1438" s="157"/>
      <c r="F1438" s="133"/>
      <c r="G1438" s="133"/>
      <c r="H1438" s="133"/>
      <c r="I1438" s="133"/>
      <c r="J1438" s="133"/>
      <c r="K1438" s="133"/>
      <c r="L1438" s="133"/>
      <c r="M1438" s="133"/>
      <c r="N1438" s="133"/>
      <c r="O1438" s="156"/>
      <c r="P1438" s="133"/>
      <c r="Q1438" s="133"/>
      <c r="R1438" s="133"/>
      <c r="S1438" s="133"/>
      <c r="T1438" s="133"/>
      <c r="U1438" s="133"/>
      <c r="V1438" s="133"/>
      <c r="W1438" s="133"/>
      <c r="X1438" s="133"/>
      <c r="Y1438" s="133"/>
      <c r="Z1438" s="133"/>
      <c r="AA1438" s="133"/>
      <c r="AB1438" s="129" t="str">
        <f>IF(基本情報登録!$D$10="","",IF(基本情報登録!$D$10=F1438,1,0))</f>
        <v/>
      </c>
      <c r="AC1438" s="133"/>
    </row>
    <row r="1439" spans="1:29">
      <c r="A1439" s="171"/>
      <c r="B1439" s="133"/>
      <c r="C1439" s="133"/>
      <c r="D1439" s="133"/>
      <c r="E1439" s="157"/>
      <c r="F1439" s="133"/>
      <c r="G1439" s="133"/>
      <c r="H1439" s="133"/>
      <c r="I1439" s="133"/>
      <c r="J1439" s="133"/>
      <c r="K1439" s="133"/>
      <c r="L1439" s="133"/>
      <c r="M1439" s="133"/>
      <c r="N1439" s="133"/>
      <c r="O1439" s="156"/>
      <c r="P1439" s="133"/>
      <c r="Q1439" s="133"/>
      <c r="R1439" s="133"/>
      <c r="S1439" s="133"/>
      <c r="T1439" s="133"/>
      <c r="U1439" s="133"/>
      <c r="V1439" s="133"/>
      <c r="W1439" s="133"/>
      <c r="X1439" s="133"/>
      <c r="Y1439" s="133"/>
      <c r="Z1439" s="133"/>
      <c r="AA1439" s="133"/>
      <c r="AB1439" s="129" t="str">
        <f>IF(基本情報登録!$D$10="","",IF(基本情報登録!$D$10=F1439,1,0))</f>
        <v/>
      </c>
      <c r="AC1439" s="133"/>
    </row>
    <row r="1440" spans="1:29">
      <c r="A1440" s="171"/>
      <c r="B1440" s="133"/>
      <c r="C1440" s="133"/>
      <c r="D1440" s="133"/>
      <c r="E1440" s="157"/>
      <c r="F1440" s="133"/>
      <c r="G1440" s="133"/>
      <c r="H1440" s="133"/>
      <c r="I1440" s="133"/>
      <c r="J1440" s="133"/>
      <c r="K1440" s="133"/>
      <c r="L1440" s="133"/>
      <c r="M1440" s="133"/>
      <c r="N1440" s="133"/>
      <c r="O1440" s="156"/>
      <c r="P1440" s="133"/>
      <c r="Q1440" s="133"/>
      <c r="R1440" s="133"/>
      <c r="S1440" s="133"/>
      <c r="T1440" s="133"/>
      <c r="U1440" s="133"/>
      <c r="V1440" s="133"/>
      <c r="W1440" s="133"/>
      <c r="X1440" s="133"/>
      <c r="Y1440" s="133"/>
      <c r="Z1440" s="133"/>
      <c r="AA1440" s="133"/>
      <c r="AB1440" s="129" t="str">
        <f>IF(基本情報登録!$D$10="","",IF(基本情報登録!$D$10=F1440,1,0))</f>
        <v/>
      </c>
      <c r="AC1440" s="133"/>
    </row>
    <row r="1441" spans="1:29">
      <c r="A1441" s="171"/>
      <c r="B1441" s="133"/>
      <c r="C1441" s="133"/>
      <c r="D1441" s="133"/>
      <c r="E1441" s="157"/>
      <c r="F1441" s="133"/>
      <c r="G1441" s="133"/>
      <c r="H1441" s="133"/>
      <c r="I1441" s="133"/>
      <c r="J1441" s="133"/>
      <c r="K1441" s="133"/>
      <c r="L1441" s="133"/>
      <c r="M1441" s="133"/>
      <c r="N1441" s="133"/>
      <c r="O1441" s="156"/>
      <c r="P1441" s="133"/>
      <c r="Q1441" s="133"/>
      <c r="R1441" s="133"/>
      <c r="S1441" s="133"/>
      <c r="T1441" s="133"/>
      <c r="U1441" s="133"/>
      <c r="V1441" s="133"/>
      <c r="W1441" s="133"/>
      <c r="X1441" s="133"/>
      <c r="Y1441" s="133"/>
      <c r="Z1441" s="133"/>
      <c r="AA1441" s="133"/>
      <c r="AB1441" s="129" t="str">
        <f>IF(基本情報登録!$D$10="","",IF(基本情報登録!$D$10=F1441,1,0))</f>
        <v/>
      </c>
      <c r="AC1441" s="133"/>
    </row>
    <row r="1442" spans="1:29">
      <c r="A1442" s="171"/>
      <c r="B1442" s="133"/>
      <c r="C1442" s="133"/>
      <c r="D1442" s="133"/>
      <c r="E1442" s="157"/>
      <c r="F1442" s="133"/>
      <c r="G1442" s="133"/>
      <c r="H1442" s="133"/>
      <c r="I1442" s="133"/>
      <c r="J1442" s="133"/>
      <c r="K1442" s="133"/>
      <c r="L1442" s="133"/>
      <c r="M1442" s="133"/>
      <c r="N1442" s="133"/>
      <c r="O1442" s="156"/>
      <c r="P1442" s="133"/>
      <c r="Q1442" s="133"/>
      <c r="R1442" s="133"/>
      <c r="S1442" s="133"/>
      <c r="T1442" s="133"/>
      <c r="U1442" s="133"/>
      <c r="V1442" s="133"/>
      <c r="W1442" s="133"/>
      <c r="X1442" s="133"/>
      <c r="Y1442" s="133"/>
      <c r="Z1442" s="133"/>
      <c r="AA1442" s="133"/>
      <c r="AB1442" s="129" t="str">
        <f>IF(基本情報登録!$D$10="","",IF(基本情報登録!$D$10=F1442,1,0))</f>
        <v/>
      </c>
      <c r="AC1442" s="133"/>
    </row>
    <row r="1443" spans="1:29">
      <c r="A1443" s="171"/>
      <c r="B1443" s="133"/>
      <c r="C1443" s="133"/>
      <c r="D1443" s="133"/>
      <c r="E1443" s="157"/>
      <c r="F1443" s="133"/>
      <c r="G1443" s="133"/>
      <c r="H1443" s="133"/>
      <c r="I1443" s="133"/>
      <c r="J1443" s="133"/>
      <c r="K1443" s="133"/>
      <c r="L1443" s="133"/>
      <c r="M1443" s="133"/>
      <c r="N1443" s="133"/>
      <c r="O1443" s="156"/>
      <c r="P1443" s="133"/>
      <c r="Q1443" s="133"/>
      <c r="R1443" s="133"/>
      <c r="S1443" s="133"/>
      <c r="T1443" s="133"/>
      <c r="U1443" s="133"/>
      <c r="V1443" s="133"/>
      <c r="W1443" s="133"/>
      <c r="X1443" s="133"/>
      <c r="Y1443" s="133"/>
      <c r="Z1443" s="133"/>
      <c r="AA1443" s="133"/>
      <c r="AB1443" s="129" t="str">
        <f>IF(基本情報登録!$D$10="","",IF(基本情報登録!$D$10=F1443,1,0))</f>
        <v/>
      </c>
      <c r="AC1443" s="133"/>
    </row>
    <row r="1444" spans="1:29">
      <c r="A1444" s="171"/>
      <c r="B1444" s="133"/>
      <c r="C1444" s="133"/>
      <c r="D1444" s="133"/>
      <c r="E1444" s="157"/>
      <c r="F1444" s="133"/>
      <c r="G1444" s="133"/>
      <c r="H1444" s="133"/>
      <c r="I1444" s="133"/>
      <c r="J1444" s="133"/>
      <c r="K1444" s="133"/>
      <c r="L1444" s="133"/>
      <c r="M1444" s="133"/>
      <c r="N1444" s="133"/>
      <c r="O1444" s="156"/>
      <c r="P1444" s="133"/>
      <c r="Q1444" s="133"/>
      <c r="R1444" s="133"/>
      <c r="S1444" s="133"/>
      <c r="T1444" s="133"/>
      <c r="U1444" s="133"/>
      <c r="V1444" s="133"/>
      <c r="W1444" s="133"/>
      <c r="X1444" s="133"/>
      <c r="Y1444" s="133"/>
      <c r="Z1444" s="133"/>
      <c r="AA1444" s="133"/>
      <c r="AB1444" s="129" t="str">
        <f>IF(基本情報登録!$D$10="","",IF(基本情報登録!$D$10=F1444,1,0))</f>
        <v/>
      </c>
      <c r="AC1444" s="133"/>
    </row>
    <row r="1445" spans="1:29">
      <c r="A1445" s="171"/>
      <c r="B1445" s="133"/>
      <c r="C1445" s="133"/>
      <c r="D1445" s="133"/>
      <c r="E1445" s="157"/>
      <c r="F1445" s="133"/>
      <c r="G1445" s="133"/>
      <c r="H1445" s="133"/>
      <c r="I1445" s="133"/>
      <c r="J1445" s="133"/>
      <c r="K1445" s="133"/>
      <c r="L1445" s="133"/>
      <c r="M1445" s="133"/>
      <c r="N1445" s="133"/>
      <c r="O1445" s="156"/>
      <c r="P1445" s="133"/>
      <c r="Q1445" s="133"/>
      <c r="R1445" s="133"/>
      <c r="S1445" s="133"/>
      <c r="T1445" s="133"/>
      <c r="U1445" s="133"/>
      <c r="V1445" s="133"/>
      <c r="W1445" s="133"/>
      <c r="X1445" s="133"/>
      <c r="Y1445" s="133"/>
      <c r="Z1445" s="133"/>
      <c r="AA1445" s="133"/>
      <c r="AB1445" s="129" t="str">
        <f>IF(基本情報登録!$D$10="","",IF(基本情報登録!$D$10=F1445,1,0))</f>
        <v/>
      </c>
      <c r="AC1445" s="133"/>
    </row>
    <row r="1446" spans="1:29">
      <c r="A1446" s="171"/>
      <c r="B1446" s="133"/>
      <c r="C1446" s="133"/>
      <c r="D1446" s="133"/>
      <c r="E1446" s="157"/>
      <c r="F1446" s="133"/>
      <c r="G1446" s="133"/>
      <c r="H1446" s="133"/>
      <c r="I1446" s="133"/>
      <c r="J1446" s="133"/>
      <c r="K1446" s="133"/>
      <c r="L1446" s="133"/>
      <c r="M1446" s="133"/>
      <c r="N1446" s="133"/>
      <c r="O1446" s="156"/>
      <c r="P1446" s="133"/>
      <c r="Q1446" s="133"/>
      <c r="R1446" s="133"/>
      <c r="S1446" s="133"/>
      <c r="T1446" s="133"/>
      <c r="U1446" s="133"/>
      <c r="V1446" s="133"/>
      <c r="W1446" s="133"/>
      <c r="X1446" s="133"/>
      <c r="Y1446" s="133"/>
      <c r="Z1446" s="133"/>
      <c r="AA1446" s="133"/>
      <c r="AB1446" s="129" t="str">
        <f>IF(基本情報登録!$D$10="","",IF(基本情報登録!$D$10=F1446,1,0))</f>
        <v/>
      </c>
      <c r="AC1446" s="133"/>
    </row>
    <row r="1447" spans="1:29">
      <c r="A1447" s="171"/>
      <c r="B1447" s="133"/>
      <c r="C1447" s="133"/>
      <c r="D1447" s="133"/>
      <c r="E1447" s="157"/>
      <c r="F1447" s="133"/>
      <c r="G1447" s="133"/>
      <c r="H1447" s="133"/>
      <c r="I1447" s="133"/>
      <c r="J1447" s="133"/>
      <c r="K1447" s="133"/>
      <c r="L1447" s="133"/>
      <c r="M1447" s="133"/>
      <c r="N1447" s="133"/>
      <c r="O1447" s="156"/>
      <c r="P1447" s="133"/>
      <c r="Q1447" s="133"/>
      <c r="R1447" s="133"/>
      <c r="S1447" s="133"/>
      <c r="T1447" s="133"/>
      <c r="U1447" s="133"/>
      <c r="V1447" s="133"/>
      <c r="W1447" s="133"/>
      <c r="X1447" s="133"/>
      <c r="Y1447" s="133"/>
      <c r="Z1447" s="133"/>
      <c r="AA1447" s="133"/>
      <c r="AB1447" s="129" t="str">
        <f>IF(基本情報登録!$D$10="","",IF(基本情報登録!$D$10=F1447,1,0))</f>
        <v/>
      </c>
      <c r="AC1447" s="133"/>
    </row>
    <row r="1448" spans="1:29">
      <c r="A1448" s="171"/>
      <c r="B1448" s="133"/>
      <c r="C1448" s="133"/>
      <c r="D1448" s="133"/>
      <c r="E1448" s="157"/>
      <c r="F1448" s="133"/>
      <c r="G1448" s="133"/>
      <c r="H1448" s="133"/>
      <c r="I1448" s="133"/>
      <c r="J1448" s="133"/>
      <c r="K1448" s="133"/>
      <c r="L1448" s="133"/>
      <c r="M1448" s="133"/>
      <c r="N1448" s="133"/>
      <c r="O1448" s="156"/>
      <c r="P1448" s="133"/>
      <c r="Q1448" s="133"/>
      <c r="R1448" s="133"/>
      <c r="S1448" s="133"/>
      <c r="T1448" s="133"/>
      <c r="U1448" s="133"/>
      <c r="V1448" s="133"/>
      <c r="W1448" s="133"/>
      <c r="X1448" s="133"/>
      <c r="Y1448" s="133"/>
      <c r="Z1448" s="133"/>
      <c r="AA1448" s="133"/>
      <c r="AB1448" s="129" t="str">
        <f>IF(基本情報登録!$D$10="","",IF(基本情報登録!$D$10=F1448,1,0))</f>
        <v/>
      </c>
      <c r="AC1448" s="133"/>
    </row>
    <row r="1449" spans="1:29">
      <c r="A1449" s="171"/>
      <c r="B1449" s="133"/>
      <c r="C1449" s="133"/>
      <c r="D1449" s="133"/>
      <c r="E1449" s="157"/>
      <c r="F1449" s="133"/>
      <c r="G1449" s="133"/>
      <c r="H1449" s="133"/>
      <c r="I1449" s="133"/>
      <c r="J1449" s="133"/>
      <c r="K1449" s="133"/>
      <c r="L1449" s="133"/>
      <c r="M1449" s="133"/>
      <c r="N1449" s="133"/>
      <c r="O1449" s="156"/>
      <c r="P1449" s="133"/>
      <c r="Q1449" s="133"/>
      <c r="R1449" s="133"/>
      <c r="S1449" s="133"/>
      <c r="T1449" s="133"/>
      <c r="U1449" s="133"/>
      <c r="V1449" s="133"/>
      <c r="W1449" s="133"/>
      <c r="X1449" s="133"/>
      <c r="Y1449" s="133"/>
      <c r="Z1449" s="133"/>
      <c r="AA1449" s="133"/>
      <c r="AB1449" s="129" t="str">
        <f>IF(基本情報登録!$D$10="","",IF(基本情報登録!$D$10=F1449,1,0))</f>
        <v/>
      </c>
      <c r="AC1449" s="133"/>
    </row>
    <row r="1450" spans="1:29">
      <c r="A1450" s="171"/>
      <c r="B1450" s="133"/>
      <c r="C1450" s="133"/>
      <c r="D1450" s="133"/>
      <c r="E1450" s="157"/>
      <c r="F1450" s="133"/>
      <c r="G1450" s="133"/>
      <c r="H1450" s="133"/>
      <c r="I1450" s="133"/>
      <c r="J1450" s="133"/>
      <c r="K1450" s="133"/>
      <c r="L1450" s="133"/>
      <c r="M1450" s="133"/>
      <c r="N1450" s="133"/>
      <c r="O1450" s="156"/>
      <c r="P1450" s="133"/>
      <c r="Q1450" s="133"/>
      <c r="R1450" s="133"/>
      <c r="S1450" s="133"/>
      <c r="T1450" s="133"/>
      <c r="U1450" s="133"/>
      <c r="V1450" s="133"/>
      <c r="W1450" s="133"/>
      <c r="X1450" s="133"/>
      <c r="Y1450" s="133"/>
      <c r="Z1450" s="133"/>
      <c r="AA1450" s="133"/>
      <c r="AB1450" s="129" t="str">
        <f>IF(基本情報登録!$D$10="","",IF(基本情報登録!$D$10=F1450,1,0))</f>
        <v/>
      </c>
      <c r="AC1450" s="133"/>
    </row>
    <row r="1451" spans="1:29">
      <c r="A1451" s="171"/>
      <c r="B1451" s="133"/>
      <c r="C1451" s="133"/>
      <c r="D1451" s="133"/>
      <c r="E1451" s="157"/>
      <c r="F1451" s="133"/>
      <c r="G1451" s="133"/>
      <c r="H1451" s="133"/>
      <c r="I1451" s="133"/>
      <c r="J1451" s="133"/>
      <c r="K1451" s="133"/>
      <c r="L1451" s="133"/>
      <c r="M1451" s="133"/>
      <c r="N1451" s="133"/>
      <c r="O1451" s="156"/>
      <c r="P1451" s="133"/>
      <c r="Q1451" s="133"/>
      <c r="R1451" s="133"/>
      <c r="S1451" s="133"/>
      <c r="T1451" s="133"/>
      <c r="U1451" s="133"/>
      <c r="V1451" s="133"/>
      <c r="W1451" s="133"/>
      <c r="X1451" s="133"/>
      <c r="Y1451" s="133"/>
      <c r="Z1451" s="133"/>
      <c r="AA1451" s="133"/>
      <c r="AB1451" s="129" t="str">
        <f>IF(基本情報登録!$D$10="","",IF(基本情報登録!$D$10=F1451,1,0))</f>
        <v/>
      </c>
      <c r="AC1451" s="133"/>
    </row>
    <row r="1452" spans="1:29">
      <c r="A1452" s="171"/>
      <c r="B1452" s="133"/>
      <c r="C1452" s="133"/>
      <c r="D1452" s="133"/>
      <c r="E1452" s="157"/>
      <c r="F1452" s="133"/>
      <c r="G1452" s="133"/>
      <c r="H1452" s="133"/>
      <c r="I1452" s="133"/>
      <c r="J1452" s="133"/>
      <c r="K1452" s="133"/>
      <c r="L1452" s="133"/>
      <c r="M1452" s="133"/>
      <c r="N1452" s="133"/>
      <c r="O1452" s="156"/>
      <c r="P1452" s="133"/>
      <c r="Q1452" s="133"/>
      <c r="R1452" s="133"/>
      <c r="S1452" s="133"/>
      <c r="T1452" s="133"/>
      <c r="U1452" s="133"/>
      <c r="V1452" s="133"/>
      <c r="W1452" s="133"/>
      <c r="X1452" s="133"/>
      <c r="Y1452" s="133"/>
      <c r="Z1452" s="133"/>
      <c r="AA1452" s="133"/>
      <c r="AB1452" s="129" t="str">
        <f>IF(基本情報登録!$D$10="","",IF(基本情報登録!$D$10=F1452,1,0))</f>
        <v/>
      </c>
      <c r="AC1452" s="133"/>
    </row>
    <row r="1453" spans="1:29">
      <c r="A1453" s="171"/>
      <c r="B1453" s="133"/>
      <c r="C1453" s="133"/>
      <c r="D1453" s="133"/>
      <c r="E1453" s="157"/>
      <c r="F1453" s="133"/>
      <c r="G1453" s="133"/>
      <c r="H1453" s="133"/>
      <c r="I1453" s="133"/>
      <c r="J1453" s="133"/>
      <c r="K1453" s="133"/>
      <c r="L1453" s="133"/>
      <c r="M1453" s="133"/>
      <c r="N1453" s="133"/>
      <c r="O1453" s="156"/>
      <c r="P1453" s="133"/>
      <c r="Q1453" s="133"/>
      <c r="R1453" s="133"/>
      <c r="S1453" s="133"/>
      <c r="T1453" s="133"/>
      <c r="U1453" s="133"/>
      <c r="V1453" s="133"/>
      <c r="W1453" s="133"/>
      <c r="X1453" s="133"/>
      <c r="Y1453" s="133"/>
      <c r="Z1453" s="133"/>
      <c r="AA1453" s="133"/>
      <c r="AB1453" s="129" t="str">
        <f>IF(基本情報登録!$D$10="","",IF(基本情報登録!$D$10=F1453,1,0))</f>
        <v/>
      </c>
      <c r="AC1453" s="133"/>
    </row>
    <row r="1454" spans="1:29">
      <c r="A1454" s="171"/>
      <c r="B1454" s="133"/>
      <c r="C1454" s="133"/>
      <c r="D1454" s="133"/>
      <c r="E1454" s="157"/>
      <c r="F1454" s="133"/>
      <c r="G1454" s="133"/>
      <c r="H1454" s="133"/>
      <c r="I1454" s="133"/>
      <c r="J1454" s="133"/>
      <c r="K1454" s="133"/>
      <c r="L1454" s="133"/>
      <c r="M1454" s="133"/>
      <c r="N1454" s="133"/>
      <c r="O1454" s="156"/>
      <c r="P1454" s="133"/>
      <c r="Q1454" s="133"/>
      <c r="R1454" s="133"/>
      <c r="S1454" s="133"/>
      <c r="T1454" s="133"/>
      <c r="U1454" s="133"/>
      <c r="V1454" s="133"/>
      <c r="W1454" s="133"/>
      <c r="X1454" s="133"/>
      <c r="Y1454" s="133"/>
      <c r="Z1454" s="133"/>
      <c r="AA1454" s="133"/>
      <c r="AB1454" s="129" t="str">
        <f>IF(基本情報登録!$D$10="","",IF(基本情報登録!$D$10=F1454,1,0))</f>
        <v/>
      </c>
      <c r="AC1454" s="133"/>
    </row>
    <row r="1455" spans="1:29">
      <c r="A1455" s="171"/>
      <c r="B1455" s="133"/>
      <c r="C1455" s="133"/>
      <c r="D1455" s="133"/>
      <c r="E1455" s="157"/>
      <c r="F1455" s="133"/>
      <c r="G1455" s="133"/>
      <c r="H1455" s="133"/>
      <c r="I1455" s="133"/>
      <c r="J1455" s="133"/>
      <c r="K1455" s="133"/>
      <c r="L1455" s="133"/>
      <c r="M1455" s="133"/>
      <c r="N1455" s="133"/>
      <c r="O1455" s="156"/>
      <c r="P1455" s="133"/>
      <c r="Q1455" s="133"/>
      <c r="R1455" s="133"/>
      <c r="S1455" s="133"/>
      <c r="T1455" s="133"/>
      <c r="U1455" s="133"/>
      <c r="V1455" s="133"/>
      <c r="W1455" s="133"/>
      <c r="X1455" s="133"/>
      <c r="Y1455" s="133"/>
      <c r="Z1455" s="133"/>
      <c r="AA1455" s="133"/>
      <c r="AB1455" s="129" t="str">
        <f>IF(基本情報登録!$D$10="","",IF(基本情報登録!$D$10=F1455,1,0))</f>
        <v/>
      </c>
      <c r="AC1455" s="133"/>
    </row>
    <row r="1456" spans="1:29">
      <c r="A1456" s="171"/>
      <c r="B1456" s="133"/>
      <c r="C1456" s="133"/>
      <c r="D1456" s="133"/>
      <c r="E1456" s="157"/>
      <c r="F1456" s="133"/>
      <c r="G1456" s="133"/>
      <c r="H1456" s="133"/>
      <c r="I1456" s="133"/>
      <c r="J1456" s="133"/>
      <c r="K1456" s="133"/>
      <c r="L1456" s="133"/>
      <c r="M1456" s="133"/>
      <c r="N1456" s="133"/>
      <c r="O1456" s="156"/>
      <c r="P1456" s="133"/>
      <c r="Q1456" s="133"/>
      <c r="R1456" s="133"/>
      <c r="S1456" s="133"/>
      <c r="T1456" s="133"/>
      <c r="U1456" s="133"/>
      <c r="V1456" s="133"/>
      <c r="W1456" s="133"/>
      <c r="X1456" s="133"/>
      <c r="Y1456" s="133"/>
      <c r="Z1456" s="133"/>
      <c r="AA1456" s="133"/>
      <c r="AB1456" s="129" t="str">
        <f>IF(基本情報登録!$D$10="","",IF(基本情報登録!$D$10=F1456,1,0))</f>
        <v/>
      </c>
      <c r="AC1456" s="133"/>
    </row>
    <row r="1457" spans="1:29">
      <c r="A1457" s="171"/>
      <c r="B1457" s="133"/>
      <c r="C1457" s="133"/>
      <c r="D1457" s="133"/>
      <c r="E1457" s="157"/>
      <c r="F1457" s="133"/>
      <c r="G1457" s="133"/>
      <c r="H1457" s="133"/>
      <c r="I1457" s="133"/>
      <c r="J1457" s="133"/>
      <c r="K1457" s="133"/>
      <c r="L1457" s="133"/>
      <c r="M1457" s="133"/>
      <c r="N1457" s="133"/>
      <c r="O1457" s="156"/>
      <c r="P1457" s="133"/>
      <c r="Q1457" s="133"/>
      <c r="R1457" s="133"/>
      <c r="S1457" s="133"/>
      <c r="T1457" s="133"/>
      <c r="U1457" s="133"/>
      <c r="V1457" s="133"/>
      <c r="W1457" s="133"/>
      <c r="X1457" s="133"/>
      <c r="Y1457" s="133"/>
      <c r="Z1457" s="133"/>
      <c r="AA1457" s="133"/>
      <c r="AB1457" s="129" t="str">
        <f>IF(基本情報登録!$D$10="","",IF(基本情報登録!$D$10=F1457,1,0))</f>
        <v/>
      </c>
      <c r="AC1457" s="133"/>
    </row>
    <row r="1458" spans="1:29">
      <c r="A1458" s="171"/>
      <c r="B1458" s="133"/>
      <c r="C1458" s="133"/>
      <c r="D1458" s="133"/>
      <c r="E1458" s="157"/>
      <c r="F1458" s="133"/>
      <c r="G1458" s="133"/>
      <c r="H1458" s="133"/>
      <c r="I1458" s="133"/>
      <c r="J1458" s="133"/>
      <c r="K1458" s="133"/>
      <c r="L1458" s="133"/>
      <c r="M1458" s="133"/>
      <c r="N1458" s="133"/>
      <c r="O1458" s="156"/>
      <c r="P1458" s="133"/>
      <c r="Q1458" s="133"/>
      <c r="R1458" s="133"/>
      <c r="S1458" s="133"/>
      <c r="T1458" s="133"/>
      <c r="U1458" s="133"/>
      <c r="V1458" s="133"/>
      <c r="W1458" s="133"/>
      <c r="X1458" s="133"/>
      <c r="Y1458" s="133"/>
      <c r="Z1458" s="133"/>
      <c r="AA1458" s="133"/>
      <c r="AB1458" s="129" t="str">
        <f>IF(基本情報登録!$D$10="","",IF(基本情報登録!$D$10=F1458,1,0))</f>
        <v/>
      </c>
      <c r="AC1458" s="133"/>
    </row>
    <row r="1459" spans="1:29">
      <c r="A1459" s="171"/>
      <c r="B1459" s="133"/>
      <c r="C1459" s="133"/>
      <c r="D1459" s="133"/>
      <c r="E1459" s="157"/>
      <c r="F1459" s="133"/>
      <c r="G1459" s="133"/>
      <c r="H1459" s="133"/>
      <c r="I1459" s="133"/>
      <c r="J1459" s="133"/>
      <c r="K1459" s="133"/>
      <c r="L1459" s="133"/>
      <c r="M1459" s="133"/>
      <c r="N1459" s="133"/>
      <c r="O1459" s="156"/>
      <c r="P1459" s="133"/>
      <c r="Q1459" s="133"/>
      <c r="R1459" s="133"/>
      <c r="S1459" s="133"/>
      <c r="T1459" s="133"/>
      <c r="U1459" s="133"/>
      <c r="V1459" s="133"/>
      <c r="W1459" s="133"/>
      <c r="X1459" s="133"/>
      <c r="Y1459" s="133"/>
      <c r="Z1459" s="133"/>
      <c r="AA1459" s="133"/>
      <c r="AB1459" s="129" t="str">
        <f>IF(基本情報登録!$D$10="","",IF(基本情報登録!$D$10=F1459,1,0))</f>
        <v/>
      </c>
      <c r="AC1459" s="133"/>
    </row>
    <row r="1460" spans="1:29">
      <c r="A1460" s="171"/>
      <c r="B1460" s="133"/>
      <c r="C1460" s="133"/>
      <c r="D1460" s="133"/>
      <c r="E1460" s="157"/>
      <c r="F1460" s="133"/>
      <c r="G1460" s="133"/>
      <c r="H1460" s="133"/>
      <c r="I1460" s="133"/>
      <c r="J1460" s="133"/>
      <c r="K1460" s="133"/>
      <c r="L1460" s="133"/>
      <c r="M1460" s="133"/>
      <c r="N1460" s="133"/>
      <c r="O1460" s="156"/>
      <c r="P1460" s="133"/>
      <c r="Q1460" s="133"/>
      <c r="R1460" s="133"/>
      <c r="S1460" s="133"/>
      <c r="T1460" s="133"/>
      <c r="U1460" s="133"/>
      <c r="V1460" s="133"/>
      <c r="W1460" s="133"/>
      <c r="X1460" s="133"/>
      <c r="Y1460" s="133"/>
      <c r="Z1460" s="133"/>
      <c r="AA1460" s="133"/>
      <c r="AB1460" s="129" t="str">
        <f>IF(基本情報登録!$D$10="","",IF(基本情報登録!$D$10=F1460,1,0))</f>
        <v/>
      </c>
      <c r="AC1460" s="133"/>
    </row>
    <row r="1461" spans="1:29">
      <c r="A1461" s="171"/>
      <c r="B1461" s="133"/>
      <c r="C1461" s="133"/>
      <c r="D1461" s="133"/>
      <c r="E1461" s="157"/>
      <c r="F1461" s="133"/>
      <c r="G1461" s="133"/>
      <c r="H1461" s="133"/>
      <c r="I1461" s="133"/>
      <c r="J1461" s="133"/>
      <c r="K1461" s="133"/>
      <c r="L1461" s="133"/>
      <c r="M1461" s="133"/>
      <c r="N1461" s="133"/>
      <c r="O1461" s="156"/>
      <c r="P1461" s="133"/>
      <c r="Q1461" s="133"/>
      <c r="R1461" s="133"/>
      <c r="S1461" s="133"/>
      <c r="T1461" s="133"/>
      <c r="U1461" s="133"/>
      <c r="V1461" s="133"/>
      <c r="W1461" s="133"/>
      <c r="X1461" s="133"/>
      <c r="Y1461" s="133"/>
      <c r="Z1461" s="133"/>
      <c r="AA1461" s="133"/>
      <c r="AB1461" s="129" t="str">
        <f>IF(基本情報登録!$D$10="","",IF(基本情報登録!$D$10=F1461,1,0))</f>
        <v/>
      </c>
      <c r="AC1461" s="133"/>
    </row>
    <row r="1462" spans="1:29">
      <c r="A1462" s="171"/>
      <c r="B1462" s="133"/>
      <c r="C1462" s="133"/>
      <c r="D1462" s="133"/>
      <c r="E1462" s="157"/>
      <c r="F1462" s="133"/>
      <c r="G1462" s="133"/>
      <c r="H1462" s="133"/>
      <c r="I1462" s="133"/>
      <c r="J1462" s="133"/>
      <c r="K1462" s="133"/>
      <c r="L1462" s="133"/>
      <c r="M1462" s="133"/>
      <c r="N1462" s="133"/>
      <c r="O1462" s="156"/>
      <c r="P1462" s="133"/>
      <c r="Q1462" s="133"/>
      <c r="R1462" s="133"/>
      <c r="S1462" s="133"/>
      <c r="T1462" s="133"/>
      <c r="U1462" s="133"/>
      <c r="V1462" s="133"/>
      <c r="W1462" s="133"/>
      <c r="X1462" s="133"/>
      <c r="Y1462" s="133"/>
      <c r="Z1462" s="133"/>
      <c r="AA1462" s="133"/>
      <c r="AB1462" s="129" t="str">
        <f>IF(基本情報登録!$D$10="","",IF(基本情報登録!$D$10=F1462,1,0))</f>
        <v/>
      </c>
      <c r="AC1462" s="133"/>
    </row>
    <row r="1463" spans="1:29">
      <c r="A1463" s="171"/>
      <c r="B1463" s="133"/>
      <c r="C1463" s="133"/>
      <c r="D1463" s="133"/>
      <c r="E1463" s="157"/>
      <c r="F1463" s="133"/>
      <c r="G1463" s="133"/>
      <c r="H1463" s="133"/>
      <c r="I1463" s="133"/>
      <c r="J1463" s="133"/>
      <c r="K1463" s="133"/>
      <c r="L1463" s="133"/>
      <c r="M1463" s="133"/>
      <c r="N1463" s="133"/>
      <c r="O1463" s="156"/>
      <c r="P1463" s="133"/>
      <c r="Q1463" s="133"/>
      <c r="R1463" s="133"/>
      <c r="S1463" s="133"/>
      <c r="T1463" s="133"/>
      <c r="U1463" s="133"/>
      <c r="V1463" s="133"/>
      <c r="W1463" s="133"/>
      <c r="X1463" s="133"/>
      <c r="Y1463" s="133"/>
      <c r="Z1463" s="133"/>
      <c r="AA1463" s="133"/>
      <c r="AB1463" s="129" t="str">
        <f>IF(基本情報登録!$D$10="","",IF(基本情報登録!$D$10=F1463,1,0))</f>
        <v/>
      </c>
      <c r="AC1463" s="133"/>
    </row>
    <row r="1464" spans="1:29">
      <c r="A1464" s="171"/>
      <c r="B1464" s="133"/>
      <c r="C1464" s="133"/>
      <c r="D1464" s="133"/>
      <c r="E1464" s="157"/>
      <c r="F1464" s="133"/>
      <c r="G1464" s="133"/>
      <c r="H1464" s="133"/>
      <c r="I1464" s="133"/>
      <c r="J1464" s="133"/>
      <c r="K1464" s="133"/>
      <c r="L1464" s="133"/>
      <c r="M1464" s="133"/>
      <c r="N1464" s="133"/>
      <c r="O1464" s="156"/>
      <c r="P1464" s="133"/>
      <c r="Q1464" s="133"/>
      <c r="R1464" s="133"/>
      <c r="S1464" s="133"/>
      <c r="T1464" s="133"/>
      <c r="U1464" s="133"/>
      <c r="V1464" s="133"/>
      <c r="W1464" s="133"/>
      <c r="X1464" s="133"/>
      <c r="Y1464" s="133"/>
      <c r="Z1464" s="133"/>
      <c r="AA1464" s="133"/>
      <c r="AB1464" s="129" t="str">
        <f>IF(基本情報登録!$D$10="","",IF(基本情報登録!$D$10=F1464,1,0))</f>
        <v/>
      </c>
      <c r="AC1464" s="133"/>
    </row>
    <row r="1465" spans="1:29">
      <c r="A1465" s="171"/>
      <c r="B1465" s="133"/>
      <c r="C1465" s="133"/>
      <c r="D1465" s="133"/>
      <c r="E1465" s="157"/>
      <c r="F1465" s="133"/>
      <c r="G1465" s="133"/>
      <c r="H1465" s="133"/>
      <c r="I1465" s="133"/>
      <c r="J1465" s="133"/>
      <c r="K1465" s="133"/>
      <c r="L1465" s="133"/>
      <c r="M1465" s="133"/>
      <c r="N1465" s="133"/>
      <c r="O1465" s="156"/>
      <c r="P1465" s="133"/>
      <c r="Q1465" s="133"/>
      <c r="R1465" s="133"/>
      <c r="S1465" s="133"/>
      <c r="T1465" s="133"/>
      <c r="U1465" s="133"/>
      <c r="V1465" s="133"/>
      <c r="W1465" s="133"/>
      <c r="X1465" s="133"/>
      <c r="Y1465" s="133"/>
      <c r="Z1465" s="133"/>
      <c r="AA1465" s="133"/>
      <c r="AB1465" s="129" t="str">
        <f>IF(基本情報登録!$D$10="","",IF(基本情報登録!$D$10=F1465,1,0))</f>
        <v/>
      </c>
      <c r="AC1465" s="133"/>
    </row>
    <row r="1466" spans="1:29">
      <c r="A1466" s="171"/>
      <c r="B1466" s="133"/>
      <c r="C1466" s="133"/>
      <c r="D1466" s="133"/>
      <c r="E1466" s="157"/>
      <c r="F1466" s="133"/>
      <c r="G1466" s="133"/>
      <c r="H1466" s="133"/>
      <c r="I1466" s="133"/>
      <c r="J1466" s="133"/>
      <c r="K1466" s="133"/>
      <c r="L1466" s="133"/>
      <c r="M1466" s="133"/>
      <c r="N1466" s="133"/>
      <c r="O1466" s="156"/>
      <c r="P1466" s="133"/>
      <c r="Q1466" s="133"/>
      <c r="R1466" s="133"/>
      <c r="S1466" s="133"/>
      <c r="T1466" s="133"/>
      <c r="U1466" s="133"/>
      <c r="V1466" s="133"/>
      <c r="W1466" s="133"/>
      <c r="X1466" s="133"/>
      <c r="Y1466" s="133"/>
      <c r="Z1466" s="133"/>
      <c r="AA1466" s="133"/>
      <c r="AB1466" s="129" t="str">
        <f>IF(基本情報登録!$D$10="","",IF(基本情報登録!$D$10=F1466,1,0))</f>
        <v/>
      </c>
      <c r="AC1466" s="133"/>
    </row>
    <row r="1467" spans="1:29">
      <c r="A1467" s="171"/>
      <c r="B1467" s="133"/>
      <c r="C1467" s="133"/>
      <c r="D1467" s="133"/>
      <c r="E1467" s="157"/>
      <c r="F1467" s="133"/>
      <c r="G1467" s="133"/>
      <c r="H1467" s="133"/>
      <c r="I1467" s="133"/>
      <c r="J1467" s="133"/>
      <c r="K1467" s="133"/>
      <c r="L1467" s="133"/>
      <c r="M1467" s="133"/>
      <c r="N1467" s="133"/>
      <c r="O1467" s="156"/>
      <c r="P1467" s="133"/>
      <c r="Q1467" s="133"/>
      <c r="R1467" s="133"/>
      <c r="S1467" s="133"/>
      <c r="T1467" s="133"/>
      <c r="U1467" s="133"/>
      <c r="V1467" s="133"/>
      <c r="W1467" s="133"/>
      <c r="X1467" s="133"/>
      <c r="Y1467" s="133"/>
      <c r="Z1467" s="133"/>
      <c r="AA1467" s="133"/>
      <c r="AB1467" s="129" t="str">
        <f>IF(基本情報登録!$D$10="","",IF(基本情報登録!$D$10=F1467,1,0))</f>
        <v/>
      </c>
      <c r="AC1467" s="133"/>
    </row>
    <row r="1468" spans="1:29">
      <c r="A1468" s="171"/>
      <c r="B1468" s="133"/>
      <c r="C1468" s="133"/>
      <c r="D1468" s="133"/>
      <c r="E1468" s="157"/>
      <c r="F1468" s="133"/>
      <c r="G1468" s="133"/>
      <c r="H1468" s="133"/>
      <c r="I1468" s="133"/>
      <c r="J1468" s="133"/>
      <c r="K1468" s="133"/>
      <c r="L1468" s="133"/>
      <c r="M1468" s="133"/>
      <c r="N1468" s="133"/>
      <c r="O1468" s="156"/>
      <c r="P1468" s="133"/>
      <c r="Q1468" s="133"/>
      <c r="R1468" s="133"/>
      <c r="S1468" s="133"/>
      <c r="T1468" s="133"/>
      <c r="U1468" s="133"/>
      <c r="V1468" s="133"/>
      <c r="W1468" s="133"/>
      <c r="X1468" s="133"/>
      <c r="Y1468" s="133"/>
      <c r="Z1468" s="133"/>
      <c r="AA1468" s="133"/>
      <c r="AB1468" s="129" t="str">
        <f>IF(基本情報登録!$D$10="","",IF(基本情報登録!$D$10=F1468,1,0))</f>
        <v/>
      </c>
      <c r="AC1468" s="133"/>
    </row>
    <row r="1469" spans="1:29">
      <c r="A1469" s="171"/>
      <c r="B1469" s="133"/>
      <c r="C1469" s="133"/>
      <c r="D1469" s="133"/>
      <c r="E1469" s="157"/>
      <c r="F1469" s="133"/>
      <c r="G1469" s="133"/>
      <c r="H1469" s="133"/>
      <c r="I1469" s="133"/>
      <c r="J1469" s="133"/>
      <c r="K1469" s="133"/>
      <c r="L1469" s="133"/>
      <c r="M1469" s="133"/>
      <c r="N1469" s="133"/>
      <c r="O1469" s="156"/>
      <c r="P1469" s="133"/>
      <c r="Q1469" s="133"/>
      <c r="R1469" s="133"/>
      <c r="S1469" s="133"/>
      <c r="T1469" s="133"/>
      <c r="U1469" s="133"/>
      <c r="V1469" s="133"/>
      <c r="W1469" s="133"/>
      <c r="X1469" s="133"/>
      <c r="Y1469" s="133"/>
      <c r="Z1469" s="133"/>
      <c r="AA1469" s="133"/>
      <c r="AB1469" s="129" t="str">
        <f>IF(基本情報登録!$D$10="","",IF(基本情報登録!$D$10=F1469,1,0))</f>
        <v/>
      </c>
      <c r="AC1469" s="133"/>
    </row>
    <row r="1470" spans="1:29">
      <c r="A1470" s="171"/>
      <c r="B1470" s="133"/>
      <c r="C1470" s="133"/>
      <c r="D1470" s="133"/>
      <c r="E1470" s="157"/>
      <c r="F1470" s="133"/>
      <c r="G1470" s="133"/>
      <c r="H1470" s="133"/>
      <c r="I1470" s="133"/>
      <c r="J1470" s="133"/>
      <c r="K1470" s="133"/>
      <c r="L1470" s="133"/>
      <c r="M1470" s="133"/>
      <c r="N1470" s="133"/>
      <c r="O1470" s="156"/>
      <c r="P1470" s="133"/>
      <c r="Q1470" s="133"/>
      <c r="R1470" s="133"/>
      <c r="S1470" s="133"/>
      <c r="T1470" s="133"/>
      <c r="U1470" s="133"/>
      <c r="V1470" s="133"/>
      <c r="W1470" s="133"/>
      <c r="X1470" s="133"/>
      <c r="Y1470" s="133"/>
      <c r="Z1470" s="133"/>
      <c r="AA1470" s="133"/>
      <c r="AB1470" s="129" t="str">
        <f>IF(基本情報登録!$D$10="","",IF(基本情報登録!$D$10=F1470,1,0))</f>
        <v/>
      </c>
      <c r="AC1470" s="133"/>
    </row>
    <row r="1471" spans="1:29">
      <c r="A1471" s="171"/>
      <c r="B1471" s="133"/>
      <c r="C1471" s="133"/>
      <c r="D1471" s="133"/>
      <c r="E1471" s="157"/>
      <c r="F1471" s="133"/>
      <c r="G1471" s="133"/>
      <c r="H1471" s="133"/>
      <c r="I1471" s="133"/>
      <c r="J1471" s="133"/>
      <c r="K1471" s="133"/>
      <c r="L1471" s="133"/>
      <c r="M1471" s="133"/>
      <c r="N1471" s="133"/>
      <c r="O1471" s="156"/>
      <c r="P1471" s="133"/>
      <c r="Q1471" s="133"/>
      <c r="R1471" s="133"/>
      <c r="S1471" s="133"/>
      <c r="T1471" s="133"/>
      <c r="U1471" s="133"/>
      <c r="V1471" s="133"/>
      <c r="W1471" s="133"/>
      <c r="X1471" s="133"/>
      <c r="Y1471" s="133"/>
      <c r="Z1471" s="133"/>
      <c r="AA1471" s="133"/>
      <c r="AB1471" s="129" t="str">
        <f>IF(基本情報登録!$D$10="","",IF(基本情報登録!$D$10=F1471,1,0))</f>
        <v/>
      </c>
      <c r="AC1471" s="133"/>
    </row>
    <row r="1472" spans="1:29">
      <c r="A1472" s="171"/>
      <c r="B1472" s="133"/>
      <c r="C1472" s="133"/>
      <c r="D1472" s="133"/>
      <c r="E1472" s="157"/>
      <c r="F1472" s="133"/>
      <c r="G1472" s="133"/>
      <c r="H1472" s="133"/>
      <c r="I1472" s="133"/>
      <c r="J1472" s="133"/>
      <c r="K1472" s="133"/>
      <c r="L1472" s="133"/>
      <c r="M1472" s="133"/>
      <c r="N1472" s="133"/>
      <c r="O1472" s="156"/>
      <c r="P1472" s="133"/>
      <c r="Q1472" s="133"/>
      <c r="R1472" s="133"/>
      <c r="S1472" s="133"/>
      <c r="T1472" s="133"/>
      <c r="U1472" s="133"/>
      <c r="V1472" s="133"/>
      <c r="W1472" s="133"/>
      <c r="X1472" s="133"/>
      <c r="Y1472" s="133"/>
      <c r="Z1472" s="133"/>
      <c r="AA1472" s="133"/>
      <c r="AB1472" s="129" t="str">
        <f>IF(基本情報登録!$D$10="","",IF(基本情報登録!$D$10=F1472,1,0))</f>
        <v/>
      </c>
      <c r="AC1472" s="133"/>
    </row>
    <row r="1473" spans="1:29">
      <c r="A1473" s="171"/>
      <c r="B1473" s="133"/>
      <c r="C1473" s="133"/>
      <c r="D1473" s="133"/>
      <c r="E1473" s="157"/>
      <c r="F1473" s="133"/>
      <c r="G1473" s="133"/>
      <c r="H1473" s="133"/>
      <c r="I1473" s="133"/>
      <c r="J1473" s="133"/>
      <c r="K1473" s="133"/>
      <c r="L1473" s="133"/>
      <c r="M1473" s="133"/>
      <c r="N1473" s="133"/>
      <c r="O1473" s="156"/>
      <c r="P1473" s="133"/>
      <c r="Q1473" s="133"/>
      <c r="R1473" s="133"/>
      <c r="S1473" s="133"/>
      <c r="T1473" s="133"/>
      <c r="U1473" s="133"/>
      <c r="V1473" s="133"/>
      <c r="W1473" s="133"/>
      <c r="X1473" s="133"/>
      <c r="Y1473" s="133"/>
      <c r="Z1473" s="133"/>
      <c r="AA1473" s="133"/>
      <c r="AB1473" s="129" t="str">
        <f>IF(基本情報登録!$D$10="","",IF(基本情報登録!$D$10=F1473,1,0))</f>
        <v/>
      </c>
      <c r="AC1473" s="133"/>
    </row>
    <row r="1474" spans="1:29">
      <c r="A1474" s="171"/>
      <c r="B1474" s="133"/>
      <c r="C1474" s="133"/>
      <c r="D1474" s="133"/>
      <c r="E1474" s="157"/>
      <c r="F1474" s="133"/>
      <c r="G1474" s="133"/>
      <c r="H1474" s="133"/>
      <c r="I1474" s="133"/>
      <c r="J1474" s="133"/>
      <c r="K1474" s="133"/>
      <c r="L1474" s="133"/>
      <c r="M1474" s="133"/>
      <c r="N1474" s="133"/>
      <c r="O1474" s="156"/>
      <c r="P1474" s="133"/>
      <c r="Q1474" s="133"/>
      <c r="R1474" s="133"/>
      <c r="S1474" s="133"/>
      <c r="T1474" s="133"/>
      <c r="U1474" s="133"/>
      <c r="V1474" s="133"/>
      <c r="W1474" s="133"/>
      <c r="X1474" s="133"/>
      <c r="Y1474" s="133"/>
      <c r="Z1474" s="133"/>
      <c r="AA1474" s="133"/>
      <c r="AB1474" s="129" t="str">
        <f>IF(基本情報登録!$D$10="","",IF(基本情報登録!$D$10=F1474,1,0))</f>
        <v/>
      </c>
      <c r="AC1474" s="133"/>
    </row>
    <row r="1475" spans="1:29">
      <c r="A1475" s="171"/>
      <c r="B1475" s="133"/>
      <c r="C1475" s="133"/>
      <c r="D1475" s="133"/>
      <c r="E1475" s="157"/>
      <c r="F1475" s="133"/>
      <c r="G1475" s="133"/>
      <c r="H1475" s="133"/>
      <c r="I1475" s="133"/>
      <c r="J1475" s="133"/>
      <c r="K1475" s="133"/>
      <c r="L1475" s="133"/>
      <c r="M1475" s="133"/>
      <c r="N1475" s="133"/>
      <c r="O1475" s="156"/>
      <c r="P1475" s="133"/>
      <c r="Q1475" s="133"/>
      <c r="R1475" s="133"/>
      <c r="S1475" s="133"/>
      <c r="T1475" s="133"/>
      <c r="U1475" s="133"/>
      <c r="V1475" s="133"/>
      <c r="W1475" s="133"/>
      <c r="X1475" s="133"/>
      <c r="Y1475" s="133"/>
      <c r="Z1475" s="133"/>
      <c r="AA1475" s="133"/>
      <c r="AB1475" s="129" t="str">
        <f>IF(基本情報登録!$D$10="","",IF(基本情報登録!$D$10=F1475,1,0))</f>
        <v/>
      </c>
      <c r="AC1475" s="133"/>
    </row>
    <row r="1476" spans="1:29">
      <c r="A1476" s="171"/>
      <c r="B1476" s="133"/>
      <c r="C1476" s="133"/>
      <c r="D1476" s="133"/>
      <c r="E1476" s="157"/>
      <c r="F1476" s="133"/>
      <c r="G1476" s="133"/>
      <c r="H1476" s="133"/>
      <c r="I1476" s="133"/>
      <c r="J1476" s="133"/>
      <c r="K1476" s="133"/>
      <c r="L1476" s="133"/>
      <c r="M1476" s="133"/>
      <c r="N1476" s="133"/>
      <c r="O1476" s="156"/>
      <c r="P1476" s="133"/>
      <c r="Q1476" s="133"/>
      <c r="R1476" s="133"/>
      <c r="S1476" s="133"/>
      <c r="T1476" s="133"/>
      <c r="U1476" s="133"/>
      <c r="V1476" s="133"/>
      <c r="W1476" s="133"/>
      <c r="X1476" s="133"/>
      <c r="Y1476" s="133"/>
      <c r="Z1476" s="133"/>
      <c r="AA1476" s="133"/>
      <c r="AB1476" s="129" t="str">
        <f>IF(基本情報登録!$D$10="","",IF(基本情報登録!$D$10=F1476,1,0))</f>
        <v/>
      </c>
      <c r="AC1476" s="133"/>
    </row>
    <row r="1477" spans="1:29">
      <c r="A1477" s="171"/>
      <c r="B1477" s="133"/>
      <c r="C1477" s="133"/>
      <c r="D1477" s="133"/>
      <c r="E1477" s="157"/>
      <c r="F1477" s="133"/>
      <c r="G1477" s="133"/>
      <c r="H1477" s="133"/>
      <c r="I1477" s="133"/>
      <c r="J1477" s="133"/>
      <c r="K1477" s="133"/>
      <c r="L1477" s="133"/>
      <c r="M1477" s="133"/>
      <c r="N1477" s="133"/>
      <c r="O1477" s="156"/>
      <c r="P1477" s="133"/>
      <c r="Q1477" s="133"/>
      <c r="R1477" s="133"/>
      <c r="S1477" s="133"/>
      <c r="T1477" s="133"/>
      <c r="U1477" s="133"/>
      <c r="V1477" s="133"/>
      <c r="W1477" s="133"/>
      <c r="X1477" s="133"/>
      <c r="Y1477" s="133"/>
      <c r="Z1477" s="133"/>
      <c r="AA1477" s="133"/>
      <c r="AB1477" s="129" t="str">
        <f>IF(基本情報登録!$D$10="","",IF(基本情報登録!$D$10=F1477,1,0))</f>
        <v/>
      </c>
      <c r="AC1477" s="133"/>
    </row>
    <row r="1478" spans="1:29">
      <c r="A1478" s="171"/>
      <c r="B1478" s="133"/>
      <c r="C1478" s="133"/>
      <c r="D1478" s="133"/>
      <c r="E1478" s="157"/>
      <c r="F1478" s="133"/>
      <c r="G1478" s="133"/>
      <c r="H1478" s="133"/>
      <c r="I1478" s="133"/>
      <c r="J1478" s="133"/>
      <c r="K1478" s="133"/>
      <c r="L1478" s="133"/>
      <c r="M1478" s="133"/>
      <c r="N1478" s="133"/>
      <c r="O1478" s="156"/>
      <c r="P1478" s="133"/>
      <c r="Q1478" s="133"/>
      <c r="R1478" s="133"/>
      <c r="S1478" s="133"/>
      <c r="T1478" s="133"/>
      <c r="U1478" s="133"/>
      <c r="V1478" s="133"/>
      <c r="W1478" s="133"/>
      <c r="X1478" s="133"/>
      <c r="Y1478" s="133"/>
      <c r="Z1478" s="133"/>
      <c r="AA1478" s="133"/>
      <c r="AB1478" s="129" t="str">
        <f>IF(基本情報登録!$D$10="","",IF(基本情報登録!$D$10=F1478,1,0))</f>
        <v/>
      </c>
      <c r="AC1478" s="133"/>
    </row>
    <row r="1479" spans="1:29">
      <c r="A1479" s="171"/>
      <c r="B1479" s="133"/>
      <c r="C1479" s="133"/>
      <c r="D1479" s="133"/>
      <c r="E1479" s="157"/>
      <c r="F1479" s="133"/>
      <c r="G1479" s="133"/>
      <c r="H1479" s="133"/>
      <c r="I1479" s="133"/>
      <c r="J1479" s="133"/>
      <c r="K1479" s="133"/>
      <c r="L1479" s="133"/>
      <c r="M1479" s="133"/>
      <c r="N1479" s="133"/>
      <c r="O1479" s="156"/>
      <c r="P1479" s="133"/>
      <c r="Q1479" s="133"/>
      <c r="R1479" s="133"/>
      <c r="S1479" s="133"/>
      <c r="T1479" s="133"/>
      <c r="U1479" s="133"/>
      <c r="V1479" s="133"/>
      <c r="W1479" s="133"/>
      <c r="X1479" s="133"/>
      <c r="Y1479" s="133"/>
      <c r="Z1479" s="133"/>
      <c r="AA1479" s="133"/>
      <c r="AB1479" s="129" t="str">
        <f>IF(基本情報登録!$D$10="","",IF(基本情報登録!$D$10=F1479,1,0))</f>
        <v/>
      </c>
      <c r="AC1479" s="133"/>
    </row>
    <row r="1480" spans="1:29">
      <c r="A1480" s="171"/>
      <c r="B1480" s="133"/>
      <c r="C1480" s="133"/>
      <c r="D1480" s="133"/>
      <c r="E1480" s="157"/>
      <c r="F1480" s="133"/>
      <c r="G1480" s="133"/>
      <c r="H1480" s="133"/>
      <c r="I1480" s="133"/>
      <c r="J1480" s="133"/>
      <c r="K1480" s="133"/>
      <c r="L1480" s="133"/>
      <c r="M1480" s="133"/>
      <c r="N1480" s="133"/>
      <c r="O1480" s="156"/>
      <c r="P1480" s="133"/>
      <c r="Q1480" s="133"/>
      <c r="R1480" s="133"/>
      <c r="S1480" s="133"/>
      <c r="T1480" s="133"/>
      <c r="U1480" s="133"/>
      <c r="V1480" s="133"/>
      <c r="W1480" s="133"/>
      <c r="X1480" s="133"/>
      <c r="Y1480" s="133"/>
      <c r="Z1480" s="133"/>
      <c r="AA1480" s="133"/>
      <c r="AB1480" s="129" t="str">
        <f>IF(基本情報登録!$D$10="","",IF(基本情報登録!$D$10=F1480,1,0))</f>
        <v/>
      </c>
      <c r="AC1480" s="133"/>
    </row>
    <row r="1481" spans="1:29">
      <c r="A1481" s="171"/>
      <c r="B1481" s="133"/>
      <c r="C1481" s="133"/>
      <c r="D1481" s="133"/>
      <c r="E1481" s="157"/>
      <c r="F1481" s="133"/>
      <c r="G1481" s="133"/>
      <c r="H1481" s="133"/>
      <c r="I1481" s="133"/>
      <c r="J1481" s="133"/>
      <c r="K1481" s="133"/>
      <c r="L1481" s="133"/>
      <c r="M1481" s="133"/>
      <c r="N1481" s="133"/>
      <c r="O1481" s="156"/>
      <c r="P1481" s="133"/>
      <c r="Q1481" s="133"/>
      <c r="R1481" s="133"/>
      <c r="S1481" s="133"/>
      <c r="T1481" s="133"/>
      <c r="U1481" s="133"/>
      <c r="V1481" s="133"/>
      <c r="W1481" s="133"/>
      <c r="X1481" s="133"/>
      <c r="Y1481" s="133"/>
      <c r="Z1481" s="133"/>
      <c r="AA1481" s="133"/>
      <c r="AB1481" s="129" t="str">
        <f>IF(基本情報登録!$D$10="","",IF(基本情報登録!$D$10=F1481,1,0))</f>
        <v/>
      </c>
      <c r="AC1481" s="133"/>
    </row>
    <row r="1482" spans="1:29">
      <c r="A1482" s="171"/>
      <c r="B1482" s="133"/>
      <c r="C1482" s="133"/>
      <c r="D1482" s="133"/>
      <c r="E1482" s="157"/>
      <c r="F1482" s="133"/>
      <c r="G1482" s="133"/>
      <c r="H1482" s="133"/>
      <c r="I1482" s="133"/>
      <c r="J1482" s="133"/>
      <c r="K1482" s="133"/>
      <c r="L1482" s="133"/>
      <c r="M1482" s="133"/>
      <c r="N1482" s="133"/>
      <c r="O1482" s="156"/>
      <c r="P1482" s="133"/>
      <c r="Q1482" s="133"/>
      <c r="R1482" s="133"/>
      <c r="S1482" s="133"/>
      <c r="T1482" s="133"/>
      <c r="U1482" s="133"/>
      <c r="V1482" s="133"/>
      <c r="W1482" s="133"/>
      <c r="X1482" s="133"/>
      <c r="Y1482" s="133"/>
      <c r="Z1482" s="133"/>
      <c r="AA1482" s="133"/>
      <c r="AB1482" s="129" t="str">
        <f>IF(基本情報登録!$D$10="","",IF(基本情報登録!$D$10=F1482,1,0))</f>
        <v/>
      </c>
      <c r="AC1482" s="133"/>
    </row>
    <row r="1483" spans="1:29">
      <c r="A1483" s="171"/>
      <c r="B1483" s="133"/>
      <c r="C1483" s="133"/>
      <c r="D1483" s="133"/>
      <c r="E1483" s="157"/>
      <c r="F1483" s="133"/>
      <c r="G1483" s="133"/>
      <c r="H1483" s="133"/>
      <c r="I1483" s="133"/>
      <c r="J1483" s="133"/>
      <c r="K1483" s="133"/>
      <c r="L1483" s="133"/>
      <c r="M1483" s="133"/>
      <c r="N1483" s="133"/>
      <c r="O1483" s="156"/>
      <c r="P1483" s="133"/>
      <c r="Q1483" s="133"/>
      <c r="R1483" s="133"/>
      <c r="S1483" s="133"/>
      <c r="T1483" s="133"/>
      <c r="U1483" s="133"/>
      <c r="V1483" s="133"/>
      <c r="W1483" s="133"/>
      <c r="X1483" s="133"/>
      <c r="Y1483" s="133"/>
      <c r="Z1483" s="133"/>
      <c r="AA1483" s="133"/>
      <c r="AB1483" s="129" t="str">
        <f>IF(基本情報登録!$D$10="","",IF(基本情報登録!$D$10=F1483,1,0))</f>
        <v/>
      </c>
      <c r="AC1483" s="133"/>
    </row>
    <row r="1484" spans="1:29">
      <c r="A1484" s="171"/>
      <c r="B1484" s="133"/>
      <c r="C1484" s="133"/>
      <c r="D1484" s="133"/>
      <c r="E1484" s="157"/>
      <c r="F1484" s="133"/>
      <c r="G1484" s="133"/>
      <c r="H1484" s="133"/>
      <c r="I1484" s="133"/>
      <c r="J1484" s="133"/>
      <c r="K1484" s="133"/>
      <c r="L1484" s="133"/>
      <c r="M1484" s="133"/>
      <c r="N1484" s="133"/>
      <c r="O1484" s="156"/>
      <c r="P1484" s="133"/>
      <c r="Q1484" s="133"/>
      <c r="R1484" s="133"/>
      <c r="S1484" s="133"/>
      <c r="T1484" s="133"/>
      <c r="U1484" s="133"/>
      <c r="V1484" s="133"/>
      <c r="W1484" s="133"/>
      <c r="X1484" s="133"/>
      <c r="Y1484" s="133"/>
      <c r="Z1484" s="133"/>
      <c r="AA1484" s="133"/>
      <c r="AB1484" s="129" t="str">
        <f>IF(基本情報登録!$D$10="","",IF(基本情報登録!$D$10=F1484,1,0))</f>
        <v/>
      </c>
      <c r="AC1484" s="133"/>
    </row>
    <row r="1485" spans="1:29">
      <c r="A1485" s="171"/>
      <c r="B1485" s="133"/>
      <c r="C1485" s="133"/>
      <c r="D1485" s="133"/>
      <c r="E1485" s="157"/>
      <c r="F1485" s="133"/>
      <c r="G1485" s="133"/>
      <c r="H1485" s="133"/>
      <c r="I1485" s="133"/>
      <c r="J1485" s="133"/>
      <c r="K1485" s="133"/>
      <c r="L1485" s="133"/>
      <c r="M1485" s="133"/>
      <c r="N1485" s="133"/>
      <c r="O1485" s="156"/>
      <c r="P1485" s="133"/>
      <c r="Q1485" s="133"/>
      <c r="R1485" s="133"/>
      <c r="S1485" s="133"/>
      <c r="T1485" s="133"/>
      <c r="U1485" s="133"/>
      <c r="V1485" s="133"/>
      <c r="W1485" s="133"/>
      <c r="X1485" s="133"/>
      <c r="Y1485" s="133"/>
      <c r="Z1485" s="133"/>
      <c r="AA1485" s="133"/>
      <c r="AB1485" s="129" t="str">
        <f>IF(基本情報登録!$D$10="","",IF(基本情報登録!$D$10=F1485,1,0))</f>
        <v/>
      </c>
      <c r="AC1485" s="133"/>
    </row>
    <row r="1486" spans="1:29">
      <c r="A1486" s="171"/>
      <c r="B1486" s="133"/>
      <c r="C1486" s="133"/>
      <c r="D1486" s="133"/>
      <c r="E1486" s="157"/>
      <c r="F1486" s="133"/>
      <c r="G1486" s="133"/>
      <c r="H1486" s="133"/>
      <c r="I1486" s="133"/>
      <c r="J1486" s="133"/>
      <c r="K1486" s="133"/>
      <c r="L1486" s="133"/>
      <c r="M1486" s="133"/>
      <c r="N1486" s="133"/>
      <c r="O1486" s="156"/>
      <c r="P1486" s="133"/>
      <c r="Q1486" s="133"/>
      <c r="R1486" s="133"/>
      <c r="S1486" s="133"/>
      <c r="T1486" s="133"/>
      <c r="U1486" s="133"/>
      <c r="V1486" s="133"/>
      <c r="W1486" s="133"/>
      <c r="X1486" s="133"/>
      <c r="Y1486" s="133"/>
      <c r="Z1486" s="133"/>
      <c r="AA1486" s="133"/>
      <c r="AB1486" s="129" t="str">
        <f>IF(基本情報登録!$D$10="","",IF(基本情報登録!$D$10=F1486,1,0))</f>
        <v/>
      </c>
      <c r="AC1486" s="133"/>
    </row>
    <row r="1487" spans="1:29">
      <c r="A1487" s="171"/>
      <c r="B1487" s="133"/>
      <c r="C1487" s="133"/>
      <c r="D1487" s="133"/>
      <c r="E1487" s="157"/>
      <c r="F1487" s="133"/>
      <c r="G1487" s="133"/>
      <c r="H1487" s="133"/>
      <c r="I1487" s="133"/>
      <c r="J1487" s="133"/>
      <c r="K1487" s="133"/>
      <c r="L1487" s="133"/>
      <c r="M1487" s="133"/>
      <c r="N1487" s="133"/>
      <c r="O1487" s="156"/>
      <c r="P1487" s="133"/>
      <c r="Q1487" s="133"/>
      <c r="R1487" s="133"/>
      <c r="S1487" s="133"/>
      <c r="T1487" s="133"/>
      <c r="U1487" s="133"/>
      <c r="V1487" s="133"/>
      <c r="W1487" s="133"/>
      <c r="X1487" s="133"/>
      <c r="Y1487" s="133"/>
      <c r="Z1487" s="133"/>
      <c r="AA1487" s="133"/>
      <c r="AB1487" s="129" t="str">
        <f>IF(基本情報登録!$D$10="","",IF(基本情報登録!$D$10=F1487,1,0))</f>
        <v/>
      </c>
      <c r="AC1487" s="133"/>
    </row>
    <row r="1488" spans="1:29">
      <c r="A1488" s="171"/>
      <c r="B1488" s="133"/>
      <c r="C1488" s="133"/>
      <c r="D1488" s="133"/>
      <c r="E1488" s="157"/>
      <c r="F1488" s="133"/>
      <c r="G1488" s="133"/>
      <c r="H1488" s="133"/>
      <c r="I1488" s="133"/>
      <c r="J1488" s="133"/>
      <c r="K1488" s="133"/>
      <c r="L1488" s="133"/>
      <c r="M1488" s="133"/>
      <c r="N1488" s="133"/>
      <c r="O1488" s="156"/>
      <c r="P1488" s="133"/>
      <c r="Q1488" s="133"/>
      <c r="R1488" s="133"/>
      <c r="S1488" s="133"/>
      <c r="T1488" s="133"/>
      <c r="U1488" s="133"/>
      <c r="V1488" s="133"/>
      <c r="W1488" s="133"/>
      <c r="X1488" s="133"/>
      <c r="Y1488" s="133"/>
      <c r="Z1488" s="133"/>
      <c r="AA1488" s="133"/>
      <c r="AB1488" s="129" t="str">
        <f>IF(基本情報登録!$D$10="","",IF(基本情報登録!$D$10=F1488,1,0))</f>
        <v/>
      </c>
      <c r="AC1488" s="133"/>
    </row>
    <row r="1489" spans="1:29">
      <c r="A1489" s="171"/>
      <c r="B1489" s="133"/>
      <c r="C1489" s="133"/>
      <c r="D1489" s="133"/>
      <c r="E1489" s="157"/>
      <c r="F1489" s="133"/>
      <c r="G1489" s="133"/>
      <c r="H1489" s="133"/>
      <c r="I1489" s="133"/>
      <c r="J1489" s="133"/>
      <c r="K1489" s="133"/>
      <c r="L1489" s="133"/>
      <c r="M1489" s="133"/>
      <c r="N1489" s="133"/>
      <c r="O1489" s="156"/>
      <c r="P1489" s="133"/>
      <c r="Q1489" s="133"/>
      <c r="R1489" s="133"/>
      <c r="S1489" s="133"/>
      <c r="T1489" s="133"/>
      <c r="U1489" s="133"/>
      <c r="V1489" s="133"/>
      <c r="W1489" s="133"/>
      <c r="X1489" s="133"/>
      <c r="Y1489" s="133"/>
      <c r="Z1489" s="133"/>
      <c r="AA1489" s="133"/>
      <c r="AB1489" s="129" t="str">
        <f>IF(基本情報登録!$D$10="","",IF(基本情報登録!$D$10=F1489,1,0))</f>
        <v/>
      </c>
      <c r="AC1489" s="133"/>
    </row>
    <row r="1490" spans="1:29">
      <c r="A1490" s="171"/>
      <c r="B1490" s="133"/>
      <c r="C1490" s="133"/>
      <c r="D1490" s="133"/>
      <c r="E1490" s="157"/>
      <c r="F1490" s="133"/>
      <c r="G1490" s="133"/>
      <c r="H1490" s="133"/>
      <c r="I1490" s="133"/>
      <c r="J1490" s="133"/>
      <c r="K1490" s="133"/>
      <c r="L1490" s="133"/>
      <c r="M1490" s="133"/>
      <c r="N1490" s="133"/>
      <c r="O1490" s="156"/>
      <c r="P1490" s="133"/>
      <c r="Q1490" s="133"/>
      <c r="R1490" s="133"/>
      <c r="S1490" s="133"/>
      <c r="T1490" s="133"/>
      <c r="U1490" s="133"/>
      <c r="V1490" s="133"/>
      <c r="W1490" s="133"/>
      <c r="X1490" s="133"/>
      <c r="Y1490" s="133"/>
      <c r="Z1490" s="133"/>
      <c r="AA1490" s="133"/>
      <c r="AB1490" s="129" t="str">
        <f>IF(基本情報登録!$D$10="","",IF(基本情報登録!$D$10=F1490,1,0))</f>
        <v/>
      </c>
      <c r="AC1490" s="133"/>
    </row>
    <row r="1491" spans="1:29">
      <c r="A1491" s="171"/>
      <c r="B1491" s="133"/>
      <c r="C1491" s="133"/>
      <c r="D1491" s="133"/>
      <c r="E1491" s="157"/>
      <c r="F1491" s="133"/>
      <c r="G1491" s="133"/>
      <c r="H1491" s="133"/>
      <c r="I1491" s="133"/>
      <c r="J1491" s="133"/>
      <c r="K1491" s="133"/>
      <c r="L1491" s="133"/>
      <c r="M1491" s="133"/>
      <c r="N1491" s="133"/>
      <c r="O1491" s="156"/>
      <c r="P1491" s="133"/>
      <c r="Q1491" s="133"/>
      <c r="R1491" s="133"/>
      <c r="S1491" s="133"/>
      <c r="T1491" s="133"/>
      <c r="U1491" s="133"/>
      <c r="V1491" s="133"/>
      <c r="W1491" s="133"/>
      <c r="X1491" s="133"/>
      <c r="Y1491" s="133"/>
      <c r="Z1491" s="133"/>
      <c r="AA1491" s="133"/>
      <c r="AB1491" s="129" t="str">
        <f>IF(基本情報登録!$D$10="","",IF(基本情報登録!$D$10=F1491,1,0))</f>
        <v/>
      </c>
      <c r="AC1491" s="133"/>
    </row>
    <row r="1492" spans="1:29">
      <c r="A1492" s="171"/>
      <c r="B1492" s="133"/>
      <c r="C1492" s="133"/>
      <c r="D1492" s="133"/>
      <c r="E1492" s="157"/>
      <c r="F1492" s="133"/>
      <c r="G1492" s="133"/>
      <c r="H1492" s="133"/>
      <c r="I1492" s="133"/>
      <c r="J1492" s="133"/>
      <c r="K1492" s="133"/>
      <c r="L1492" s="133"/>
      <c r="M1492" s="133"/>
      <c r="N1492" s="133"/>
      <c r="O1492" s="156"/>
      <c r="P1492" s="133"/>
      <c r="Q1492" s="133"/>
      <c r="R1492" s="133"/>
      <c r="S1492" s="133"/>
      <c r="T1492" s="133"/>
      <c r="U1492" s="133"/>
      <c r="V1492" s="133"/>
      <c r="W1492" s="133"/>
      <c r="X1492" s="133"/>
      <c r="Y1492" s="133"/>
      <c r="Z1492" s="133"/>
      <c r="AA1492" s="133"/>
      <c r="AB1492" s="129" t="str">
        <f>IF(基本情報登録!$D$10="","",IF(基本情報登録!$D$10=F1492,1,0))</f>
        <v/>
      </c>
      <c r="AC1492" s="133"/>
    </row>
    <row r="1493" spans="1:29">
      <c r="A1493" s="171"/>
      <c r="B1493" s="133"/>
      <c r="C1493" s="133"/>
      <c r="D1493" s="133"/>
      <c r="E1493" s="157"/>
      <c r="F1493" s="133"/>
      <c r="G1493" s="133"/>
      <c r="H1493" s="133"/>
      <c r="I1493" s="133"/>
      <c r="J1493" s="133"/>
      <c r="K1493" s="133"/>
      <c r="L1493" s="133"/>
      <c r="M1493" s="133"/>
      <c r="N1493" s="133"/>
      <c r="O1493" s="156"/>
      <c r="P1493" s="133"/>
      <c r="Q1493" s="133"/>
      <c r="R1493" s="133"/>
      <c r="S1493" s="133"/>
      <c r="T1493" s="133"/>
      <c r="U1493" s="133"/>
      <c r="V1493" s="133"/>
      <c r="W1493" s="133"/>
      <c r="X1493" s="133"/>
      <c r="Y1493" s="133"/>
      <c r="Z1493" s="133"/>
      <c r="AA1493" s="133"/>
      <c r="AB1493" s="129" t="str">
        <f>IF(基本情報登録!$D$10="","",IF(基本情報登録!$D$10=F1493,1,0))</f>
        <v/>
      </c>
      <c r="AC1493" s="133"/>
    </row>
    <row r="1494" spans="1:29">
      <c r="A1494" s="171"/>
      <c r="B1494" s="133"/>
      <c r="C1494" s="133"/>
      <c r="D1494" s="133"/>
      <c r="E1494" s="157"/>
      <c r="F1494" s="133"/>
      <c r="G1494" s="133"/>
      <c r="H1494" s="133"/>
      <c r="I1494" s="133"/>
      <c r="J1494" s="133"/>
      <c r="K1494" s="133"/>
      <c r="L1494" s="133"/>
      <c r="M1494" s="133"/>
      <c r="N1494" s="133"/>
      <c r="O1494" s="156"/>
      <c r="P1494" s="133"/>
      <c r="Q1494" s="133"/>
      <c r="R1494" s="133"/>
      <c r="S1494" s="133"/>
      <c r="T1494" s="133"/>
      <c r="U1494" s="133"/>
      <c r="V1494" s="133"/>
      <c r="W1494" s="133"/>
      <c r="X1494" s="133"/>
      <c r="Y1494" s="133"/>
      <c r="Z1494" s="133"/>
      <c r="AA1494" s="133"/>
      <c r="AB1494" s="129" t="str">
        <f>IF(基本情報登録!$D$10="","",IF(基本情報登録!$D$10=F1494,1,0))</f>
        <v/>
      </c>
      <c r="AC1494" s="133"/>
    </row>
    <row r="1495" spans="1:29">
      <c r="A1495" s="171"/>
      <c r="B1495" s="133"/>
      <c r="C1495" s="133"/>
      <c r="D1495" s="133"/>
      <c r="E1495" s="157"/>
      <c r="F1495" s="133"/>
      <c r="G1495" s="133"/>
      <c r="H1495" s="133"/>
      <c r="I1495" s="133"/>
      <c r="J1495" s="133"/>
      <c r="K1495" s="133"/>
      <c r="L1495" s="133"/>
      <c r="M1495" s="133"/>
      <c r="N1495" s="133"/>
      <c r="O1495" s="156"/>
      <c r="P1495" s="133"/>
      <c r="Q1495" s="133"/>
      <c r="R1495" s="133"/>
      <c r="S1495" s="133"/>
      <c r="T1495" s="133"/>
      <c r="U1495" s="133"/>
      <c r="V1495" s="133"/>
      <c r="W1495" s="133"/>
      <c r="X1495" s="133"/>
      <c r="Y1495" s="133"/>
      <c r="Z1495" s="133"/>
      <c r="AA1495" s="133"/>
      <c r="AB1495" s="129" t="str">
        <f>IF(基本情報登録!$D$10="","",IF(基本情報登録!$D$10=F1495,1,0))</f>
        <v/>
      </c>
      <c r="AC1495" s="133"/>
    </row>
    <row r="1496" spans="1:29">
      <c r="A1496" s="171"/>
      <c r="B1496" s="133"/>
      <c r="C1496" s="133"/>
      <c r="D1496" s="133"/>
      <c r="E1496" s="157"/>
      <c r="F1496" s="133"/>
      <c r="G1496" s="133"/>
      <c r="H1496" s="133"/>
      <c r="I1496" s="133"/>
      <c r="J1496" s="133"/>
      <c r="K1496" s="133"/>
      <c r="L1496" s="133"/>
      <c r="M1496" s="133"/>
      <c r="N1496" s="133"/>
      <c r="O1496" s="156"/>
      <c r="P1496" s="133"/>
      <c r="Q1496" s="133"/>
      <c r="R1496" s="133"/>
      <c r="S1496" s="133"/>
      <c r="T1496" s="133"/>
      <c r="U1496" s="133"/>
      <c r="V1496" s="133"/>
      <c r="W1496" s="133"/>
      <c r="X1496" s="133"/>
      <c r="Y1496" s="133"/>
      <c r="Z1496" s="133"/>
      <c r="AA1496" s="133"/>
      <c r="AB1496" s="129" t="str">
        <f>IF(基本情報登録!$D$10="","",IF(基本情報登録!$D$10=F1496,1,0))</f>
        <v/>
      </c>
      <c r="AC1496" s="133"/>
    </row>
    <row r="1497" spans="1:29">
      <c r="A1497" s="171"/>
      <c r="B1497" s="133"/>
      <c r="C1497" s="133"/>
      <c r="D1497" s="133"/>
      <c r="E1497" s="157"/>
      <c r="F1497" s="133"/>
      <c r="G1497" s="133"/>
      <c r="H1497" s="133"/>
      <c r="I1497" s="133"/>
      <c r="J1497" s="133"/>
      <c r="K1497" s="133"/>
      <c r="L1497" s="133"/>
      <c r="M1497" s="133"/>
      <c r="N1497" s="133"/>
      <c r="O1497" s="156"/>
      <c r="P1497" s="133"/>
      <c r="Q1497" s="133"/>
      <c r="R1497" s="133"/>
      <c r="S1497" s="133"/>
      <c r="T1497" s="133"/>
      <c r="U1497" s="133"/>
      <c r="V1497" s="133"/>
      <c r="W1497" s="133"/>
      <c r="X1497" s="133"/>
      <c r="Y1497" s="133"/>
      <c r="Z1497" s="133"/>
      <c r="AA1497" s="133"/>
      <c r="AB1497" s="129" t="str">
        <f>IF(基本情報登録!$D$10="","",IF(基本情報登録!$D$10=F1497,1,0))</f>
        <v/>
      </c>
      <c r="AC1497" s="133"/>
    </row>
    <row r="1498" spans="1:29">
      <c r="A1498" s="171"/>
      <c r="B1498" s="133"/>
      <c r="C1498" s="133"/>
      <c r="D1498" s="133"/>
      <c r="E1498" s="157"/>
      <c r="F1498" s="133"/>
      <c r="G1498" s="133"/>
      <c r="H1498" s="133"/>
      <c r="I1498" s="133"/>
      <c r="J1498" s="133"/>
      <c r="K1498" s="133"/>
      <c r="L1498" s="133"/>
      <c r="M1498" s="133"/>
      <c r="N1498" s="133"/>
      <c r="O1498" s="156"/>
      <c r="P1498" s="133"/>
      <c r="Q1498" s="133"/>
      <c r="R1498" s="133"/>
      <c r="S1498" s="133"/>
      <c r="T1498" s="133"/>
      <c r="U1498" s="133"/>
      <c r="V1498" s="133"/>
      <c r="W1498" s="133"/>
      <c r="X1498" s="133"/>
      <c r="Y1498" s="133"/>
      <c r="Z1498" s="133"/>
      <c r="AA1498" s="133"/>
      <c r="AB1498" s="129" t="str">
        <f>IF(基本情報登録!$D$10="","",IF(基本情報登録!$D$10=F1498,1,0))</f>
        <v/>
      </c>
      <c r="AC1498" s="133"/>
    </row>
    <row r="1499" spans="1:29">
      <c r="A1499" s="171"/>
      <c r="B1499" s="133"/>
      <c r="C1499" s="133"/>
      <c r="D1499" s="133"/>
      <c r="E1499" s="157"/>
      <c r="F1499" s="133"/>
      <c r="G1499" s="133"/>
      <c r="H1499" s="133"/>
      <c r="I1499" s="133"/>
      <c r="J1499" s="133"/>
      <c r="K1499" s="133"/>
      <c r="L1499" s="133"/>
      <c r="M1499" s="133"/>
      <c r="N1499" s="133"/>
      <c r="O1499" s="156"/>
      <c r="P1499" s="133"/>
      <c r="Q1499" s="133"/>
      <c r="R1499" s="133"/>
      <c r="S1499" s="133"/>
      <c r="T1499" s="133"/>
      <c r="U1499" s="133"/>
      <c r="V1499" s="133"/>
      <c r="W1499" s="133"/>
      <c r="X1499" s="133"/>
      <c r="Y1499" s="133"/>
      <c r="Z1499" s="133"/>
      <c r="AA1499" s="133"/>
      <c r="AB1499" s="129" t="str">
        <f>IF(基本情報登録!$D$10="","",IF(基本情報登録!$D$10=F1499,1,0))</f>
        <v/>
      </c>
      <c r="AC1499" s="133"/>
    </row>
    <row r="1500" spans="1:29">
      <c r="A1500" s="171"/>
      <c r="B1500" s="133"/>
      <c r="C1500" s="133"/>
      <c r="D1500" s="133"/>
      <c r="E1500" s="157"/>
      <c r="F1500" s="133"/>
      <c r="G1500" s="133"/>
      <c r="H1500" s="133"/>
      <c r="I1500" s="133"/>
      <c r="J1500" s="133"/>
      <c r="K1500" s="133"/>
      <c r="L1500" s="133"/>
      <c r="M1500" s="133"/>
      <c r="N1500" s="133"/>
      <c r="O1500" s="156"/>
      <c r="P1500" s="133"/>
      <c r="Q1500" s="133"/>
      <c r="R1500" s="133"/>
      <c r="S1500" s="133"/>
      <c r="T1500" s="133"/>
      <c r="U1500" s="133"/>
      <c r="V1500" s="133"/>
      <c r="W1500" s="133"/>
      <c r="X1500" s="133"/>
      <c r="Y1500" s="133"/>
      <c r="Z1500" s="133"/>
      <c r="AA1500" s="133"/>
      <c r="AB1500" s="129" t="str">
        <f>IF(基本情報登録!$D$10="","",IF(基本情報登録!$D$10=F1500,1,0))</f>
        <v/>
      </c>
      <c r="AC1500" s="133"/>
    </row>
    <row r="1501" spans="1:29">
      <c r="A1501" s="171"/>
      <c r="B1501" s="133"/>
      <c r="C1501" s="133"/>
      <c r="D1501" s="133"/>
      <c r="E1501" s="157"/>
      <c r="F1501" s="133"/>
      <c r="G1501" s="133"/>
      <c r="H1501" s="133"/>
      <c r="I1501" s="133"/>
      <c r="J1501" s="133"/>
      <c r="K1501" s="133"/>
      <c r="L1501" s="133"/>
      <c r="M1501" s="133"/>
      <c r="N1501" s="133"/>
      <c r="O1501" s="156"/>
      <c r="P1501" s="133"/>
      <c r="Q1501" s="133"/>
      <c r="R1501" s="133"/>
      <c r="S1501" s="133"/>
      <c r="T1501" s="133"/>
      <c r="U1501" s="133"/>
      <c r="V1501" s="133"/>
      <c r="W1501" s="133"/>
      <c r="X1501" s="133"/>
      <c r="Y1501" s="133"/>
      <c r="Z1501" s="133"/>
      <c r="AA1501" s="133"/>
      <c r="AB1501" s="129" t="str">
        <f>IF(基本情報登録!$D$10="","",IF(基本情報登録!$D$10=F1501,1,0))</f>
        <v/>
      </c>
      <c r="AC1501" s="133"/>
    </row>
    <row r="1502" spans="1:29">
      <c r="A1502" s="171"/>
      <c r="B1502" s="133"/>
      <c r="C1502" s="133"/>
      <c r="D1502" s="133"/>
      <c r="E1502" s="157"/>
      <c r="F1502" s="133"/>
      <c r="G1502" s="133"/>
      <c r="H1502" s="133"/>
      <c r="I1502" s="133"/>
      <c r="J1502" s="133"/>
      <c r="K1502" s="133"/>
      <c r="L1502" s="133"/>
      <c r="M1502" s="133"/>
      <c r="N1502" s="133"/>
      <c r="O1502" s="156"/>
      <c r="P1502" s="133"/>
      <c r="Q1502" s="133"/>
      <c r="R1502" s="133"/>
      <c r="S1502" s="133"/>
      <c r="T1502" s="133"/>
      <c r="U1502" s="133"/>
      <c r="V1502" s="133"/>
      <c r="W1502" s="133"/>
      <c r="X1502" s="133"/>
      <c r="Y1502" s="133"/>
      <c r="Z1502" s="133"/>
      <c r="AA1502" s="133"/>
      <c r="AB1502" s="129" t="str">
        <f>IF(基本情報登録!$D$10="","",IF(基本情報登録!$D$10=F1502,1,0))</f>
        <v/>
      </c>
      <c r="AC1502" s="133"/>
    </row>
    <row r="1503" spans="1:29">
      <c r="A1503" s="171"/>
      <c r="B1503" s="133"/>
      <c r="C1503" s="133"/>
      <c r="D1503" s="133"/>
      <c r="E1503" s="157"/>
      <c r="F1503" s="133"/>
      <c r="G1503" s="133"/>
      <c r="H1503" s="133"/>
      <c r="I1503" s="133"/>
      <c r="J1503" s="133"/>
      <c r="K1503" s="133"/>
      <c r="L1503" s="133"/>
      <c r="M1503" s="133"/>
      <c r="N1503" s="133"/>
      <c r="O1503" s="156"/>
      <c r="P1503" s="133"/>
      <c r="Q1503" s="133"/>
      <c r="R1503" s="133"/>
      <c r="S1503" s="133"/>
      <c r="T1503" s="133"/>
      <c r="U1503" s="133"/>
      <c r="V1503" s="133"/>
      <c r="W1503" s="133"/>
      <c r="X1503" s="133"/>
      <c r="Y1503" s="133"/>
      <c r="Z1503" s="133"/>
      <c r="AA1503" s="133"/>
      <c r="AB1503" s="129" t="str">
        <f>IF(基本情報登録!$D$10="","",IF(基本情報登録!$D$10=F1503,1,0))</f>
        <v/>
      </c>
      <c r="AC1503" s="133"/>
    </row>
    <row r="1504" spans="1:29">
      <c r="A1504" s="171"/>
      <c r="B1504" s="133"/>
      <c r="C1504" s="133"/>
      <c r="D1504" s="133"/>
      <c r="E1504" s="157"/>
      <c r="F1504" s="133"/>
      <c r="G1504" s="133"/>
      <c r="H1504" s="133"/>
      <c r="I1504" s="133"/>
      <c r="J1504" s="133"/>
      <c r="K1504" s="133"/>
      <c r="L1504" s="133"/>
      <c r="M1504" s="133"/>
      <c r="N1504" s="133"/>
      <c r="O1504" s="156"/>
      <c r="P1504" s="133"/>
      <c r="Q1504" s="133"/>
      <c r="R1504" s="133"/>
      <c r="S1504" s="133"/>
      <c r="T1504" s="133"/>
      <c r="U1504" s="133"/>
      <c r="V1504" s="133"/>
      <c r="W1504" s="133"/>
      <c r="X1504" s="133"/>
      <c r="Y1504" s="133"/>
      <c r="Z1504" s="133"/>
      <c r="AA1504" s="133"/>
      <c r="AB1504" s="129" t="str">
        <f>IF(基本情報登録!$D$10="","",IF(基本情報登録!$D$10=F1504,1,0))</f>
        <v/>
      </c>
      <c r="AC1504" s="133"/>
    </row>
    <row r="1505" spans="1:29">
      <c r="A1505" s="171"/>
      <c r="B1505" s="133"/>
      <c r="C1505" s="133"/>
      <c r="D1505" s="133"/>
      <c r="E1505" s="157"/>
      <c r="F1505" s="133"/>
      <c r="G1505" s="133"/>
      <c r="H1505" s="133"/>
      <c r="I1505" s="133"/>
      <c r="J1505" s="133"/>
      <c r="K1505" s="133"/>
      <c r="L1505" s="133"/>
      <c r="M1505" s="133"/>
      <c r="N1505" s="133"/>
      <c r="O1505" s="156"/>
      <c r="P1505" s="133"/>
      <c r="Q1505" s="133"/>
      <c r="R1505" s="133"/>
      <c r="S1505" s="133"/>
      <c r="T1505" s="133"/>
      <c r="U1505" s="133"/>
      <c r="V1505" s="133"/>
      <c r="W1505" s="133"/>
      <c r="X1505" s="133"/>
      <c r="Y1505" s="133"/>
      <c r="Z1505" s="133"/>
      <c r="AA1505" s="133"/>
      <c r="AB1505" s="129" t="str">
        <f>IF(基本情報登録!$D$10="","",IF(基本情報登録!$D$10=F1505,1,0))</f>
        <v/>
      </c>
      <c r="AC1505" s="133"/>
    </row>
    <row r="1506" spans="1:29">
      <c r="A1506" s="171"/>
      <c r="B1506" s="133"/>
      <c r="C1506" s="133"/>
      <c r="D1506" s="133"/>
      <c r="E1506" s="157"/>
      <c r="F1506" s="133"/>
      <c r="G1506" s="133"/>
      <c r="H1506" s="133"/>
      <c r="I1506" s="133"/>
      <c r="J1506" s="133"/>
      <c r="K1506" s="133"/>
      <c r="L1506" s="133"/>
      <c r="M1506" s="133"/>
      <c r="N1506" s="133"/>
      <c r="O1506" s="156"/>
      <c r="P1506" s="133"/>
      <c r="Q1506" s="133"/>
      <c r="R1506" s="133"/>
      <c r="S1506" s="133"/>
      <c r="T1506" s="133"/>
      <c r="U1506" s="133"/>
      <c r="V1506" s="133"/>
      <c r="W1506" s="133"/>
      <c r="X1506" s="133"/>
      <c r="Y1506" s="133"/>
      <c r="Z1506" s="133"/>
      <c r="AA1506" s="133"/>
      <c r="AB1506" s="129" t="str">
        <f>IF(基本情報登録!$D$10="","",IF(基本情報登録!$D$10=F1506,1,0))</f>
        <v/>
      </c>
      <c r="AC1506" s="133"/>
    </row>
    <row r="1507" spans="1:29">
      <c r="A1507" s="171"/>
      <c r="B1507" s="133"/>
      <c r="C1507" s="133"/>
      <c r="D1507" s="133"/>
      <c r="E1507" s="157"/>
      <c r="F1507" s="133"/>
      <c r="G1507" s="133"/>
      <c r="H1507" s="133"/>
      <c r="I1507" s="133"/>
      <c r="J1507" s="133"/>
      <c r="K1507" s="133"/>
      <c r="L1507" s="133"/>
      <c r="M1507" s="133"/>
      <c r="N1507" s="133"/>
      <c r="O1507" s="156"/>
      <c r="P1507" s="133"/>
      <c r="Q1507" s="133"/>
      <c r="R1507" s="133"/>
      <c r="S1507" s="133"/>
      <c r="T1507" s="133"/>
      <c r="U1507" s="133"/>
      <c r="V1507" s="133"/>
      <c r="W1507" s="133"/>
      <c r="X1507" s="133"/>
      <c r="Y1507" s="133"/>
      <c r="Z1507" s="133"/>
      <c r="AA1507" s="133"/>
      <c r="AB1507" s="129" t="str">
        <f>IF(基本情報登録!$D$10="","",IF(基本情報登録!$D$10=F1507,1,0))</f>
        <v/>
      </c>
      <c r="AC1507" s="133"/>
    </row>
    <row r="1508" spans="1:29">
      <c r="A1508" s="171"/>
      <c r="B1508" s="133"/>
      <c r="C1508" s="133"/>
      <c r="D1508" s="133"/>
      <c r="E1508" s="157"/>
      <c r="F1508" s="133"/>
      <c r="G1508" s="133"/>
      <c r="H1508" s="133"/>
      <c r="I1508" s="133"/>
      <c r="J1508" s="133"/>
      <c r="K1508" s="133"/>
      <c r="L1508" s="133"/>
      <c r="M1508" s="133"/>
      <c r="N1508" s="133"/>
      <c r="O1508" s="156"/>
      <c r="P1508" s="133"/>
      <c r="Q1508" s="133"/>
      <c r="R1508" s="133"/>
      <c r="S1508" s="133"/>
      <c r="T1508" s="133"/>
      <c r="U1508" s="133"/>
      <c r="V1508" s="133"/>
      <c r="W1508" s="133"/>
      <c r="X1508" s="133"/>
      <c r="Y1508" s="133"/>
      <c r="Z1508" s="133"/>
      <c r="AA1508" s="133"/>
      <c r="AB1508" s="129" t="str">
        <f>IF(基本情報登録!$D$10="","",IF(基本情報登録!$D$10=F1508,1,0))</f>
        <v/>
      </c>
      <c r="AC1508" s="133"/>
    </row>
    <row r="1509" spans="1:29">
      <c r="A1509" s="171"/>
      <c r="B1509" s="133"/>
      <c r="C1509" s="133"/>
      <c r="D1509" s="133"/>
      <c r="E1509" s="157"/>
      <c r="F1509" s="133"/>
      <c r="G1509" s="133"/>
      <c r="H1509" s="133"/>
      <c r="I1509" s="133"/>
      <c r="J1509" s="133"/>
      <c r="K1509" s="133"/>
      <c r="L1509" s="133"/>
      <c r="M1509" s="133"/>
      <c r="N1509" s="133"/>
      <c r="O1509" s="156"/>
      <c r="P1509" s="133"/>
      <c r="Q1509" s="133"/>
      <c r="R1509" s="133"/>
      <c r="S1509" s="133"/>
      <c r="T1509" s="133"/>
      <c r="U1509" s="133"/>
      <c r="V1509" s="133"/>
      <c r="W1509" s="133"/>
      <c r="X1509" s="133"/>
      <c r="Y1509" s="133"/>
      <c r="Z1509" s="133"/>
      <c r="AA1509" s="133"/>
      <c r="AB1509" s="129" t="str">
        <f>IF(基本情報登録!$D$10="","",IF(基本情報登録!$D$10=F1509,1,0))</f>
        <v/>
      </c>
      <c r="AC1509" s="133"/>
    </row>
    <row r="1510" spans="1:29">
      <c r="A1510" s="171"/>
      <c r="B1510" s="133"/>
      <c r="C1510" s="133"/>
      <c r="D1510" s="133"/>
      <c r="E1510" s="157"/>
      <c r="F1510" s="133"/>
      <c r="G1510" s="133"/>
      <c r="H1510" s="133"/>
      <c r="I1510" s="133"/>
      <c r="J1510" s="133"/>
      <c r="K1510" s="133"/>
      <c r="L1510" s="133"/>
      <c r="M1510" s="133"/>
      <c r="N1510" s="133"/>
      <c r="O1510" s="156"/>
      <c r="P1510" s="133"/>
      <c r="Q1510" s="133"/>
      <c r="R1510" s="133"/>
      <c r="S1510" s="133"/>
      <c r="T1510" s="133"/>
      <c r="U1510" s="133"/>
      <c r="V1510" s="133"/>
      <c r="W1510" s="133"/>
      <c r="X1510" s="133"/>
      <c r="Y1510" s="133"/>
      <c r="Z1510" s="133"/>
      <c r="AA1510" s="133"/>
      <c r="AB1510" s="129" t="str">
        <f>IF(基本情報登録!$D$10="","",IF(基本情報登録!$D$10=F1510,1,0))</f>
        <v/>
      </c>
      <c r="AC1510" s="133"/>
    </row>
    <row r="1511" spans="1:29">
      <c r="A1511" s="171"/>
      <c r="B1511" s="133"/>
      <c r="C1511" s="133"/>
      <c r="D1511" s="133"/>
      <c r="E1511" s="157"/>
      <c r="F1511" s="133"/>
      <c r="G1511" s="133"/>
      <c r="H1511" s="133"/>
      <c r="I1511" s="133"/>
      <c r="J1511" s="133"/>
      <c r="K1511" s="133"/>
      <c r="L1511" s="133"/>
      <c r="M1511" s="133"/>
      <c r="N1511" s="133"/>
      <c r="O1511" s="156"/>
      <c r="P1511" s="133"/>
      <c r="Q1511" s="133"/>
      <c r="R1511" s="133"/>
      <c r="S1511" s="133"/>
      <c r="T1511" s="133"/>
      <c r="U1511" s="133"/>
      <c r="V1511" s="133"/>
      <c r="W1511" s="133"/>
      <c r="X1511" s="133"/>
      <c r="Y1511" s="133"/>
      <c r="Z1511" s="133"/>
      <c r="AA1511" s="133"/>
      <c r="AB1511" s="129" t="str">
        <f>IF(基本情報登録!$D$10="","",IF(基本情報登録!$D$10=F1511,1,0))</f>
        <v/>
      </c>
      <c r="AC1511" s="133"/>
    </row>
    <row r="1512" spans="1:29">
      <c r="A1512" s="171"/>
      <c r="B1512" s="133"/>
      <c r="C1512" s="133"/>
      <c r="D1512" s="133"/>
      <c r="E1512" s="157"/>
      <c r="F1512" s="133"/>
      <c r="G1512" s="133"/>
      <c r="H1512" s="133"/>
      <c r="I1512" s="133"/>
      <c r="J1512" s="133"/>
      <c r="K1512" s="133"/>
      <c r="L1512" s="133"/>
      <c r="M1512" s="133"/>
      <c r="N1512" s="133"/>
      <c r="O1512" s="156"/>
      <c r="P1512" s="133"/>
      <c r="Q1512" s="133"/>
      <c r="R1512" s="133"/>
      <c r="S1512" s="133"/>
      <c r="T1512" s="133"/>
      <c r="U1512" s="133"/>
      <c r="V1512" s="133"/>
      <c r="W1512" s="133"/>
      <c r="X1512" s="133"/>
      <c r="Y1512" s="133"/>
      <c r="Z1512" s="133"/>
      <c r="AA1512" s="133"/>
      <c r="AB1512" s="129" t="str">
        <f>IF(基本情報登録!$D$10="","",IF(基本情報登録!$D$10=F1512,1,0))</f>
        <v/>
      </c>
      <c r="AC1512" s="133"/>
    </row>
    <row r="1513" spans="1:29">
      <c r="A1513" s="171"/>
      <c r="B1513" s="133"/>
      <c r="C1513" s="133"/>
      <c r="D1513" s="133"/>
      <c r="E1513" s="157"/>
      <c r="F1513" s="133"/>
      <c r="G1513" s="133"/>
      <c r="H1513" s="133"/>
      <c r="I1513" s="133"/>
      <c r="J1513" s="133"/>
      <c r="K1513" s="133"/>
      <c r="L1513" s="133"/>
      <c r="M1513" s="133"/>
      <c r="N1513" s="133"/>
      <c r="O1513" s="156"/>
      <c r="P1513" s="133"/>
      <c r="Q1513" s="133"/>
      <c r="R1513" s="133"/>
      <c r="S1513" s="133"/>
      <c r="T1513" s="133"/>
      <c r="U1513" s="133"/>
      <c r="V1513" s="133"/>
      <c r="W1513" s="133"/>
      <c r="X1513" s="133"/>
      <c r="Y1513" s="133"/>
      <c r="Z1513" s="133"/>
      <c r="AA1513" s="133"/>
      <c r="AB1513" s="129" t="str">
        <f>IF(基本情報登録!$D$10="","",IF(基本情報登録!$D$10=F1513,1,0))</f>
        <v/>
      </c>
      <c r="AC1513" s="133"/>
    </row>
    <row r="1514" spans="1:29">
      <c r="A1514" s="171"/>
      <c r="B1514" s="133"/>
      <c r="C1514" s="133"/>
      <c r="D1514" s="133"/>
      <c r="E1514" s="157"/>
      <c r="F1514" s="133"/>
      <c r="G1514" s="133"/>
      <c r="H1514" s="133"/>
      <c r="I1514" s="133"/>
      <c r="J1514" s="133"/>
      <c r="K1514" s="133"/>
      <c r="L1514" s="133"/>
      <c r="M1514" s="133"/>
      <c r="N1514" s="133"/>
      <c r="O1514" s="156"/>
      <c r="P1514" s="133"/>
      <c r="Q1514" s="133"/>
      <c r="R1514" s="133"/>
      <c r="S1514" s="133"/>
      <c r="T1514" s="133"/>
      <c r="U1514" s="133"/>
      <c r="V1514" s="133"/>
      <c r="W1514" s="133"/>
      <c r="X1514" s="133"/>
      <c r="Y1514" s="133"/>
      <c r="Z1514" s="133"/>
      <c r="AA1514" s="133"/>
      <c r="AB1514" s="129" t="str">
        <f>IF(基本情報登録!$D$10="","",IF(基本情報登録!$D$10=F1514,1,0))</f>
        <v/>
      </c>
      <c r="AC1514" s="133"/>
    </row>
    <row r="1515" spans="1:29">
      <c r="A1515" s="171"/>
      <c r="B1515" s="133"/>
      <c r="C1515" s="133"/>
      <c r="D1515" s="133"/>
      <c r="E1515" s="157"/>
      <c r="F1515" s="133"/>
      <c r="G1515" s="133"/>
      <c r="H1515" s="133"/>
      <c r="I1515" s="133"/>
      <c r="J1515" s="133"/>
      <c r="K1515" s="133"/>
      <c r="L1515" s="133"/>
      <c r="M1515" s="133"/>
      <c r="N1515" s="133"/>
      <c r="O1515" s="156"/>
      <c r="P1515" s="133"/>
      <c r="Q1515" s="133"/>
      <c r="R1515" s="133"/>
      <c r="S1515" s="133"/>
      <c r="T1515" s="133"/>
      <c r="U1515" s="133"/>
      <c r="V1515" s="133"/>
      <c r="W1515" s="133"/>
      <c r="X1515" s="133"/>
      <c r="Y1515" s="133"/>
      <c r="Z1515" s="133"/>
      <c r="AA1515" s="133"/>
      <c r="AB1515" s="129" t="str">
        <f>IF(基本情報登録!$D$10="","",IF(基本情報登録!$D$10=F1515,1,0))</f>
        <v/>
      </c>
      <c r="AC1515" s="133"/>
    </row>
    <row r="1516" spans="1:29">
      <c r="A1516" s="171"/>
      <c r="B1516" s="133"/>
      <c r="C1516" s="133"/>
      <c r="D1516" s="133"/>
      <c r="E1516" s="157"/>
      <c r="F1516" s="133"/>
      <c r="G1516" s="133"/>
      <c r="H1516" s="133"/>
      <c r="I1516" s="133"/>
      <c r="J1516" s="133"/>
      <c r="K1516" s="133"/>
      <c r="L1516" s="133"/>
      <c r="M1516" s="133"/>
      <c r="N1516" s="133"/>
      <c r="O1516" s="156"/>
      <c r="P1516" s="133"/>
      <c r="Q1516" s="133"/>
      <c r="R1516" s="133"/>
      <c r="S1516" s="133"/>
      <c r="T1516" s="133"/>
      <c r="U1516" s="133"/>
      <c r="V1516" s="133"/>
      <c r="W1516" s="133"/>
      <c r="X1516" s="133"/>
      <c r="Y1516" s="133"/>
      <c r="Z1516" s="133"/>
      <c r="AA1516" s="133"/>
      <c r="AB1516" s="129" t="str">
        <f>IF(基本情報登録!$D$10="","",IF(基本情報登録!$D$10=F1516,1,0))</f>
        <v/>
      </c>
      <c r="AC1516" s="133"/>
    </row>
    <row r="1517" spans="1:29">
      <c r="A1517" s="171"/>
      <c r="B1517" s="133"/>
      <c r="C1517" s="133"/>
      <c r="D1517" s="133"/>
      <c r="E1517" s="157"/>
      <c r="F1517" s="133"/>
      <c r="G1517" s="133"/>
      <c r="H1517" s="133"/>
      <c r="I1517" s="133"/>
      <c r="J1517" s="133"/>
      <c r="K1517" s="133"/>
      <c r="L1517" s="133"/>
      <c r="M1517" s="133"/>
      <c r="N1517" s="133"/>
      <c r="O1517" s="156"/>
      <c r="P1517" s="133"/>
      <c r="Q1517" s="133"/>
      <c r="R1517" s="133"/>
      <c r="S1517" s="133"/>
      <c r="T1517" s="133"/>
      <c r="U1517" s="133"/>
      <c r="V1517" s="133"/>
      <c r="W1517" s="133"/>
      <c r="X1517" s="133"/>
      <c r="Y1517" s="133"/>
      <c r="Z1517" s="133"/>
      <c r="AA1517" s="133"/>
      <c r="AB1517" s="129" t="str">
        <f>IF(基本情報登録!$D$10="","",IF(基本情報登録!$D$10=F1517,1,0))</f>
        <v/>
      </c>
      <c r="AC1517" s="133"/>
    </row>
    <row r="1518" spans="1:29">
      <c r="A1518" s="171"/>
      <c r="B1518" s="133"/>
      <c r="C1518" s="133"/>
      <c r="D1518" s="133"/>
      <c r="E1518" s="157"/>
      <c r="F1518" s="133"/>
      <c r="G1518" s="133"/>
      <c r="H1518" s="133"/>
      <c r="I1518" s="133"/>
      <c r="J1518" s="133"/>
      <c r="K1518" s="133"/>
      <c r="L1518" s="133"/>
      <c r="M1518" s="133"/>
      <c r="N1518" s="133"/>
      <c r="O1518" s="156"/>
      <c r="P1518" s="133"/>
      <c r="Q1518" s="133"/>
      <c r="R1518" s="133"/>
      <c r="S1518" s="133"/>
      <c r="T1518" s="133"/>
      <c r="U1518" s="133"/>
      <c r="V1518" s="133"/>
      <c r="W1518" s="133"/>
      <c r="X1518" s="133"/>
      <c r="Y1518" s="133"/>
      <c r="Z1518" s="133"/>
      <c r="AA1518" s="133"/>
      <c r="AB1518" s="129" t="str">
        <f>IF(基本情報登録!$D$10="","",IF(基本情報登録!$D$10=F1518,1,0))</f>
        <v/>
      </c>
      <c r="AC1518" s="133"/>
    </row>
    <row r="1519" spans="1:29">
      <c r="A1519" s="171"/>
      <c r="B1519" s="133"/>
      <c r="C1519" s="133"/>
      <c r="D1519" s="133"/>
      <c r="E1519" s="157"/>
      <c r="F1519" s="133"/>
      <c r="G1519" s="133"/>
      <c r="H1519" s="133"/>
      <c r="I1519" s="133"/>
      <c r="J1519" s="133"/>
      <c r="K1519" s="133"/>
      <c r="L1519" s="133"/>
      <c r="M1519" s="133"/>
      <c r="N1519" s="133"/>
      <c r="O1519" s="156"/>
      <c r="P1519" s="133"/>
      <c r="Q1519" s="133"/>
      <c r="R1519" s="133"/>
      <c r="S1519" s="133"/>
      <c r="T1519" s="133"/>
      <c r="U1519" s="133"/>
      <c r="V1519" s="133"/>
      <c r="W1519" s="133"/>
      <c r="X1519" s="133"/>
      <c r="Y1519" s="133"/>
      <c r="Z1519" s="133"/>
      <c r="AA1519" s="133"/>
      <c r="AB1519" s="129" t="str">
        <f>IF(基本情報登録!$D$10="","",IF(基本情報登録!$D$10=F1519,1,0))</f>
        <v/>
      </c>
      <c r="AC1519" s="133"/>
    </row>
    <row r="1520" spans="1:29">
      <c r="A1520" s="171"/>
      <c r="B1520" s="133"/>
      <c r="C1520" s="133"/>
      <c r="D1520" s="133"/>
      <c r="E1520" s="157"/>
      <c r="F1520" s="133"/>
      <c r="G1520" s="133"/>
      <c r="H1520" s="133"/>
      <c r="I1520" s="133"/>
      <c r="J1520" s="133"/>
      <c r="K1520" s="133"/>
      <c r="L1520" s="133"/>
      <c r="M1520" s="133"/>
      <c r="N1520" s="133"/>
      <c r="O1520" s="156"/>
      <c r="P1520" s="133"/>
      <c r="Q1520" s="133"/>
      <c r="R1520" s="133"/>
      <c r="S1520" s="133"/>
      <c r="T1520" s="133"/>
      <c r="U1520" s="133"/>
      <c r="V1520" s="133"/>
      <c r="W1520" s="133"/>
      <c r="X1520" s="133"/>
      <c r="Y1520" s="133"/>
      <c r="Z1520" s="133"/>
      <c r="AA1520" s="133"/>
      <c r="AB1520" s="129" t="str">
        <f>IF(基本情報登録!$D$10="","",IF(基本情報登録!$D$10=F1520,1,0))</f>
        <v/>
      </c>
      <c r="AC1520" s="133"/>
    </row>
    <row r="1521" spans="1:29">
      <c r="A1521" s="171"/>
      <c r="B1521" s="133"/>
      <c r="C1521" s="133"/>
      <c r="D1521" s="133"/>
      <c r="E1521" s="157"/>
      <c r="F1521" s="133"/>
      <c r="G1521" s="133"/>
      <c r="H1521" s="133"/>
      <c r="I1521" s="133"/>
      <c r="J1521" s="133"/>
      <c r="K1521" s="133"/>
      <c r="L1521" s="133"/>
      <c r="M1521" s="133"/>
      <c r="N1521" s="133"/>
      <c r="O1521" s="156"/>
      <c r="P1521" s="133"/>
      <c r="Q1521" s="133"/>
      <c r="R1521" s="133"/>
      <c r="S1521" s="133"/>
      <c r="T1521" s="133"/>
      <c r="U1521" s="133"/>
      <c r="V1521" s="133"/>
      <c r="W1521" s="133"/>
      <c r="X1521" s="133"/>
      <c r="Y1521" s="133"/>
      <c r="Z1521" s="133"/>
      <c r="AA1521" s="133"/>
      <c r="AB1521" s="129" t="str">
        <f>IF(基本情報登録!$D$10="","",IF(基本情報登録!$D$10=F1521,1,0))</f>
        <v/>
      </c>
      <c r="AC1521" s="133"/>
    </row>
    <row r="1522" spans="1:29">
      <c r="A1522" s="171"/>
      <c r="B1522" s="133"/>
      <c r="C1522" s="133"/>
      <c r="D1522" s="133"/>
      <c r="E1522" s="157"/>
      <c r="F1522" s="133"/>
      <c r="G1522" s="133"/>
      <c r="H1522" s="133"/>
      <c r="I1522" s="133"/>
      <c r="J1522" s="133"/>
      <c r="K1522" s="133"/>
      <c r="L1522" s="133"/>
      <c r="M1522" s="133"/>
      <c r="N1522" s="133"/>
      <c r="O1522" s="156"/>
      <c r="P1522" s="133"/>
      <c r="Q1522" s="133"/>
      <c r="R1522" s="133"/>
      <c r="S1522" s="133"/>
      <c r="T1522" s="133"/>
      <c r="U1522" s="133"/>
      <c r="V1522" s="133"/>
      <c r="W1522" s="133"/>
      <c r="X1522" s="133"/>
      <c r="Y1522" s="133"/>
      <c r="Z1522" s="133"/>
      <c r="AA1522" s="133"/>
      <c r="AB1522" s="129" t="str">
        <f>IF(基本情報登録!$D$10="","",IF(基本情報登録!$D$10=F1522,1,0))</f>
        <v/>
      </c>
      <c r="AC1522" s="133"/>
    </row>
    <row r="1523" spans="1:29">
      <c r="A1523" s="171"/>
      <c r="B1523" s="133"/>
      <c r="C1523" s="133"/>
      <c r="D1523" s="133"/>
      <c r="E1523" s="157"/>
      <c r="F1523" s="133"/>
      <c r="G1523" s="133"/>
      <c r="H1523" s="133"/>
      <c r="I1523" s="133"/>
      <c r="J1523" s="133"/>
      <c r="K1523" s="133"/>
      <c r="L1523" s="133"/>
      <c r="M1523" s="133"/>
      <c r="N1523" s="133"/>
      <c r="O1523" s="156"/>
      <c r="P1523" s="133"/>
      <c r="Q1523" s="133"/>
      <c r="R1523" s="133"/>
      <c r="S1523" s="133"/>
      <c r="T1523" s="133"/>
      <c r="U1523" s="133"/>
      <c r="V1523" s="133"/>
      <c r="W1523" s="133"/>
      <c r="X1523" s="133"/>
      <c r="Y1523" s="133"/>
      <c r="Z1523" s="133"/>
      <c r="AA1523" s="133"/>
      <c r="AB1523" s="129" t="str">
        <f>IF(基本情報登録!$D$10="","",IF(基本情報登録!$D$10=F1523,1,0))</f>
        <v/>
      </c>
      <c r="AC1523" s="133"/>
    </row>
    <row r="1524" spans="1:29">
      <c r="A1524" s="171"/>
      <c r="B1524" s="133"/>
      <c r="C1524" s="133"/>
      <c r="D1524" s="133"/>
      <c r="E1524" s="157"/>
      <c r="F1524" s="133"/>
      <c r="G1524" s="133"/>
      <c r="H1524" s="133"/>
      <c r="I1524" s="133"/>
      <c r="J1524" s="133"/>
      <c r="K1524" s="133"/>
      <c r="L1524" s="133"/>
      <c r="M1524" s="133"/>
      <c r="N1524" s="133"/>
      <c r="O1524" s="156"/>
      <c r="P1524" s="133"/>
      <c r="Q1524" s="133"/>
      <c r="R1524" s="133"/>
      <c r="S1524" s="133"/>
      <c r="T1524" s="133"/>
      <c r="U1524" s="133"/>
      <c r="V1524" s="133"/>
      <c r="W1524" s="133"/>
      <c r="X1524" s="133"/>
      <c r="Y1524" s="133"/>
      <c r="Z1524" s="133"/>
      <c r="AA1524" s="133"/>
      <c r="AB1524" s="129" t="str">
        <f>IF(基本情報登録!$D$10="","",IF(基本情報登録!$D$10=F1524,1,0))</f>
        <v/>
      </c>
      <c r="AC1524" s="133"/>
    </row>
    <row r="1525" spans="1:29">
      <c r="A1525" s="171"/>
      <c r="B1525" s="133"/>
      <c r="C1525" s="133"/>
      <c r="D1525" s="133"/>
      <c r="E1525" s="157"/>
      <c r="F1525" s="133"/>
      <c r="G1525" s="133"/>
      <c r="H1525" s="133"/>
      <c r="I1525" s="133"/>
      <c r="J1525" s="133"/>
      <c r="K1525" s="133"/>
      <c r="L1525" s="133"/>
      <c r="M1525" s="133"/>
      <c r="N1525" s="133"/>
      <c r="O1525" s="156"/>
      <c r="P1525" s="133"/>
      <c r="Q1525" s="133"/>
      <c r="R1525" s="133"/>
      <c r="S1525" s="133"/>
      <c r="T1525" s="133"/>
      <c r="U1525" s="133"/>
      <c r="V1525" s="133"/>
      <c r="W1525" s="133"/>
      <c r="X1525" s="133"/>
      <c r="Y1525" s="133"/>
      <c r="Z1525" s="133"/>
      <c r="AA1525" s="133"/>
      <c r="AB1525" s="129" t="str">
        <f>IF(基本情報登録!$D$10="","",IF(基本情報登録!$D$10=F1525,1,0))</f>
        <v/>
      </c>
      <c r="AC1525" s="133"/>
    </row>
    <row r="1526" spans="1:29">
      <c r="A1526" s="171"/>
      <c r="B1526" s="133"/>
      <c r="C1526" s="133"/>
      <c r="D1526" s="133"/>
      <c r="E1526" s="157"/>
      <c r="F1526" s="133"/>
      <c r="G1526" s="133"/>
      <c r="H1526" s="133"/>
      <c r="I1526" s="133"/>
      <c r="J1526" s="133"/>
      <c r="K1526" s="133"/>
      <c r="L1526" s="133"/>
      <c r="M1526" s="133"/>
      <c r="N1526" s="133"/>
      <c r="O1526" s="156"/>
      <c r="P1526" s="133"/>
      <c r="Q1526" s="133"/>
      <c r="R1526" s="133"/>
      <c r="S1526" s="133"/>
      <c r="T1526" s="133"/>
      <c r="U1526" s="133"/>
      <c r="V1526" s="133"/>
      <c r="W1526" s="133"/>
      <c r="X1526" s="133"/>
      <c r="Y1526" s="133"/>
      <c r="Z1526" s="133"/>
      <c r="AA1526" s="133"/>
      <c r="AB1526" s="129" t="str">
        <f>IF(基本情報登録!$D$10="","",IF(基本情報登録!$D$10=F1526,1,0))</f>
        <v/>
      </c>
      <c r="AC1526" s="133"/>
    </row>
    <row r="1527" spans="1:29">
      <c r="A1527" s="171"/>
      <c r="B1527" s="133"/>
      <c r="C1527" s="133"/>
      <c r="D1527" s="133"/>
      <c r="E1527" s="157"/>
      <c r="F1527" s="133"/>
      <c r="G1527" s="133"/>
      <c r="H1527" s="133"/>
      <c r="I1527" s="133"/>
      <c r="J1527" s="133"/>
      <c r="K1527" s="133"/>
      <c r="L1527" s="133"/>
      <c r="M1527" s="133"/>
      <c r="N1527" s="133"/>
      <c r="O1527" s="156"/>
      <c r="P1527" s="133"/>
      <c r="Q1527" s="133"/>
      <c r="R1527" s="133"/>
      <c r="S1527" s="133"/>
      <c r="T1527" s="133"/>
      <c r="U1527" s="133"/>
      <c r="V1527" s="133"/>
      <c r="W1527" s="133"/>
      <c r="X1527" s="133"/>
      <c r="Y1527" s="133"/>
      <c r="Z1527" s="133"/>
      <c r="AA1527" s="133"/>
      <c r="AB1527" s="129" t="str">
        <f>IF(基本情報登録!$D$10="","",IF(基本情報登録!$D$10=F1527,1,0))</f>
        <v/>
      </c>
      <c r="AC1527" s="133"/>
    </row>
    <row r="1528" spans="1:29">
      <c r="A1528" s="171"/>
      <c r="B1528" s="133"/>
      <c r="C1528" s="133"/>
      <c r="D1528" s="133"/>
      <c r="E1528" s="157"/>
      <c r="F1528" s="133"/>
      <c r="G1528" s="133"/>
      <c r="H1528" s="133"/>
      <c r="I1528" s="133"/>
      <c r="J1528" s="133"/>
      <c r="K1528" s="133"/>
      <c r="L1528" s="133"/>
      <c r="M1528" s="133"/>
      <c r="N1528" s="133"/>
      <c r="O1528" s="156"/>
      <c r="P1528" s="133"/>
      <c r="Q1528" s="133"/>
      <c r="R1528" s="133"/>
      <c r="S1528" s="133"/>
      <c r="T1528" s="133"/>
      <c r="U1528" s="133"/>
      <c r="V1528" s="133"/>
      <c r="W1528" s="133"/>
      <c r="X1528" s="133"/>
      <c r="Y1528" s="133"/>
      <c r="Z1528" s="133"/>
      <c r="AA1528" s="133"/>
      <c r="AB1528" s="129" t="str">
        <f>IF(基本情報登録!$D$10="","",IF(基本情報登録!$D$10=F1528,1,0))</f>
        <v/>
      </c>
      <c r="AC1528" s="133"/>
    </row>
    <row r="1529" spans="1:29">
      <c r="A1529" s="171"/>
      <c r="B1529" s="133"/>
      <c r="C1529" s="133"/>
      <c r="D1529" s="133"/>
      <c r="E1529" s="157"/>
      <c r="F1529" s="133"/>
      <c r="G1529" s="133"/>
      <c r="H1529" s="133"/>
      <c r="I1529" s="133"/>
      <c r="J1529" s="133"/>
      <c r="K1529" s="133"/>
      <c r="L1529" s="133"/>
      <c r="M1529" s="133"/>
      <c r="N1529" s="133"/>
      <c r="O1529" s="156"/>
      <c r="P1529" s="133"/>
      <c r="Q1529" s="133"/>
      <c r="R1529" s="133"/>
      <c r="S1529" s="133"/>
      <c r="T1529" s="133"/>
      <c r="U1529" s="133"/>
      <c r="V1529" s="133"/>
      <c r="W1529" s="133"/>
      <c r="X1529" s="133"/>
      <c r="Y1529" s="133"/>
      <c r="Z1529" s="133"/>
      <c r="AA1529" s="133"/>
      <c r="AB1529" s="129" t="str">
        <f>IF(基本情報登録!$D$10="","",IF(基本情報登録!$D$10=F1529,1,0))</f>
        <v/>
      </c>
      <c r="AC1529" s="133"/>
    </row>
    <row r="1530" spans="1:29">
      <c r="A1530" s="171"/>
      <c r="B1530" s="133"/>
      <c r="C1530" s="133"/>
      <c r="D1530" s="133"/>
      <c r="E1530" s="157"/>
      <c r="F1530" s="133"/>
      <c r="G1530" s="133"/>
      <c r="H1530" s="133"/>
      <c r="I1530" s="133"/>
      <c r="J1530" s="133"/>
      <c r="K1530" s="133"/>
      <c r="L1530" s="133"/>
      <c r="M1530" s="133"/>
      <c r="N1530" s="133"/>
      <c r="O1530" s="156"/>
      <c r="P1530" s="133"/>
      <c r="Q1530" s="133"/>
      <c r="R1530" s="133"/>
      <c r="S1530" s="133"/>
      <c r="T1530" s="133"/>
      <c r="U1530" s="133"/>
      <c r="V1530" s="133"/>
      <c r="W1530" s="133"/>
      <c r="X1530" s="133"/>
      <c r="Y1530" s="133"/>
      <c r="Z1530" s="133"/>
      <c r="AA1530" s="133"/>
      <c r="AB1530" s="129" t="str">
        <f>IF(基本情報登録!$D$10="","",IF(基本情報登録!$D$10=F1530,1,0))</f>
        <v/>
      </c>
      <c r="AC1530" s="133"/>
    </row>
    <row r="1531" spans="1:29">
      <c r="A1531" s="171"/>
      <c r="B1531" s="133"/>
      <c r="C1531" s="133"/>
      <c r="D1531" s="133"/>
      <c r="E1531" s="157"/>
      <c r="F1531" s="133"/>
      <c r="G1531" s="133"/>
      <c r="H1531" s="133"/>
      <c r="I1531" s="133"/>
      <c r="J1531" s="133"/>
      <c r="K1531" s="133"/>
      <c r="L1531" s="133"/>
      <c r="M1531" s="133"/>
      <c r="N1531" s="133"/>
      <c r="O1531" s="156"/>
      <c r="P1531" s="133"/>
      <c r="Q1531" s="133"/>
      <c r="R1531" s="133"/>
      <c r="S1531" s="133"/>
      <c r="T1531" s="133"/>
      <c r="U1531" s="133"/>
      <c r="V1531" s="133"/>
      <c r="W1531" s="133"/>
      <c r="X1531" s="133"/>
      <c r="Y1531" s="133"/>
      <c r="Z1531" s="133"/>
      <c r="AA1531" s="133"/>
      <c r="AB1531" s="129" t="str">
        <f>IF(基本情報登録!$D$10="","",IF(基本情報登録!$D$10=F1531,1,0))</f>
        <v/>
      </c>
      <c r="AC1531" s="133"/>
    </row>
    <row r="1532" spans="1:29">
      <c r="A1532" s="171"/>
      <c r="B1532" s="133"/>
      <c r="C1532" s="133"/>
      <c r="D1532" s="133"/>
      <c r="E1532" s="157"/>
      <c r="F1532" s="133"/>
      <c r="G1532" s="133"/>
      <c r="H1532" s="133"/>
      <c r="I1532" s="133"/>
      <c r="J1532" s="133"/>
      <c r="K1532" s="133"/>
      <c r="L1532" s="133"/>
      <c r="M1532" s="133"/>
      <c r="N1532" s="133"/>
      <c r="O1532" s="156"/>
      <c r="P1532" s="133"/>
      <c r="Q1532" s="133"/>
      <c r="R1532" s="133"/>
      <c r="S1532" s="133"/>
      <c r="T1532" s="133"/>
      <c r="U1532" s="133"/>
      <c r="V1532" s="133"/>
      <c r="W1532" s="133"/>
      <c r="X1532" s="133"/>
      <c r="Y1532" s="133"/>
      <c r="Z1532" s="133"/>
      <c r="AA1532" s="133"/>
      <c r="AB1532" s="129" t="str">
        <f>IF(基本情報登録!$D$10="","",IF(基本情報登録!$D$10=F1532,1,0))</f>
        <v/>
      </c>
      <c r="AC1532" s="133"/>
    </row>
    <row r="1533" spans="1:29">
      <c r="A1533" s="171"/>
      <c r="B1533" s="133"/>
      <c r="C1533" s="133"/>
      <c r="D1533" s="133"/>
      <c r="E1533" s="157"/>
      <c r="F1533" s="133"/>
      <c r="G1533" s="133"/>
      <c r="H1533" s="133"/>
      <c r="I1533" s="133"/>
      <c r="J1533" s="133"/>
      <c r="K1533" s="133"/>
      <c r="L1533" s="133"/>
      <c r="M1533" s="133"/>
      <c r="N1533" s="133"/>
      <c r="O1533" s="156"/>
      <c r="P1533" s="133"/>
      <c r="Q1533" s="133"/>
      <c r="R1533" s="133"/>
      <c r="S1533" s="133"/>
      <c r="T1533" s="133"/>
      <c r="U1533" s="133"/>
      <c r="V1533" s="133"/>
      <c r="W1533" s="133"/>
      <c r="X1533" s="133"/>
      <c r="Y1533" s="133"/>
      <c r="Z1533" s="133"/>
      <c r="AA1533" s="133"/>
      <c r="AB1533" s="129" t="str">
        <f>IF(基本情報登録!$D$10="","",IF(基本情報登録!$D$10=F1533,1,0))</f>
        <v/>
      </c>
      <c r="AC1533" s="133"/>
    </row>
    <row r="1534" spans="1:29">
      <c r="A1534" s="171"/>
      <c r="B1534" s="133"/>
      <c r="C1534" s="133"/>
      <c r="D1534" s="133"/>
      <c r="E1534" s="157"/>
      <c r="F1534" s="133"/>
      <c r="G1534" s="133"/>
      <c r="H1534" s="133"/>
      <c r="I1534" s="133"/>
      <c r="J1534" s="133"/>
      <c r="K1534" s="133"/>
      <c r="L1534" s="133"/>
      <c r="M1534" s="133"/>
      <c r="N1534" s="133"/>
      <c r="O1534" s="156"/>
      <c r="P1534" s="133"/>
      <c r="Q1534" s="133"/>
      <c r="R1534" s="133"/>
      <c r="S1534" s="133"/>
      <c r="T1534" s="133"/>
      <c r="U1534" s="133"/>
      <c r="V1534" s="133"/>
      <c r="W1534" s="133"/>
      <c r="X1534" s="133"/>
      <c r="Y1534" s="133"/>
      <c r="Z1534" s="133"/>
      <c r="AA1534" s="133"/>
      <c r="AB1534" s="129" t="str">
        <f>IF(基本情報登録!$D$10="","",IF(基本情報登録!$D$10=F1534,1,0))</f>
        <v/>
      </c>
      <c r="AC1534" s="133"/>
    </row>
    <row r="1535" spans="1:29">
      <c r="A1535" s="171"/>
      <c r="B1535" s="133"/>
      <c r="C1535" s="133"/>
      <c r="D1535" s="133"/>
      <c r="E1535" s="157"/>
      <c r="F1535" s="133"/>
      <c r="G1535" s="133"/>
      <c r="H1535" s="133"/>
      <c r="I1535" s="133"/>
      <c r="J1535" s="133"/>
      <c r="K1535" s="133"/>
      <c r="L1535" s="133"/>
      <c r="M1535" s="133"/>
      <c r="N1535" s="133"/>
      <c r="O1535" s="156"/>
      <c r="P1535" s="133"/>
      <c r="Q1535" s="133"/>
      <c r="R1535" s="133"/>
      <c r="S1535" s="133"/>
      <c r="T1535" s="133"/>
      <c r="U1535" s="133"/>
      <c r="V1535" s="133"/>
      <c r="W1535" s="133"/>
      <c r="X1535" s="133"/>
      <c r="Y1535" s="133"/>
      <c r="Z1535" s="133"/>
      <c r="AA1535" s="133"/>
      <c r="AB1535" s="129" t="str">
        <f>IF(基本情報登録!$D$10="","",IF(基本情報登録!$D$10=F1535,1,0))</f>
        <v/>
      </c>
      <c r="AC1535" s="133"/>
    </row>
    <row r="1536" spans="1:29">
      <c r="A1536" s="171"/>
      <c r="B1536" s="133"/>
      <c r="C1536" s="133"/>
      <c r="D1536" s="133"/>
      <c r="E1536" s="157"/>
      <c r="F1536" s="133"/>
      <c r="G1536" s="133"/>
      <c r="H1536" s="133"/>
      <c r="I1536" s="133"/>
      <c r="J1536" s="133"/>
      <c r="K1536" s="133"/>
      <c r="L1536" s="133"/>
      <c r="M1536" s="133"/>
      <c r="N1536" s="133"/>
      <c r="O1536" s="156"/>
      <c r="P1536" s="133"/>
      <c r="Q1536" s="133"/>
      <c r="R1536" s="133"/>
      <c r="S1536" s="133"/>
      <c r="T1536" s="133"/>
      <c r="U1536" s="133"/>
      <c r="V1536" s="133"/>
      <c r="W1536" s="133"/>
      <c r="X1536" s="133"/>
      <c r="Y1536" s="133"/>
      <c r="Z1536" s="133"/>
      <c r="AA1536" s="133"/>
      <c r="AB1536" s="129" t="str">
        <f>IF(基本情報登録!$D$10="","",IF(基本情報登録!$D$10=F1536,1,0))</f>
        <v/>
      </c>
      <c r="AC1536" s="133"/>
    </row>
    <row r="1537" spans="1:29">
      <c r="A1537" s="171"/>
      <c r="B1537" s="133"/>
      <c r="C1537" s="133"/>
      <c r="D1537" s="133"/>
      <c r="E1537" s="157"/>
      <c r="F1537" s="133"/>
      <c r="G1537" s="133"/>
      <c r="H1537" s="133"/>
      <c r="I1537" s="133"/>
      <c r="J1537" s="133"/>
      <c r="K1537" s="133"/>
      <c r="L1537" s="133"/>
      <c r="M1537" s="133"/>
      <c r="N1537" s="133"/>
      <c r="O1537" s="156"/>
      <c r="P1537" s="133"/>
      <c r="Q1537" s="133"/>
      <c r="R1537" s="133"/>
      <c r="S1537" s="133"/>
      <c r="T1537" s="133"/>
      <c r="U1537" s="133"/>
      <c r="V1537" s="133"/>
      <c r="W1537" s="133"/>
      <c r="X1537" s="133"/>
      <c r="Y1537" s="133"/>
      <c r="Z1537" s="133"/>
      <c r="AA1537" s="133"/>
      <c r="AB1537" s="129" t="str">
        <f>IF(基本情報登録!$D$10="","",IF(基本情報登録!$D$10=F1537,1,0))</f>
        <v/>
      </c>
      <c r="AC1537" s="133"/>
    </row>
    <row r="1538" spans="1:29">
      <c r="A1538" s="171"/>
      <c r="B1538" s="133"/>
      <c r="C1538" s="133"/>
      <c r="D1538" s="133"/>
      <c r="E1538" s="157"/>
      <c r="F1538" s="133"/>
      <c r="G1538" s="133"/>
      <c r="H1538" s="133"/>
      <c r="I1538" s="133"/>
      <c r="J1538" s="133"/>
      <c r="K1538" s="133"/>
      <c r="L1538" s="133"/>
      <c r="M1538" s="133"/>
      <c r="N1538" s="133"/>
      <c r="O1538" s="156"/>
      <c r="P1538" s="133"/>
      <c r="Q1538" s="133"/>
      <c r="R1538" s="133"/>
      <c r="S1538" s="133"/>
      <c r="T1538" s="133"/>
      <c r="U1538" s="133"/>
      <c r="V1538" s="133"/>
      <c r="W1538" s="133"/>
      <c r="X1538" s="133"/>
      <c r="Y1538" s="133"/>
      <c r="Z1538" s="133"/>
      <c r="AA1538" s="133"/>
      <c r="AB1538" s="129" t="str">
        <f>IF(基本情報登録!$D$10="","",IF(基本情報登録!$D$10=F1538,1,0))</f>
        <v/>
      </c>
      <c r="AC1538" s="133"/>
    </row>
    <row r="1539" spans="1:29">
      <c r="A1539" s="171"/>
      <c r="B1539" s="133"/>
      <c r="C1539" s="133"/>
      <c r="D1539" s="133"/>
      <c r="E1539" s="157"/>
      <c r="F1539" s="133"/>
      <c r="G1539" s="133"/>
      <c r="H1539" s="133"/>
      <c r="I1539" s="133"/>
      <c r="J1539" s="133"/>
      <c r="K1539" s="133"/>
      <c r="L1539" s="133"/>
      <c r="M1539" s="133"/>
      <c r="N1539" s="133"/>
      <c r="O1539" s="156"/>
      <c r="P1539" s="133"/>
      <c r="Q1539" s="133"/>
      <c r="R1539" s="133"/>
      <c r="S1539" s="133"/>
      <c r="T1539" s="133"/>
      <c r="U1539" s="133"/>
      <c r="V1539" s="133"/>
      <c r="W1539" s="133"/>
      <c r="X1539" s="133"/>
      <c r="Y1539" s="133"/>
      <c r="Z1539" s="133"/>
      <c r="AA1539" s="133"/>
      <c r="AB1539" s="129" t="str">
        <f>IF(基本情報登録!$D$10="","",IF(基本情報登録!$D$10=F1539,1,0))</f>
        <v/>
      </c>
      <c r="AC1539" s="133"/>
    </row>
    <row r="1540" spans="1:29">
      <c r="A1540" s="171"/>
      <c r="B1540" s="133"/>
      <c r="C1540" s="133"/>
      <c r="D1540" s="133"/>
      <c r="E1540" s="157"/>
      <c r="F1540" s="133"/>
      <c r="G1540" s="133"/>
      <c r="H1540" s="133"/>
      <c r="I1540" s="133"/>
      <c r="J1540" s="133"/>
      <c r="K1540" s="133"/>
      <c r="L1540" s="133"/>
      <c r="M1540" s="133"/>
      <c r="N1540" s="133"/>
      <c r="O1540" s="156"/>
      <c r="P1540" s="133"/>
      <c r="Q1540" s="133"/>
      <c r="R1540" s="133"/>
      <c r="S1540" s="133"/>
      <c r="T1540" s="133"/>
      <c r="U1540" s="133"/>
      <c r="V1540" s="133"/>
      <c r="W1540" s="133"/>
      <c r="X1540" s="133"/>
      <c r="Y1540" s="133"/>
      <c r="Z1540" s="133"/>
      <c r="AA1540" s="133"/>
      <c r="AB1540" s="129" t="str">
        <f>IF(基本情報登録!$D$10="","",IF(基本情報登録!$D$10=F1540,1,0))</f>
        <v/>
      </c>
      <c r="AC1540" s="133"/>
    </row>
    <row r="1541" spans="1:29">
      <c r="A1541" s="171"/>
      <c r="B1541" s="133"/>
      <c r="C1541" s="133"/>
      <c r="D1541" s="133"/>
      <c r="E1541" s="157"/>
      <c r="F1541" s="133"/>
      <c r="G1541" s="133"/>
      <c r="H1541" s="133"/>
      <c r="I1541" s="133"/>
      <c r="J1541" s="133"/>
      <c r="K1541" s="133"/>
      <c r="L1541" s="133"/>
      <c r="M1541" s="133"/>
      <c r="N1541" s="133"/>
      <c r="O1541" s="156"/>
      <c r="P1541" s="133"/>
      <c r="Q1541" s="133"/>
      <c r="R1541" s="133"/>
      <c r="S1541" s="133"/>
      <c r="T1541" s="133"/>
      <c r="U1541" s="133"/>
      <c r="V1541" s="133"/>
      <c r="W1541" s="133"/>
      <c r="X1541" s="133"/>
      <c r="Y1541" s="133"/>
      <c r="Z1541" s="133"/>
      <c r="AA1541" s="133"/>
      <c r="AB1541" s="129" t="str">
        <f>IF(基本情報登録!$D$10="","",IF(基本情報登録!$D$10=F1541,1,0))</f>
        <v/>
      </c>
      <c r="AC1541" s="133"/>
    </row>
    <row r="1542" spans="1:29">
      <c r="A1542" s="171"/>
      <c r="B1542" s="133"/>
      <c r="C1542" s="133"/>
      <c r="D1542" s="133"/>
      <c r="E1542" s="157"/>
      <c r="F1542" s="133"/>
      <c r="G1542" s="133"/>
      <c r="H1542" s="133"/>
      <c r="I1542" s="133"/>
      <c r="J1542" s="133"/>
      <c r="K1542" s="133"/>
      <c r="L1542" s="133"/>
      <c r="M1542" s="133"/>
      <c r="N1542" s="133"/>
      <c r="O1542" s="156"/>
      <c r="P1542" s="133"/>
      <c r="Q1542" s="133"/>
      <c r="R1542" s="133"/>
      <c r="S1542" s="133"/>
      <c r="T1542" s="133"/>
      <c r="U1542" s="133"/>
      <c r="V1542" s="133"/>
      <c r="W1542" s="133"/>
      <c r="X1542" s="133"/>
      <c r="Y1542" s="133"/>
      <c r="Z1542" s="133"/>
      <c r="AA1542" s="133"/>
      <c r="AB1542" s="129" t="str">
        <f>IF(基本情報登録!$D$10="","",IF(基本情報登録!$D$10=F1542,1,0))</f>
        <v/>
      </c>
      <c r="AC1542" s="133"/>
    </row>
    <row r="1543" spans="1:29">
      <c r="A1543" s="171"/>
      <c r="B1543" s="133"/>
      <c r="C1543" s="133"/>
      <c r="D1543" s="133"/>
      <c r="E1543" s="157"/>
      <c r="F1543" s="133"/>
      <c r="G1543" s="133"/>
      <c r="H1543" s="133"/>
      <c r="I1543" s="133"/>
      <c r="J1543" s="133"/>
      <c r="K1543" s="133"/>
      <c r="L1543" s="133"/>
      <c r="M1543" s="133"/>
      <c r="N1543" s="133"/>
      <c r="O1543" s="156"/>
      <c r="P1543" s="133"/>
      <c r="Q1543" s="133"/>
      <c r="R1543" s="133"/>
      <c r="S1543" s="133"/>
      <c r="T1543" s="133"/>
      <c r="U1543" s="133"/>
      <c r="V1543" s="133"/>
      <c r="W1543" s="133"/>
      <c r="X1543" s="133"/>
      <c r="Y1543" s="133"/>
      <c r="Z1543" s="133"/>
      <c r="AA1543" s="133"/>
      <c r="AB1543" s="129" t="str">
        <f>IF(基本情報登録!$D$10="","",IF(基本情報登録!$D$10=F1543,1,0))</f>
        <v/>
      </c>
      <c r="AC1543" s="133"/>
    </row>
    <row r="1544" spans="1:29">
      <c r="A1544" s="171"/>
      <c r="B1544" s="133"/>
      <c r="C1544" s="133"/>
      <c r="D1544" s="133"/>
      <c r="E1544" s="157"/>
      <c r="F1544" s="133"/>
      <c r="G1544" s="133"/>
      <c r="H1544" s="133"/>
      <c r="I1544" s="133"/>
      <c r="J1544" s="133"/>
      <c r="K1544" s="133"/>
      <c r="L1544" s="133"/>
      <c r="M1544" s="133"/>
      <c r="N1544" s="133"/>
      <c r="O1544" s="156"/>
      <c r="P1544" s="133"/>
      <c r="Q1544" s="133"/>
      <c r="R1544" s="133"/>
      <c r="S1544" s="133"/>
      <c r="T1544" s="133"/>
      <c r="U1544" s="133"/>
      <c r="V1544" s="133"/>
      <c r="W1544" s="133"/>
      <c r="X1544" s="133"/>
      <c r="Y1544" s="133"/>
      <c r="Z1544" s="133"/>
      <c r="AA1544" s="133"/>
      <c r="AB1544" s="129" t="str">
        <f>IF(基本情報登録!$D$10="","",IF(基本情報登録!$D$10=F1544,1,0))</f>
        <v/>
      </c>
      <c r="AC1544" s="133"/>
    </row>
    <row r="1545" spans="1:29">
      <c r="A1545" s="171"/>
      <c r="B1545" s="133"/>
      <c r="C1545" s="133"/>
      <c r="D1545" s="133"/>
      <c r="E1545" s="157"/>
      <c r="F1545" s="133"/>
      <c r="G1545" s="133"/>
      <c r="H1545" s="133"/>
      <c r="I1545" s="133"/>
      <c r="J1545" s="133"/>
      <c r="K1545" s="133"/>
      <c r="L1545" s="133"/>
      <c r="M1545" s="133"/>
      <c r="N1545" s="133"/>
      <c r="O1545" s="156"/>
      <c r="P1545" s="133"/>
      <c r="Q1545" s="133"/>
      <c r="R1545" s="133"/>
      <c r="S1545" s="133"/>
      <c r="T1545" s="133"/>
      <c r="U1545" s="133"/>
      <c r="V1545" s="133"/>
      <c r="W1545" s="133"/>
      <c r="X1545" s="133"/>
      <c r="Y1545" s="133"/>
      <c r="Z1545" s="133"/>
      <c r="AA1545" s="133"/>
      <c r="AB1545" s="129" t="str">
        <f>IF(基本情報登録!$D$10="","",IF(基本情報登録!$D$10=F1545,1,0))</f>
        <v/>
      </c>
      <c r="AC1545" s="133"/>
    </row>
    <row r="1546" spans="1:29">
      <c r="A1546" s="171"/>
      <c r="B1546" s="133"/>
      <c r="C1546" s="133"/>
      <c r="D1546" s="133"/>
      <c r="E1546" s="157"/>
      <c r="F1546" s="133"/>
      <c r="G1546" s="133"/>
      <c r="H1546" s="133"/>
      <c r="I1546" s="133"/>
      <c r="J1546" s="133"/>
      <c r="K1546" s="133"/>
      <c r="L1546" s="133"/>
      <c r="M1546" s="133"/>
      <c r="N1546" s="133"/>
      <c r="O1546" s="156"/>
      <c r="P1546" s="133"/>
      <c r="Q1546" s="133"/>
      <c r="R1546" s="133"/>
      <c r="S1546" s="133"/>
      <c r="T1546" s="133"/>
      <c r="U1546" s="133"/>
      <c r="V1546" s="133"/>
      <c r="W1546" s="133"/>
      <c r="X1546" s="133"/>
      <c r="Y1546" s="133"/>
      <c r="Z1546" s="133"/>
      <c r="AA1546" s="133"/>
      <c r="AB1546" s="129" t="str">
        <f>IF(基本情報登録!$D$10="","",IF(基本情報登録!$D$10=F1546,1,0))</f>
        <v/>
      </c>
      <c r="AC1546" s="133"/>
    </row>
    <row r="1547" spans="1:29">
      <c r="A1547" s="171"/>
      <c r="B1547" s="133"/>
      <c r="C1547" s="133"/>
      <c r="D1547" s="133"/>
      <c r="E1547" s="157"/>
      <c r="F1547" s="133"/>
      <c r="G1547" s="133"/>
      <c r="H1547" s="133"/>
      <c r="I1547" s="133"/>
      <c r="J1547" s="133"/>
      <c r="K1547" s="133"/>
      <c r="L1547" s="133"/>
      <c r="M1547" s="133"/>
      <c r="N1547" s="133"/>
      <c r="O1547" s="156"/>
      <c r="P1547" s="133"/>
      <c r="Q1547" s="133"/>
      <c r="R1547" s="133"/>
      <c r="S1547" s="133"/>
      <c r="T1547" s="133"/>
      <c r="U1547" s="133"/>
      <c r="V1547" s="133"/>
      <c r="W1547" s="133"/>
      <c r="X1547" s="133"/>
      <c r="Y1547" s="133"/>
      <c r="Z1547" s="133"/>
      <c r="AA1547" s="133"/>
      <c r="AB1547" s="129" t="str">
        <f>IF(基本情報登録!$D$10="","",IF(基本情報登録!$D$10=F1547,1,0))</f>
        <v/>
      </c>
      <c r="AC1547" s="133"/>
    </row>
    <row r="1548" spans="1:29">
      <c r="A1548" s="171"/>
      <c r="B1548" s="133"/>
      <c r="C1548" s="133"/>
      <c r="D1548" s="133"/>
      <c r="E1548" s="157"/>
      <c r="F1548" s="133"/>
      <c r="G1548" s="133"/>
      <c r="H1548" s="133"/>
      <c r="I1548" s="133"/>
      <c r="J1548" s="133"/>
      <c r="K1548" s="133"/>
      <c r="L1548" s="133"/>
      <c r="M1548" s="133"/>
      <c r="N1548" s="133"/>
      <c r="O1548" s="156"/>
      <c r="P1548" s="133"/>
      <c r="Q1548" s="133"/>
      <c r="R1548" s="133"/>
      <c r="S1548" s="133"/>
      <c r="T1548" s="133"/>
      <c r="U1548" s="133"/>
      <c r="V1548" s="133"/>
      <c r="W1548" s="133"/>
      <c r="X1548" s="133"/>
      <c r="Y1548" s="133"/>
      <c r="Z1548" s="133"/>
      <c r="AA1548" s="133"/>
      <c r="AB1548" s="129" t="str">
        <f>IF(基本情報登録!$D$10="","",IF(基本情報登録!$D$10=F1548,1,0))</f>
        <v/>
      </c>
      <c r="AC1548" s="133"/>
    </row>
    <row r="1549" spans="1:29">
      <c r="A1549" s="171"/>
      <c r="B1549" s="133"/>
      <c r="C1549" s="133"/>
      <c r="D1549" s="133"/>
      <c r="E1549" s="157"/>
      <c r="F1549" s="133"/>
      <c r="G1549" s="133"/>
      <c r="H1549" s="133"/>
      <c r="I1549" s="133"/>
      <c r="J1549" s="133"/>
      <c r="K1549" s="133"/>
      <c r="L1549" s="133"/>
      <c r="M1549" s="133"/>
      <c r="N1549" s="133"/>
      <c r="O1549" s="156"/>
      <c r="P1549" s="133"/>
      <c r="Q1549" s="133"/>
      <c r="R1549" s="133"/>
      <c r="S1549" s="133"/>
      <c r="T1549" s="133"/>
      <c r="U1549" s="133"/>
      <c r="V1549" s="133"/>
      <c r="W1549" s="133"/>
      <c r="X1549" s="133"/>
      <c r="Y1549" s="133"/>
      <c r="Z1549" s="133"/>
      <c r="AA1549" s="133"/>
      <c r="AB1549" s="129" t="str">
        <f>IF(基本情報登録!$D$10="","",IF(基本情報登録!$D$10=F1549,1,0))</f>
        <v/>
      </c>
      <c r="AC1549" s="133"/>
    </row>
    <row r="1550" spans="1:29">
      <c r="A1550" s="171"/>
      <c r="B1550" s="133"/>
      <c r="C1550" s="133"/>
      <c r="D1550" s="133"/>
      <c r="E1550" s="157"/>
      <c r="F1550" s="133"/>
      <c r="G1550" s="133"/>
      <c r="H1550" s="133"/>
      <c r="I1550" s="133"/>
      <c r="J1550" s="133"/>
      <c r="K1550" s="133"/>
      <c r="L1550" s="133"/>
      <c r="M1550" s="133"/>
      <c r="N1550" s="133"/>
      <c r="O1550" s="156"/>
      <c r="P1550" s="133"/>
      <c r="Q1550" s="133"/>
      <c r="R1550" s="133"/>
      <c r="S1550" s="133"/>
      <c r="T1550" s="133"/>
      <c r="U1550" s="133"/>
      <c r="V1550" s="133"/>
      <c r="W1550" s="133"/>
      <c r="X1550" s="133"/>
      <c r="Y1550" s="133"/>
      <c r="Z1550" s="133"/>
      <c r="AA1550" s="133"/>
      <c r="AB1550" s="129" t="str">
        <f>IF(基本情報登録!$D$10="","",IF(基本情報登録!$D$10=F1550,1,0))</f>
        <v/>
      </c>
      <c r="AC1550" s="133"/>
    </row>
    <row r="1551" spans="1:29">
      <c r="A1551" s="171"/>
      <c r="B1551" s="133"/>
      <c r="C1551" s="133"/>
      <c r="D1551" s="133"/>
      <c r="E1551" s="157"/>
      <c r="F1551" s="133"/>
      <c r="G1551" s="133"/>
      <c r="H1551" s="133"/>
      <c r="I1551" s="133"/>
      <c r="J1551" s="133"/>
      <c r="K1551" s="133"/>
      <c r="L1551" s="133"/>
      <c r="M1551" s="133"/>
      <c r="N1551" s="133"/>
      <c r="O1551" s="156"/>
      <c r="P1551" s="133"/>
      <c r="Q1551" s="133"/>
      <c r="R1551" s="133"/>
      <c r="S1551" s="133"/>
      <c r="T1551" s="133"/>
      <c r="U1551" s="133"/>
      <c r="V1551" s="133"/>
      <c r="W1551" s="133"/>
      <c r="X1551" s="133"/>
      <c r="Y1551" s="133"/>
      <c r="Z1551" s="133"/>
      <c r="AA1551" s="133"/>
      <c r="AB1551" s="129" t="str">
        <f>IF(基本情報登録!$D$10="","",IF(基本情報登録!$D$10=F1551,1,0))</f>
        <v/>
      </c>
      <c r="AC1551" s="133"/>
    </row>
    <row r="1552" spans="1:29">
      <c r="A1552" s="171"/>
      <c r="B1552" s="133"/>
      <c r="C1552" s="133"/>
      <c r="D1552" s="133"/>
      <c r="E1552" s="157"/>
      <c r="F1552" s="133"/>
      <c r="G1552" s="133"/>
      <c r="H1552" s="133"/>
      <c r="I1552" s="133"/>
      <c r="J1552" s="133"/>
      <c r="K1552" s="133"/>
      <c r="L1552" s="133"/>
      <c r="M1552" s="133"/>
      <c r="N1552" s="133"/>
      <c r="O1552" s="156"/>
      <c r="P1552" s="133"/>
      <c r="Q1552" s="133"/>
      <c r="R1552" s="133"/>
      <c r="S1552" s="133"/>
      <c r="T1552" s="133"/>
      <c r="U1552" s="133"/>
      <c r="V1552" s="133"/>
      <c r="W1552" s="133"/>
      <c r="X1552" s="133"/>
      <c r="Y1552" s="133"/>
      <c r="Z1552" s="133"/>
      <c r="AA1552" s="133"/>
      <c r="AB1552" s="129" t="str">
        <f>IF(基本情報登録!$D$10="","",IF(基本情報登録!$D$10=F1552,1,0))</f>
        <v/>
      </c>
      <c r="AC1552" s="133"/>
    </row>
    <row r="1553" spans="1:29">
      <c r="A1553" s="171"/>
      <c r="B1553" s="133"/>
      <c r="C1553" s="133"/>
      <c r="D1553" s="133"/>
      <c r="E1553" s="157"/>
      <c r="F1553" s="133"/>
      <c r="G1553" s="133"/>
      <c r="H1553" s="133"/>
      <c r="I1553" s="133"/>
      <c r="J1553" s="133"/>
      <c r="K1553" s="133"/>
      <c r="L1553" s="133"/>
      <c r="M1553" s="133"/>
      <c r="N1553" s="133"/>
      <c r="O1553" s="156"/>
      <c r="P1553" s="133"/>
      <c r="Q1553" s="133"/>
      <c r="R1553" s="133"/>
      <c r="S1553" s="133"/>
      <c r="T1553" s="133"/>
      <c r="U1553" s="133"/>
      <c r="V1553" s="133"/>
      <c r="W1553" s="133"/>
      <c r="X1553" s="133"/>
      <c r="Y1553" s="133"/>
      <c r="Z1553" s="133"/>
      <c r="AA1553" s="133"/>
      <c r="AB1553" s="129" t="str">
        <f>IF(基本情報登録!$D$10="","",IF(基本情報登録!$D$10=F1553,1,0))</f>
        <v/>
      </c>
      <c r="AC1553" s="133"/>
    </row>
    <row r="1554" spans="1:29">
      <c r="A1554" s="171"/>
      <c r="B1554" s="133"/>
      <c r="C1554" s="133"/>
      <c r="D1554" s="133"/>
      <c r="E1554" s="157"/>
      <c r="F1554" s="133"/>
      <c r="G1554" s="133"/>
      <c r="H1554" s="133"/>
      <c r="I1554" s="133"/>
      <c r="J1554" s="133"/>
      <c r="K1554" s="133"/>
      <c r="L1554" s="133"/>
      <c r="M1554" s="133"/>
      <c r="N1554" s="133"/>
      <c r="O1554" s="156"/>
      <c r="P1554" s="133"/>
      <c r="Q1554" s="133"/>
      <c r="R1554" s="133"/>
      <c r="S1554" s="133"/>
      <c r="T1554" s="133"/>
      <c r="U1554" s="133"/>
      <c r="V1554" s="133"/>
      <c r="W1554" s="133"/>
      <c r="X1554" s="133"/>
      <c r="Y1554" s="133"/>
      <c r="Z1554" s="133"/>
      <c r="AA1554" s="133"/>
      <c r="AB1554" s="129" t="str">
        <f>IF(基本情報登録!$D$10="","",IF(基本情報登録!$D$10=F1554,1,0))</f>
        <v/>
      </c>
      <c r="AC1554" s="133"/>
    </row>
    <row r="1555" spans="1:29">
      <c r="A1555" s="171"/>
      <c r="B1555" s="133"/>
      <c r="C1555" s="133"/>
      <c r="D1555" s="133"/>
      <c r="E1555" s="157"/>
      <c r="F1555" s="133"/>
      <c r="G1555" s="133"/>
      <c r="H1555" s="133"/>
      <c r="I1555" s="133"/>
      <c r="J1555" s="133"/>
      <c r="K1555" s="133"/>
      <c r="L1555" s="133"/>
      <c r="M1555" s="133"/>
      <c r="N1555" s="133"/>
      <c r="O1555" s="156"/>
      <c r="P1555" s="133"/>
      <c r="Q1555" s="133"/>
      <c r="R1555" s="133"/>
      <c r="S1555" s="133"/>
      <c r="T1555" s="133"/>
      <c r="U1555" s="133"/>
      <c r="V1555" s="133"/>
      <c r="W1555" s="133"/>
      <c r="X1555" s="133"/>
      <c r="Y1555" s="133"/>
      <c r="Z1555" s="133"/>
      <c r="AA1555" s="133"/>
      <c r="AB1555" s="129" t="str">
        <f>IF(基本情報登録!$D$10="","",IF(基本情報登録!$D$10=F1555,1,0))</f>
        <v/>
      </c>
      <c r="AC1555" s="133"/>
    </row>
    <row r="1556" spans="1:29">
      <c r="A1556" s="171"/>
      <c r="B1556" s="133"/>
      <c r="C1556" s="133"/>
      <c r="D1556" s="133"/>
      <c r="E1556" s="157"/>
      <c r="F1556" s="133"/>
      <c r="G1556" s="133"/>
      <c r="H1556" s="133"/>
      <c r="I1556" s="133"/>
      <c r="J1556" s="133"/>
      <c r="K1556" s="133"/>
      <c r="L1556" s="133"/>
      <c r="M1556" s="133"/>
      <c r="N1556" s="133"/>
      <c r="O1556" s="156"/>
      <c r="P1556" s="133"/>
      <c r="Q1556" s="133"/>
      <c r="R1556" s="133"/>
      <c r="S1556" s="133"/>
      <c r="T1556" s="133"/>
      <c r="U1556" s="133"/>
      <c r="V1556" s="133"/>
      <c r="W1556" s="133"/>
      <c r="X1556" s="133"/>
      <c r="Y1556" s="133"/>
      <c r="Z1556" s="133"/>
      <c r="AA1556" s="133"/>
      <c r="AB1556" s="129" t="str">
        <f>IF(基本情報登録!$D$10="","",IF(基本情報登録!$D$10=F1556,1,0))</f>
        <v/>
      </c>
      <c r="AC1556" s="133"/>
    </row>
    <row r="1557" spans="1:29">
      <c r="A1557" s="171"/>
      <c r="B1557" s="133"/>
      <c r="C1557" s="133"/>
      <c r="D1557" s="133"/>
      <c r="E1557" s="157"/>
      <c r="F1557" s="133"/>
      <c r="G1557" s="133"/>
      <c r="H1557" s="133"/>
      <c r="I1557" s="133"/>
      <c r="J1557" s="133"/>
      <c r="K1557" s="133"/>
      <c r="L1557" s="133"/>
      <c r="M1557" s="133"/>
      <c r="N1557" s="133"/>
      <c r="O1557" s="156"/>
      <c r="P1557" s="133"/>
      <c r="Q1557" s="133"/>
      <c r="R1557" s="133"/>
      <c r="S1557" s="133"/>
      <c r="T1557" s="133"/>
      <c r="U1557" s="133"/>
      <c r="V1557" s="133"/>
      <c r="W1557" s="133"/>
      <c r="X1557" s="133"/>
      <c r="Y1557" s="133"/>
      <c r="Z1557" s="133"/>
      <c r="AA1557" s="133"/>
      <c r="AB1557" s="129" t="str">
        <f>IF(基本情報登録!$D$10="","",IF(基本情報登録!$D$10=F1557,1,0))</f>
        <v/>
      </c>
      <c r="AC1557" s="133"/>
    </row>
    <row r="1558" spans="1:29">
      <c r="A1558" s="171"/>
      <c r="B1558" s="133"/>
      <c r="C1558" s="133"/>
      <c r="D1558" s="133"/>
      <c r="E1558" s="157"/>
      <c r="F1558" s="133"/>
      <c r="G1558" s="133"/>
      <c r="H1558" s="133"/>
      <c r="I1558" s="133"/>
      <c r="J1558" s="133"/>
      <c r="K1558" s="133"/>
      <c r="L1558" s="133"/>
      <c r="M1558" s="133"/>
      <c r="N1558" s="133"/>
      <c r="O1558" s="156"/>
      <c r="P1558" s="133"/>
      <c r="Q1558" s="133"/>
      <c r="R1558" s="133"/>
      <c r="S1558" s="133"/>
      <c r="T1558" s="133"/>
      <c r="U1558" s="133"/>
      <c r="V1558" s="133"/>
      <c r="W1558" s="133"/>
      <c r="X1558" s="133"/>
      <c r="Y1558" s="133"/>
      <c r="Z1558" s="133"/>
      <c r="AA1558" s="133"/>
      <c r="AB1558" s="129" t="str">
        <f>IF(基本情報登録!$D$10="","",IF(基本情報登録!$D$10=F1558,1,0))</f>
        <v/>
      </c>
      <c r="AC1558" s="133"/>
    </row>
    <row r="1559" spans="1:29">
      <c r="A1559" s="171"/>
      <c r="B1559" s="133"/>
      <c r="C1559" s="133"/>
      <c r="D1559" s="133"/>
      <c r="E1559" s="157"/>
      <c r="F1559" s="133"/>
      <c r="G1559" s="133"/>
      <c r="H1559" s="133"/>
      <c r="I1559" s="133"/>
      <c r="J1559" s="133"/>
      <c r="K1559" s="133"/>
      <c r="L1559" s="133"/>
      <c r="M1559" s="133"/>
      <c r="N1559" s="133"/>
      <c r="O1559" s="156"/>
      <c r="P1559" s="133"/>
      <c r="Q1559" s="133"/>
      <c r="R1559" s="133"/>
      <c r="S1559" s="133"/>
      <c r="T1559" s="133"/>
      <c r="U1559" s="133"/>
      <c r="V1559" s="133"/>
      <c r="W1559" s="133"/>
      <c r="X1559" s="133"/>
      <c r="Y1559" s="133"/>
      <c r="Z1559" s="133"/>
      <c r="AA1559" s="133"/>
      <c r="AB1559" s="129" t="str">
        <f>IF(基本情報登録!$D$10="","",IF(基本情報登録!$D$10=F1559,1,0))</f>
        <v/>
      </c>
      <c r="AC1559" s="133"/>
    </row>
    <row r="1560" spans="1:29">
      <c r="A1560" s="171"/>
      <c r="B1560" s="133"/>
      <c r="C1560" s="133"/>
      <c r="D1560" s="133"/>
      <c r="E1560" s="157"/>
      <c r="F1560" s="133"/>
      <c r="G1560" s="133"/>
      <c r="H1560" s="133"/>
      <c r="I1560" s="133"/>
      <c r="J1560" s="133"/>
      <c r="K1560" s="133"/>
      <c r="L1560" s="133"/>
      <c r="M1560" s="133"/>
      <c r="N1560" s="133"/>
      <c r="O1560" s="156"/>
      <c r="P1560" s="133"/>
      <c r="Q1560" s="133"/>
      <c r="R1560" s="133"/>
      <c r="S1560" s="133"/>
      <c r="T1560" s="133"/>
      <c r="U1560" s="133"/>
      <c r="V1560" s="133"/>
      <c r="W1560" s="133"/>
      <c r="X1560" s="133"/>
      <c r="Y1560" s="133"/>
      <c r="Z1560" s="133"/>
      <c r="AA1560" s="133"/>
      <c r="AB1560" s="129" t="str">
        <f>IF(基本情報登録!$D$10="","",IF(基本情報登録!$D$10=F1560,1,0))</f>
        <v/>
      </c>
      <c r="AC1560" s="133"/>
    </row>
    <row r="1561" spans="1:29">
      <c r="A1561" s="171"/>
      <c r="B1561" s="133"/>
      <c r="C1561" s="133"/>
      <c r="D1561" s="133"/>
      <c r="E1561" s="157"/>
      <c r="F1561" s="133"/>
      <c r="G1561" s="133"/>
      <c r="H1561" s="133"/>
      <c r="I1561" s="133"/>
      <c r="J1561" s="133"/>
      <c r="K1561" s="133"/>
      <c r="L1561" s="133"/>
      <c r="M1561" s="133"/>
      <c r="N1561" s="133"/>
      <c r="O1561" s="156"/>
      <c r="P1561" s="133"/>
      <c r="Q1561" s="133"/>
      <c r="R1561" s="133"/>
      <c r="S1561" s="133"/>
      <c r="T1561" s="133"/>
      <c r="U1561" s="133"/>
      <c r="V1561" s="133"/>
      <c r="W1561" s="133"/>
      <c r="X1561" s="133"/>
      <c r="Y1561" s="133"/>
      <c r="Z1561" s="133"/>
      <c r="AA1561" s="133"/>
      <c r="AB1561" s="129" t="str">
        <f>IF(基本情報登録!$D$10="","",IF(基本情報登録!$D$10=F1561,1,0))</f>
        <v/>
      </c>
      <c r="AC1561" s="133"/>
    </row>
    <row r="1562" spans="1:29">
      <c r="A1562" s="171"/>
      <c r="B1562" s="133"/>
      <c r="C1562" s="133"/>
      <c r="D1562" s="133"/>
      <c r="E1562" s="157"/>
      <c r="F1562" s="133"/>
      <c r="G1562" s="133"/>
      <c r="H1562" s="133"/>
      <c r="I1562" s="133"/>
      <c r="J1562" s="133"/>
      <c r="K1562" s="133"/>
      <c r="L1562" s="133"/>
      <c r="M1562" s="133"/>
      <c r="N1562" s="133"/>
      <c r="O1562" s="156"/>
      <c r="P1562" s="133"/>
      <c r="Q1562" s="133"/>
      <c r="R1562" s="133"/>
      <c r="S1562" s="133"/>
      <c r="T1562" s="133"/>
      <c r="U1562" s="133"/>
      <c r="V1562" s="133"/>
      <c r="W1562" s="133"/>
      <c r="X1562" s="133"/>
      <c r="Y1562" s="133"/>
      <c r="Z1562" s="133"/>
      <c r="AA1562" s="133"/>
      <c r="AB1562" s="129" t="str">
        <f>IF(基本情報登録!$D$10="","",IF(基本情報登録!$D$10=F1562,1,0))</f>
        <v/>
      </c>
      <c r="AC1562" s="133"/>
    </row>
    <row r="1563" spans="1:29">
      <c r="A1563" s="171"/>
      <c r="B1563" s="133"/>
      <c r="C1563" s="133"/>
      <c r="D1563" s="133"/>
      <c r="E1563" s="157"/>
      <c r="F1563" s="133"/>
      <c r="G1563" s="133"/>
      <c r="H1563" s="133"/>
      <c r="I1563" s="133"/>
      <c r="J1563" s="133"/>
      <c r="K1563" s="133"/>
      <c r="L1563" s="133"/>
      <c r="M1563" s="133"/>
      <c r="N1563" s="133"/>
      <c r="O1563" s="156"/>
      <c r="P1563" s="133"/>
      <c r="Q1563" s="133"/>
      <c r="R1563" s="133"/>
      <c r="S1563" s="133"/>
      <c r="T1563" s="133"/>
      <c r="U1563" s="133"/>
      <c r="V1563" s="133"/>
      <c r="W1563" s="133"/>
      <c r="X1563" s="133"/>
      <c r="Y1563" s="133"/>
      <c r="Z1563" s="133"/>
      <c r="AA1563" s="133"/>
      <c r="AB1563" s="129" t="str">
        <f>IF(基本情報登録!$D$10="","",IF(基本情報登録!$D$10=F1563,1,0))</f>
        <v/>
      </c>
      <c r="AC1563" s="133"/>
    </row>
    <row r="1564" spans="1:29">
      <c r="A1564" s="171"/>
      <c r="B1564" s="133"/>
      <c r="C1564" s="133"/>
      <c r="D1564" s="133"/>
      <c r="E1564" s="157"/>
      <c r="F1564" s="133"/>
      <c r="G1564" s="133"/>
      <c r="H1564" s="133"/>
      <c r="I1564" s="133"/>
      <c r="J1564" s="133"/>
      <c r="K1564" s="133"/>
      <c r="L1564" s="133"/>
      <c r="M1564" s="133"/>
      <c r="N1564" s="133"/>
      <c r="O1564" s="156"/>
      <c r="P1564" s="133"/>
      <c r="Q1564" s="133"/>
      <c r="R1564" s="133"/>
      <c r="S1564" s="133"/>
      <c r="T1564" s="133"/>
      <c r="U1564" s="133"/>
      <c r="V1564" s="133"/>
      <c r="W1564" s="133"/>
      <c r="X1564" s="133"/>
      <c r="Y1564" s="133"/>
      <c r="Z1564" s="133"/>
      <c r="AA1564" s="133"/>
      <c r="AB1564" s="129" t="str">
        <f>IF(基本情報登録!$D$10="","",IF(基本情報登録!$D$10=F1564,1,0))</f>
        <v/>
      </c>
      <c r="AC1564" s="133"/>
    </row>
    <row r="1565" spans="1:29">
      <c r="A1565" s="171"/>
      <c r="B1565" s="133"/>
      <c r="C1565" s="133"/>
      <c r="D1565" s="133"/>
      <c r="E1565" s="157"/>
      <c r="F1565" s="133"/>
      <c r="G1565" s="133"/>
      <c r="H1565" s="133"/>
      <c r="I1565" s="133"/>
      <c r="J1565" s="133"/>
      <c r="K1565" s="133"/>
      <c r="L1565" s="133"/>
      <c r="M1565" s="133"/>
      <c r="N1565" s="133"/>
      <c r="O1565" s="156"/>
      <c r="P1565" s="133"/>
      <c r="Q1565" s="133"/>
      <c r="R1565" s="133"/>
      <c r="S1565" s="133"/>
      <c r="T1565" s="133"/>
      <c r="U1565" s="133"/>
      <c r="V1565" s="133"/>
      <c r="W1565" s="133"/>
      <c r="X1565" s="133"/>
      <c r="Y1565" s="133"/>
      <c r="Z1565" s="133"/>
      <c r="AA1565" s="133"/>
      <c r="AB1565" s="129" t="str">
        <f>IF(基本情報登録!$D$10="","",IF(基本情報登録!$D$10=F1565,1,0))</f>
        <v/>
      </c>
      <c r="AC1565" s="133"/>
    </row>
    <row r="1566" spans="1:29">
      <c r="A1566" s="171"/>
      <c r="B1566" s="133"/>
      <c r="C1566" s="133"/>
      <c r="D1566" s="133"/>
      <c r="E1566" s="157"/>
      <c r="F1566" s="133"/>
      <c r="G1566" s="133"/>
      <c r="H1566" s="133"/>
      <c r="I1566" s="133"/>
      <c r="J1566" s="133"/>
      <c r="K1566" s="133"/>
      <c r="L1566" s="133"/>
      <c r="M1566" s="133"/>
      <c r="N1566" s="133"/>
      <c r="O1566" s="156"/>
      <c r="P1566" s="133"/>
      <c r="Q1566" s="133"/>
      <c r="R1566" s="133"/>
      <c r="S1566" s="133"/>
      <c r="T1566" s="133"/>
      <c r="U1566" s="133"/>
      <c r="V1566" s="133"/>
      <c r="W1566" s="133"/>
      <c r="X1566" s="133"/>
      <c r="Y1566" s="133"/>
      <c r="Z1566" s="133"/>
      <c r="AA1566" s="133"/>
      <c r="AB1566" s="129" t="str">
        <f>IF(基本情報登録!$D$10="","",IF(基本情報登録!$D$10=F1566,1,0))</f>
        <v/>
      </c>
      <c r="AC1566" s="133"/>
    </row>
    <row r="1567" spans="1:29">
      <c r="A1567" s="171"/>
      <c r="B1567" s="133"/>
      <c r="C1567" s="133"/>
      <c r="D1567" s="133"/>
      <c r="E1567" s="157"/>
      <c r="F1567" s="133"/>
      <c r="G1567" s="133"/>
      <c r="H1567" s="133"/>
      <c r="I1567" s="133"/>
      <c r="J1567" s="133"/>
      <c r="K1567" s="133"/>
      <c r="L1567" s="133"/>
      <c r="M1567" s="133"/>
      <c r="N1567" s="133"/>
      <c r="O1567" s="156"/>
      <c r="P1567" s="133"/>
      <c r="Q1567" s="133"/>
      <c r="R1567" s="133"/>
      <c r="S1567" s="133"/>
      <c r="T1567" s="133"/>
      <c r="U1567" s="133"/>
      <c r="V1567" s="133"/>
      <c r="W1567" s="133"/>
      <c r="X1567" s="133"/>
      <c r="Y1567" s="133"/>
      <c r="Z1567" s="133"/>
      <c r="AA1567" s="133"/>
      <c r="AB1567" s="129" t="str">
        <f>IF(基本情報登録!$D$10="","",IF(基本情報登録!$D$10=F1567,1,0))</f>
        <v/>
      </c>
      <c r="AC1567" s="133"/>
    </row>
    <row r="1568" spans="1:29">
      <c r="A1568" s="171"/>
      <c r="B1568" s="133"/>
      <c r="C1568" s="133"/>
      <c r="D1568" s="133"/>
      <c r="E1568" s="157"/>
      <c r="F1568" s="133"/>
      <c r="G1568" s="133"/>
      <c r="H1568" s="133"/>
      <c r="I1568" s="133"/>
      <c r="J1568" s="133"/>
      <c r="K1568" s="133"/>
      <c r="L1568" s="133"/>
      <c r="M1568" s="133"/>
      <c r="N1568" s="133"/>
      <c r="O1568" s="156"/>
      <c r="P1568" s="133"/>
      <c r="Q1568" s="133"/>
      <c r="R1568" s="133"/>
      <c r="S1568" s="133"/>
      <c r="T1568" s="133"/>
      <c r="U1568" s="133"/>
      <c r="V1568" s="133"/>
      <c r="W1568" s="133"/>
      <c r="X1568" s="133"/>
      <c r="Y1568" s="133"/>
      <c r="Z1568" s="133"/>
      <c r="AA1568" s="133"/>
      <c r="AB1568" s="129" t="str">
        <f>IF(基本情報登録!$D$10="","",IF(基本情報登録!$D$10=F1568,1,0))</f>
        <v/>
      </c>
      <c r="AC1568" s="133"/>
    </row>
    <row r="1569" spans="1:29">
      <c r="A1569" s="171"/>
      <c r="B1569" s="133"/>
      <c r="C1569" s="133"/>
      <c r="D1569" s="133"/>
      <c r="E1569" s="157"/>
      <c r="F1569" s="133"/>
      <c r="G1569" s="133"/>
      <c r="H1569" s="133"/>
      <c r="I1569" s="133"/>
      <c r="J1569" s="133"/>
      <c r="K1569" s="133"/>
      <c r="L1569" s="133"/>
      <c r="M1569" s="133"/>
      <c r="N1569" s="133"/>
      <c r="O1569" s="156"/>
      <c r="P1569" s="133"/>
      <c r="Q1569" s="133"/>
      <c r="R1569" s="133"/>
      <c r="S1569" s="133"/>
      <c r="T1569" s="133"/>
      <c r="U1569" s="133"/>
      <c r="V1569" s="133"/>
      <c r="W1569" s="133"/>
      <c r="X1569" s="133"/>
      <c r="Y1569" s="133"/>
      <c r="Z1569" s="133"/>
      <c r="AA1569" s="133"/>
      <c r="AB1569" s="129" t="str">
        <f>IF(基本情報登録!$D$10="","",IF(基本情報登録!$D$10=F1569,1,0))</f>
        <v/>
      </c>
      <c r="AC1569" s="133"/>
    </row>
    <row r="1570" spans="1:29">
      <c r="A1570" s="171"/>
      <c r="B1570" s="133"/>
      <c r="C1570" s="133"/>
      <c r="D1570" s="133"/>
      <c r="E1570" s="157"/>
      <c r="F1570" s="133"/>
      <c r="G1570" s="133"/>
      <c r="H1570" s="133"/>
      <c r="I1570" s="133"/>
      <c r="J1570" s="133"/>
      <c r="K1570" s="133"/>
      <c r="L1570" s="133"/>
      <c r="M1570" s="133"/>
      <c r="N1570" s="133"/>
      <c r="O1570" s="156"/>
      <c r="P1570" s="133"/>
      <c r="Q1570" s="133"/>
      <c r="R1570" s="133"/>
      <c r="S1570" s="133"/>
      <c r="T1570" s="133"/>
      <c r="U1570" s="133"/>
      <c r="V1570" s="133"/>
      <c r="W1570" s="133"/>
      <c r="X1570" s="133"/>
      <c r="Y1570" s="133"/>
      <c r="Z1570" s="133"/>
      <c r="AA1570" s="133"/>
      <c r="AB1570" s="129" t="str">
        <f>IF(基本情報登録!$D$10="","",IF(基本情報登録!$D$10=F1570,1,0))</f>
        <v/>
      </c>
      <c r="AC1570" s="133"/>
    </row>
    <row r="1571" spans="1:29">
      <c r="A1571" s="171"/>
      <c r="B1571" s="133"/>
      <c r="C1571" s="133"/>
      <c r="D1571" s="133"/>
      <c r="E1571" s="157"/>
      <c r="F1571" s="133"/>
      <c r="G1571" s="133"/>
      <c r="H1571" s="133"/>
      <c r="I1571" s="133"/>
      <c r="J1571" s="133"/>
      <c r="K1571" s="133"/>
      <c r="L1571" s="133"/>
      <c r="M1571" s="133"/>
      <c r="N1571" s="133"/>
      <c r="O1571" s="156"/>
      <c r="P1571" s="133"/>
      <c r="Q1571" s="133"/>
      <c r="R1571" s="133"/>
      <c r="S1571" s="133"/>
      <c r="T1571" s="133"/>
      <c r="U1571" s="133"/>
      <c r="V1571" s="133"/>
      <c r="W1571" s="133"/>
      <c r="X1571" s="133"/>
      <c r="Y1571" s="133"/>
      <c r="Z1571" s="133"/>
      <c r="AA1571" s="133"/>
      <c r="AB1571" s="129" t="str">
        <f>IF(基本情報登録!$D$10="","",IF(基本情報登録!$D$10=F1571,1,0))</f>
        <v/>
      </c>
      <c r="AC1571" s="133"/>
    </row>
    <row r="1572" spans="1:29">
      <c r="A1572" s="171"/>
      <c r="B1572" s="133"/>
      <c r="C1572" s="133"/>
      <c r="D1572" s="133"/>
      <c r="E1572" s="157"/>
      <c r="F1572" s="133"/>
      <c r="G1572" s="133"/>
      <c r="H1572" s="133"/>
      <c r="I1572" s="133"/>
      <c r="J1572" s="133"/>
      <c r="K1572" s="133"/>
      <c r="L1572" s="133"/>
      <c r="M1572" s="133"/>
      <c r="N1572" s="133"/>
      <c r="O1572" s="156"/>
      <c r="P1572" s="133"/>
      <c r="Q1572" s="133"/>
      <c r="R1572" s="133"/>
      <c r="S1572" s="133"/>
      <c r="T1572" s="133"/>
      <c r="U1572" s="133"/>
      <c r="V1572" s="133"/>
      <c r="W1572" s="133"/>
      <c r="X1572" s="133"/>
      <c r="Y1572" s="133"/>
      <c r="Z1572" s="133"/>
      <c r="AA1572" s="133"/>
      <c r="AB1572" s="129" t="str">
        <f>IF(基本情報登録!$D$10="","",IF(基本情報登録!$D$10=F1572,1,0))</f>
        <v/>
      </c>
      <c r="AC1572" s="133"/>
    </row>
    <row r="1573" spans="1:29">
      <c r="A1573" s="171"/>
      <c r="B1573" s="133"/>
      <c r="C1573" s="133"/>
      <c r="D1573" s="133"/>
      <c r="E1573" s="157"/>
      <c r="F1573" s="133"/>
      <c r="G1573" s="133"/>
      <c r="H1573" s="133"/>
      <c r="I1573" s="133"/>
      <c r="J1573" s="133"/>
      <c r="K1573" s="133"/>
      <c r="L1573" s="133"/>
      <c r="M1573" s="133"/>
      <c r="N1573" s="133"/>
      <c r="O1573" s="156"/>
      <c r="P1573" s="133"/>
      <c r="Q1573" s="133"/>
      <c r="R1573" s="133"/>
      <c r="S1573" s="133"/>
      <c r="T1573" s="133"/>
      <c r="U1573" s="133"/>
      <c r="V1573" s="133"/>
      <c r="W1573" s="133"/>
      <c r="X1573" s="133"/>
      <c r="Y1573" s="133"/>
      <c r="Z1573" s="133"/>
      <c r="AA1573" s="133"/>
      <c r="AB1573" s="129" t="str">
        <f>IF(基本情報登録!$D$10="","",IF(基本情報登録!$D$10=F1573,1,0))</f>
        <v/>
      </c>
      <c r="AC1573" s="133"/>
    </row>
    <row r="1574" spans="1:29">
      <c r="A1574" s="171"/>
      <c r="B1574" s="133"/>
      <c r="C1574" s="133"/>
      <c r="D1574" s="133"/>
      <c r="E1574" s="157"/>
      <c r="F1574" s="133"/>
      <c r="G1574" s="133"/>
      <c r="H1574" s="133"/>
      <c r="I1574" s="133"/>
      <c r="J1574" s="133"/>
      <c r="K1574" s="133"/>
      <c r="L1574" s="133"/>
      <c r="M1574" s="133"/>
      <c r="N1574" s="133"/>
      <c r="O1574" s="156"/>
      <c r="P1574" s="133"/>
      <c r="Q1574" s="133"/>
      <c r="R1574" s="133"/>
      <c r="S1574" s="133"/>
      <c r="T1574" s="133"/>
      <c r="U1574" s="133"/>
      <c r="V1574" s="133"/>
      <c r="W1574" s="133"/>
      <c r="X1574" s="133"/>
      <c r="Y1574" s="133"/>
      <c r="Z1574" s="133"/>
      <c r="AA1574" s="133"/>
      <c r="AB1574" s="129" t="str">
        <f>IF(基本情報登録!$D$10="","",IF(基本情報登録!$D$10=F1574,1,0))</f>
        <v/>
      </c>
      <c r="AC1574" s="133"/>
    </row>
    <row r="1575" spans="1:29">
      <c r="A1575" s="171"/>
      <c r="B1575" s="133"/>
      <c r="C1575" s="133"/>
      <c r="D1575" s="133"/>
      <c r="E1575" s="157"/>
      <c r="F1575" s="133"/>
      <c r="G1575" s="133"/>
      <c r="H1575" s="133"/>
      <c r="I1575" s="133"/>
      <c r="J1575" s="133"/>
      <c r="K1575" s="133"/>
      <c r="L1575" s="133"/>
      <c r="M1575" s="133"/>
      <c r="N1575" s="133"/>
      <c r="O1575" s="156"/>
      <c r="P1575" s="133"/>
      <c r="Q1575" s="133"/>
      <c r="R1575" s="133"/>
      <c r="S1575" s="133"/>
      <c r="T1575" s="133"/>
      <c r="U1575" s="133"/>
      <c r="V1575" s="133"/>
      <c r="W1575" s="133"/>
      <c r="X1575" s="133"/>
      <c r="Y1575" s="133"/>
      <c r="Z1575" s="133"/>
      <c r="AA1575" s="133"/>
      <c r="AB1575" s="129" t="str">
        <f>IF(基本情報登録!$D$10="","",IF(基本情報登録!$D$10=F1575,1,0))</f>
        <v/>
      </c>
      <c r="AC1575" s="133"/>
    </row>
    <row r="1576" spans="1:29">
      <c r="A1576" s="171"/>
      <c r="B1576" s="133"/>
      <c r="C1576" s="133"/>
      <c r="D1576" s="133"/>
      <c r="E1576" s="157"/>
      <c r="F1576" s="133"/>
      <c r="G1576" s="133"/>
      <c r="H1576" s="133"/>
      <c r="I1576" s="133"/>
      <c r="J1576" s="133"/>
      <c r="K1576" s="133"/>
      <c r="L1576" s="133"/>
      <c r="M1576" s="133"/>
      <c r="N1576" s="133"/>
      <c r="O1576" s="156"/>
      <c r="P1576" s="133"/>
      <c r="Q1576" s="133"/>
      <c r="R1576" s="133"/>
      <c r="S1576" s="133"/>
      <c r="T1576" s="133"/>
      <c r="U1576" s="133"/>
      <c r="V1576" s="133"/>
      <c r="W1576" s="133"/>
      <c r="X1576" s="133"/>
      <c r="Y1576" s="133"/>
      <c r="Z1576" s="133"/>
      <c r="AA1576" s="133"/>
      <c r="AB1576" s="129" t="str">
        <f>IF(基本情報登録!$D$10="","",IF(基本情報登録!$D$10=F1576,1,0))</f>
        <v/>
      </c>
      <c r="AC1576" s="133"/>
    </row>
    <row r="1577" spans="1:29">
      <c r="A1577" s="171"/>
      <c r="B1577" s="133"/>
      <c r="C1577" s="133"/>
      <c r="D1577" s="133"/>
      <c r="E1577" s="157"/>
      <c r="F1577" s="133"/>
      <c r="G1577" s="133"/>
      <c r="H1577" s="133"/>
      <c r="I1577" s="133"/>
      <c r="J1577" s="133"/>
      <c r="K1577" s="133"/>
      <c r="L1577" s="133"/>
      <c r="M1577" s="133"/>
      <c r="N1577" s="133"/>
      <c r="O1577" s="156"/>
      <c r="P1577" s="133"/>
      <c r="Q1577" s="133"/>
      <c r="R1577" s="133"/>
      <c r="S1577" s="133"/>
      <c r="T1577" s="133"/>
      <c r="U1577" s="133"/>
      <c r="V1577" s="133"/>
      <c r="W1577" s="133"/>
      <c r="X1577" s="133"/>
      <c r="Y1577" s="133"/>
      <c r="Z1577" s="133"/>
      <c r="AA1577" s="133"/>
      <c r="AB1577" s="129" t="str">
        <f>IF(基本情報登録!$D$10="","",IF(基本情報登録!$D$10=F1577,1,0))</f>
        <v/>
      </c>
      <c r="AC1577" s="133"/>
    </row>
    <row r="1578" spans="1:29">
      <c r="A1578" s="171"/>
      <c r="B1578" s="133"/>
      <c r="C1578" s="133"/>
      <c r="D1578" s="133"/>
      <c r="E1578" s="157"/>
      <c r="F1578" s="133"/>
      <c r="G1578" s="133"/>
      <c r="H1578" s="133"/>
      <c r="I1578" s="133"/>
      <c r="J1578" s="133"/>
      <c r="K1578" s="133"/>
      <c r="L1578" s="133"/>
      <c r="M1578" s="133"/>
      <c r="N1578" s="133"/>
      <c r="O1578" s="156"/>
      <c r="P1578" s="133"/>
      <c r="Q1578" s="133"/>
      <c r="R1578" s="133"/>
      <c r="S1578" s="133"/>
      <c r="T1578" s="133"/>
      <c r="U1578" s="133"/>
      <c r="V1578" s="133"/>
      <c r="W1578" s="133"/>
      <c r="X1578" s="133"/>
      <c r="Y1578" s="133"/>
      <c r="Z1578" s="133"/>
      <c r="AA1578" s="133"/>
      <c r="AB1578" s="129" t="str">
        <f>IF(基本情報登録!$D$10="","",IF(基本情報登録!$D$10=F1578,1,0))</f>
        <v/>
      </c>
      <c r="AC1578" s="133"/>
    </row>
    <row r="1579" spans="1:29">
      <c r="A1579" s="171"/>
      <c r="B1579" s="133"/>
      <c r="C1579" s="133"/>
      <c r="D1579" s="133"/>
      <c r="E1579" s="157"/>
      <c r="F1579" s="133"/>
      <c r="G1579" s="133"/>
      <c r="H1579" s="133"/>
      <c r="I1579" s="133"/>
      <c r="J1579" s="133"/>
      <c r="K1579" s="133"/>
      <c r="L1579" s="133"/>
      <c r="M1579" s="133"/>
      <c r="N1579" s="133"/>
      <c r="O1579" s="156"/>
      <c r="P1579" s="133"/>
      <c r="Q1579" s="133"/>
      <c r="R1579" s="133"/>
      <c r="S1579" s="133"/>
      <c r="T1579" s="133"/>
      <c r="U1579" s="133"/>
      <c r="V1579" s="133"/>
      <c r="W1579" s="133"/>
      <c r="X1579" s="133"/>
      <c r="Y1579" s="133"/>
      <c r="Z1579" s="133"/>
      <c r="AA1579" s="133"/>
      <c r="AB1579" s="129" t="str">
        <f>IF(基本情報登録!$D$10="","",IF(基本情報登録!$D$10=F1579,1,0))</f>
        <v/>
      </c>
      <c r="AC1579" s="133"/>
    </row>
    <row r="1580" spans="1:29">
      <c r="A1580" s="171"/>
      <c r="B1580" s="133"/>
      <c r="C1580" s="133"/>
      <c r="D1580" s="133"/>
      <c r="E1580" s="157"/>
      <c r="F1580" s="133"/>
      <c r="G1580" s="133"/>
      <c r="H1580" s="133"/>
      <c r="I1580" s="133"/>
      <c r="J1580" s="133"/>
      <c r="K1580" s="133"/>
      <c r="L1580" s="133"/>
      <c r="M1580" s="133"/>
      <c r="N1580" s="133"/>
      <c r="O1580" s="156"/>
      <c r="P1580" s="133"/>
      <c r="Q1580" s="133"/>
      <c r="R1580" s="133"/>
      <c r="S1580" s="133"/>
      <c r="T1580" s="133"/>
      <c r="U1580" s="133"/>
      <c r="V1580" s="133"/>
      <c r="W1580" s="133"/>
      <c r="X1580" s="133"/>
      <c r="Y1580" s="133"/>
      <c r="Z1580" s="133"/>
      <c r="AA1580" s="133"/>
      <c r="AB1580" s="129" t="str">
        <f>IF(基本情報登録!$D$10="","",IF(基本情報登録!$D$10=F1580,1,0))</f>
        <v/>
      </c>
      <c r="AC1580" s="133"/>
    </row>
    <row r="1581" spans="1:29">
      <c r="A1581" s="171"/>
      <c r="B1581" s="133"/>
      <c r="C1581" s="133"/>
      <c r="D1581" s="133"/>
      <c r="E1581" s="157"/>
      <c r="F1581" s="133"/>
      <c r="G1581" s="133"/>
      <c r="H1581" s="133"/>
      <c r="I1581" s="133"/>
      <c r="J1581" s="133"/>
      <c r="K1581" s="133"/>
      <c r="L1581" s="133"/>
      <c r="M1581" s="133"/>
      <c r="N1581" s="133"/>
      <c r="O1581" s="156"/>
      <c r="P1581" s="133"/>
      <c r="Q1581" s="133"/>
      <c r="R1581" s="133"/>
      <c r="S1581" s="133"/>
      <c r="T1581" s="133"/>
      <c r="U1581" s="133"/>
      <c r="V1581" s="133"/>
      <c r="W1581" s="133"/>
      <c r="X1581" s="133"/>
      <c r="Y1581" s="133"/>
      <c r="Z1581" s="133"/>
      <c r="AA1581" s="133"/>
      <c r="AB1581" s="129" t="str">
        <f>IF(基本情報登録!$D$10="","",IF(基本情報登録!$D$10=F1581,1,0))</f>
        <v/>
      </c>
      <c r="AC1581" s="133"/>
    </row>
    <row r="1582" spans="1:29">
      <c r="A1582" s="171"/>
      <c r="B1582" s="133"/>
      <c r="C1582" s="133"/>
      <c r="D1582" s="133"/>
      <c r="E1582" s="157"/>
      <c r="F1582" s="133"/>
      <c r="G1582" s="133"/>
      <c r="H1582" s="133"/>
      <c r="I1582" s="133"/>
      <c r="J1582" s="133"/>
      <c r="K1582" s="133"/>
      <c r="L1582" s="133"/>
      <c r="M1582" s="133"/>
      <c r="N1582" s="133"/>
      <c r="O1582" s="156"/>
      <c r="P1582" s="133"/>
      <c r="Q1582" s="133"/>
      <c r="R1582" s="133"/>
      <c r="S1582" s="133"/>
      <c r="T1582" s="133"/>
      <c r="U1582" s="133"/>
      <c r="V1582" s="133"/>
      <c r="W1582" s="133"/>
      <c r="X1582" s="133"/>
      <c r="Y1582" s="133"/>
      <c r="Z1582" s="133"/>
      <c r="AA1582" s="133"/>
      <c r="AB1582" s="129" t="str">
        <f>IF(基本情報登録!$D$10="","",IF(基本情報登録!$D$10=F1582,1,0))</f>
        <v/>
      </c>
      <c r="AC1582" s="133"/>
    </row>
    <row r="1583" spans="1:29">
      <c r="A1583" s="171"/>
      <c r="B1583" s="133"/>
      <c r="C1583" s="133"/>
      <c r="D1583" s="133"/>
      <c r="E1583" s="157"/>
      <c r="F1583" s="133"/>
      <c r="G1583" s="133"/>
      <c r="H1583" s="133"/>
      <c r="I1583" s="133"/>
      <c r="J1583" s="133"/>
      <c r="K1583" s="133"/>
      <c r="L1583" s="133"/>
      <c r="M1583" s="133"/>
      <c r="N1583" s="133"/>
      <c r="O1583" s="156"/>
      <c r="P1583" s="133"/>
      <c r="Q1583" s="133"/>
      <c r="R1583" s="133"/>
      <c r="S1583" s="133"/>
      <c r="T1583" s="133"/>
      <c r="U1583" s="133"/>
      <c r="V1583" s="133"/>
      <c r="W1583" s="133"/>
      <c r="X1583" s="133"/>
      <c r="Y1583" s="133"/>
      <c r="Z1583" s="133"/>
      <c r="AA1583" s="133"/>
      <c r="AB1583" s="129" t="str">
        <f>IF(基本情報登録!$D$10="","",IF(基本情報登録!$D$10=F1583,1,0))</f>
        <v/>
      </c>
      <c r="AC1583" s="133"/>
    </row>
    <row r="1584" spans="1:29">
      <c r="A1584" s="171"/>
      <c r="B1584" s="133"/>
      <c r="C1584" s="133"/>
      <c r="D1584" s="133"/>
      <c r="E1584" s="157"/>
      <c r="F1584" s="133"/>
      <c r="G1584" s="133"/>
      <c r="H1584" s="133"/>
      <c r="I1584" s="133"/>
      <c r="J1584" s="133"/>
      <c r="K1584" s="133"/>
      <c r="L1584" s="133"/>
      <c r="M1584" s="133"/>
      <c r="N1584" s="133"/>
      <c r="O1584" s="156"/>
      <c r="P1584" s="133"/>
      <c r="Q1584" s="133"/>
      <c r="R1584" s="133"/>
      <c r="S1584" s="133"/>
      <c r="T1584" s="133"/>
      <c r="U1584" s="133"/>
      <c r="V1584" s="133"/>
      <c r="W1584" s="133"/>
      <c r="X1584" s="133"/>
      <c r="Y1584" s="133"/>
      <c r="Z1584" s="133"/>
      <c r="AA1584" s="133"/>
      <c r="AB1584" s="129" t="str">
        <f>IF(基本情報登録!$D$10="","",IF(基本情報登録!$D$10=F1584,1,0))</f>
        <v/>
      </c>
      <c r="AC1584" s="133"/>
    </row>
    <row r="1585" spans="1:29">
      <c r="A1585" s="171"/>
      <c r="B1585" s="133"/>
      <c r="C1585" s="133"/>
      <c r="D1585" s="133"/>
      <c r="E1585" s="157"/>
      <c r="F1585" s="133"/>
      <c r="G1585" s="133"/>
      <c r="H1585" s="133"/>
      <c r="I1585" s="133"/>
      <c r="J1585" s="133"/>
      <c r="K1585" s="133"/>
      <c r="L1585" s="133"/>
      <c r="M1585" s="133"/>
      <c r="N1585" s="133"/>
      <c r="O1585" s="156"/>
      <c r="P1585" s="133"/>
      <c r="Q1585" s="133"/>
      <c r="R1585" s="133"/>
      <c r="S1585" s="133"/>
      <c r="T1585" s="133"/>
      <c r="U1585" s="133"/>
      <c r="V1585" s="133"/>
      <c r="W1585" s="133"/>
      <c r="X1585" s="133"/>
      <c r="Y1585" s="133"/>
      <c r="Z1585" s="133"/>
      <c r="AA1585" s="133"/>
      <c r="AB1585" s="129" t="str">
        <f>IF(基本情報登録!$D$10="","",IF(基本情報登録!$D$10=F1585,1,0))</f>
        <v/>
      </c>
      <c r="AC1585" s="133"/>
    </row>
    <row r="1586" spans="1:29">
      <c r="A1586" s="171"/>
      <c r="B1586" s="133"/>
      <c r="C1586" s="133"/>
      <c r="D1586" s="133"/>
      <c r="E1586" s="157"/>
      <c r="F1586" s="133"/>
      <c r="G1586" s="133"/>
      <c r="H1586" s="133"/>
      <c r="I1586" s="133"/>
      <c r="J1586" s="133"/>
      <c r="K1586" s="133"/>
      <c r="L1586" s="133"/>
      <c r="M1586" s="133"/>
      <c r="N1586" s="133"/>
      <c r="O1586" s="156"/>
      <c r="P1586" s="133"/>
      <c r="Q1586" s="133"/>
      <c r="R1586" s="133"/>
      <c r="S1586" s="133"/>
      <c r="T1586" s="133"/>
      <c r="U1586" s="133"/>
      <c r="V1586" s="133"/>
      <c r="W1586" s="133"/>
      <c r="X1586" s="133"/>
      <c r="Y1586" s="133"/>
      <c r="Z1586" s="133"/>
      <c r="AA1586" s="133"/>
      <c r="AB1586" s="129" t="str">
        <f>IF(基本情報登録!$D$10="","",IF(基本情報登録!$D$10=F1586,1,0))</f>
        <v/>
      </c>
      <c r="AC1586" s="133"/>
    </row>
    <row r="1587" spans="1:29">
      <c r="A1587" s="171"/>
      <c r="B1587" s="133"/>
      <c r="C1587" s="133"/>
      <c r="D1587" s="133"/>
      <c r="E1587" s="157"/>
      <c r="F1587" s="133"/>
      <c r="G1587" s="133"/>
      <c r="H1587" s="133"/>
      <c r="I1587" s="133"/>
      <c r="J1587" s="133"/>
      <c r="K1587" s="133"/>
      <c r="L1587" s="133"/>
      <c r="M1587" s="133"/>
      <c r="N1587" s="133"/>
      <c r="O1587" s="156"/>
      <c r="P1587" s="133"/>
      <c r="Q1587" s="133"/>
      <c r="R1587" s="133"/>
      <c r="S1587" s="133"/>
      <c r="T1587" s="133"/>
      <c r="U1587" s="133"/>
      <c r="V1587" s="133"/>
      <c r="W1587" s="133"/>
      <c r="X1587" s="133"/>
      <c r="Y1587" s="133"/>
      <c r="Z1587" s="133"/>
      <c r="AA1587" s="133"/>
      <c r="AB1587" s="129" t="str">
        <f>IF(基本情報登録!$D$10="","",IF(基本情報登録!$D$10=F1587,1,0))</f>
        <v/>
      </c>
      <c r="AC1587" s="133"/>
    </row>
    <row r="1588" spans="1:29">
      <c r="A1588" s="171"/>
      <c r="B1588" s="133"/>
      <c r="C1588" s="133"/>
      <c r="D1588" s="133"/>
      <c r="E1588" s="157"/>
      <c r="F1588" s="133"/>
      <c r="G1588" s="133"/>
      <c r="H1588" s="133"/>
      <c r="I1588" s="133"/>
      <c r="J1588" s="133"/>
      <c r="K1588" s="133"/>
      <c r="L1588" s="133"/>
      <c r="M1588" s="133"/>
      <c r="N1588" s="133"/>
      <c r="O1588" s="156"/>
      <c r="P1588" s="133"/>
      <c r="Q1588" s="133"/>
      <c r="R1588" s="133"/>
      <c r="S1588" s="133"/>
      <c r="T1588" s="133"/>
      <c r="U1588" s="133"/>
      <c r="V1588" s="133"/>
      <c r="W1588" s="133"/>
      <c r="X1588" s="133"/>
      <c r="Y1588" s="133"/>
      <c r="Z1588" s="133"/>
      <c r="AA1588" s="133"/>
      <c r="AB1588" s="129" t="str">
        <f>IF(基本情報登録!$D$10="","",IF(基本情報登録!$D$10=F1588,1,0))</f>
        <v/>
      </c>
      <c r="AC1588" s="133"/>
    </row>
    <row r="1589" spans="1:29">
      <c r="A1589" s="171"/>
      <c r="B1589" s="133"/>
      <c r="C1589" s="133"/>
      <c r="D1589" s="133"/>
      <c r="E1589" s="157"/>
      <c r="F1589" s="133"/>
      <c r="G1589" s="133"/>
      <c r="H1589" s="133"/>
      <c r="I1589" s="133"/>
      <c r="J1589" s="133"/>
      <c r="K1589" s="133"/>
      <c r="L1589" s="133"/>
      <c r="M1589" s="133"/>
      <c r="N1589" s="133"/>
      <c r="O1589" s="156"/>
      <c r="P1589" s="133"/>
      <c r="Q1589" s="133"/>
      <c r="R1589" s="133"/>
      <c r="S1589" s="133"/>
      <c r="T1589" s="133"/>
      <c r="U1589" s="133"/>
      <c r="V1589" s="133"/>
      <c r="W1589" s="133"/>
      <c r="X1589" s="133"/>
      <c r="Y1589" s="133"/>
      <c r="Z1589" s="133"/>
      <c r="AA1589" s="133"/>
      <c r="AB1589" s="129" t="str">
        <f>IF(基本情報登録!$D$10="","",IF(基本情報登録!$D$10=F1589,1,0))</f>
        <v/>
      </c>
      <c r="AC1589" s="133"/>
    </row>
    <row r="1590" spans="1:29">
      <c r="A1590" s="171"/>
      <c r="B1590" s="133"/>
      <c r="C1590" s="133"/>
      <c r="D1590" s="133"/>
      <c r="E1590" s="157"/>
      <c r="F1590" s="133"/>
      <c r="G1590" s="133"/>
      <c r="H1590" s="133"/>
      <c r="I1590" s="133"/>
      <c r="J1590" s="133"/>
      <c r="K1590" s="133"/>
      <c r="L1590" s="133"/>
      <c r="M1590" s="133"/>
      <c r="N1590" s="133"/>
      <c r="O1590" s="156"/>
      <c r="P1590" s="133"/>
      <c r="Q1590" s="133"/>
      <c r="R1590" s="133"/>
      <c r="S1590" s="133"/>
      <c r="T1590" s="133"/>
      <c r="U1590" s="133"/>
      <c r="V1590" s="133"/>
      <c r="W1590" s="133"/>
      <c r="X1590" s="133"/>
      <c r="Y1590" s="133"/>
      <c r="Z1590" s="133"/>
      <c r="AA1590" s="133"/>
      <c r="AB1590" s="129" t="str">
        <f>IF(基本情報登録!$D$10="","",IF(基本情報登録!$D$10=F1590,1,0))</f>
        <v/>
      </c>
      <c r="AC1590" s="133"/>
    </row>
    <row r="1591" spans="1:29">
      <c r="A1591" s="171"/>
      <c r="B1591" s="133"/>
      <c r="C1591" s="133"/>
      <c r="D1591" s="133"/>
      <c r="E1591" s="157"/>
      <c r="F1591" s="133"/>
      <c r="G1591" s="133"/>
      <c r="H1591" s="133"/>
      <c r="I1591" s="133"/>
      <c r="J1591" s="133"/>
      <c r="K1591" s="133"/>
      <c r="L1591" s="133"/>
      <c r="M1591" s="133"/>
      <c r="N1591" s="133"/>
      <c r="O1591" s="156"/>
      <c r="P1591" s="133"/>
      <c r="Q1591" s="133"/>
      <c r="R1591" s="133"/>
      <c r="S1591" s="133"/>
      <c r="T1591" s="133"/>
      <c r="U1591" s="133"/>
      <c r="V1591" s="133"/>
      <c r="W1591" s="133"/>
      <c r="X1591" s="133"/>
      <c r="Y1591" s="133"/>
      <c r="Z1591" s="133"/>
      <c r="AA1591" s="133"/>
      <c r="AB1591" s="129" t="str">
        <f>IF(基本情報登録!$D$10="","",IF(基本情報登録!$D$10=F1591,1,0))</f>
        <v/>
      </c>
      <c r="AC1591" s="133"/>
    </row>
    <row r="1592" spans="1:29">
      <c r="A1592" s="171"/>
      <c r="B1592" s="133"/>
      <c r="C1592" s="133"/>
      <c r="D1592" s="133"/>
      <c r="E1592" s="157"/>
      <c r="F1592" s="133"/>
      <c r="G1592" s="133"/>
      <c r="H1592" s="133"/>
      <c r="I1592" s="133"/>
      <c r="J1592" s="133"/>
      <c r="K1592" s="133"/>
      <c r="L1592" s="133"/>
      <c r="M1592" s="133"/>
      <c r="N1592" s="133"/>
      <c r="O1592" s="156"/>
      <c r="P1592" s="133"/>
      <c r="Q1592" s="133"/>
      <c r="R1592" s="133"/>
      <c r="S1592" s="133"/>
      <c r="T1592" s="133"/>
      <c r="U1592" s="133"/>
      <c r="V1592" s="133"/>
      <c r="W1592" s="133"/>
      <c r="X1592" s="133"/>
      <c r="Y1592" s="133"/>
      <c r="Z1592" s="133"/>
      <c r="AA1592" s="133"/>
      <c r="AB1592" s="129" t="str">
        <f>IF(基本情報登録!$D$10="","",IF(基本情報登録!$D$10=F1592,1,0))</f>
        <v/>
      </c>
      <c r="AC1592" s="133"/>
    </row>
    <row r="1593" spans="1:29">
      <c r="A1593" s="171"/>
      <c r="B1593" s="133"/>
      <c r="C1593" s="133"/>
      <c r="D1593" s="133"/>
      <c r="E1593" s="157"/>
      <c r="F1593" s="133"/>
      <c r="G1593" s="133"/>
      <c r="H1593" s="133"/>
      <c r="I1593" s="133"/>
      <c r="J1593" s="133"/>
      <c r="K1593" s="133"/>
      <c r="L1593" s="133"/>
      <c r="M1593" s="133"/>
      <c r="N1593" s="133"/>
      <c r="O1593" s="156"/>
      <c r="P1593" s="133"/>
      <c r="Q1593" s="133"/>
      <c r="R1593" s="133"/>
      <c r="S1593" s="133"/>
      <c r="T1593" s="133"/>
      <c r="U1593" s="133"/>
      <c r="V1593" s="133"/>
      <c r="W1593" s="133"/>
      <c r="X1593" s="133"/>
      <c r="Y1593" s="133"/>
      <c r="Z1593" s="133"/>
      <c r="AA1593" s="133"/>
      <c r="AB1593" s="129" t="str">
        <f>IF(基本情報登録!$D$10="","",IF(基本情報登録!$D$10=F1593,1,0))</f>
        <v/>
      </c>
      <c r="AC1593" s="133"/>
    </row>
    <row r="1594" spans="1:29">
      <c r="A1594" s="171"/>
      <c r="B1594" s="133"/>
      <c r="C1594" s="133"/>
      <c r="D1594" s="133"/>
      <c r="E1594" s="157"/>
      <c r="F1594" s="133"/>
      <c r="G1594" s="133"/>
      <c r="H1594" s="133"/>
      <c r="I1594" s="133"/>
      <c r="J1594" s="133"/>
      <c r="K1594" s="133"/>
      <c r="L1594" s="133"/>
      <c r="M1594" s="133"/>
      <c r="N1594" s="133"/>
      <c r="O1594" s="156"/>
      <c r="P1594" s="133"/>
      <c r="Q1594" s="133"/>
      <c r="R1594" s="133"/>
      <c r="S1594" s="133"/>
      <c r="T1594" s="133"/>
      <c r="U1594" s="133"/>
      <c r="V1594" s="133"/>
      <c r="W1594" s="133"/>
      <c r="X1594" s="133"/>
      <c r="Y1594" s="133"/>
      <c r="Z1594" s="133"/>
      <c r="AA1594" s="133"/>
      <c r="AB1594" s="129" t="str">
        <f>IF(基本情報登録!$D$10="","",IF(基本情報登録!$D$10=F1594,1,0))</f>
        <v/>
      </c>
      <c r="AC1594" s="133"/>
    </row>
    <row r="1595" spans="1:29">
      <c r="A1595" s="171"/>
      <c r="B1595" s="133"/>
      <c r="C1595" s="133"/>
      <c r="D1595" s="133"/>
      <c r="E1595" s="157"/>
      <c r="F1595" s="133"/>
      <c r="G1595" s="133"/>
      <c r="H1595" s="133"/>
      <c r="I1595" s="133"/>
      <c r="J1595" s="133"/>
      <c r="K1595" s="133"/>
      <c r="L1595" s="133"/>
      <c r="M1595" s="133"/>
      <c r="N1595" s="133"/>
      <c r="O1595" s="156"/>
      <c r="P1595" s="133"/>
      <c r="Q1595" s="133"/>
      <c r="R1595" s="133"/>
      <c r="S1595" s="133"/>
      <c r="T1595" s="133"/>
      <c r="U1595" s="133"/>
      <c r="V1595" s="133"/>
      <c r="W1595" s="133"/>
      <c r="X1595" s="133"/>
      <c r="Y1595" s="133"/>
      <c r="Z1595" s="133"/>
      <c r="AA1595" s="133"/>
      <c r="AB1595" s="129" t="str">
        <f>IF(基本情報登録!$D$10="","",IF(基本情報登録!$D$10=F1595,1,0))</f>
        <v/>
      </c>
      <c r="AC1595" s="133"/>
    </row>
    <row r="1596" spans="1:29">
      <c r="A1596" s="171"/>
      <c r="B1596" s="133"/>
      <c r="C1596" s="133"/>
      <c r="D1596" s="133"/>
      <c r="E1596" s="157"/>
      <c r="F1596" s="133"/>
      <c r="G1596" s="133"/>
      <c r="H1596" s="133"/>
      <c r="I1596" s="133"/>
      <c r="J1596" s="133"/>
      <c r="K1596" s="133"/>
      <c r="L1596" s="133"/>
      <c r="M1596" s="133"/>
      <c r="N1596" s="133"/>
      <c r="O1596" s="156"/>
      <c r="P1596" s="133"/>
      <c r="Q1596" s="133"/>
      <c r="R1596" s="133"/>
      <c r="S1596" s="133"/>
      <c r="T1596" s="133"/>
      <c r="U1596" s="133"/>
      <c r="V1596" s="133"/>
      <c r="W1596" s="133"/>
      <c r="X1596" s="133"/>
      <c r="Y1596" s="133"/>
      <c r="Z1596" s="133"/>
      <c r="AA1596" s="133"/>
      <c r="AB1596" s="129" t="str">
        <f>IF(基本情報登録!$D$10="","",IF(基本情報登録!$D$10=F1596,1,0))</f>
        <v/>
      </c>
      <c r="AC1596" s="133"/>
    </row>
    <row r="1597" spans="1:29">
      <c r="A1597" s="171"/>
      <c r="B1597" s="133"/>
      <c r="C1597" s="133"/>
      <c r="D1597" s="133"/>
      <c r="E1597" s="157"/>
      <c r="F1597" s="133"/>
      <c r="G1597" s="133"/>
      <c r="H1597" s="133"/>
      <c r="I1597" s="133"/>
      <c r="J1597" s="133"/>
      <c r="K1597" s="133"/>
      <c r="L1597" s="133"/>
      <c r="M1597" s="133"/>
      <c r="N1597" s="133"/>
      <c r="O1597" s="156"/>
      <c r="P1597" s="133"/>
      <c r="Q1597" s="133"/>
      <c r="R1597" s="133"/>
      <c r="S1597" s="133"/>
      <c r="T1597" s="133"/>
      <c r="U1597" s="133"/>
      <c r="V1597" s="133"/>
      <c r="W1597" s="133"/>
      <c r="X1597" s="133"/>
      <c r="Y1597" s="133"/>
      <c r="Z1597" s="133"/>
      <c r="AA1597" s="133"/>
      <c r="AB1597" s="129" t="str">
        <f>IF(基本情報登録!$D$10="","",IF(基本情報登録!$D$10=F1597,1,0))</f>
        <v/>
      </c>
      <c r="AC1597" s="133"/>
    </row>
    <row r="1598" spans="1:29">
      <c r="A1598" s="171"/>
      <c r="B1598" s="133"/>
      <c r="C1598" s="133"/>
      <c r="D1598" s="133"/>
      <c r="E1598" s="157"/>
      <c r="F1598" s="133"/>
      <c r="G1598" s="133"/>
      <c r="H1598" s="133"/>
      <c r="I1598" s="133"/>
      <c r="J1598" s="133"/>
      <c r="K1598" s="133"/>
      <c r="L1598" s="133"/>
      <c r="M1598" s="133"/>
      <c r="N1598" s="133"/>
      <c r="O1598" s="156"/>
      <c r="P1598" s="133"/>
      <c r="Q1598" s="133"/>
      <c r="R1598" s="133"/>
      <c r="S1598" s="133"/>
      <c r="T1598" s="133"/>
      <c r="U1598" s="133"/>
      <c r="V1598" s="133"/>
      <c r="W1598" s="133"/>
      <c r="X1598" s="133"/>
      <c r="Y1598" s="133"/>
      <c r="Z1598" s="133"/>
      <c r="AA1598" s="133"/>
      <c r="AB1598" s="129" t="str">
        <f>IF(基本情報登録!$D$10="","",IF(基本情報登録!$D$10=F1598,1,0))</f>
        <v/>
      </c>
      <c r="AC1598" s="133"/>
    </row>
    <row r="1599" spans="1:29">
      <c r="A1599" s="171"/>
      <c r="B1599" s="133"/>
      <c r="C1599" s="133"/>
      <c r="D1599" s="133"/>
      <c r="E1599" s="157"/>
      <c r="F1599" s="133"/>
      <c r="G1599" s="133"/>
      <c r="H1599" s="133"/>
      <c r="I1599" s="133"/>
      <c r="J1599" s="133"/>
      <c r="K1599" s="133"/>
      <c r="L1599" s="133"/>
      <c r="M1599" s="133"/>
      <c r="N1599" s="133"/>
      <c r="O1599" s="156"/>
      <c r="P1599" s="133"/>
      <c r="Q1599" s="133"/>
      <c r="R1599" s="133"/>
      <c r="S1599" s="133"/>
      <c r="T1599" s="133"/>
      <c r="U1599" s="133"/>
      <c r="V1599" s="133"/>
      <c r="W1599" s="133"/>
      <c r="X1599" s="133"/>
      <c r="Y1599" s="133"/>
      <c r="Z1599" s="133"/>
      <c r="AA1599" s="133"/>
      <c r="AB1599" s="129" t="str">
        <f>IF(基本情報登録!$D$10="","",IF(基本情報登録!$D$10=F1599,1,0))</f>
        <v/>
      </c>
      <c r="AC1599" s="133"/>
    </row>
    <row r="1600" spans="1:29">
      <c r="A1600" s="171"/>
      <c r="B1600" s="133"/>
      <c r="C1600" s="133"/>
      <c r="D1600" s="133"/>
      <c r="E1600" s="157"/>
      <c r="F1600" s="133"/>
      <c r="G1600" s="133"/>
      <c r="H1600" s="133"/>
      <c r="I1600" s="133"/>
      <c r="J1600" s="133"/>
      <c r="K1600" s="133"/>
      <c r="L1600" s="133"/>
      <c r="M1600" s="133"/>
      <c r="N1600" s="133"/>
      <c r="O1600" s="156"/>
      <c r="P1600" s="133"/>
      <c r="Q1600" s="133"/>
      <c r="R1600" s="133"/>
      <c r="S1600" s="133"/>
      <c r="T1600" s="133"/>
      <c r="U1600" s="133"/>
      <c r="V1600" s="133"/>
      <c r="W1600" s="133"/>
      <c r="X1600" s="133"/>
      <c r="Y1600" s="133"/>
      <c r="Z1600" s="133"/>
      <c r="AA1600" s="133"/>
      <c r="AB1600" s="129" t="str">
        <f>IF(基本情報登録!$D$10="","",IF(基本情報登録!$D$10=F1600,1,0))</f>
        <v/>
      </c>
      <c r="AC1600" s="133"/>
    </row>
    <row r="1601" spans="1:29">
      <c r="A1601" s="171"/>
      <c r="B1601" s="133"/>
      <c r="C1601" s="133"/>
      <c r="D1601" s="133"/>
      <c r="E1601" s="157"/>
      <c r="F1601" s="133"/>
      <c r="G1601" s="133"/>
      <c r="H1601" s="133"/>
      <c r="I1601" s="133"/>
      <c r="J1601" s="133"/>
      <c r="K1601" s="133"/>
      <c r="L1601" s="133"/>
      <c r="M1601" s="133"/>
      <c r="N1601" s="133"/>
      <c r="O1601" s="156"/>
      <c r="P1601" s="133"/>
      <c r="Q1601" s="133"/>
      <c r="R1601" s="133"/>
      <c r="S1601" s="133"/>
      <c r="T1601" s="133"/>
      <c r="U1601" s="133"/>
      <c r="V1601" s="133"/>
      <c r="W1601" s="133"/>
      <c r="X1601" s="133"/>
      <c r="Y1601" s="133"/>
      <c r="Z1601" s="133"/>
      <c r="AA1601" s="133"/>
      <c r="AB1601" s="129" t="str">
        <f>IF(基本情報登録!$D$10="","",IF(基本情報登録!$D$10=F1601,1,0))</f>
        <v/>
      </c>
      <c r="AC1601" s="133"/>
    </row>
    <row r="1602" spans="1:29">
      <c r="A1602" s="171"/>
      <c r="B1602" s="133"/>
      <c r="C1602" s="133"/>
      <c r="D1602" s="133"/>
      <c r="E1602" s="157"/>
      <c r="F1602" s="133"/>
      <c r="G1602" s="133"/>
      <c r="H1602" s="133"/>
      <c r="I1602" s="133"/>
      <c r="J1602" s="133"/>
      <c r="K1602" s="133"/>
      <c r="L1602" s="133"/>
      <c r="M1602" s="133"/>
      <c r="N1602" s="133"/>
      <c r="O1602" s="156"/>
      <c r="P1602" s="133"/>
      <c r="Q1602" s="133"/>
      <c r="R1602" s="133"/>
      <c r="S1602" s="133"/>
      <c r="T1602" s="133"/>
      <c r="U1602" s="133"/>
      <c r="V1602" s="133"/>
      <c r="W1602" s="133"/>
      <c r="X1602" s="133"/>
      <c r="Y1602" s="133"/>
      <c r="Z1602" s="133"/>
      <c r="AA1602" s="133"/>
      <c r="AB1602" s="129" t="str">
        <f>IF(基本情報登録!$D$10="","",IF(基本情報登録!$D$10=F1602,1,0))</f>
        <v/>
      </c>
      <c r="AC1602" s="133"/>
    </row>
    <row r="1603" spans="1:29">
      <c r="A1603" s="171"/>
      <c r="B1603" s="133"/>
      <c r="C1603" s="133"/>
      <c r="D1603" s="133"/>
      <c r="E1603" s="157"/>
      <c r="F1603" s="133"/>
      <c r="G1603" s="133"/>
      <c r="H1603" s="133"/>
      <c r="I1603" s="133"/>
      <c r="J1603" s="133"/>
      <c r="K1603" s="133"/>
      <c r="L1603" s="133"/>
      <c r="M1603" s="133"/>
      <c r="N1603" s="133"/>
      <c r="O1603" s="156"/>
      <c r="P1603" s="133"/>
      <c r="Q1603" s="133"/>
      <c r="R1603" s="133"/>
      <c r="S1603" s="133"/>
      <c r="T1603" s="133"/>
      <c r="U1603" s="133"/>
      <c r="V1603" s="133"/>
      <c r="W1603" s="133"/>
      <c r="X1603" s="133"/>
      <c r="Y1603" s="133"/>
      <c r="Z1603" s="133"/>
      <c r="AA1603" s="133"/>
      <c r="AB1603" s="129" t="str">
        <f>IF(基本情報登録!$D$10="","",IF(基本情報登録!$D$10=F1603,1,0))</f>
        <v/>
      </c>
      <c r="AC1603" s="133"/>
    </row>
    <row r="1604" spans="1:29">
      <c r="A1604" s="171"/>
      <c r="B1604" s="133"/>
      <c r="C1604" s="133"/>
      <c r="D1604" s="133"/>
      <c r="E1604" s="157"/>
      <c r="F1604" s="133"/>
      <c r="G1604" s="133"/>
      <c r="H1604" s="133"/>
      <c r="I1604" s="133"/>
      <c r="J1604" s="133"/>
      <c r="K1604" s="133"/>
      <c r="L1604" s="133"/>
      <c r="M1604" s="133"/>
      <c r="N1604" s="133"/>
      <c r="O1604" s="156"/>
      <c r="P1604" s="133"/>
      <c r="Q1604" s="133"/>
      <c r="R1604" s="133"/>
      <c r="S1604" s="133"/>
      <c r="T1604" s="133"/>
      <c r="U1604" s="133"/>
      <c r="V1604" s="133"/>
      <c r="W1604" s="133"/>
      <c r="X1604" s="133"/>
      <c r="Y1604" s="133"/>
      <c r="Z1604" s="133"/>
      <c r="AA1604" s="133"/>
      <c r="AB1604" s="129" t="str">
        <f>IF(基本情報登録!$D$10="","",IF(基本情報登録!$D$10=F1604,1,0))</f>
        <v/>
      </c>
      <c r="AC1604" s="133"/>
    </row>
    <row r="1605" spans="1:29">
      <c r="A1605" s="171"/>
      <c r="B1605" s="133"/>
      <c r="C1605" s="133"/>
      <c r="D1605" s="133"/>
      <c r="E1605" s="157"/>
      <c r="F1605" s="133"/>
      <c r="G1605" s="133"/>
      <c r="H1605" s="133"/>
      <c r="I1605" s="133"/>
      <c r="J1605" s="133"/>
      <c r="K1605" s="133"/>
      <c r="L1605" s="133"/>
      <c r="M1605" s="133"/>
      <c r="N1605" s="133"/>
      <c r="O1605" s="156"/>
      <c r="P1605" s="133"/>
      <c r="Q1605" s="133"/>
      <c r="R1605" s="133"/>
      <c r="S1605" s="133"/>
      <c r="T1605" s="133"/>
      <c r="U1605" s="133"/>
      <c r="V1605" s="133"/>
      <c r="W1605" s="133"/>
      <c r="X1605" s="133"/>
      <c r="Y1605" s="133"/>
      <c r="Z1605" s="133"/>
      <c r="AA1605" s="133"/>
      <c r="AB1605" s="129" t="str">
        <f>IF(基本情報登録!$D$10="","",IF(基本情報登録!$D$10=F1605,1,0))</f>
        <v/>
      </c>
      <c r="AC1605" s="133"/>
    </row>
    <row r="1606" spans="1:29">
      <c r="A1606" s="171"/>
      <c r="B1606" s="133"/>
      <c r="C1606" s="133"/>
      <c r="D1606" s="133"/>
      <c r="E1606" s="157"/>
      <c r="F1606" s="133"/>
      <c r="G1606" s="133"/>
      <c r="H1606" s="133"/>
      <c r="I1606" s="133"/>
      <c r="J1606" s="133"/>
      <c r="K1606" s="133"/>
      <c r="L1606" s="133"/>
      <c r="M1606" s="133"/>
      <c r="N1606" s="133"/>
      <c r="O1606" s="156"/>
      <c r="P1606" s="133"/>
      <c r="Q1606" s="133"/>
      <c r="R1606" s="133"/>
      <c r="S1606" s="133"/>
      <c r="T1606" s="133"/>
      <c r="U1606" s="133"/>
      <c r="V1606" s="133"/>
      <c r="W1606" s="133"/>
      <c r="X1606" s="133"/>
      <c r="Y1606" s="133"/>
      <c r="Z1606" s="133"/>
      <c r="AA1606" s="133"/>
      <c r="AB1606" s="129" t="str">
        <f>IF(基本情報登録!$D$10="","",IF(基本情報登録!$D$10=F1606,1,0))</f>
        <v/>
      </c>
      <c r="AC1606" s="133"/>
    </row>
    <row r="1607" spans="1:29">
      <c r="A1607" s="171"/>
      <c r="B1607" s="133"/>
      <c r="C1607" s="133"/>
      <c r="D1607" s="133"/>
      <c r="E1607" s="157"/>
      <c r="F1607" s="133"/>
      <c r="G1607" s="133"/>
      <c r="H1607" s="133"/>
      <c r="I1607" s="133"/>
      <c r="J1607" s="133"/>
      <c r="K1607" s="133"/>
      <c r="L1607" s="133"/>
      <c r="M1607" s="133"/>
      <c r="N1607" s="133"/>
      <c r="O1607" s="156"/>
      <c r="P1607" s="133"/>
      <c r="Q1607" s="133"/>
      <c r="R1607" s="133"/>
      <c r="S1607" s="133"/>
      <c r="T1607" s="133"/>
      <c r="U1607" s="133"/>
      <c r="V1607" s="133"/>
      <c r="W1607" s="133"/>
      <c r="X1607" s="133"/>
      <c r="Y1607" s="133"/>
      <c r="Z1607" s="133"/>
      <c r="AA1607" s="133"/>
      <c r="AB1607" s="129" t="str">
        <f>IF(基本情報登録!$D$10="","",IF(基本情報登録!$D$10=F1607,1,0))</f>
        <v/>
      </c>
      <c r="AC1607" s="133"/>
    </row>
    <row r="1608" spans="1:29">
      <c r="A1608" s="171"/>
      <c r="B1608" s="133"/>
      <c r="C1608" s="133"/>
      <c r="D1608" s="133"/>
      <c r="E1608" s="157"/>
      <c r="F1608" s="133"/>
      <c r="G1608" s="133"/>
      <c r="H1608" s="133"/>
      <c r="I1608" s="133"/>
      <c r="J1608" s="133"/>
      <c r="K1608" s="133"/>
      <c r="L1608" s="133"/>
      <c r="M1608" s="133"/>
      <c r="N1608" s="133"/>
      <c r="O1608" s="156"/>
      <c r="P1608" s="133"/>
      <c r="Q1608" s="133"/>
      <c r="R1608" s="133"/>
      <c r="S1608" s="133"/>
      <c r="T1608" s="133"/>
      <c r="U1608" s="133"/>
      <c r="V1608" s="133"/>
      <c r="W1608" s="133"/>
      <c r="X1608" s="133"/>
      <c r="Y1608" s="133"/>
      <c r="Z1608" s="133"/>
      <c r="AA1608" s="133"/>
      <c r="AB1608" s="129" t="str">
        <f>IF(基本情報登録!$D$10="","",IF(基本情報登録!$D$10=F1608,1,0))</f>
        <v/>
      </c>
      <c r="AC1608" s="133"/>
    </row>
    <row r="1609" spans="1:29">
      <c r="A1609" s="171"/>
      <c r="B1609" s="133"/>
      <c r="C1609" s="133"/>
      <c r="D1609" s="133"/>
      <c r="E1609" s="157"/>
      <c r="F1609" s="133"/>
      <c r="G1609" s="133"/>
      <c r="H1609" s="133"/>
      <c r="I1609" s="133"/>
      <c r="J1609" s="133"/>
      <c r="K1609" s="133"/>
      <c r="L1609" s="133"/>
      <c r="M1609" s="133"/>
      <c r="N1609" s="133"/>
      <c r="O1609" s="156"/>
      <c r="P1609" s="133"/>
      <c r="Q1609" s="133"/>
      <c r="R1609" s="133"/>
      <c r="S1609" s="133"/>
      <c r="T1609" s="133"/>
      <c r="U1609" s="133"/>
      <c r="V1609" s="133"/>
      <c r="W1609" s="133"/>
      <c r="X1609" s="133"/>
      <c r="Y1609" s="133"/>
      <c r="Z1609" s="133"/>
      <c r="AA1609" s="133"/>
      <c r="AB1609" s="129" t="str">
        <f>IF(基本情報登録!$D$10="","",IF(基本情報登録!$D$10=F1609,1,0))</f>
        <v/>
      </c>
      <c r="AC1609" s="133"/>
    </row>
    <row r="1610" spans="1:29">
      <c r="A1610" s="171"/>
      <c r="B1610" s="133"/>
      <c r="C1610" s="133"/>
      <c r="D1610" s="133"/>
      <c r="E1610" s="157"/>
      <c r="F1610" s="133"/>
      <c r="G1610" s="133"/>
      <c r="H1610" s="133"/>
      <c r="I1610" s="133"/>
      <c r="J1610" s="133"/>
      <c r="K1610" s="133"/>
      <c r="L1610" s="133"/>
      <c r="M1610" s="133"/>
      <c r="N1610" s="133"/>
      <c r="O1610" s="156"/>
      <c r="P1610" s="133"/>
      <c r="Q1610" s="133"/>
      <c r="R1610" s="133"/>
      <c r="S1610" s="133"/>
      <c r="T1610" s="133"/>
      <c r="U1610" s="133"/>
      <c r="V1610" s="133"/>
      <c r="W1610" s="133"/>
      <c r="X1610" s="133"/>
      <c r="Y1610" s="133"/>
      <c r="Z1610" s="133"/>
      <c r="AA1610" s="133"/>
      <c r="AB1610" s="129" t="str">
        <f>IF(基本情報登録!$D$10="","",IF(基本情報登録!$D$10=F1610,1,0))</f>
        <v/>
      </c>
      <c r="AC1610" s="133"/>
    </row>
    <row r="1611" spans="1:29">
      <c r="A1611" s="171"/>
      <c r="B1611" s="133"/>
      <c r="C1611" s="133"/>
      <c r="D1611" s="133"/>
      <c r="E1611" s="157"/>
      <c r="F1611" s="133"/>
      <c r="G1611" s="133"/>
      <c r="H1611" s="133"/>
      <c r="I1611" s="133"/>
      <c r="J1611" s="133"/>
      <c r="K1611" s="133"/>
      <c r="L1611" s="133"/>
      <c r="M1611" s="133"/>
      <c r="N1611" s="133"/>
      <c r="O1611" s="156"/>
      <c r="P1611" s="133"/>
      <c r="Q1611" s="133"/>
      <c r="R1611" s="133"/>
      <c r="S1611" s="133"/>
      <c r="T1611" s="133"/>
      <c r="U1611" s="133"/>
      <c r="V1611" s="133"/>
      <c r="W1611" s="133"/>
      <c r="X1611" s="133"/>
      <c r="Y1611" s="133"/>
      <c r="Z1611" s="133"/>
      <c r="AA1611" s="133"/>
      <c r="AB1611" s="129" t="str">
        <f>IF(基本情報登録!$D$10="","",IF(基本情報登録!$D$10=F1611,1,0))</f>
        <v/>
      </c>
      <c r="AC1611" s="133"/>
    </row>
    <row r="1612" spans="1:29">
      <c r="A1612" s="171"/>
      <c r="B1612" s="133"/>
      <c r="C1612" s="133"/>
      <c r="D1612" s="133"/>
      <c r="E1612" s="157"/>
      <c r="F1612" s="133"/>
      <c r="G1612" s="133"/>
      <c r="H1612" s="133"/>
      <c r="I1612" s="133"/>
      <c r="J1612" s="133"/>
      <c r="K1612" s="133"/>
      <c r="L1612" s="133"/>
      <c r="M1612" s="133"/>
      <c r="N1612" s="133"/>
      <c r="O1612" s="156"/>
      <c r="P1612" s="133"/>
      <c r="Q1612" s="133"/>
      <c r="R1612" s="133"/>
      <c r="S1612" s="133"/>
      <c r="T1612" s="133"/>
      <c r="U1612" s="133"/>
      <c r="V1612" s="133"/>
      <c r="W1612" s="133"/>
      <c r="X1612" s="133"/>
      <c r="Y1612" s="133"/>
      <c r="Z1612" s="133"/>
      <c r="AA1612" s="133"/>
      <c r="AB1612" s="129" t="str">
        <f>IF(基本情報登録!$D$10="","",IF(基本情報登録!$D$10=F1612,1,0))</f>
        <v/>
      </c>
      <c r="AC1612" s="133"/>
    </row>
    <row r="1613" spans="1:29">
      <c r="A1613" s="171"/>
      <c r="B1613" s="133"/>
      <c r="C1613" s="133"/>
      <c r="D1613" s="133"/>
      <c r="E1613" s="157"/>
      <c r="F1613" s="133"/>
      <c r="G1613" s="133"/>
      <c r="H1613" s="133"/>
      <c r="I1613" s="133"/>
      <c r="J1613" s="133"/>
      <c r="K1613" s="133"/>
      <c r="L1613" s="133"/>
      <c r="M1613" s="133"/>
      <c r="N1613" s="133"/>
      <c r="O1613" s="156"/>
      <c r="P1613" s="133"/>
      <c r="Q1613" s="133"/>
      <c r="R1613" s="133"/>
      <c r="S1613" s="133"/>
      <c r="T1613" s="133"/>
      <c r="U1613" s="133"/>
      <c r="V1613" s="133"/>
      <c r="W1613" s="133"/>
      <c r="X1613" s="133"/>
      <c r="Y1613" s="133"/>
      <c r="Z1613" s="133"/>
      <c r="AA1613" s="133"/>
      <c r="AB1613" s="129" t="str">
        <f>IF(基本情報登録!$D$10="","",IF(基本情報登録!$D$10=F1613,1,0))</f>
        <v/>
      </c>
      <c r="AC1613" s="133"/>
    </row>
    <row r="1614" spans="1:29">
      <c r="A1614" s="171"/>
      <c r="B1614" s="133"/>
      <c r="C1614" s="133"/>
      <c r="D1614" s="133"/>
      <c r="E1614" s="157"/>
      <c r="F1614" s="133"/>
      <c r="G1614" s="133"/>
      <c r="H1614" s="133"/>
      <c r="I1614" s="133"/>
      <c r="J1614" s="133"/>
      <c r="K1614" s="133"/>
      <c r="L1614" s="133"/>
      <c r="M1614" s="133"/>
      <c r="N1614" s="133"/>
      <c r="O1614" s="156"/>
      <c r="P1614" s="133"/>
      <c r="Q1614" s="133"/>
      <c r="R1614" s="133"/>
      <c r="S1614" s="133"/>
      <c r="T1614" s="133"/>
      <c r="U1614" s="133"/>
      <c r="V1614" s="133"/>
      <c r="W1614" s="133"/>
      <c r="X1614" s="133"/>
      <c r="Y1614" s="133"/>
      <c r="Z1614" s="133"/>
      <c r="AA1614" s="133"/>
      <c r="AB1614" s="129" t="str">
        <f>IF(基本情報登録!$D$10="","",IF(基本情報登録!$D$10=F1614,1,0))</f>
        <v/>
      </c>
      <c r="AC1614" s="133"/>
    </row>
    <row r="1615" spans="1:29">
      <c r="A1615" s="171"/>
      <c r="B1615" s="133"/>
      <c r="C1615" s="133"/>
      <c r="D1615" s="133"/>
      <c r="E1615" s="157"/>
      <c r="F1615" s="133"/>
      <c r="G1615" s="133"/>
      <c r="H1615" s="133"/>
      <c r="I1615" s="133"/>
      <c r="J1615" s="133"/>
      <c r="K1615" s="133"/>
      <c r="L1615" s="133"/>
      <c r="M1615" s="133"/>
      <c r="N1615" s="133"/>
      <c r="O1615" s="156"/>
      <c r="P1615" s="133"/>
      <c r="Q1615" s="133"/>
      <c r="R1615" s="133"/>
      <c r="S1615" s="133"/>
      <c r="T1615" s="133"/>
      <c r="U1615" s="133"/>
      <c r="V1615" s="133"/>
      <c r="W1615" s="133"/>
      <c r="X1615" s="133"/>
      <c r="Y1615" s="133"/>
      <c r="Z1615" s="133"/>
      <c r="AA1615" s="133"/>
      <c r="AB1615" s="129" t="str">
        <f>IF(基本情報登録!$D$10="","",IF(基本情報登録!$D$10=F1615,1,0))</f>
        <v/>
      </c>
      <c r="AC1615" s="133"/>
    </row>
    <row r="1616" spans="1:29">
      <c r="A1616" s="171"/>
      <c r="B1616" s="133"/>
      <c r="C1616" s="133"/>
      <c r="D1616" s="133"/>
      <c r="E1616" s="157"/>
      <c r="F1616" s="133"/>
      <c r="G1616" s="133"/>
      <c r="H1616" s="133"/>
      <c r="I1616" s="133"/>
      <c r="J1616" s="133"/>
      <c r="K1616" s="133"/>
      <c r="L1616" s="133"/>
      <c r="M1616" s="133"/>
      <c r="N1616" s="133"/>
      <c r="O1616" s="156"/>
      <c r="P1616" s="133"/>
      <c r="Q1616" s="133"/>
      <c r="R1616" s="133"/>
      <c r="S1616" s="133"/>
      <c r="T1616" s="133"/>
      <c r="U1616" s="133"/>
      <c r="V1616" s="133"/>
      <c r="W1616" s="133"/>
      <c r="X1616" s="133"/>
      <c r="Y1616" s="133"/>
      <c r="Z1616" s="133"/>
      <c r="AA1616" s="133"/>
      <c r="AB1616" s="129" t="str">
        <f>IF(基本情報登録!$D$10="","",IF(基本情報登録!$D$10=F1616,1,0))</f>
        <v/>
      </c>
      <c r="AC1616" s="133"/>
    </row>
    <row r="1617" spans="1:29">
      <c r="A1617" s="171"/>
      <c r="B1617" s="133"/>
      <c r="C1617" s="133"/>
      <c r="D1617" s="133"/>
      <c r="E1617" s="157"/>
      <c r="F1617" s="133"/>
      <c r="G1617" s="133"/>
      <c r="H1617" s="133"/>
      <c r="I1617" s="133"/>
      <c r="J1617" s="133"/>
      <c r="K1617" s="133"/>
      <c r="L1617" s="133"/>
      <c r="M1617" s="133"/>
      <c r="N1617" s="133"/>
      <c r="O1617" s="156"/>
      <c r="P1617" s="133"/>
      <c r="Q1617" s="133"/>
      <c r="R1617" s="133"/>
      <c r="S1617" s="133"/>
      <c r="T1617" s="133"/>
      <c r="U1617" s="133"/>
      <c r="V1617" s="133"/>
      <c r="W1617" s="133"/>
      <c r="X1617" s="133"/>
      <c r="Y1617" s="133"/>
      <c r="Z1617" s="133"/>
      <c r="AA1617" s="133"/>
      <c r="AB1617" s="129" t="str">
        <f>IF(基本情報登録!$D$10="","",IF(基本情報登録!$D$10=F1617,1,0))</f>
        <v/>
      </c>
      <c r="AC1617" s="133"/>
    </row>
    <row r="1618" spans="1:29">
      <c r="A1618" s="171"/>
      <c r="B1618" s="133"/>
      <c r="C1618" s="133"/>
      <c r="D1618" s="133"/>
      <c r="E1618" s="157"/>
      <c r="F1618" s="133"/>
      <c r="G1618" s="133"/>
      <c r="H1618" s="133"/>
      <c r="I1618" s="133"/>
      <c r="J1618" s="133"/>
      <c r="K1618" s="133"/>
      <c r="L1618" s="133"/>
      <c r="M1618" s="133"/>
      <c r="N1618" s="133"/>
      <c r="O1618" s="156"/>
      <c r="P1618" s="133"/>
      <c r="Q1618" s="133"/>
      <c r="R1618" s="133"/>
      <c r="S1618" s="133"/>
      <c r="T1618" s="133"/>
      <c r="U1618" s="133"/>
      <c r="V1618" s="133"/>
      <c r="W1618" s="133"/>
      <c r="X1618" s="133"/>
      <c r="Y1618" s="133"/>
      <c r="Z1618" s="133"/>
      <c r="AA1618" s="133"/>
      <c r="AB1618" s="129" t="str">
        <f>IF(基本情報登録!$D$10="","",IF(基本情報登録!$D$10=F1618,1,0))</f>
        <v/>
      </c>
      <c r="AC1618" s="133"/>
    </row>
    <row r="1619" spans="1:29">
      <c r="A1619" s="171"/>
      <c r="B1619" s="133"/>
      <c r="C1619" s="133"/>
      <c r="D1619" s="133"/>
      <c r="E1619" s="157"/>
      <c r="F1619" s="133"/>
      <c r="G1619" s="133"/>
      <c r="H1619" s="133"/>
      <c r="I1619" s="133"/>
      <c r="J1619" s="133"/>
      <c r="K1619" s="133"/>
      <c r="L1619" s="133"/>
      <c r="M1619" s="133"/>
      <c r="N1619" s="133"/>
      <c r="O1619" s="156"/>
      <c r="P1619" s="133"/>
      <c r="Q1619" s="133"/>
      <c r="R1619" s="133"/>
      <c r="S1619" s="133"/>
      <c r="T1619" s="133"/>
      <c r="U1619" s="133"/>
      <c r="V1619" s="133"/>
      <c r="W1619" s="133"/>
      <c r="X1619" s="133"/>
      <c r="Y1619" s="133"/>
      <c r="Z1619" s="133"/>
      <c r="AA1619" s="133"/>
      <c r="AB1619" s="129" t="str">
        <f>IF(基本情報登録!$D$10="","",IF(基本情報登録!$D$10=F1619,1,0))</f>
        <v/>
      </c>
      <c r="AC1619" s="133"/>
    </row>
    <row r="1620" spans="1:29">
      <c r="A1620" s="171"/>
      <c r="B1620" s="133"/>
      <c r="C1620" s="133"/>
      <c r="D1620" s="133"/>
      <c r="E1620" s="157"/>
      <c r="F1620" s="133"/>
      <c r="G1620" s="133"/>
      <c r="H1620" s="133"/>
      <c r="I1620" s="133"/>
      <c r="J1620" s="133"/>
      <c r="K1620" s="133"/>
      <c r="L1620" s="133"/>
      <c r="M1620" s="133"/>
      <c r="N1620" s="133"/>
      <c r="O1620" s="156"/>
      <c r="P1620" s="133"/>
      <c r="Q1620" s="133"/>
      <c r="R1620" s="133"/>
      <c r="S1620" s="133"/>
      <c r="T1620" s="133"/>
      <c r="U1620" s="133"/>
      <c r="V1620" s="133"/>
      <c r="W1620" s="133"/>
      <c r="X1620" s="133"/>
      <c r="Y1620" s="133"/>
      <c r="Z1620" s="133"/>
      <c r="AA1620" s="133"/>
      <c r="AB1620" s="129" t="str">
        <f>IF(基本情報登録!$D$10="","",IF(基本情報登録!$D$10=F1620,1,0))</f>
        <v/>
      </c>
      <c r="AC1620" s="133"/>
    </row>
    <row r="1621" spans="1:29">
      <c r="A1621" s="171"/>
      <c r="B1621" s="133"/>
      <c r="C1621" s="133"/>
      <c r="D1621" s="133"/>
      <c r="E1621" s="157"/>
      <c r="F1621" s="133"/>
      <c r="G1621" s="133"/>
      <c r="H1621" s="133"/>
      <c r="I1621" s="133"/>
      <c r="J1621" s="133"/>
      <c r="K1621" s="133"/>
      <c r="L1621" s="133"/>
      <c r="M1621" s="133"/>
      <c r="N1621" s="133"/>
      <c r="O1621" s="156"/>
      <c r="P1621" s="133"/>
      <c r="Q1621" s="133"/>
      <c r="R1621" s="133"/>
      <c r="S1621" s="133"/>
      <c r="T1621" s="133"/>
      <c r="U1621" s="133"/>
      <c r="V1621" s="133"/>
      <c r="W1621" s="133"/>
      <c r="X1621" s="133"/>
      <c r="Y1621" s="133"/>
      <c r="Z1621" s="133"/>
      <c r="AA1621" s="133"/>
      <c r="AB1621" s="129" t="str">
        <f>IF(基本情報登録!$D$10="","",IF(基本情報登録!$D$10=F1621,1,0))</f>
        <v/>
      </c>
      <c r="AC1621" s="133"/>
    </row>
    <row r="1622" spans="1:29">
      <c r="A1622" s="171"/>
      <c r="B1622" s="133"/>
      <c r="C1622" s="133"/>
      <c r="D1622" s="133"/>
      <c r="E1622" s="157"/>
      <c r="F1622" s="133"/>
      <c r="G1622" s="133"/>
      <c r="H1622" s="133"/>
      <c r="I1622" s="133"/>
      <c r="J1622" s="133"/>
      <c r="K1622" s="133"/>
      <c r="L1622" s="133"/>
      <c r="M1622" s="133"/>
      <c r="N1622" s="133"/>
      <c r="O1622" s="156"/>
      <c r="P1622" s="133"/>
      <c r="Q1622" s="133"/>
      <c r="R1622" s="133"/>
      <c r="S1622" s="133"/>
      <c r="T1622" s="133"/>
      <c r="U1622" s="133"/>
      <c r="V1622" s="133"/>
      <c r="W1622" s="133"/>
      <c r="X1622" s="133"/>
      <c r="Y1622" s="133"/>
      <c r="Z1622" s="133"/>
      <c r="AA1622" s="133"/>
      <c r="AB1622" s="129" t="str">
        <f>IF(基本情報登録!$D$10="","",IF(基本情報登録!$D$10=F1622,1,0))</f>
        <v/>
      </c>
      <c r="AC1622" s="133"/>
    </row>
    <row r="1623" spans="1:29">
      <c r="A1623" s="171"/>
      <c r="B1623" s="133"/>
      <c r="C1623" s="133"/>
      <c r="D1623" s="133"/>
      <c r="E1623" s="157"/>
      <c r="F1623" s="133"/>
      <c r="G1623" s="133"/>
      <c r="H1623" s="133"/>
      <c r="I1623" s="133"/>
      <c r="J1623" s="133"/>
      <c r="K1623" s="133"/>
      <c r="L1623" s="133"/>
      <c r="M1623" s="133"/>
      <c r="N1623" s="133"/>
      <c r="O1623" s="156"/>
      <c r="P1623" s="133"/>
      <c r="Q1623" s="133"/>
      <c r="R1623" s="133"/>
      <c r="S1623" s="133"/>
      <c r="T1623" s="133"/>
      <c r="U1623" s="133"/>
      <c r="V1623" s="133"/>
      <c r="W1623" s="133"/>
      <c r="X1623" s="133"/>
      <c r="Y1623" s="133"/>
      <c r="Z1623" s="133"/>
      <c r="AA1623" s="133"/>
      <c r="AB1623" s="129" t="str">
        <f>IF(基本情報登録!$D$10="","",IF(基本情報登録!$D$10=F1623,1,0))</f>
        <v/>
      </c>
      <c r="AC1623" s="133"/>
    </row>
    <row r="1624" spans="1:29">
      <c r="A1624" s="171"/>
      <c r="B1624" s="133"/>
      <c r="C1624" s="133"/>
      <c r="D1624" s="133"/>
      <c r="E1624" s="157"/>
      <c r="F1624" s="133"/>
      <c r="G1624" s="133"/>
      <c r="H1624" s="133"/>
      <c r="I1624" s="133"/>
      <c r="J1624" s="133"/>
      <c r="K1624" s="133"/>
      <c r="L1624" s="133"/>
      <c r="M1624" s="133"/>
      <c r="N1624" s="133"/>
      <c r="O1624" s="156"/>
      <c r="P1624" s="133"/>
      <c r="Q1624" s="133"/>
      <c r="R1624" s="133"/>
      <c r="S1624" s="133"/>
      <c r="T1624" s="133"/>
      <c r="U1624" s="133"/>
      <c r="V1624" s="133"/>
      <c r="W1624" s="133"/>
      <c r="X1624" s="133"/>
      <c r="Y1624" s="133"/>
      <c r="Z1624" s="133"/>
      <c r="AA1624" s="133"/>
      <c r="AB1624" s="129" t="str">
        <f>IF(基本情報登録!$D$10="","",IF(基本情報登録!$D$10=F1624,1,0))</f>
        <v/>
      </c>
      <c r="AC1624" s="133"/>
    </row>
    <row r="1625" spans="1:29">
      <c r="A1625" s="171"/>
      <c r="B1625" s="133"/>
      <c r="C1625" s="133"/>
      <c r="D1625" s="133"/>
      <c r="E1625" s="157"/>
      <c r="F1625" s="133"/>
      <c r="G1625" s="133"/>
      <c r="H1625" s="133"/>
      <c r="I1625" s="133"/>
      <c r="J1625" s="133"/>
      <c r="K1625" s="133"/>
      <c r="L1625" s="133"/>
      <c r="M1625" s="133"/>
      <c r="N1625" s="133"/>
      <c r="O1625" s="156"/>
      <c r="P1625" s="133"/>
      <c r="Q1625" s="133"/>
      <c r="R1625" s="133"/>
      <c r="S1625" s="133"/>
      <c r="T1625" s="133"/>
      <c r="U1625" s="133"/>
      <c r="V1625" s="133"/>
      <c r="W1625" s="133"/>
      <c r="X1625" s="133"/>
      <c r="Y1625" s="133"/>
      <c r="Z1625" s="133"/>
      <c r="AA1625" s="133"/>
      <c r="AB1625" s="129" t="str">
        <f>IF(基本情報登録!$D$10="","",IF(基本情報登録!$D$10=F1625,1,0))</f>
        <v/>
      </c>
      <c r="AC1625" s="133"/>
    </row>
    <row r="1626" spans="1:29">
      <c r="A1626" s="171"/>
      <c r="B1626" s="133"/>
      <c r="C1626" s="133"/>
      <c r="D1626" s="133"/>
      <c r="E1626" s="157"/>
      <c r="F1626" s="133"/>
      <c r="G1626" s="133"/>
      <c r="H1626" s="133"/>
      <c r="I1626" s="133"/>
      <c r="J1626" s="133"/>
      <c r="K1626" s="133"/>
      <c r="L1626" s="133"/>
      <c r="M1626" s="133"/>
      <c r="N1626" s="133"/>
      <c r="O1626" s="156"/>
      <c r="P1626" s="133"/>
      <c r="Q1626" s="133"/>
      <c r="R1626" s="133"/>
      <c r="S1626" s="133"/>
      <c r="T1626" s="133"/>
      <c r="U1626" s="133"/>
      <c r="V1626" s="133"/>
      <c r="W1626" s="133"/>
      <c r="X1626" s="133"/>
      <c r="Y1626" s="133"/>
      <c r="Z1626" s="133"/>
      <c r="AA1626" s="133"/>
      <c r="AB1626" s="129" t="str">
        <f>IF(基本情報登録!$D$10="","",IF(基本情報登録!$D$10=F1626,1,0))</f>
        <v/>
      </c>
      <c r="AC1626" s="133"/>
    </row>
    <row r="1627" spans="1:29">
      <c r="A1627" s="171"/>
      <c r="B1627" s="133"/>
      <c r="C1627" s="133"/>
      <c r="D1627" s="133"/>
      <c r="E1627" s="157"/>
      <c r="F1627" s="133"/>
      <c r="G1627" s="133"/>
      <c r="H1627" s="133"/>
      <c r="I1627" s="133"/>
      <c r="J1627" s="133"/>
      <c r="K1627" s="133"/>
      <c r="L1627" s="133"/>
      <c r="M1627" s="133"/>
      <c r="N1627" s="133"/>
      <c r="O1627" s="156"/>
      <c r="P1627" s="133"/>
      <c r="Q1627" s="133"/>
      <c r="R1627" s="133"/>
      <c r="S1627" s="133"/>
      <c r="T1627" s="133"/>
      <c r="U1627" s="133"/>
      <c r="V1627" s="133"/>
      <c r="W1627" s="133"/>
      <c r="X1627" s="133"/>
      <c r="Y1627" s="133"/>
      <c r="Z1627" s="133"/>
      <c r="AA1627" s="133"/>
      <c r="AB1627" s="129" t="str">
        <f>IF(基本情報登録!$D$10="","",IF(基本情報登録!$D$10=F1627,1,0))</f>
        <v/>
      </c>
      <c r="AC1627" s="133"/>
    </row>
    <row r="1628" spans="1:29">
      <c r="A1628" s="171"/>
      <c r="B1628" s="133"/>
      <c r="C1628" s="133"/>
      <c r="D1628" s="133"/>
      <c r="E1628" s="157"/>
      <c r="F1628" s="133"/>
      <c r="G1628" s="133"/>
      <c r="H1628" s="133"/>
      <c r="I1628" s="133"/>
      <c r="J1628" s="133"/>
      <c r="K1628" s="133"/>
      <c r="L1628" s="133"/>
      <c r="M1628" s="133"/>
      <c r="N1628" s="133"/>
      <c r="O1628" s="156"/>
      <c r="P1628" s="133"/>
      <c r="Q1628" s="133"/>
      <c r="R1628" s="133"/>
      <c r="S1628" s="133"/>
      <c r="T1628" s="133"/>
      <c r="U1628" s="133"/>
      <c r="V1628" s="133"/>
      <c r="W1628" s="133"/>
      <c r="X1628" s="133"/>
      <c r="Y1628" s="133"/>
      <c r="Z1628" s="133"/>
      <c r="AA1628" s="133"/>
      <c r="AB1628" s="129" t="str">
        <f>IF(基本情報登録!$D$10="","",IF(基本情報登録!$D$10=F1628,1,0))</f>
        <v/>
      </c>
      <c r="AC1628" s="133"/>
    </row>
    <row r="1629" spans="1:29">
      <c r="A1629" s="171"/>
      <c r="B1629" s="133"/>
      <c r="C1629" s="133"/>
      <c r="D1629" s="133"/>
      <c r="E1629" s="157"/>
      <c r="F1629" s="133"/>
      <c r="G1629" s="133"/>
      <c r="H1629" s="133"/>
      <c r="I1629" s="133"/>
      <c r="J1629" s="133"/>
      <c r="K1629" s="133"/>
      <c r="L1629" s="133"/>
      <c r="M1629" s="133"/>
      <c r="N1629" s="133"/>
      <c r="O1629" s="156"/>
      <c r="P1629" s="133"/>
      <c r="Q1629" s="133"/>
      <c r="R1629" s="133"/>
      <c r="S1629" s="133"/>
      <c r="T1629" s="133"/>
      <c r="U1629" s="133"/>
      <c r="V1629" s="133"/>
      <c r="W1629" s="133"/>
      <c r="X1629" s="133"/>
      <c r="Y1629" s="133"/>
      <c r="Z1629" s="133"/>
      <c r="AA1629" s="133"/>
      <c r="AB1629" s="129" t="str">
        <f>IF(基本情報登録!$D$10="","",IF(基本情報登録!$D$10=F1629,1,0))</f>
        <v/>
      </c>
      <c r="AC1629" s="133"/>
    </row>
    <row r="1630" spans="1:29">
      <c r="A1630" s="171"/>
      <c r="B1630" s="133"/>
      <c r="C1630" s="133"/>
      <c r="D1630" s="133"/>
      <c r="E1630" s="157"/>
      <c r="F1630" s="133"/>
      <c r="G1630" s="133"/>
      <c r="H1630" s="133"/>
      <c r="I1630" s="133"/>
      <c r="J1630" s="133"/>
      <c r="K1630" s="133"/>
      <c r="L1630" s="133"/>
      <c r="M1630" s="133"/>
      <c r="N1630" s="133"/>
      <c r="O1630" s="156"/>
      <c r="P1630" s="133"/>
      <c r="Q1630" s="133"/>
      <c r="R1630" s="133"/>
      <c r="S1630" s="133"/>
      <c r="T1630" s="133"/>
      <c r="U1630" s="133"/>
      <c r="V1630" s="133"/>
      <c r="W1630" s="133"/>
      <c r="X1630" s="133"/>
      <c r="Y1630" s="133"/>
      <c r="Z1630" s="133"/>
      <c r="AA1630" s="133"/>
      <c r="AB1630" s="129" t="str">
        <f>IF(基本情報登録!$D$10="","",IF(基本情報登録!$D$10=F1630,1,0))</f>
        <v/>
      </c>
      <c r="AC1630" s="133"/>
    </row>
    <row r="1631" spans="1:29">
      <c r="A1631" s="171"/>
      <c r="B1631" s="133"/>
      <c r="C1631" s="133"/>
      <c r="D1631" s="133"/>
      <c r="E1631" s="157"/>
      <c r="F1631" s="133"/>
      <c r="G1631" s="133"/>
      <c r="H1631" s="133"/>
      <c r="I1631" s="133"/>
      <c r="J1631" s="133"/>
      <c r="K1631" s="133"/>
      <c r="L1631" s="133"/>
      <c r="M1631" s="133"/>
      <c r="N1631" s="133"/>
      <c r="O1631" s="156"/>
      <c r="P1631" s="133"/>
      <c r="Q1631" s="133"/>
      <c r="R1631" s="133"/>
      <c r="S1631" s="133"/>
      <c r="T1631" s="133"/>
      <c r="U1631" s="133"/>
      <c r="V1631" s="133"/>
      <c r="W1631" s="133"/>
      <c r="X1631" s="133"/>
      <c r="Y1631" s="133"/>
      <c r="Z1631" s="133"/>
      <c r="AA1631" s="133"/>
      <c r="AB1631" s="129" t="str">
        <f>IF(基本情報登録!$D$10="","",IF(基本情報登録!$D$10=F1631,1,0))</f>
        <v/>
      </c>
      <c r="AC1631" s="133"/>
    </row>
    <row r="1632" spans="1:29">
      <c r="A1632" s="171"/>
      <c r="B1632" s="133"/>
      <c r="C1632" s="133"/>
      <c r="D1632" s="133"/>
      <c r="E1632" s="157"/>
      <c r="F1632" s="133"/>
      <c r="G1632" s="133"/>
      <c r="H1632" s="133"/>
      <c r="I1632" s="133"/>
      <c r="J1632" s="133"/>
      <c r="K1632" s="133"/>
      <c r="L1632" s="133"/>
      <c r="M1632" s="133"/>
      <c r="N1632" s="133"/>
      <c r="O1632" s="156"/>
      <c r="P1632" s="133"/>
      <c r="Q1632" s="133"/>
      <c r="R1632" s="133"/>
      <c r="S1632" s="133"/>
      <c r="T1632" s="133"/>
      <c r="U1632" s="133"/>
      <c r="V1632" s="133"/>
      <c r="W1632" s="133"/>
      <c r="X1632" s="133"/>
      <c r="Y1632" s="133"/>
      <c r="Z1632" s="133"/>
      <c r="AA1632" s="133"/>
      <c r="AB1632" s="129" t="str">
        <f>IF(基本情報登録!$D$10="","",IF(基本情報登録!$D$10=F1632,1,0))</f>
        <v/>
      </c>
      <c r="AC1632" s="133"/>
    </row>
    <row r="1633" spans="1:29">
      <c r="A1633" s="171"/>
      <c r="B1633" s="133"/>
      <c r="C1633" s="133"/>
      <c r="D1633" s="133"/>
      <c r="E1633" s="157"/>
      <c r="F1633" s="133"/>
      <c r="G1633" s="133"/>
      <c r="H1633" s="133"/>
      <c r="I1633" s="133"/>
      <c r="J1633" s="133"/>
      <c r="K1633" s="133"/>
      <c r="L1633" s="133"/>
      <c r="M1633" s="133"/>
      <c r="N1633" s="133"/>
      <c r="O1633" s="156"/>
      <c r="P1633" s="133"/>
      <c r="Q1633" s="133"/>
      <c r="R1633" s="133"/>
      <c r="S1633" s="133"/>
      <c r="T1633" s="133"/>
      <c r="U1633" s="133"/>
      <c r="V1633" s="133"/>
      <c r="W1633" s="133"/>
      <c r="X1633" s="133"/>
      <c r="Y1633" s="133"/>
      <c r="Z1633" s="133"/>
      <c r="AA1633" s="133"/>
      <c r="AB1633" s="129" t="str">
        <f>IF(基本情報登録!$D$10="","",IF(基本情報登録!$D$10=F1633,1,0))</f>
        <v/>
      </c>
      <c r="AC1633" s="133"/>
    </row>
    <row r="1634" spans="1:29">
      <c r="A1634" s="171"/>
      <c r="B1634" s="133"/>
      <c r="C1634" s="133"/>
      <c r="D1634" s="133"/>
      <c r="E1634" s="157"/>
      <c r="F1634" s="133"/>
      <c r="G1634" s="133"/>
      <c r="H1634" s="133"/>
      <c r="I1634" s="133"/>
      <c r="J1634" s="133"/>
      <c r="K1634" s="133"/>
      <c r="L1634" s="133"/>
      <c r="M1634" s="133"/>
      <c r="N1634" s="133"/>
      <c r="O1634" s="156"/>
      <c r="P1634" s="133"/>
      <c r="Q1634" s="133"/>
      <c r="R1634" s="133"/>
      <c r="S1634" s="133"/>
      <c r="T1634" s="133"/>
      <c r="U1634" s="133"/>
      <c r="V1634" s="133"/>
      <c r="W1634" s="133"/>
      <c r="X1634" s="133"/>
      <c r="Y1634" s="133"/>
      <c r="Z1634" s="133"/>
      <c r="AA1634" s="133"/>
      <c r="AB1634" s="129" t="str">
        <f>IF(基本情報登録!$D$10="","",IF(基本情報登録!$D$10=F1634,1,0))</f>
        <v/>
      </c>
      <c r="AC1634" s="133"/>
    </row>
    <row r="1635" spans="1:29">
      <c r="A1635" s="171"/>
      <c r="B1635" s="133"/>
      <c r="C1635" s="133"/>
      <c r="D1635" s="133"/>
      <c r="E1635" s="157"/>
      <c r="F1635" s="133"/>
      <c r="G1635" s="133"/>
      <c r="H1635" s="133"/>
      <c r="I1635" s="133"/>
      <c r="J1635" s="133"/>
      <c r="K1635" s="133"/>
      <c r="L1635" s="133"/>
      <c r="M1635" s="133"/>
      <c r="N1635" s="133"/>
      <c r="O1635" s="156"/>
      <c r="P1635" s="133"/>
      <c r="Q1635" s="133"/>
      <c r="R1635" s="133"/>
      <c r="S1635" s="133"/>
      <c r="T1635" s="133"/>
      <c r="U1635" s="133"/>
      <c r="V1635" s="133"/>
      <c r="W1635" s="133"/>
      <c r="X1635" s="133"/>
      <c r="Y1635" s="133"/>
      <c r="Z1635" s="133"/>
      <c r="AA1635" s="133"/>
      <c r="AB1635" s="129" t="str">
        <f>IF(基本情報登録!$D$10="","",IF(基本情報登録!$D$10=F1635,1,0))</f>
        <v/>
      </c>
      <c r="AC1635" s="133"/>
    </row>
    <row r="1636" spans="1:29">
      <c r="A1636" s="171"/>
      <c r="B1636" s="133"/>
      <c r="C1636" s="133"/>
      <c r="D1636" s="133"/>
      <c r="E1636" s="157"/>
      <c r="F1636" s="133"/>
      <c r="G1636" s="133"/>
      <c r="H1636" s="133"/>
      <c r="I1636" s="133"/>
      <c r="J1636" s="133"/>
      <c r="K1636" s="133"/>
      <c r="L1636" s="133"/>
      <c r="M1636" s="133"/>
      <c r="N1636" s="133"/>
      <c r="O1636" s="156"/>
      <c r="P1636" s="133"/>
      <c r="Q1636" s="133"/>
      <c r="R1636" s="133"/>
      <c r="S1636" s="133"/>
      <c r="T1636" s="133"/>
      <c r="U1636" s="133"/>
      <c r="V1636" s="133"/>
      <c r="W1636" s="133"/>
      <c r="X1636" s="133"/>
      <c r="Y1636" s="133"/>
      <c r="Z1636" s="133"/>
      <c r="AA1636" s="133"/>
      <c r="AB1636" s="129" t="str">
        <f>IF(基本情報登録!$D$10="","",IF(基本情報登録!$D$10=F1636,1,0))</f>
        <v/>
      </c>
      <c r="AC1636" s="133"/>
    </row>
    <row r="1637" spans="1:29">
      <c r="A1637" s="171"/>
      <c r="B1637" s="133"/>
      <c r="C1637" s="133"/>
      <c r="D1637" s="133"/>
      <c r="E1637" s="157"/>
      <c r="F1637" s="133"/>
      <c r="G1637" s="133"/>
      <c r="H1637" s="133"/>
      <c r="I1637" s="133"/>
      <c r="J1637" s="133"/>
      <c r="K1637" s="133"/>
      <c r="L1637" s="133"/>
      <c r="M1637" s="133"/>
      <c r="N1637" s="133"/>
      <c r="O1637" s="156"/>
      <c r="P1637" s="133"/>
      <c r="Q1637" s="133"/>
      <c r="R1637" s="133"/>
      <c r="S1637" s="133"/>
      <c r="T1637" s="133"/>
      <c r="U1637" s="133"/>
      <c r="V1637" s="133"/>
      <c r="W1637" s="133"/>
      <c r="X1637" s="133"/>
      <c r="Y1637" s="133"/>
      <c r="Z1637" s="133"/>
      <c r="AA1637" s="133"/>
      <c r="AB1637" s="129" t="str">
        <f>IF(基本情報登録!$D$10="","",IF(基本情報登録!$D$10=F1637,1,0))</f>
        <v/>
      </c>
      <c r="AC1637" s="133"/>
    </row>
    <row r="1638" spans="1:29">
      <c r="A1638" s="171"/>
      <c r="B1638" s="133"/>
      <c r="C1638" s="133"/>
      <c r="D1638" s="133"/>
      <c r="E1638" s="157"/>
      <c r="F1638" s="133"/>
      <c r="G1638" s="133"/>
      <c r="H1638" s="133"/>
      <c r="I1638" s="133"/>
      <c r="J1638" s="133"/>
      <c r="K1638" s="133"/>
      <c r="L1638" s="133"/>
      <c r="M1638" s="133"/>
      <c r="N1638" s="133"/>
      <c r="O1638" s="156"/>
      <c r="P1638" s="133"/>
      <c r="Q1638" s="133"/>
      <c r="R1638" s="133"/>
      <c r="S1638" s="133"/>
      <c r="T1638" s="133"/>
      <c r="U1638" s="133"/>
      <c r="V1638" s="133"/>
      <c r="W1638" s="133"/>
      <c r="X1638" s="133"/>
      <c r="Y1638" s="133"/>
      <c r="Z1638" s="133"/>
      <c r="AA1638" s="133"/>
      <c r="AB1638" s="129" t="str">
        <f>IF(基本情報登録!$D$10="","",IF(基本情報登録!$D$10=F1638,1,0))</f>
        <v/>
      </c>
      <c r="AC1638" s="133"/>
    </row>
    <row r="1639" spans="1:29">
      <c r="A1639" s="171"/>
      <c r="B1639" s="133"/>
      <c r="C1639" s="133"/>
      <c r="D1639" s="133"/>
      <c r="E1639" s="157"/>
      <c r="F1639" s="133"/>
      <c r="G1639" s="133"/>
      <c r="H1639" s="133"/>
      <c r="I1639" s="133"/>
      <c r="J1639" s="133"/>
      <c r="K1639" s="133"/>
      <c r="L1639" s="133"/>
      <c r="M1639" s="133"/>
      <c r="N1639" s="133"/>
      <c r="O1639" s="156"/>
      <c r="P1639" s="133"/>
      <c r="Q1639" s="133"/>
      <c r="R1639" s="133"/>
      <c r="S1639" s="133"/>
      <c r="T1639" s="133"/>
      <c r="U1639" s="133"/>
      <c r="V1639" s="133"/>
      <c r="W1639" s="133"/>
      <c r="X1639" s="133"/>
      <c r="Y1639" s="133"/>
      <c r="Z1639" s="133"/>
      <c r="AA1639" s="133"/>
      <c r="AB1639" s="129" t="str">
        <f>IF(基本情報登録!$D$10="","",IF(基本情報登録!$D$10=F1639,1,0))</f>
        <v/>
      </c>
      <c r="AC1639" s="133"/>
    </row>
    <row r="1640" spans="1:29">
      <c r="A1640" s="171"/>
      <c r="B1640" s="133"/>
      <c r="C1640" s="133"/>
      <c r="D1640" s="133"/>
      <c r="E1640" s="157"/>
      <c r="F1640" s="133"/>
      <c r="G1640" s="133"/>
      <c r="H1640" s="133"/>
      <c r="I1640" s="133"/>
      <c r="J1640" s="133"/>
      <c r="K1640" s="133"/>
      <c r="L1640" s="133"/>
      <c r="M1640" s="133"/>
      <c r="N1640" s="133"/>
      <c r="O1640" s="156"/>
      <c r="P1640" s="133"/>
      <c r="Q1640" s="133"/>
      <c r="R1640" s="133"/>
      <c r="S1640" s="133"/>
      <c r="T1640" s="133"/>
      <c r="U1640" s="133"/>
      <c r="V1640" s="133"/>
      <c r="W1640" s="133"/>
      <c r="X1640" s="133"/>
      <c r="Y1640" s="133"/>
      <c r="Z1640" s="133"/>
      <c r="AA1640" s="133"/>
      <c r="AB1640" s="129" t="str">
        <f>IF(基本情報登録!$D$10="","",IF(基本情報登録!$D$10=F1640,1,0))</f>
        <v/>
      </c>
      <c r="AC1640" s="133"/>
    </row>
    <row r="1641" spans="1:29">
      <c r="A1641" s="171"/>
      <c r="B1641" s="133"/>
      <c r="C1641" s="133"/>
      <c r="D1641" s="133"/>
      <c r="E1641" s="157"/>
      <c r="F1641" s="133"/>
      <c r="G1641" s="133"/>
      <c r="H1641" s="133"/>
      <c r="I1641" s="133"/>
      <c r="J1641" s="133"/>
      <c r="K1641" s="133"/>
      <c r="L1641" s="133"/>
      <c r="M1641" s="133"/>
      <c r="N1641" s="133"/>
      <c r="O1641" s="156"/>
      <c r="P1641" s="133"/>
      <c r="Q1641" s="133"/>
      <c r="R1641" s="133"/>
      <c r="S1641" s="133"/>
      <c r="T1641" s="133"/>
      <c r="U1641" s="133"/>
      <c r="V1641" s="133"/>
      <c r="W1641" s="133"/>
      <c r="X1641" s="133"/>
      <c r="Y1641" s="133"/>
      <c r="Z1641" s="133"/>
      <c r="AA1641" s="133"/>
      <c r="AB1641" s="129" t="str">
        <f>IF(基本情報登録!$D$10="","",IF(基本情報登録!$D$10=F1641,1,0))</f>
        <v/>
      </c>
      <c r="AC1641" s="133"/>
    </row>
    <row r="1642" spans="1:29">
      <c r="A1642" s="171"/>
      <c r="B1642" s="133"/>
      <c r="C1642" s="133"/>
      <c r="D1642" s="133"/>
      <c r="E1642" s="157"/>
      <c r="F1642" s="133"/>
      <c r="G1642" s="133"/>
      <c r="H1642" s="133"/>
      <c r="I1642" s="133"/>
      <c r="J1642" s="133"/>
      <c r="K1642" s="133"/>
      <c r="L1642" s="133"/>
      <c r="M1642" s="133"/>
      <c r="N1642" s="133"/>
      <c r="O1642" s="156"/>
      <c r="P1642" s="133"/>
      <c r="Q1642" s="133"/>
      <c r="R1642" s="133"/>
      <c r="S1642" s="133"/>
      <c r="T1642" s="133"/>
      <c r="U1642" s="133"/>
      <c r="V1642" s="133"/>
      <c r="W1642" s="133"/>
      <c r="X1642" s="133"/>
      <c r="Y1642" s="133"/>
      <c r="Z1642" s="133"/>
      <c r="AA1642" s="133"/>
      <c r="AB1642" s="129" t="str">
        <f>IF(基本情報登録!$D$10="","",IF(基本情報登録!$D$10=F1642,1,0))</f>
        <v/>
      </c>
      <c r="AC1642" s="133"/>
    </row>
    <row r="1643" spans="1:29">
      <c r="A1643" s="171"/>
      <c r="B1643" s="133"/>
      <c r="C1643" s="133"/>
      <c r="D1643" s="133"/>
      <c r="E1643" s="157"/>
      <c r="F1643" s="133"/>
      <c r="G1643" s="133"/>
      <c r="H1643" s="133"/>
      <c r="I1643" s="133"/>
      <c r="J1643" s="133"/>
      <c r="K1643" s="133"/>
      <c r="L1643" s="133"/>
      <c r="M1643" s="133"/>
      <c r="N1643" s="133"/>
      <c r="O1643" s="156"/>
      <c r="P1643" s="133"/>
      <c r="Q1643" s="133"/>
      <c r="R1643" s="133"/>
      <c r="S1643" s="133"/>
      <c r="T1643" s="133"/>
      <c r="U1643" s="133"/>
      <c r="V1643" s="133"/>
      <c r="W1643" s="133"/>
      <c r="X1643" s="133"/>
      <c r="Y1643" s="133"/>
      <c r="Z1643" s="133"/>
      <c r="AA1643" s="133"/>
      <c r="AB1643" s="129" t="str">
        <f>IF(基本情報登録!$D$10="","",IF(基本情報登録!$D$10=F1643,1,0))</f>
        <v/>
      </c>
      <c r="AC1643" s="133"/>
    </row>
    <row r="1644" spans="1:29">
      <c r="A1644" s="171"/>
      <c r="B1644" s="133"/>
      <c r="C1644" s="133"/>
      <c r="D1644" s="133"/>
      <c r="E1644" s="157"/>
      <c r="F1644" s="133"/>
      <c r="G1644" s="133"/>
      <c r="H1644" s="133"/>
      <c r="I1644" s="133"/>
      <c r="J1644" s="133"/>
      <c r="K1644" s="133"/>
      <c r="L1644" s="133"/>
      <c r="M1644" s="133"/>
      <c r="N1644" s="133"/>
      <c r="O1644" s="156"/>
      <c r="P1644" s="133"/>
      <c r="Q1644" s="133"/>
      <c r="R1644" s="133"/>
      <c r="S1644" s="133"/>
      <c r="T1644" s="133"/>
      <c r="U1644" s="133"/>
      <c r="V1644" s="133"/>
      <c r="W1644" s="133"/>
      <c r="X1644" s="133"/>
      <c r="Y1644" s="133"/>
      <c r="Z1644" s="133"/>
      <c r="AA1644" s="133"/>
      <c r="AB1644" s="129" t="str">
        <f>IF(基本情報登録!$D$10="","",IF(基本情報登録!$D$10=F1644,1,0))</f>
        <v/>
      </c>
      <c r="AC1644" s="133"/>
    </row>
    <row r="1645" spans="1:29">
      <c r="A1645" s="171"/>
      <c r="B1645" s="133"/>
      <c r="C1645" s="133"/>
      <c r="D1645" s="133"/>
      <c r="E1645" s="157"/>
      <c r="F1645" s="133"/>
      <c r="G1645" s="133"/>
      <c r="H1645" s="133"/>
      <c r="I1645" s="133"/>
      <c r="J1645" s="133"/>
      <c r="K1645" s="133"/>
      <c r="L1645" s="133"/>
      <c r="M1645" s="133"/>
      <c r="N1645" s="133"/>
      <c r="O1645" s="156"/>
      <c r="P1645" s="133"/>
      <c r="Q1645" s="133"/>
      <c r="R1645" s="133"/>
      <c r="S1645" s="133"/>
      <c r="T1645" s="133"/>
      <c r="U1645" s="133"/>
      <c r="V1645" s="133"/>
      <c r="W1645" s="133"/>
      <c r="X1645" s="133"/>
      <c r="Y1645" s="133"/>
      <c r="Z1645" s="133"/>
      <c r="AA1645" s="133"/>
      <c r="AB1645" s="129" t="str">
        <f>IF(基本情報登録!$D$10="","",IF(基本情報登録!$D$10=F1645,1,0))</f>
        <v/>
      </c>
      <c r="AC1645" s="133"/>
    </row>
    <row r="1646" spans="1:29">
      <c r="A1646" s="171"/>
      <c r="B1646" s="133"/>
      <c r="C1646" s="133"/>
      <c r="D1646" s="133"/>
      <c r="E1646" s="157"/>
      <c r="F1646" s="133"/>
      <c r="G1646" s="133"/>
      <c r="H1646" s="133"/>
      <c r="I1646" s="133"/>
      <c r="J1646" s="133"/>
      <c r="K1646" s="133"/>
      <c r="L1646" s="133"/>
      <c r="M1646" s="133"/>
      <c r="N1646" s="133"/>
      <c r="O1646" s="156"/>
      <c r="P1646" s="133"/>
      <c r="Q1646" s="133"/>
      <c r="R1646" s="133"/>
      <c r="S1646" s="133"/>
      <c r="T1646" s="133"/>
      <c r="U1646" s="133"/>
      <c r="V1646" s="133"/>
      <c r="W1646" s="133"/>
      <c r="X1646" s="133"/>
      <c r="Y1646" s="133"/>
      <c r="Z1646" s="133"/>
      <c r="AA1646" s="133"/>
      <c r="AB1646" s="129" t="str">
        <f>IF(基本情報登録!$D$10="","",IF(基本情報登録!$D$10=F1646,1,0))</f>
        <v/>
      </c>
      <c r="AC1646" s="133"/>
    </row>
    <row r="1647" spans="1:29">
      <c r="A1647" s="171"/>
      <c r="B1647" s="133"/>
      <c r="C1647" s="133"/>
      <c r="D1647" s="133"/>
      <c r="E1647" s="157"/>
      <c r="F1647" s="133"/>
      <c r="G1647" s="133"/>
      <c r="H1647" s="133"/>
      <c r="I1647" s="133"/>
      <c r="J1647" s="133"/>
      <c r="K1647" s="133"/>
      <c r="L1647" s="133"/>
      <c r="M1647" s="133"/>
      <c r="N1647" s="133"/>
      <c r="O1647" s="156"/>
      <c r="P1647" s="133"/>
      <c r="Q1647" s="133"/>
      <c r="R1647" s="133"/>
      <c r="S1647" s="133"/>
      <c r="T1647" s="133"/>
      <c r="U1647" s="133"/>
      <c r="V1647" s="133"/>
      <c r="W1647" s="133"/>
      <c r="X1647" s="133"/>
      <c r="Y1647" s="133"/>
      <c r="Z1647" s="133"/>
      <c r="AA1647" s="133"/>
      <c r="AB1647" s="129" t="str">
        <f>IF(基本情報登録!$D$10="","",IF(基本情報登録!$D$10=F1647,1,0))</f>
        <v/>
      </c>
      <c r="AC1647" s="133"/>
    </row>
    <row r="1648" spans="1:29">
      <c r="A1648" s="171"/>
      <c r="B1648" s="133"/>
      <c r="C1648" s="133"/>
      <c r="D1648" s="133"/>
      <c r="E1648" s="157"/>
      <c r="F1648" s="133"/>
      <c r="G1648" s="133"/>
      <c r="H1648" s="133"/>
      <c r="I1648" s="133"/>
      <c r="J1648" s="133"/>
      <c r="K1648" s="133"/>
      <c r="L1648" s="133"/>
      <c r="M1648" s="133"/>
      <c r="N1648" s="133"/>
      <c r="O1648" s="156"/>
      <c r="P1648" s="133"/>
      <c r="Q1648" s="133"/>
      <c r="R1648" s="133"/>
      <c r="S1648" s="133"/>
      <c r="T1648" s="133"/>
      <c r="U1648" s="133"/>
      <c r="V1648" s="133"/>
      <c r="W1648" s="133"/>
      <c r="X1648" s="133"/>
      <c r="Y1648" s="133"/>
      <c r="Z1648" s="133"/>
      <c r="AA1648" s="133"/>
      <c r="AB1648" s="129" t="str">
        <f>IF(基本情報登録!$D$10="","",IF(基本情報登録!$D$10=F1648,1,0))</f>
        <v/>
      </c>
      <c r="AC1648" s="133"/>
    </row>
    <row r="1649" spans="1:29">
      <c r="A1649" s="171"/>
      <c r="B1649" s="133"/>
      <c r="C1649" s="133"/>
      <c r="D1649" s="133"/>
      <c r="E1649" s="157"/>
      <c r="F1649" s="133"/>
      <c r="G1649" s="133"/>
      <c r="H1649" s="133"/>
      <c r="I1649" s="133"/>
      <c r="J1649" s="133"/>
      <c r="K1649" s="133"/>
      <c r="L1649" s="133"/>
      <c r="M1649" s="133"/>
      <c r="N1649" s="133"/>
      <c r="O1649" s="156"/>
      <c r="P1649" s="133"/>
      <c r="Q1649" s="133"/>
      <c r="R1649" s="133"/>
      <c r="S1649" s="133"/>
      <c r="T1649" s="133"/>
      <c r="U1649" s="133"/>
      <c r="V1649" s="133"/>
      <c r="W1649" s="133"/>
      <c r="X1649" s="133"/>
      <c r="Y1649" s="133"/>
      <c r="Z1649" s="133"/>
      <c r="AA1649" s="133"/>
      <c r="AB1649" s="129" t="str">
        <f>IF(基本情報登録!$D$10="","",IF(基本情報登録!$D$10=F1649,1,0))</f>
        <v/>
      </c>
      <c r="AC1649" s="133"/>
    </row>
    <row r="1650" spans="1:29">
      <c r="A1650" s="171"/>
      <c r="B1650" s="133"/>
      <c r="C1650" s="133"/>
      <c r="D1650" s="133"/>
      <c r="E1650" s="157"/>
      <c r="F1650" s="133"/>
      <c r="G1650" s="133"/>
      <c r="H1650" s="133"/>
      <c r="I1650" s="133"/>
      <c r="J1650" s="133"/>
      <c r="K1650" s="133"/>
      <c r="L1650" s="133"/>
      <c r="M1650" s="133"/>
      <c r="N1650" s="133"/>
      <c r="O1650" s="156"/>
      <c r="P1650" s="133"/>
      <c r="Q1650" s="133"/>
      <c r="R1650" s="133"/>
      <c r="S1650" s="133"/>
      <c r="T1650" s="133"/>
      <c r="U1650" s="133"/>
      <c r="V1650" s="133"/>
      <c r="W1650" s="133"/>
      <c r="X1650" s="133"/>
      <c r="Y1650" s="133"/>
      <c r="Z1650" s="133"/>
      <c r="AA1650" s="133"/>
      <c r="AB1650" s="129" t="str">
        <f>IF(基本情報登録!$D$10="","",IF(基本情報登録!$D$10=F1650,1,0))</f>
        <v/>
      </c>
      <c r="AC1650" s="133"/>
    </row>
    <row r="1651" spans="1:29">
      <c r="A1651" s="171"/>
      <c r="B1651" s="133"/>
      <c r="C1651" s="133"/>
      <c r="D1651" s="133"/>
      <c r="E1651" s="157"/>
      <c r="F1651" s="133"/>
      <c r="G1651" s="133"/>
      <c r="H1651" s="133"/>
      <c r="I1651" s="133"/>
      <c r="J1651" s="133"/>
      <c r="K1651" s="133"/>
      <c r="L1651" s="133"/>
      <c r="M1651" s="133"/>
      <c r="N1651" s="133"/>
      <c r="O1651" s="156"/>
      <c r="P1651" s="133"/>
      <c r="Q1651" s="133"/>
      <c r="R1651" s="133"/>
      <c r="S1651" s="133"/>
      <c r="T1651" s="133"/>
      <c r="U1651" s="133"/>
      <c r="V1651" s="133"/>
      <c r="W1651" s="133"/>
      <c r="X1651" s="133"/>
      <c r="Y1651" s="133"/>
      <c r="Z1651" s="133"/>
      <c r="AA1651" s="133"/>
      <c r="AB1651" s="129" t="str">
        <f>IF(基本情報登録!$D$10="","",IF(基本情報登録!$D$10=F1651,1,0))</f>
        <v/>
      </c>
      <c r="AC1651" s="133"/>
    </row>
    <row r="1652" spans="1:29">
      <c r="A1652" s="171"/>
      <c r="B1652" s="133"/>
      <c r="C1652" s="133"/>
      <c r="D1652" s="133"/>
      <c r="E1652" s="157"/>
      <c r="F1652" s="133"/>
      <c r="G1652" s="133"/>
      <c r="H1652" s="133"/>
      <c r="I1652" s="133"/>
      <c r="J1652" s="133"/>
      <c r="K1652" s="133"/>
      <c r="L1652" s="133"/>
      <c r="M1652" s="133"/>
      <c r="N1652" s="133"/>
      <c r="O1652" s="156"/>
      <c r="P1652" s="133"/>
      <c r="Q1652" s="133"/>
      <c r="R1652" s="133"/>
      <c r="S1652" s="133"/>
      <c r="T1652" s="133"/>
      <c r="U1652" s="133"/>
      <c r="V1652" s="133"/>
      <c r="W1652" s="133"/>
      <c r="X1652" s="133"/>
      <c r="Y1652" s="133"/>
      <c r="Z1652" s="133"/>
      <c r="AA1652" s="133"/>
      <c r="AB1652" s="129" t="str">
        <f>IF(基本情報登録!$D$10="","",IF(基本情報登録!$D$10=F1652,1,0))</f>
        <v/>
      </c>
      <c r="AC1652" s="133"/>
    </row>
    <row r="1653" spans="1:29">
      <c r="A1653" s="171"/>
      <c r="B1653" s="133"/>
      <c r="C1653" s="133"/>
      <c r="D1653" s="133"/>
      <c r="E1653" s="157"/>
      <c r="F1653" s="133"/>
      <c r="G1653" s="133"/>
      <c r="H1653" s="133"/>
      <c r="I1653" s="133"/>
      <c r="J1653" s="133"/>
      <c r="K1653" s="133"/>
      <c r="L1653" s="133"/>
      <c r="M1653" s="133"/>
      <c r="N1653" s="133"/>
      <c r="O1653" s="156"/>
      <c r="P1653" s="133"/>
      <c r="Q1653" s="133"/>
      <c r="R1653" s="133"/>
      <c r="S1653" s="133"/>
      <c r="T1653" s="133"/>
      <c r="U1653" s="133"/>
      <c r="V1653" s="133"/>
      <c r="W1653" s="133"/>
      <c r="X1653" s="133"/>
      <c r="Y1653" s="133"/>
      <c r="Z1653" s="133"/>
      <c r="AA1653" s="133"/>
      <c r="AB1653" s="129" t="str">
        <f>IF(基本情報登録!$D$10="","",IF(基本情報登録!$D$10=F1653,1,0))</f>
        <v/>
      </c>
      <c r="AC1653" s="133"/>
    </row>
    <row r="1654" spans="1:29">
      <c r="A1654" s="171"/>
      <c r="B1654" s="133"/>
      <c r="C1654" s="133"/>
      <c r="D1654" s="133"/>
      <c r="E1654" s="157"/>
      <c r="F1654" s="133"/>
      <c r="G1654" s="133"/>
      <c r="H1654" s="133"/>
      <c r="I1654" s="133"/>
      <c r="J1654" s="133"/>
      <c r="K1654" s="133"/>
      <c r="L1654" s="133"/>
      <c r="M1654" s="133"/>
      <c r="N1654" s="133"/>
      <c r="O1654" s="156"/>
      <c r="P1654" s="133"/>
      <c r="Q1654" s="133"/>
      <c r="R1654" s="133"/>
      <c r="S1654" s="133"/>
      <c r="T1654" s="133"/>
      <c r="U1654" s="133"/>
      <c r="V1654" s="133"/>
      <c r="W1654" s="133"/>
      <c r="X1654" s="133"/>
      <c r="Y1654" s="133"/>
      <c r="Z1654" s="133"/>
      <c r="AA1654" s="133"/>
      <c r="AB1654" s="129" t="str">
        <f>IF(基本情報登録!$D$10="","",IF(基本情報登録!$D$10=F1654,1,0))</f>
        <v/>
      </c>
      <c r="AC1654" s="133"/>
    </row>
    <row r="1655" spans="1:29">
      <c r="A1655" s="171"/>
      <c r="B1655" s="133"/>
      <c r="C1655" s="133"/>
      <c r="D1655" s="133"/>
      <c r="E1655" s="157"/>
      <c r="F1655" s="133"/>
      <c r="G1655" s="133"/>
      <c r="H1655" s="133"/>
      <c r="I1655" s="133"/>
      <c r="J1655" s="133"/>
      <c r="K1655" s="133"/>
      <c r="L1655" s="133"/>
      <c r="M1655" s="133"/>
      <c r="N1655" s="133"/>
      <c r="O1655" s="156"/>
      <c r="P1655" s="133"/>
      <c r="Q1655" s="133"/>
      <c r="R1655" s="133"/>
      <c r="S1655" s="133"/>
      <c r="T1655" s="133"/>
      <c r="U1655" s="133"/>
      <c r="V1655" s="133"/>
      <c r="W1655" s="133"/>
      <c r="X1655" s="133"/>
      <c r="Y1655" s="133"/>
      <c r="Z1655" s="133"/>
      <c r="AA1655" s="133"/>
      <c r="AB1655" s="129" t="str">
        <f>IF(基本情報登録!$D$10="","",IF(基本情報登録!$D$10=F1655,1,0))</f>
        <v/>
      </c>
      <c r="AC1655" s="133"/>
    </row>
    <row r="1656" spans="1:29">
      <c r="A1656" s="171"/>
      <c r="B1656" s="133"/>
      <c r="C1656" s="133"/>
      <c r="D1656" s="133"/>
      <c r="E1656" s="157"/>
      <c r="F1656" s="133"/>
      <c r="G1656" s="133"/>
      <c r="H1656" s="133"/>
      <c r="I1656" s="133"/>
      <c r="J1656" s="133"/>
      <c r="K1656" s="133"/>
      <c r="L1656" s="133"/>
      <c r="M1656" s="133"/>
      <c r="N1656" s="133"/>
      <c r="O1656" s="156"/>
      <c r="P1656" s="133"/>
      <c r="Q1656" s="133"/>
      <c r="R1656" s="133"/>
      <c r="S1656" s="133"/>
      <c r="T1656" s="133"/>
      <c r="U1656" s="133"/>
      <c r="V1656" s="133"/>
      <c r="W1656" s="133"/>
      <c r="X1656" s="133"/>
      <c r="Y1656" s="133"/>
      <c r="Z1656" s="133"/>
      <c r="AA1656" s="133"/>
      <c r="AB1656" s="129" t="str">
        <f>IF(基本情報登録!$D$10="","",IF(基本情報登録!$D$10=F1656,1,0))</f>
        <v/>
      </c>
      <c r="AC1656" s="133"/>
    </row>
    <row r="1657" spans="1:29">
      <c r="A1657" s="171"/>
      <c r="B1657" s="133"/>
      <c r="C1657" s="133"/>
      <c r="D1657" s="133"/>
      <c r="E1657" s="157"/>
      <c r="F1657" s="133"/>
      <c r="G1657" s="133"/>
      <c r="H1657" s="133"/>
      <c r="I1657" s="133"/>
      <c r="J1657" s="133"/>
      <c r="K1657" s="133"/>
      <c r="L1657" s="133"/>
      <c r="M1657" s="133"/>
      <c r="N1657" s="133"/>
      <c r="O1657" s="156"/>
      <c r="P1657" s="133"/>
      <c r="Q1657" s="133"/>
      <c r="R1657" s="133"/>
      <c r="S1657" s="133"/>
      <c r="T1657" s="133"/>
      <c r="U1657" s="133"/>
      <c r="V1657" s="133"/>
      <c r="W1657" s="133"/>
      <c r="X1657" s="133"/>
      <c r="Y1657" s="133"/>
      <c r="Z1657" s="133"/>
      <c r="AA1657" s="133"/>
      <c r="AB1657" s="129" t="str">
        <f>IF(基本情報登録!$D$10="","",IF(基本情報登録!$D$10=F1657,1,0))</f>
        <v/>
      </c>
      <c r="AC1657" s="133"/>
    </row>
    <row r="1658" spans="1:29">
      <c r="A1658" s="171"/>
      <c r="B1658" s="133"/>
      <c r="C1658" s="133"/>
      <c r="D1658" s="133"/>
      <c r="E1658" s="157"/>
      <c r="F1658" s="133"/>
      <c r="G1658" s="133"/>
      <c r="H1658" s="133"/>
      <c r="I1658" s="133"/>
      <c r="J1658" s="133"/>
      <c r="K1658" s="133"/>
      <c r="L1658" s="133"/>
      <c r="M1658" s="133"/>
      <c r="N1658" s="133"/>
      <c r="O1658" s="156"/>
      <c r="P1658" s="133"/>
      <c r="Q1658" s="133"/>
      <c r="R1658" s="133"/>
      <c r="S1658" s="133"/>
      <c r="T1658" s="133"/>
      <c r="U1658" s="133"/>
      <c r="V1658" s="133"/>
      <c r="W1658" s="133"/>
      <c r="X1658" s="133"/>
      <c r="Y1658" s="133"/>
      <c r="Z1658" s="133"/>
      <c r="AA1658" s="133"/>
      <c r="AB1658" s="129" t="str">
        <f>IF(基本情報登録!$D$10="","",IF(基本情報登録!$D$10=F1658,1,0))</f>
        <v/>
      </c>
      <c r="AC1658" s="133"/>
    </row>
    <row r="1659" spans="1:29">
      <c r="A1659" s="171"/>
      <c r="B1659" s="133"/>
      <c r="C1659" s="133"/>
      <c r="D1659" s="133"/>
      <c r="E1659" s="157"/>
      <c r="F1659" s="133"/>
      <c r="G1659" s="133"/>
      <c r="H1659" s="133"/>
      <c r="I1659" s="133"/>
      <c r="J1659" s="133"/>
      <c r="K1659" s="133"/>
      <c r="L1659" s="133"/>
      <c r="M1659" s="133"/>
      <c r="N1659" s="133"/>
      <c r="O1659" s="156"/>
      <c r="P1659" s="133"/>
      <c r="Q1659" s="133"/>
      <c r="R1659" s="133"/>
      <c r="S1659" s="133"/>
      <c r="T1659" s="133"/>
      <c r="U1659" s="133"/>
      <c r="V1659" s="133"/>
      <c r="W1659" s="133"/>
      <c r="X1659" s="133"/>
      <c r="Y1659" s="133"/>
      <c r="Z1659" s="133"/>
      <c r="AA1659" s="133"/>
      <c r="AB1659" s="129" t="str">
        <f>IF(基本情報登録!$D$10="","",IF(基本情報登録!$D$10=F1659,1,0))</f>
        <v/>
      </c>
      <c r="AC1659" s="133"/>
    </row>
    <row r="1660" spans="1:29">
      <c r="A1660" s="171"/>
      <c r="B1660" s="133"/>
      <c r="C1660" s="133"/>
      <c r="D1660" s="133"/>
      <c r="E1660" s="157"/>
      <c r="F1660" s="133"/>
      <c r="G1660" s="133"/>
      <c r="H1660" s="133"/>
      <c r="I1660" s="133"/>
      <c r="J1660" s="133"/>
      <c r="K1660" s="133"/>
      <c r="L1660" s="133"/>
      <c r="M1660" s="133"/>
      <c r="N1660" s="133"/>
      <c r="O1660" s="156"/>
      <c r="P1660" s="133"/>
      <c r="Q1660" s="133"/>
      <c r="R1660" s="133"/>
      <c r="S1660" s="133"/>
      <c r="T1660" s="133"/>
      <c r="U1660" s="133"/>
      <c r="V1660" s="133"/>
      <c r="W1660" s="133"/>
      <c r="X1660" s="133"/>
      <c r="Y1660" s="133"/>
      <c r="Z1660" s="133"/>
      <c r="AA1660" s="133"/>
      <c r="AB1660" s="129" t="str">
        <f>IF(基本情報登録!$D$10="","",IF(基本情報登録!$D$10=F1660,1,0))</f>
        <v/>
      </c>
      <c r="AC1660" s="133"/>
    </row>
    <row r="1661" spans="1:29">
      <c r="A1661" s="171"/>
      <c r="B1661" s="133"/>
      <c r="C1661" s="133"/>
      <c r="D1661" s="133"/>
      <c r="E1661" s="157"/>
      <c r="F1661" s="133"/>
      <c r="G1661" s="133"/>
      <c r="H1661" s="133"/>
      <c r="I1661" s="133"/>
      <c r="J1661" s="133"/>
      <c r="K1661" s="133"/>
      <c r="L1661" s="133"/>
      <c r="M1661" s="133"/>
      <c r="N1661" s="133"/>
      <c r="O1661" s="156"/>
      <c r="P1661" s="133"/>
      <c r="Q1661" s="133"/>
      <c r="R1661" s="133"/>
      <c r="S1661" s="133"/>
      <c r="T1661" s="133"/>
      <c r="U1661" s="133"/>
      <c r="V1661" s="133"/>
      <c r="W1661" s="133"/>
      <c r="X1661" s="133"/>
      <c r="Y1661" s="133"/>
      <c r="Z1661" s="133"/>
      <c r="AA1661" s="133"/>
      <c r="AB1661" s="129" t="str">
        <f>IF(基本情報登録!$D$10="","",IF(基本情報登録!$D$10=F1661,1,0))</f>
        <v/>
      </c>
      <c r="AC1661" s="133"/>
    </row>
    <row r="1662" spans="1:29">
      <c r="A1662" s="171"/>
      <c r="B1662" s="133"/>
      <c r="C1662" s="133"/>
      <c r="D1662" s="133"/>
      <c r="E1662" s="157"/>
      <c r="F1662" s="133"/>
      <c r="G1662" s="133"/>
      <c r="H1662" s="133"/>
      <c r="I1662" s="133"/>
      <c r="J1662" s="133"/>
      <c r="K1662" s="133"/>
      <c r="L1662" s="133"/>
      <c r="M1662" s="133"/>
      <c r="N1662" s="133"/>
      <c r="O1662" s="156"/>
      <c r="P1662" s="133"/>
      <c r="Q1662" s="133"/>
      <c r="R1662" s="133"/>
      <c r="S1662" s="133"/>
      <c r="T1662" s="133"/>
      <c r="U1662" s="133"/>
      <c r="V1662" s="133"/>
      <c r="W1662" s="133"/>
      <c r="X1662" s="133"/>
      <c r="Y1662" s="133"/>
      <c r="Z1662" s="133"/>
      <c r="AA1662" s="133"/>
      <c r="AB1662" s="129" t="str">
        <f>IF(基本情報登録!$D$10="","",IF(基本情報登録!$D$10=F1662,1,0))</f>
        <v/>
      </c>
      <c r="AC1662" s="133"/>
    </row>
    <row r="1663" spans="1:29">
      <c r="A1663" s="171"/>
      <c r="B1663" s="133"/>
      <c r="C1663" s="133"/>
      <c r="D1663" s="133"/>
      <c r="E1663" s="157"/>
      <c r="F1663" s="133"/>
      <c r="G1663" s="133"/>
      <c r="H1663" s="133"/>
      <c r="I1663" s="133"/>
      <c r="J1663" s="133"/>
      <c r="K1663" s="133"/>
      <c r="L1663" s="133"/>
      <c r="M1663" s="133"/>
      <c r="N1663" s="133"/>
      <c r="O1663" s="156"/>
      <c r="P1663" s="133"/>
      <c r="Q1663" s="133"/>
      <c r="R1663" s="133"/>
      <c r="S1663" s="133"/>
      <c r="T1663" s="133"/>
      <c r="U1663" s="133"/>
      <c r="V1663" s="133"/>
      <c r="W1663" s="133"/>
      <c r="X1663" s="133"/>
      <c r="Y1663" s="133"/>
      <c r="Z1663" s="133"/>
      <c r="AA1663" s="133"/>
      <c r="AB1663" s="129" t="str">
        <f>IF(基本情報登録!$D$10="","",IF(基本情報登録!$D$10=F1663,1,0))</f>
        <v/>
      </c>
      <c r="AC1663" s="133"/>
    </row>
    <row r="1664" spans="1:29">
      <c r="A1664" s="171"/>
      <c r="B1664" s="133"/>
      <c r="C1664" s="133"/>
      <c r="D1664" s="133"/>
      <c r="E1664" s="157"/>
      <c r="F1664" s="133"/>
      <c r="G1664" s="133"/>
      <c r="H1664" s="133"/>
      <c r="I1664" s="133"/>
      <c r="J1664" s="133"/>
      <c r="K1664" s="133"/>
      <c r="L1664" s="133"/>
      <c r="M1664" s="133"/>
      <c r="N1664" s="133"/>
      <c r="O1664" s="156"/>
      <c r="P1664" s="133"/>
      <c r="Q1664" s="133"/>
      <c r="R1664" s="133"/>
      <c r="S1664" s="133"/>
      <c r="T1664" s="133"/>
      <c r="U1664" s="133"/>
      <c r="V1664" s="133"/>
      <c r="W1664" s="133"/>
      <c r="X1664" s="133"/>
      <c r="Y1664" s="133"/>
      <c r="Z1664" s="133"/>
      <c r="AA1664" s="133"/>
      <c r="AB1664" s="129" t="str">
        <f>IF(基本情報登録!$D$10="","",IF(基本情報登録!$D$10=F1664,1,0))</f>
        <v/>
      </c>
      <c r="AC1664" s="133"/>
    </row>
    <row r="1665" spans="1:29">
      <c r="A1665" s="171"/>
      <c r="B1665" s="133"/>
      <c r="C1665" s="133"/>
      <c r="D1665" s="133"/>
      <c r="E1665" s="157"/>
      <c r="F1665" s="133"/>
      <c r="G1665" s="133"/>
      <c r="H1665" s="133"/>
      <c r="I1665" s="133"/>
      <c r="J1665" s="133"/>
      <c r="K1665" s="133"/>
      <c r="L1665" s="133"/>
      <c r="M1665" s="133"/>
      <c r="N1665" s="133"/>
      <c r="O1665" s="156"/>
      <c r="P1665" s="133"/>
      <c r="Q1665" s="133"/>
      <c r="R1665" s="133"/>
      <c r="S1665" s="133"/>
      <c r="T1665" s="133"/>
      <c r="U1665" s="133"/>
      <c r="V1665" s="133"/>
      <c r="W1665" s="133"/>
      <c r="X1665" s="133"/>
      <c r="Y1665" s="133"/>
      <c r="Z1665" s="133"/>
      <c r="AA1665" s="133"/>
      <c r="AB1665" s="129" t="str">
        <f>IF(基本情報登録!$D$10="","",IF(基本情報登録!$D$10=F1665,1,0))</f>
        <v/>
      </c>
      <c r="AC1665" s="133"/>
    </row>
    <row r="1666" spans="1:29">
      <c r="A1666" s="171"/>
      <c r="B1666" s="133"/>
      <c r="C1666" s="133"/>
      <c r="D1666" s="133"/>
      <c r="E1666" s="157"/>
      <c r="F1666" s="133"/>
      <c r="G1666" s="133"/>
      <c r="H1666" s="133"/>
      <c r="I1666" s="133"/>
      <c r="J1666" s="133"/>
      <c r="K1666" s="133"/>
      <c r="L1666" s="133"/>
      <c r="M1666" s="133"/>
      <c r="N1666" s="133"/>
      <c r="O1666" s="156"/>
      <c r="P1666" s="133"/>
      <c r="Q1666" s="133"/>
      <c r="R1666" s="133"/>
      <c r="S1666" s="133"/>
      <c r="T1666" s="133"/>
      <c r="U1666" s="133"/>
      <c r="V1666" s="133"/>
      <c r="W1666" s="133"/>
      <c r="X1666" s="133"/>
      <c r="Y1666" s="133"/>
      <c r="Z1666" s="133"/>
      <c r="AA1666" s="133"/>
      <c r="AB1666" s="129" t="str">
        <f>IF(基本情報登録!$D$10="","",IF(基本情報登録!$D$10=F1666,1,0))</f>
        <v/>
      </c>
      <c r="AC1666" s="133"/>
    </row>
    <row r="1667" spans="1:29">
      <c r="A1667" s="171"/>
      <c r="B1667" s="133"/>
      <c r="C1667" s="133"/>
      <c r="D1667" s="133"/>
      <c r="E1667" s="157"/>
      <c r="F1667" s="133"/>
      <c r="G1667" s="133"/>
      <c r="H1667" s="133"/>
      <c r="I1667" s="133"/>
      <c r="J1667" s="133"/>
      <c r="K1667" s="133"/>
      <c r="L1667" s="133"/>
      <c r="M1667" s="133"/>
      <c r="N1667" s="133"/>
      <c r="O1667" s="156"/>
      <c r="P1667" s="133"/>
      <c r="Q1667" s="133"/>
      <c r="R1667" s="133"/>
      <c r="S1667" s="133"/>
      <c r="T1667" s="133"/>
      <c r="U1667" s="133"/>
      <c r="V1667" s="133"/>
      <c r="W1667" s="133"/>
      <c r="X1667" s="133"/>
      <c r="Y1667" s="133"/>
      <c r="Z1667" s="133"/>
      <c r="AA1667" s="133"/>
      <c r="AB1667" s="129" t="str">
        <f>IF(基本情報登録!$D$10="","",IF(基本情報登録!$D$10=F1667,1,0))</f>
        <v/>
      </c>
      <c r="AC1667" s="133"/>
    </row>
    <row r="1668" spans="1:29">
      <c r="A1668" s="171"/>
      <c r="B1668" s="133"/>
      <c r="C1668" s="133"/>
      <c r="D1668" s="133"/>
      <c r="E1668" s="157"/>
      <c r="F1668" s="133"/>
      <c r="G1668" s="133"/>
      <c r="H1668" s="133"/>
      <c r="I1668" s="133"/>
      <c r="J1668" s="133"/>
      <c r="K1668" s="133"/>
      <c r="L1668" s="133"/>
      <c r="M1668" s="133"/>
      <c r="N1668" s="133"/>
      <c r="O1668" s="156"/>
      <c r="P1668" s="133"/>
      <c r="Q1668" s="133"/>
      <c r="R1668" s="133"/>
      <c r="S1668" s="133"/>
      <c r="T1668" s="133"/>
      <c r="U1668" s="133"/>
      <c r="V1668" s="133"/>
      <c r="W1668" s="133"/>
      <c r="X1668" s="133"/>
      <c r="Y1668" s="133"/>
      <c r="Z1668" s="133"/>
      <c r="AA1668" s="133"/>
      <c r="AB1668" s="129" t="str">
        <f>IF(基本情報登録!$D$10="","",IF(基本情報登録!$D$10=F1668,1,0))</f>
        <v/>
      </c>
      <c r="AC1668" s="133"/>
    </row>
    <row r="1669" spans="1:29">
      <c r="A1669" s="171"/>
      <c r="B1669" s="133"/>
      <c r="C1669" s="133"/>
      <c r="D1669" s="133"/>
      <c r="E1669" s="157"/>
      <c r="F1669" s="133"/>
      <c r="G1669" s="133"/>
      <c r="H1669" s="133"/>
      <c r="I1669" s="133"/>
      <c r="J1669" s="133"/>
      <c r="K1669" s="133"/>
      <c r="L1669" s="133"/>
      <c r="M1669" s="133"/>
      <c r="N1669" s="133"/>
      <c r="O1669" s="156"/>
      <c r="P1669" s="133"/>
      <c r="Q1669" s="133"/>
      <c r="R1669" s="133"/>
      <c r="S1669" s="133"/>
      <c r="T1669" s="133"/>
      <c r="U1669" s="133"/>
      <c r="V1669" s="133"/>
      <c r="W1669" s="133"/>
      <c r="X1669" s="133"/>
      <c r="Y1669" s="133"/>
      <c r="Z1669" s="133"/>
      <c r="AA1669" s="133"/>
      <c r="AB1669" s="129" t="str">
        <f>IF(基本情報登録!$D$10="","",IF(基本情報登録!$D$10=F1669,1,0))</f>
        <v/>
      </c>
      <c r="AC1669" s="133"/>
    </row>
    <row r="1670" spans="1:29">
      <c r="A1670" s="171"/>
      <c r="B1670" s="133"/>
      <c r="C1670" s="133"/>
      <c r="D1670" s="133"/>
      <c r="E1670" s="157"/>
      <c r="F1670" s="133"/>
      <c r="G1670" s="133"/>
      <c r="H1670" s="133"/>
      <c r="I1670" s="133"/>
      <c r="J1670" s="133"/>
      <c r="K1670" s="133"/>
      <c r="L1670" s="133"/>
      <c r="M1670" s="133"/>
      <c r="N1670" s="133"/>
      <c r="O1670" s="156"/>
      <c r="P1670" s="133"/>
      <c r="Q1670" s="133"/>
      <c r="R1670" s="133"/>
      <c r="S1670" s="133"/>
      <c r="T1670" s="133"/>
      <c r="U1670" s="133"/>
      <c r="V1670" s="133"/>
      <c r="W1670" s="133"/>
      <c r="X1670" s="133"/>
      <c r="Y1670" s="133"/>
      <c r="Z1670" s="133"/>
      <c r="AA1670" s="133"/>
      <c r="AB1670" s="129" t="str">
        <f>IF(基本情報登録!$D$10="","",IF(基本情報登録!$D$10=F1670,1,0))</f>
        <v/>
      </c>
      <c r="AC1670" s="133"/>
    </row>
    <row r="1671" spans="1:29">
      <c r="A1671" s="171"/>
      <c r="B1671" s="133"/>
      <c r="C1671" s="133"/>
      <c r="D1671" s="133"/>
      <c r="E1671" s="157"/>
      <c r="F1671" s="133"/>
      <c r="G1671" s="133"/>
      <c r="H1671" s="133"/>
      <c r="I1671" s="133"/>
      <c r="J1671" s="133"/>
      <c r="K1671" s="133"/>
      <c r="L1671" s="133"/>
      <c r="M1671" s="133"/>
      <c r="N1671" s="133"/>
      <c r="O1671" s="156"/>
      <c r="P1671" s="133"/>
      <c r="Q1671" s="133"/>
      <c r="R1671" s="133"/>
      <c r="S1671" s="133"/>
      <c r="T1671" s="133"/>
      <c r="U1671" s="133"/>
      <c r="V1671" s="133"/>
      <c r="W1671" s="133"/>
      <c r="X1671" s="133"/>
      <c r="Y1671" s="133"/>
      <c r="Z1671" s="133"/>
      <c r="AA1671" s="133"/>
      <c r="AB1671" s="129" t="str">
        <f>IF(基本情報登録!$D$10="","",IF(基本情報登録!$D$10=F1671,1,0))</f>
        <v/>
      </c>
      <c r="AC1671" s="133"/>
    </row>
    <row r="1672" spans="1:29">
      <c r="A1672" s="171"/>
      <c r="B1672" s="133"/>
      <c r="C1672" s="133"/>
      <c r="D1672" s="133"/>
      <c r="E1672" s="157"/>
      <c r="F1672" s="133"/>
      <c r="G1672" s="133"/>
      <c r="H1672" s="133"/>
      <c r="I1672" s="133"/>
      <c r="J1672" s="133"/>
      <c r="K1672" s="133"/>
      <c r="L1672" s="133"/>
      <c r="M1672" s="133"/>
      <c r="N1672" s="133"/>
      <c r="O1672" s="156"/>
      <c r="P1672" s="133"/>
      <c r="Q1672" s="133"/>
      <c r="R1672" s="133"/>
      <c r="S1672" s="133"/>
      <c r="T1672" s="133"/>
      <c r="U1672" s="133"/>
      <c r="V1672" s="133"/>
      <c r="W1672" s="133"/>
      <c r="X1672" s="133"/>
      <c r="Y1672" s="133"/>
      <c r="Z1672" s="133"/>
      <c r="AA1672" s="133"/>
      <c r="AB1672" s="129" t="str">
        <f>IF(基本情報登録!$D$10="","",IF(基本情報登録!$D$10=F1672,1,0))</f>
        <v/>
      </c>
      <c r="AC1672" s="133"/>
    </row>
    <row r="1673" spans="1:29">
      <c r="A1673" s="171"/>
      <c r="B1673" s="133"/>
      <c r="C1673" s="133"/>
      <c r="D1673" s="133"/>
      <c r="E1673" s="157"/>
      <c r="F1673" s="133"/>
      <c r="G1673" s="133"/>
      <c r="H1673" s="133"/>
      <c r="I1673" s="133"/>
      <c r="J1673" s="133"/>
      <c r="K1673" s="133"/>
      <c r="L1673" s="133"/>
      <c r="M1673" s="133"/>
      <c r="N1673" s="133"/>
      <c r="O1673" s="156"/>
      <c r="P1673" s="133"/>
      <c r="Q1673" s="133"/>
      <c r="R1673" s="133"/>
      <c r="S1673" s="133"/>
      <c r="T1673" s="133"/>
      <c r="U1673" s="133"/>
      <c r="V1673" s="133"/>
      <c r="W1673" s="133"/>
      <c r="X1673" s="133"/>
      <c r="Y1673" s="133"/>
      <c r="Z1673" s="133"/>
      <c r="AA1673" s="133"/>
      <c r="AB1673" s="129" t="str">
        <f>IF(基本情報登録!$D$10="","",IF(基本情報登録!$D$10=F1673,1,0))</f>
        <v/>
      </c>
      <c r="AC1673" s="133"/>
    </row>
    <row r="1674" spans="1:29">
      <c r="A1674" s="171"/>
      <c r="B1674" s="133"/>
      <c r="C1674" s="133"/>
      <c r="D1674" s="133"/>
      <c r="E1674" s="157"/>
      <c r="F1674" s="133"/>
      <c r="G1674" s="133"/>
      <c r="H1674" s="133"/>
      <c r="I1674" s="133"/>
      <c r="J1674" s="133"/>
      <c r="K1674" s="133"/>
      <c r="L1674" s="133"/>
      <c r="M1674" s="133"/>
      <c r="N1674" s="133"/>
      <c r="O1674" s="156"/>
      <c r="P1674" s="133"/>
      <c r="Q1674" s="133"/>
      <c r="R1674" s="133"/>
      <c r="S1674" s="133"/>
      <c r="T1674" s="133"/>
      <c r="U1674" s="133"/>
      <c r="V1674" s="133"/>
      <c r="W1674" s="133"/>
      <c r="X1674" s="133"/>
      <c r="Y1674" s="133"/>
      <c r="Z1674" s="133"/>
      <c r="AA1674" s="133"/>
      <c r="AB1674" s="129" t="str">
        <f>IF(基本情報登録!$D$10="","",IF(基本情報登録!$D$10=F1674,1,0))</f>
        <v/>
      </c>
      <c r="AC1674" s="133"/>
    </row>
    <row r="1675" spans="1:29">
      <c r="A1675" s="171"/>
      <c r="B1675" s="133"/>
      <c r="C1675" s="133"/>
      <c r="D1675" s="133"/>
      <c r="E1675" s="157"/>
      <c r="F1675" s="133"/>
      <c r="G1675" s="133"/>
      <c r="H1675" s="133"/>
      <c r="I1675" s="133"/>
      <c r="J1675" s="133"/>
      <c r="K1675" s="133"/>
      <c r="L1675" s="133"/>
      <c r="M1675" s="133"/>
      <c r="N1675" s="133"/>
      <c r="O1675" s="156"/>
      <c r="P1675" s="133"/>
      <c r="Q1675" s="133"/>
      <c r="R1675" s="133"/>
      <c r="S1675" s="133"/>
      <c r="T1675" s="133"/>
      <c r="U1675" s="133"/>
      <c r="V1675" s="133"/>
      <c r="W1675" s="133"/>
      <c r="X1675" s="133"/>
      <c r="Y1675" s="133"/>
      <c r="Z1675" s="133"/>
      <c r="AA1675" s="133"/>
      <c r="AB1675" s="129" t="str">
        <f>IF(基本情報登録!$D$10="","",IF(基本情報登録!$D$10=F1675,1,0))</f>
        <v/>
      </c>
      <c r="AC1675" s="133"/>
    </row>
    <row r="1676" spans="1:29">
      <c r="A1676" s="171"/>
      <c r="B1676" s="133"/>
      <c r="C1676" s="133"/>
      <c r="D1676" s="133"/>
      <c r="E1676" s="157"/>
      <c r="F1676" s="133"/>
      <c r="G1676" s="133"/>
      <c r="H1676" s="133"/>
      <c r="I1676" s="133"/>
      <c r="J1676" s="133"/>
      <c r="K1676" s="133"/>
      <c r="L1676" s="133"/>
      <c r="M1676" s="133"/>
      <c r="N1676" s="133"/>
      <c r="O1676" s="156"/>
      <c r="P1676" s="133"/>
      <c r="Q1676" s="133"/>
      <c r="R1676" s="133"/>
      <c r="S1676" s="133"/>
      <c r="T1676" s="133"/>
      <c r="U1676" s="133"/>
      <c r="V1676" s="133"/>
      <c r="W1676" s="133"/>
      <c r="X1676" s="133"/>
      <c r="Y1676" s="133"/>
      <c r="Z1676" s="133"/>
      <c r="AA1676" s="133"/>
      <c r="AB1676" s="129" t="str">
        <f>IF(基本情報登録!$D$10="","",IF(基本情報登録!$D$10=F1676,1,0))</f>
        <v/>
      </c>
      <c r="AC1676" s="133"/>
    </row>
    <row r="1677" spans="1:29">
      <c r="A1677" s="171"/>
      <c r="B1677" s="133"/>
      <c r="C1677" s="133"/>
      <c r="D1677" s="133"/>
      <c r="E1677" s="157"/>
      <c r="F1677" s="133"/>
      <c r="G1677" s="133"/>
      <c r="H1677" s="133"/>
      <c r="I1677" s="133"/>
      <c r="J1677" s="133"/>
      <c r="K1677" s="133"/>
      <c r="L1677" s="133"/>
      <c r="M1677" s="133"/>
      <c r="N1677" s="133"/>
      <c r="O1677" s="156"/>
      <c r="P1677" s="133"/>
      <c r="Q1677" s="133"/>
      <c r="R1677" s="133"/>
      <c r="S1677" s="133"/>
      <c r="T1677" s="133"/>
      <c r="U1677" s="133"/>
      <c r="V1677" s="133"/>
      <c r="W1677" s="133"/>
      <c r="X1677" s="133"/>
      <c r="Y1677" s="133"/>
      <c r="Z1677" s="133"/>
      <c r="AA1677" s="133"/>
      <c r="AB1677" s="129" t="str">
        <f>IF(基本情報登録!$D$10="","",IF(基本情報登録!$D$10=F1677,1,0))</f>
        <v/>
      </c>
      <c r="AC1677" s="133"/>
    </row>
    <row r="1678" spans="1:29">
      <c r="A1678" s="171"/>
      <c r="B1678" s="133"/>
      <c r="C1678" s="133"/>
      <c r="D1678" s="133"/>
      <c r="E1678" s="157"/>
      <c r="F1678" s="133"/>
      <c r="G1678" s="133"/>
      <c r="H1678" s="133"/>
      <c r="I1678" s="133"/>
      <c r="J1678" s="133"/>
      <c r="K1678" s="133"/>
      <c r="L1678" s="133"/>
      <c r="M1678" s="133"/>
      <c r="N1678" s="133"/>
      <c r="O1678" s="156"/>
      <c r="P1678" s="133"/>
      <c r="Q1678" s="133"/>
      <c r="R1678" s="133"/>
      <c r="S1678" s="133"/>
      <c r="T1678" s="133"/>
      <c r="U1678" s="133"/>
      <c r="V1678" s="133"/>
      <c r="W1678" s="133"/>
      <c r="X1678" s="133"/>
      <c r="Y1678" s="133"/>
      <c r="Z1678" s="133"/>
      <c r="AA1678" s="133"/>
      <c r="AB1678" s="129" t="str">
        <f>IF(基本情報登録!$D$10="","",IF(基本情報登録!$D$10=F1678,1,0))</f>
        <v/>
      </c>
      <c r="AC1678" s="133"/>
    </row>
    <row r="1679" spans="1:29">
      <c r="A1679" s="171"/>
      <c r="B1679" s="133"/>
      <c r="C1679" s="133"/>
      <c r="D1679" s="133"/>
      <c r="E1679" s="157"/>
      <c r="F1679" s="133"/>
      <c r="G1679" s="133"/>
      <c r="H1679" s="133"/>
      <c r="I1679" s="133"/>
      <c r="J1679" s="133"/>
      <c r="K1679" s="133"/>
      <c r="L1679" s="133"/>
      <c r="M1679" s="133"/>
      <c r="N1679" s="133"/>
      <c r="O1679" s="156"/>
      <c r="P1679" s="133"/>
      <c r="Q1679" s="133"/>
      <c r="R1679" s="133"/>
      <c r="S1679" s="133"/>
      <c r="T1679" s="133"/>
      <c r="U1679" s="133"/>
      <c r="V1679" s="133"/>
      <c r="W1679" s="133"/>
      <c r="X1679" s="133"/>
      <c r="Y1679" s="133"/>
      <c r="Z1679" s="133"/>
      <c r="AA1679" s="133"/>
      <c r="AB1679" s="129" t="str">
        <f>IF(基本情報登録!$D$10="","",IF(基本情報登録!$D$10=F1679,1,0))</f>
        <v/>
      </c>
      <c r="AC1679" s="133"/>
    </row>
    <row r="1680" spans="1:29">
      <c r="A1680" s="171"/>
      <c r="B1680" s="133"/>
      <c r="C1680" s="133"/>
      <c r="D1680" s="133"/>
      <c r="E1680" s="157"/>
      <c r="F1680" s="133"/>
      <c r="G1680" s="133"/>
      <c r="H1680" s="133"/>
      <c r="I1680" s="133"/>
      <c r="J1680" s="133"/>
      <c r="K1680" s="133"/>
      <c r="L1680" s="133"/>
      <c r="M1680" s="133"/>
      <c r="N1680" s="133"/>
      <c r="O1680" s="156"/>
      <c r="P1680" s="133"/>
      <c r="Q1680" s="133"/>
      <c r="R1680" s="133"/>
      <c r="S1680" s="133"/>
      <c r="T1680" s="133"/>
      <c r="U1680" s="133"/>
      <c r="V1680" s="133"/>
      <c r="W1680" s="133"/>
      <c r="X1680" s="133"/>
      <c r="Y1680" s="133"/>
      <c r="Z1680" s="133"/>
      <c r="AA1680" s="133"/>
      <c r="AB1680" s="129" t="str">
        <f>IF(基本情報登録!$D$10="","",IF(基本情報登録!$D$10=F1680,1,0))</f>
        <v/>
      </c>
      <c r="AC1680" s="133"/>
    </row>
    <row r="1681" spans="1:29">
      <c r="A1681" s="171"/>
      <c r="B1681" s="133"/>
      <c r="C1681" s="133"/>
      <c r="D1681" s="133"/>
      <c r="E1681" s="157"/>
      <c r="F1681" s="133"/>
      <c r="G1681" s="133"/>
      <c r="H1681" s="133"/>
      <c r="I1681" s="133"/>
      <c r="J1681" s="133"/>
      <c r="K1681" s="133"/>
      <c r="L1681" s="133"/>
      <c r="M1681" s="133"/>
      <c r="N1681" s="133"/>
      <c r="O1681" s="156"/>
      <c r="P1681" s="133"/>
      <c r="Q1681" s="133"/>
      <c r="R1681" s="133"/>
      <c r="S1681" s="133"/>
      <c r="T1681" s="133"/>
      <c r="U1681" s="133"/>
      <c r="V1681" s="133"/>
      <c r="W1681" s="133"/>
      <c r="X1681" s="133"/>
      <c r="Y1681" s="133"/>
      <c r="Z1681" s="133"/>
      <c r="AA1681" s="133"/>
      <c r="AB1681" s="129" t="str">
        <f>IF(基本情報登録!$D$10="","",IF(基本情報登録!$D$10=F1681,1,0))</f>
        <v/>
      </c>
      <c r="AC1681" s="133"/>
    </row>
    <row r="1682" spans="1:29">
      <c r="A1682" s="171"/>
      <c r="B1682" s="133"/>
      <c r="C1682" s="133"/>
      <c r="D1682" s="133"/>
      <c r="E1682" s="157"/>
      <c r="F1682" s="133"/>
      <c r="G1682" s="133"/>
      <c r="H1682" s="133"/>
      <c r="I1682" s="133"/>
      <c r="J1682" s="133"/>
      <c r="K1682" s="133"/>
      <c r="L1682" s="133"/>
      <c r="M1682" s="133"/>
      <c r="N1682" s="133"/>
      <c r="O1682" s="156"/>
      <c r="P1682" s="133"/>
      <c r="Q1682" s="133"/>
      <c r="R1682" s="133"/>
      <c r="S1682" s="133"/>
      <c r="T1682" s="133"/>
      <c r="U1682" s="133"/>
      <c r="V1682" s="133"/>
      <c r="W1682" s="133"/>
      <c r="X1682" s="133"/>
      <c r="Y1682" s="133"/>
      <c r="Z1682" s="133"/>
      <c r="AA1682" s="133"/>
      <c r="AB1682" s="129" t="str">
        <f>IF(基本情報登録!$D$10="","",IF(基本情報登録!$D$10=F1682,1,0))</f>
        <v/>
      </c>
      <c r="AC1682" s="133"/>
    </row>
    <row r="1683" spans="1:29">
      <c r="A1683" s="171"/>
      <c r="B1683" s="133"/>
      <c r="C1683" s="133"/>
      <c r="D1683" s="133"/>
      <c r="E1683" s="157"/>
      <c r="F1683" s="133"/>
      <c r="G1683" s="133"/>
      <c r="H1683" s="133"/>
      <c r="I1683" s="133"/>
      <c r="J1683" s="133"/>
      <c r="K1683" s="133"/>
      <c r="L1683" s="133"/>
      <c r="M1683" s="133"/>
      <c r="N1683" s="133"/>
      <c r="O1683" s="156"/>
      <c r="P1683" s="133"/>
      <c r="Q1683" s="133"/>
      <c r="R1683" s="133"/>
      <c r="S1683" s="133"/>
      <c r="T1683" s="133"/>
      <c r="U1683" s="133"/>
      <c r="V1683" s="133"/>
      <c r="W1683" s="133"/>
      <c r="X1683" s="133"/>
      <c r="Y1683" s="133"/>
      <c r="Z1683" s="133"/>
      <c r="AA1683" s="133"/>
      <c r="AB1683" s="129" t="str">
        <f>IF(基本情報登録!$D$10="","",IF(基本情報登録!$D$10=F1683,1,0))</f>
        <v/>
      </c>
      <c r="AC1683" s="133"/>
    </row>
    <row r="1684" spans="1:29">
      <c r="A1684" s="171"/>
      <c r="B1684" s="133"/>
      <c r="C1684" s="133"/>
      <c r="D1684" s="133"/>
      <c r="E1684" s="157"/>
      <c r="F1684" s="133"/>
      <c r="G1684" s="133"/>
      <c r="H1684" s="133"/>
      <c r="I1684" s="133"/>
      <c r="J1684" s="133"/>
      <c r="K1684" s="133"/>
      <c r="L1684" s="133"/>
      <c r="M1684" s="133"/>
      <c r="N1684" s="133"/>
      <c r="O1684" s="156"/>
      <c r="P1684" s="133"/>
      <c r="Q1684" s="133"/>
      <c r="R1684" s="133"/>
      <c r="S1684" s="133"/>
      <c r="T1684" s="133"/>
      <c r="U1684" s="133"/>
      <c r="V1684" s="133"/>
      <c r="W1684" s="133"/>
      <c r="X1684" s="133"/>
      <c r="Y1684" s="133"/>
      <c r="Z1684" s="133"/>
      <c r="AA1684" s="133"/>
      <c r="AB1684" s="129" t="str">
        <f>IF(基本情報登録!$D$10="","",IF(基本情報登録!$D$10=F1684,1,0))</f>
        <v/>
      </c>
      <c r="AC1684" s="133"/>
    </row>
    <row r="1685" spans="1:29">
      <c r="A1685" s="171"/>
      <c r="B1685" s="133"/>
      <c r="C1685" s="133"/>
      <c r="D1685" s="133"/>
      <c r="E1685" s="157"/>
      <c r="F1685" s="133"/>
      <c r="G1685" s="133"/>
      <c r="H1685" s="133"/>
      <c r="I1685" s="133"/>
      <c r="J1685" s="133"/>
      <c r="K1685" s="133"/>
      <c r="L1685" s="133"/>
      <c r="M1685" s="133"/>
      <c r="N1685" s="133"/>
      <c r="O1685" s="156"/>
      <c r="P1685" s="133"/>
      <c r="Q1685" s="133"/>
      <c r="R1685" s="133"/>
      <c r="S1685" s="133"/>
      <c r="T1685" s="133"/>
      <c r="U1685" s="133"/>
      <c r="V1685" s="133"/>
      <c r="W1685" s="133"/>
      <c r="X1685" s="133"/>
      <c r="Y1685" s="133"/>
      <c r="Z1685" s="133"/>
      <c r="AA1685" s="133"/>
      <c r="AB1685" s="129" t="str">
        <f>IF(基本情報登録!$D$10="","",IF(基本情報登録!$D$10=F1685,1,0))</f>
        <v/>
      </c>
      <c r="AC1685" s="133"/>
    </row>
    <row r="1686" spans="1:29">
      <c r="A1686" s="171"/>
      <c r="B1686" s="133"/>
      <c r="C1686" s="133"/>
      <c r="D1686" s="133"/>
      <c r="E1686" s="157"/>
      <c r="F1686" s="133"/>
      <c r="G1686" s="133"/>
      <c r="H1686" s="133"/>
      <c r="I1686" s="133"/>
      <c r="J1686" s="133"/>
      <c r="K1686" s="133"/>
      <c r="L1686" s="133"/>
      <c r="M1686" s="133"/>
      <c r="N1686" s="133"/>
      <c r="O1686" s="156"/>
      <c r="P1686" s="133"/>
      <c r="Q1686" s="133"/>
      <c r="R1686" s="133"/>
      <c r="S1686" s="133"/>
      <c r="T1686" s="133"/>
      <c r="U1686" s="133"/>
      <c r="V1686" s="133"/>
      <c r="W1686" s="133"/>
      <c r="X1686" s="133"/>
      <c r="Y1686" s="133"/>
      <c r="Z1686" s="133"/>
      <c r="AA1686" s="133"/>
      <c r="AB1686" s="129" t="str">
        <f>IF(基本情報登録!$D$10="","",IF(基本情報登録!$D$10=F1686,1,0))</f>
        <v/>
      </c>
      <c r="AC1686" s="133"/>
    </row>
    <row r="1687" spans="1:29">
      <c r="A1687" s="171"/>
      <c r="B1687" s="133"/>
      <c r="C1687" s="133"/>
      <c r="D1687" s="133"/>
      <c r="E1687" s="157"/>
      <c r="F1687" s="133"/>
      <c r="G1687" s="133"/>
      <c r="H1687" s="133"/>
      <c r="I1687" s="133"/>
      <c r="J1687" s="133"/>
      <c r="K1687" s="133"/>
      <c r="L1687" s="133"/>
      <c r="M1687" s="133"/>
      <c r="N1687" s="133"/>
      <c r="O1687" s="156"/>
      <c r="P1687" s="133"/>
      <c r="Q1687" s="133"/>
      <c r="R1687" s="133"/>
      <c r="S1687" s="133"/>
      <c r="T1687" s="133"/>
      <c r="U1687" s="133"/>
      <c r="V1687" s="133"/>
      <c r="W1687" s="133"/>
      <c r="X1687" s="133"/>
      <c r="Y1687" s="133"/>
      <c r="Z1687" s="133"/>
      <c r="AA1687" s="133"/>
      <c r="AB1687" s="129" t="str">
        <f>IF(基本情報登録!$D$10="","",IF(基本情報登録!$D$10=F1687,1,0))</f>
        <v/>
      </c>
      <c r="AC1687" s="133"/>
    </row>
    <row r="1688" spans="1:29">
      <c r="A1688" s="171"/>
      <c r="B1688" s="133"/>
      <c r="C1688" s="133"/>
      <c r="D1688" s="133"/>
      <c r="E1688" s="157"/>
      <c r="F1688" s="133"/>
      <c r="G1688" s="133"/>
      <c r="H1688" s="133"/>
      <c r="I1688" s="133"/>
      <c r="J1688" s="133"/>
      <c r="K1688" s="133"/>
      <c r="L1688" s="133"/>
      <c r="M1688" s="133"/>
      <c r="N1688" s="133"/>
      <c r="O1688" s="156"/>
      <c r="P1688" s="133"/>
      <c r="Q1688" s="133"/>
      <c r="R1688" s="133"/>
      <c r="S1688" s="133"/>
      <c r="T1688" s="133"/>
      <c r="U1688" s="133"/>
      <c r="V1688" s="133"/>
      <c r="W1688" s="133"/>
      <c r="X1688" s="133"/>
      <c r="Y1688" s="133"/>
      <c r="Z1688" s="133"/>
      <c r="AA1688" s="133"/>
      <c r="AB1688" s="129" t="str">
        <f>IF(基本情報登録!$D$10="","",IF(基本情報登録!$D$10=F1688,1,0))</f>
        <v/>
      </c>
      <c r="AC1688" s="133"/>
    </row>
    <row r="1689" spans="1:29">
      <c r="A1689" s="171"/>
      <c r="B1689" s="133"/>
      <c r="C1689" s="133"/>
      <c r="D1689" s="133"/>
      <c r="E1689" s="157"/>
      <c r="F1689" s="133"/>
      <c r="G1689" s="133"/>
      <c r="H1689" s="133"/>
      <c r="I1689" s="133"/>
      <c r="J1689" s="133"/>
      <c r="K1689" s="133"/>
      <c r="L1689" s="133"/>
      <c r="M1689" s="133"/>
      <c r="N1689" s="133"/>
      <c r="O1689" s="156"/>
      <c r="P1689" s="133"/>
      <c r="Q1689" s="133"/>
      <c r="R1689" s="133"/>
      <c r="S1689" s="133"/>
      <c r="T1689" s="133"/>
      <c r="U1689" s="133"/>
      <c r="V1689" s="133"/>
      <c r="W1689" s="133"/>
      <c r="X1689" s="133"/>
      <c r="Y1689" s="133"/>
      <c r="Z1689" s="133"/>
      <c r="AA1689" s="133"/>
      <c r="AB1689" s="129" t="str">
        <f>IF(基本情報登録!$D$10="","",IF(基本情報登録!$D$10=F1689,1,0))</f>
        <v/>
      </c>
      <c r="AC1689" s="133"/>
    </row>
    <row r="1690" spans="1:29">
      <c r="A1690" s="171"/>
      <c r="B1690" s="133"/>
      <c r="C1690" s="133"/>
      <c r="D1690" s="133"/>
      <c r="E1690" s="157"/>
      <c r="F1690" s="133"/>
      <c r="G1690" s="133"/>
      <c r="H1690" s="133"/>
      <c r="I1690" s="133"/>
      <c r="J1690" s="133"/>
      <c r="K1690" s="133"/>
      <c r="L1690" s="133"/>
      <c r="M1690" s="133"/>
      <c r="N1690" s="133"/>
      <c r="O1690" s="156"/>
      <c r="P1690" s="133"/>
      <c r="Q1690" s="133"/>
      <c r="R1690" s="133"/>
      <c r="S1690" s="133"/>
      <c r="T1690" s="133"/>
      <c r="U1690" s="133"/>
      <c r="V1690" s="133"/>
      <c r="W1690" s="133"/>
      <c r="X1690" s="133"/>
      <c r="Y1690" s="133"/>
      <c r="Z1690" s="133"/>
      <c r="AA1690" s="133"/>
      <c r="AB1690" s="129" t="str">
        <f>IF(基本情報登録!$D$10="","",IF(基本情報登録!$D$10=F1690,1,0))</f>
        <v/>
      </c>
      <c r="AC1690" s="133"/>
    </row>
    <row r="1691" spans="1:29">
      <c r="A1691" s="171"/>
      <c r="B1691" s="133"/>
      <c r="C1691" s="133"/>
      <c r="D1691" s="133"/>
      <c r="E1691" s="157"/>
      <c r="F1691" s="133"/>
      <c r="G1691" s="133"/>
      <c r="H1691" s="133"/>
      <c r="I1691" s="133"/>
      <c r="J1691" s="133"/>
      <c r="K1691" s="133"/>
      <c r="L1691" s="133"/>
      <c r="M1691" s="133"/>
      <c r="N1691" s="133"/>
      <c r="O1691" s="156"/>
      <c r="P1691" s="133"/>
      <c r="Q1691" s="133"/>
      <c r="R1691" s="133"/>
      <c r="S1691" s="133"/>
      <c r="T1691" s="133"/>
      <c r="U1691" s="133"/>
      <c r="V1691" s="133"/>
      <c r="W1691" s="133"/>
      <c r="X1691" s="133"/>
      <c r="Y1691" s="133"/>
      <c r="Z1691" s="133"/>
      <c r="AA1691" s="133"/>
      <c r="AB1691" s="129" t="str">
        <f>IF(基本情報登録!$D$10="","",IF(基本情報登録!$D$10=F1691,1,0))</f>
        <v/>
      </c>
      <c r="AC1691" s="133"/>
    </row>
    <row r="1692" spans="1:29">
      <c r="A1692" s="171"/>
      <c r="B1692" s="133"/>
      <c r="C1692" s="133"/>
      <c r="D1692" s="133"/>
      <c r="E1692" s="157"/>
      <c r="F1692" s="133"/>
      <c r="G1692" s="133"/>
      <c r="H1692" s="133"/>
      <c r="I1692" s="133"/>
      <c r="J1692" s="133"/>
      <c r="K1692" s="133"/>
      <c r="L1692" s="133"/>
      <c r="M1692" s="133"/>
      <c r="N1692" s="133"/>
      <c r="O1692" s="156"/>
      <c r="P1692" s="133"/>
      <c r="Q1692" s="133"/>
      <c r="R1692" s="133"/>
      <c r="S1692" s="133"/>
      <c r="T1692" s="133"/>
      <c r="U1692" s="133"/>
      <c r="V1692" s="133"/>
      <c r="W1692" s="133"/>
      <c r="X1692" s="133"/>
      <c r="Y1692" s="133"/>
      <c r="Z1692" s="133"/>
      <c r="AA1692" s="133"/>
      <c r="AB1692" s="129" t="str">
        <f>IF(基本情報登録!$D$10="","",IF(基本情報登録!$D$10=F1692,1,0))</f>
        <v/>
      </c>
      <c r="AC1692" s="133"/>
    </row>
    <row r="1693" spans="1:29">
      <c r="A1693" s="171"/>
      <c r="B1693" s="133"/>
      <c r="C1693" s="133"/>
      <c r="D1693" s="133"/>
      <c r="E1693" s="157"/>
      <c r="F1693" s="133"/>
      <c r="G1693" s="133"/>
      <c r="H1693" s="133"/>
      <c r="I1693" s="133"/>
      <c r="J1693" s="133"/>
      <c r="K1693" s="133"/>
      <c r="L1693" s="133"/>
      <c r="M1693" s="133"/>
      <c r="N1693" s="133"/>
      <c r="O1693" s="156"/>
      <c r="P1693" s="133"/>
      <c r="Q1693" s="133"/>
      <c r="R1693" s="133"/>
      <c r="S1693" s="133"/>
      <c r="T1693" s="133"/>
      <c r="U1693" s="133"/>
      <c r="V1693" s="133"/>
      <c r="W1693" s="133"/>
      <c r="X1693" s="133"/>
      <c r="Y1693" s="133"/>
      <c r="Z1693" s="133"/>
      <c r="AA1693" s="133"/>
      <c r="AB1693" s="129" t="str">
        <f>IF(基本情報登録!$D$10="","",IF(基本情報登録!$D$10=F1693,1,0))</f>
        <v/>
      </c>
      <c r="AC1693" s="133"/>
    </row>
    <row r="1694" spans="1:29">
      <c r="A1694" s="171"/>
      <c r="B1694" s="133"/>
      <c r="C1694" s="133"/>
      <c r="D1694" s="133"/>
      <c r="E1694" s="157"/>
      <c r="F1694" s="133"/>
      <c r="G1694" s="133"/>
      <c r="H1694" s="133"/>
      <c r="I1694" s="133"/>
      <c r="J1694" s="133"/>
      <c r="K1694" s="133"/>
      <c r="L1694" s="133"/>
      <c r="M1694" s="133"/>
      <c r="N1694" s="133"/>
      <c r="O1694" s="156"/>
      <c r="P1694" s="133"/>
      <c r="Q1694" s="133"/>
      <c r="R1694" s="133"/>
      <c r="S1694" s="133"/>
      <c r="T1694" s="133"/>
      <c r="U1694" s="133"/>
      <c r="V1694" s="133"/>
      <c r="W1694" s="133"/>
      <c r="X1694" s="133"/>
      <c r="Y1694" s="133"/>
      <c r="Z1694" s="133"/>
      <c r="AA1694" s="133"/>
      <c r="AB1694" s="129" t="str">
        <f>IF(基本情報登録!$D$10="","",IF(基本情報登録!$D$10=F1694,1,0))</f>
        <v/>
      </c>
      <c r="AC1694" s="133"/>
    </row>
    <row r="1695" spans="1:29">
      <c r="A1695" s="171"/>
      <c r="B1695" s="133"/>
      <c r="C1695" s="133"/>
      <c r="D1695" s="133"/>
      <c r="E1695" s="157"/>
      <c r="F1695" s="133"/>
      <c r="G1695" s="133"/>
      <c r="H1695" s="133"/>
      <c r="I1695" s="133"/>
      <c r="J1695" s="133"/>
      <c r="K1695" s="133"/>
      <c r="L1695" s="133"/>
      <c r="M1695" s="133"/>
      <c r="N1695" s="133"/>
      <c r="O1695" s="156"/>
      <c r="P1695" s="133"/>
      <c r="Q1695" s="133"/>
      <c r="R1695" s="133"/>
      <c r="S1695" s="133"/>
      <c r="T1695" s="133"/>
      <c r="U1695" s="133"/>
      <c r="V1695" s="133"/>
      <c r="W1695" s="133"/>
      <c r="X1695" s="133"/>
      <c r="Y1695" s="133"/>
      <c r="Z1695" s="133"/>
      <c r="AA1695" s="133"/>
      <c r="AB1695" s="129" t="str">
        <f>IF(基本情報登録!$D$10="","",IF(基本情報登録!$D$10=F1695,1,0))</f>
        <v/>
      </c>
      <c r="AC1695" s="133"/>
    </row>
    <row r="1696" spans="1:29">
      <c r="A1696" s="171"/>
      <c r="B1696" s="133"/>
      <c r="C1696" s="133"/>
      <c r="D1696" s="133"/>
      <c r="E1696" s="157"/>
      <c r="F1696" s="133"/>
      <c r="G1696" s="133"/>
      <c r="H1696" s="133"/>
      <c r="I1696" s="133"/>
      <c r="J1696" s="133"/>
      <c r="K1696" s="133"/>
      <c r="L1696" s="133"/>
      <c r="M1696" s="133"/>
      <c r="N1696" s="133"/>
      <c r="O1696" s="156"/>
      <c r="P1696" s="133"/>
      <c r="Q1696" s="133"/>
      <c r="R1696" s="133"/>
      <c r="S1696" s="133"/>
      <c r="T1696" s="133"/>
      <c r="U1696" s="133"/>
      <c r="V1696" s="133"/>
      <c r="W1696" s="133"/>
      <c r="X1696" s="133"/>
      <c r="Y1696" s="133"/>
      <c r="Z1696" s="133"/>
      <c r="AA1696" s="133"/>
      <c r="AB1696" s="129" t="str">
        <f>IF(基本情報登録!$D$10="","",IF(基本情報登録!$D$10=F1696,1,0))</f>
        <v/>
      </c>
      <c r="AC1696" s="133"/>
    </row>
    <row r="1697" spans="1:29">
      <c r="A1697" s="171"/>
      <c r="B1697" s="133"/>
      <c r="C1697" s="133"/>
      <c r="D1697" s="133"/>
      <c r="E1697" s="157"/>
      <c r="F1697" s="133"/>
      <c r="G1697" s="133"/>
      <c r="H1697" s="133"/>
      <c r="I1697" s="133"/>
      <c r="J1697" s="133"/>
      <c r="K1697" s="133"/>
      <c r="L1697" s="133"/>
      <c r="M1697" s="133"/>
      <c r="N1697" s="133"/>
      <c r="O1697" s="156"/>
      <c r="P1697" s="133"/>
      <c r="Q1697" s="133"/>
      <c r="R1697" s="133"/>
      <c r="S1697" s="133"/>
      <c r="T1697" s="133"/>
      <c r="U1697" s="133"/>
      <c r="V1697" s="133"/>
      <c r="W1697" s="133"/>
      <c r="X1697" s="133"/>
      <c r="Y1697" s="133"/>
      <c r="Z1697" s="133"/>
      <c r="AA1697" s="133"/>
      <c r="AB1697" s="129" t="str">
        <f>IF(基本情報登録!$D$10="","",IF(基本情報登録!$D$10=F1697,1,0))</f>
        <v/>
      </c>
      <c r="AC1697" s="133"/>
    </row>
    <row r="1698" spans="1:29">
      <c r="A1698" s="171"/>
      <c r="B1698" s="133"/>
      <c r="C1698" s="133"/>
      <c r="D1698" s="133"/>
      <c r="E1698" s="157"/>
      <c r="F1698" s="133"/>
      <c r="G1698" s="133"/>
      <c r="H1698" s="133"/>
      <c r="I1698" s="133"/>
      <c r="J1698" s="133"/>
      <c r="K1698" s="133"/>
      <c r="L1698" s="133"/>
      <c r="M1698" s="133"/>
      <c r="N1698" s="133"/>
      <c r="O1698" s="156"/>
      <c r="P1698" s="133"/>
      <c r="Q1698" s="133"/>
      <c r="R1698" s="133"/>
      <c r="S1698" s="133"/>
      <c r="T1698" s="133"/>
      <c r="U1698" s="133"/>
      <c r="V1698" s="133"/>
      <c r="W1698" s="133"/>
      <c r="X1698" s="133"/>
      <c r="Y1698" s="133"/>
      <c r="Z1698" s="133"/>
      <c r="AA1698" s="133"/>
      <c r="AB1698" s="129" t="str">
        <f>IF(基本情報登録!$D$10="","",IF(基本情報登録!$D$10=F1698,1,0))</f>
        <v/>
      </c>
      <c r="AC1698" s="133"/>
    </row>
    <row r="1699" spans="1:29">
      <c r="A1699" s="171"/>
      <c r="B1699" s="133"/>
      <c r="C1699" s="133"/>
      <c r="D1699" s="133"/>
      <c r="E1699" s="157"/>
      <c r="F1699" s="133"/>
      <c r="G1699" s="133"/>
      <c r="H1699" s="133"/>
      <c r="I1699" s="133"/>
      <c r="J1699" s="133"/>
      <c r="K1699" s="133"/>
      <c r="L1699" s="133"/>
      <c r="M1699" s="133"/>
      <c r="N1699" s="133"/>
      <c r="O1699" s="156"/>
      <c r="P1699" s="133"/>
      <c r="Q1699" s="133"/>
      <c r="R1699" s="133"/>
      <c r="S1699" s="133"/>
      <c r="T1699" s="133"/>
      <c r="U1699" s="133"/>
      <c r="V1699" s="133"/>
      <c r="W1699" s="133"/>
      <c r="X1699" s="133"/>
      <c r="Y1699" s="133"/>
      <c r="Z1699" s="133"/>
      <c r="AA1699" s="133"/>
      <c r="AB1699" s="129" t="str">
        <f>IF(基本情報登録!$D$10="","",IF(基本情報登録!$D$10=F1699,1,0))</f>
        <v/>
      </c>
      <c r="AC1699" s="133"/>
    </row>
    <row r="1700" spans="1:29">
      <c r="A1700" s="171"/>
      <c r="B1700" s="133"/>
      <c r="C1700" s="133"/>
      <c r="D1700" s="133"/>
      <c r="E1700" s="157"/>
      <c r="F1700" s="133"/>
      <c r="G1700" s="133"/>
      <c r="H1700" s="133"/>
      <c r="I1700" s="133"/>
      <c r="J1700" s="133"/>
      <c r="K1700" s="133"/>
      <c r="L1700" s="133"/>
      <c r="M1700" s="133"/>
      <c r="N1700" s="133"/>
      <c r="O1700" s="156"/>
      <c r="P1700" s="133"/>
      <c r="Q1700" s="133"/>
      <c r="R1700" s="133"/>
      <c r="S1700" s="133"/>
      <c r="T1700" s="133"/>
      <c r="U1700" s="133"/>
      <c r="V1700" s="133"/>
      <c r="W1700" s="133"/>
      <c r="X1700" s="133"/>
      <c r="Y1700" s="133"/>
      <c r="Z1700" s="133"/>
      <c r="AA1700" s="133"/>
      <c r="AB1700" s="129" t="str">
        <f>IF(基本情報登録!$D$10="","",IF(基本情報登録!$D$10=F1700,1,0))</f>
        <v/>
      </c>
      <c r="AC1700" s="133"/>
    </row>
    <row r="1701" spans="1:29">
      <c r="A1701" s="171"/>
      <c r="B1701" s="133"/>
      <c r="C1701" s="133"/>
      <c r="D1701" s="133"/>
      <c r="E1701" s="157"/>
      <c r="F1701" s="133"/>
      <c r="G1701" s="133"/>
      <c r="H1701" s="133"/>
      <c r="I1701" s="133"/>
      <c r="J1701" s="133"/>
      <c r="K1701" s="133"/>
      <c r="L1701" s="133"/>
      <c r="M1701" s="133"/>
      <c r="N1701" s="133"/>
      <c r="O1701" s="156"/>
      <c r="P1701" s="133"/>
      <c r="Q1701" s="133"/>
      <c r="R1701" s="133"/>
      <c r="S1701" s="133"/>
      <c r="T1701" s="133"/>
      <c r="U1701" s="133"/>
      <c r="V1701" s="133"/>
      <c r="W1701" s="133"/>
      <c r="X1701" s="133"/>
      <c r="Y1701" s="133"/>
      <c r="Z1701" s="133"/>
      <c r="AA1701" s="133"/>
      <c r="AB1701" s="129" t="str">
        <f>IF(基本情報登録!$D$10="","",IF(基本情報登録!$D$10=F1701,1,0))</f>
        <v/>
      </c>
      <c r="AC1701" s="133"/>
    </row>
    <row r="1702" spans="1:29">
      <c r="A1702" s="171"/>
      <c r="B1702" s="133"/>
      <c r="C1702" s="133"/>
      <c r="D1702" s="133"/>
      <c r="E1702" s="157"/>
      <c r="F1702" s="133"/>
      <c r="G1702" s="133"/>
      <c r="H1702" s="133"/>
      <c r="I1702" s="133"/>
      <c r="J1702" s="133"/>
      <c r="K1702" s="133"/>
      <c r="L1702" s="133"/>
      <c r="M1702" s="133"/>
      <c r="N1702" s="133"/>
      <c r="O1702" s="156"/>
      <c r="P1702" s="133"/>
      <c r="Q1702" s="133"/>
      <c r="R1702" s="133"/>
      <c r="S1702" s="133"/>
      <c r="T1702" s="133"/>
      <c r="U1702" s="133"/>
      <c r="V1702" s="133"/>
      <c r="W1702" s="133"/>
      <c r="X1702" s="133"/>
      <c r="Y1702" s="133"/>
      <c r="Z1702" s="133"/>
      <c r="AA1702" s="133"/>
      <c r="AB1702" s="129" t="str">
        <f>IF(基本情報登録!$D$10="","",IF(基本情報登録!$D$10=F1702,1,0))</f>
        <v/>
      </c>
      <c r="AC1702" s="133"/>
    </row>
    <row r="1703" spans="1:29">
      <c r="A1703" s="171"/>
      <c r="B1703" s="133"/>
      <c r="C1703" s="133"/>
      <c r="D1703" s="133"/>
      <c r="E1703" s="157"/>
      <c r="F1703" s="133"/>
      <c r="G1703" s="133"/>
      <c r="H1703" s="133"/>
      <c r="I1703" s="133"/>
      <c r="J1703" s="133"/>
      <c r="K1703" s="133"/>
      <c r="L1703" s="133"/>
      <c r="M1703" s="133"/>
      <c r="N1703" s="133"/>
      <c r="O1703" s="156"/>
      <c r="P1703" s="133"/>
      <c r="Q1703" s="133"/>
      <c r="R1703" s="133"/>
      <c r="S1703" s="133"/>
      <c r="T1703" s="133"/>
      <c r="U1703" s="133"/>
      <c r="V1703" s="133"/>
      <c r="W1703" s="133"/>
      <c r="X1703" s="133"/>
      <c r="Y1703" s="133"/>
      <c r="Z1703" s="133"/>
      <c r="AA1703" s="133"/>
      <c r="AB1703" s="129" t="str">
        <f>IF(基本情報登録!$D$10="","",IF(基本情報登録!$D$10=F1703,1,0))</f>
        <v/>
      </c>
      <c r="AC1703" s="133"/>
    </row>
    <row r="1704" spans="1:29">
      <c r="A1704" s="171"/>
      <c r="B1704" s="133"/>
      <c r="C1704" s="133"/>
      <c r="D1704" s="133"/>
      <c r="E1704" s="157"/>
      <c r="F1704" s="133"/>
      <c r="G1704" s="133"/>
      <c r="H1704" s="133"/>
      <c r="I1704" s="133"/>
      <c r="J1704" s="133"/>
      <c r="K1704" s="133"/>
      <c r="L1704" s="133"/>
      <c r="M1704" s="133"/>
      <c r="N1704" s="133"/>
      <c r="O1704" s="156"/>
      <c r="P1704" s="133"/>
      <c r="Q1704" s="133"/>
      <c r="R1704" s="133"/>
      <c r="S1704" s="133"/>
      <c r="T1704" s="133"/>
      <c r="U1704" s="133"/>
      <c r="V1704" s="133"/>
      <c r="W1704" s="133"/>
      <c r="X1704" s="133"/>
      <c r="Y1704" s="133"/>
      <c r="Z1704" s="133"/>
      <c r="AA1704" s="133"/>
      <c r="AB1704" s="129" t="str">
        <f>IF(基本情報登録!$D$10="","",IF(基本情報登録!$D$10=F1704,1,0))</f>
        <v/>
      </c>
      <c r="AC1704" s="133"/>
    </row>
    <row r="1705" spans="1:29">
      <c r="A1705" s="171"/>
      <c r="B1705" s="133"/>
      <c r="C1705" s="133"/>
      <c r="D1705" s="133"/>
      <c r="E1705" s="157"/>
      <c r="F1705" s="133"/>
      <c r="G1705" s="133"/>
      <c r="H1705" s="133"/>
      <c r="I1705" s="133"/>
      <c r="J1705" s="133"/>
      <c r="K1705" s="133"/>
      <c r="L1705" s="133"/>
      <c r="M1705" s="133"/>
      <c r="N1705" s="133"/>
      <c r="O1705" s="156"/>
      <c r="P1705" s="133"/>
      <c r="Q1705" s="133"/>
      <c r="R1705" s="133"/>
      <c r="S1705" s="133"/>
      <c r="T1705" s="133"/>
      <c r="U1705" s="133"/>
      <c r="V1705" s="133"/>
      <c r="W1705" s="133"/>
      <c r="X1705" s="133"/>
      <c r="Y1705" s="133"/>
      <c r="Z1705" s="133"/>
      <c r="AA1705" s="133"/>
      <c r="AB1705" s="129" t="str">
        <f>IF(基本情報登録!$D$10="","",IF(基本情報登録!$D$10=F1705,1,0))</f>
        <v/>
      </c>
      <c r="AC1705" s="133"/>
    </row>
    <row r="1706" spans="1:29">
      <c r="A1706" s="171"/>
      <c r="B1706" s="133"/>
      <c r="C1706" s="133"/>
      <c r="D1706" s="133"/>
      <c r="E1706" s="157"/>
      <c r="F1706" s="133"/>
      <c r="G1706" s="133"/>
      <c r="H1706" s="133"/>
      <c r="I1706" s="133"/>
      <c r="J1706" s="133"/>
      <c r="K1706" s="133"/>
      <c r="L1706" s="133"/>
      <c r="M1706" s="133"/>
      <c r="N1706" s="133"/>
      <c r="O1706" s="156"/>
      <c r="P1706" s="133"/>
      <c r="Q1706" s="133"/>
      <c r="R1706" s="133"/>
      <c r="S1706" s="133"/>
      <c r="T1706" s="133"/>
      <c r="U1706" s="133"/>
      <c r="V1706" s="133"/>
      <c r="W1706" s="133"/>
      <c r="X1706" s="133"/>
      <c r="Y1706" s="133"/>
      <c r="Z1706" s="133"/>
      <c r="AA1706" s="133"/>
      <c r="AB1706" s="129" t="str">
        <f>IF(基本情報登録!$D$10="","",IF(基本情報登録!$D$10=F1706,1,0))</f>
        <v/>
      </c>
      <c r="AC1706" s="133"/>
    </row>
    <row r="1707" spans="1:29">
      <c r="A1707" s="171"/>
      <c r="B1707" s="133"/>
      <c r="C1707" s="133"/>
      <c r="D1707" s="133"/>
      <c r="E1707" s="157"/>
      <c r="F1707" s="133"/>
      <c r="G1707" s="133"/>
      <c r="H1707" s="133"/>
      <c r="I1707" s="133"/>
      <c r="J1707" s="133"/>
      <c r="K1707" s="133"/>
      <c r="L1707" s="133"/>
      <c r="M1707" s="133"/>
      <c r="N1707" s="133"/>
      <c r="O1707" s="156"/>
      <c r="P1707" s="133"/>
      <c r="Q1707" s="133"/>
      <c r="R1707" s="133"/>
      <c r="S1707" s="133"/>
      <c r="T1707" s="133"/>
      <c r="U1707" s="133"/>
      <c r="V1707" s="133"/>
      <c r="W1707" s="133"/>
      <c r="X1707" s="133"/>
      <c r="Y1707" s="133"/>
      <c r="Z1707" s="133"/>
      <c r="AA1707" s="133"/>
      <c r="AB1707" s="129" t="str">
        <f>IF(基本情報登録!$D$10="","",IF(基本情報登録!$D$10=F1707,1,0))</f>
        <v/>
      </c>
      <c r="AC1707" s="133"/>
    </row>
    <row r="1708" spans="1:29">
      <c r="A1708" s="171"/>
      <c r="B1708" s="133"/>
      <c r="C1708" s="133"/>
      <c r="D1708" s="133"/>
      <c r="E1708" s="157"/>
      <c r="F1708" s="133"/>
      <c r="G1708" s="133"/>
      <c r="H1708" s="133"/>
      <c r="I1708" s="133"/>
      <c r="J1708" s="133"/>
      <c r="K1708" s="133"/>
      <c r="L1708" s="133"/>
      <c r="M1708" s="133"/>
      <c r="N1708" s="133"/>
      <c r="O1708" s="156"/>
      <c r="P1708" s="133"/>
      <c r="Q1708" s="133"/>
      <c r="R1708" s="133"/>
      <c r="S1708" s="133"/>
      <c r="T1708" s="133"/>
      <c r="U1708" s="133"/>
      <c r="V1708" s="133"/>
      <c r="W1708" s="133"/>
      <c r="X1708" s="133"/>
      <c r="Y1708" s="133"/>
      <c r="Z1708" s="133"/>
      <c r="AA1708" s="133"/>
      <c r="AB1708" s="129" t="str">
        <f>IF(基本情報登録!$D$10="","",IF(基本情報登録!$D$10=F1708,1,0))</f>
        <v/>
      </c>
      <c r="AC1708" s="133"/>
    </row>
    <row r="1709" spans="1:29">
      <c r="A1709" s="171"/>
      <c r="B1709" s="133"/>
      <c r="C1709" s="133"/>
      <c r="D1709" s="133"/>
      <c r="E1709" s="157"/>
      <c r="F1709" s="133"/>
      <c r="G1709" s="133"/>
      <c r="H1709" s="133"/>
      <c r="I1709" s="133"/>
      <c r="J1709" s="133"/>
      <c r="K1709" s="133"/>
      <c r="L1709" s="133"/>
      <c r="M1709" s="133"/>
      <c r="N1709" s="133"/>
      <c r="O1709" s="156"/>
      <c r="P1709" s="133"/>
      <c r="Q1709" s="133"/>
      <c r="R1709" s="133"/>
      <c r="S1709" s="133"/>
      <c r="T1709" s="133"/>
      <c r="U1709" s="133"/>
      <c r="V1709" s="133"/>
      <c r="W1709" s="133"/>
      <c r="X1709" s="133"/>
      <c r="Y1709" s="133"/>
      <c r="Z1709" s="133"/>
      <c r="AA1709" s="133"/>
      <c r="AB1709" s="129" t="str">
        <f>IF(基本情報登録!$D$10="","",IF(基本情報登録!$D$10=F1709,1,0))</f>
        <v/>
      </c>
      <c r="AC1709" s="133"/>
    </row>
    <row r="1710" spans="1:29">
      <c r="A1710" s="171"/>
      <c r="B1710" s="133"/>
      <c r="C1710" s="133"/>
      <c r="D1710" s="133"/>
      <c r="E1710" s="157"/>
      <c r="F1710" s="133"/>
      <c r="G1710" s="133"/>
      <c r="H1710" s="133"/>
      <c r="I1710" s="133"/>
      <c r="J1710" s="133"/>
      <c r="K1710" s="133"/>
      <c r="L1710" s="133"/>
      <c r="M1710" s="133"/>
      <c r="N1710" s="133"/>
      <c r="O1710" s="156"/>
      <c r="P1710" s="133"/>
      <c r="Q1710" s="133"/>
      <c r="R1710" s="133"/>
      <c r="S1710" s="133"/>
      <c r="T1710" s="133"/>
      <c r="U1710" s="133"/>
      <c r="V1710" s="133"/>
      <c r="W1710" s="133"/>
      <c r="X1710" s="133"/>
      <c r="Y1710" s="133"/>
      <c r="Z1710" s="133"/>
      <c r="AA1710" s="133"/>
      <c r="AB1710" s="129" t="str">
        <f>IF(基本情報登録!$D$10="","",IF(基本情報登録!$D$10=F1710,1,0))</f>
        <v/>
      </c>
      <c r="AC1710" s="133"/>
    </row>
    <row r="1711" spans="1:29">
      <c r="A1711" s="171"/>
      <c r="B1711" s="133"/>
      <c r="C1711" s="133"/>
      <c r="D1711" s="133"/>
      <c r="E1711" s="157"/>
      <c r="F1711" s="133"/>
      <c r="G1711" s="133"/>
      <c r="H1711" s="133"/>
      <c r="I1711" s="133"/>
      <c r="J1711" s="133"/>
      <c r="K1711" s="133"/>
      <c r="L1711" s="133"/>
      <c r="M1711" s="133"/>
      <c r="N1711" s="133"/>
      <c r="O1711" s="156"/>
      <c r="P1711" s="133"/>
      <c r="Q1711" s="133"/>
      <c r="R1711" s="133"/>
      <c r="S1711" s="133"/>
      <c r="T1711" s="133"/>
      <c r="U1711" s="133"/>
      <c r="V1711" s="133"/>
      <c r="W1711" s="133"/>
      <c r="X1711" s="133"/>
      <c r="Y1711" s="133"/>
      <c r="Z1711" s="133"/>
      <c r="AA1711" s="133"/>
      <c r="AB1711" s="129" t="str">
        <f>IF(基本情報登録!$D$10="","",IF(基本情報登録!$D$10=F1711,1,0))</f>
        <v/>
      </c>
      <c r="AC1711" s="133"/>
    </row>
    <row r="1712" spans="1:29">
      <c r="A1712" s="171"/>
      <c r="B1712" s="133"/>
      <c r="C1712" s="133"/>
      <c r="D1712" s="133"/>
      <c r="E1712" s="157"/>
      <c r="F1712" s="133"/>
      <c r="G1712" s="133"/>
      <c r="H1712" s="133"/>
      <c r="I1712" s="133"/>
      <c r="J1712" s="133"/>
      <c r="K1712" s="133"/>
      <c r="L1712" s="133"/>
      <c r="M1712" s="133"/>
      <c r="N1712" s="133"/>
      <c r="O1712" s="156"/>
      <c r="P1712" s="133"/>
      <c r="Q1712" s="133"/>
      <c r="R1712" s="133"/>
      <c r="S1712" s="133"/>
      <c r="T1712" s="133"/>
      <c r="U1712" s="133"/>
      <c r="V1712" s="133"/>
      <c r="W1712" s="133"/>
      <c r="X1712" s="133"/>
      <c r="Y1712" s="133"/>
      <c r="Z1712" s="133"/>
      <c r="AA1712" s="133"/>
      <c r="AB1712" s="129" t="str">
        <f>IF(基本情報登録!$D$10="","",IF(基本情報登録!$D$10=F1712,1,0))</f>
        <v/>
      </c>
      <c r="AC1712" s="133"/>
    </row>
    <row r="1713" spans="1:29">
      <c r="A1713" s="171"/>
      <c r="B1713" s="133"/>
      <c r="C1713" s="133"/>
      <c r="D1713" s="133"/>
      <c r="E1713" s="157"/>
      <c r="F1713" s="133"/>
      <c r="G1713" s="133"/>
      <c r="H1713" s="133"/>
      <c r="I1713" s="133"/>
      <c r="J1713" s="133"/>
      <c r="K1713" s="133"/>
      <c r="L1713" s="133"/>
      <c r="M1713" s="133"/>
      <c r="N1713" s="133"/>
      <c r="O1713" s="156"/>
      <c r="P1713" s="133"/>
      <c r="Q1713" s="133"/>
      <c r="R1713" s="133"/>
      <c r="S1713" s="133"/>
      <c r="T1713" s="133"/>
      <c r="U1713" s="133"/>
      <c r="V1713" s="133"/>
      <c r="W1713" s="133"/>
      <c r="X1713" s="133"/>
      <c r="Y1713" s="133"/>
      <c r="Z1713" s="133"/>
      <c r="AA1713" s="133"/>
      <c r="AB1713" s="129" t="str">
        <f>IF(基本情報登録!$D$10="","",IF(基本情報登録!$D$10=F1713,1,0))</f>
        <v/>
      </c>
      <c r="AC1713" s="133"/>
    </row>
    <row r="1714" spans="1:29">
      <c r="A1714" s="171"/>
      <c r="B1714" s="133"/>
      <c r="C1714" s="133"/>
      <c r="D1714" s="133"/>
      <c r="E1714" s="157"/>
      <c r="F1714" s="133"/>
      <c r="G1714" s="133"/>
      <c r="H1714" s="133"/>
      <c r="I1714" s="133"/>
      <c r="J1714" s="133"/>
      <c r="K1714" s="133"/>
      <c r="L1714" s="133"/>
      <c r="M1714" s="133"/>
      <c r="N1714" s="133"/>
      <c r="O1714" s="156"/>
      <c r="P1714" s="133"/>
      <c r="Q1714" s="133"/>
      <c r="R1714" s="133"/>
      <c r="S1714" s="133"/>
      <c r="T1714" s="133"/>
      <c r="U1714" s="133"/>
      <c r="V1714" s="133"/>
      <c r="W1714" s="133"/>
      <c r="X1714" s="133"/>
      <c r="Y1714" s="133"/>
      <c r="Z1714" s="133"/>
      <c r="AA1714" s="133"/>
      <c r="AB1714" s="129" t="str">
        <f>IF(基本情報登録!$D$10="","",IF(基本情報登録!$D$10=F1714,1,0))</f>
        <v/>
      </c>
      <c r="AC1714" s="133"/>
    </row>
    <row r="1715" spans="1:29">
      <c r="A1715" s="171"/>
      <c r="B1715" s="133"/>
      <c r="C1715" s="133"/>
      <c r="D1715" s="133"/>
      <c r="E1715" s="157"/>
      <c r="F1715" s="133"/>
      <c r="G1715" s="133"/>
      <c r="H1715" s="133"/>
      <c r="I1715" s="133"/>
      <c r="J1715" s="133"/>
      <c r="K1715" s="133"/>
      <c r="L1715" s="133"/>
      <c r="M1715" s="133"/>
      <c r="N1715" s="133"/>
      <c r="O1715" s="156"/>
      <c r="P1715" s="133"/>
      <c r="Q1715" s="133"/>
      <c r="R1715" s="133"/>
      <c r="S1715" s="133"/>
      <c r="T1715" s="133"/>
      <c r="U1715" s="133"/>
      <c r="V1715" s="133"/>
      <c r="W1715" s="133"/>
      <c r="X1715" s="133"/>
      <c r="Y1715" s="133"/>
      <c r="Z1715" s="133"/>
      <c r="AA1715" s="133"/>
      <c r="AB1715" s="129" t="str">
        <f>IF(基本情報登録!$D$10="","",IF(基本情報登録!$D$10=F1715,1,0))</f>
        <v/>
      </c>
      <c r="AC1715" s="133"/>
    </row>
    <row r="1716" spans="1:29">
      <c r="A1716" s="171"/>
      <c r="B1716" s="133"/>
      <c r="C1716" s="133"/>
      <c r="D1716" s="133"/>
      <c r="E1716" s="157"/>
      <c r="F1716" s="133"/>
      <c r="G1716" s="133"/>
      <c r="H1716" s="133"/>
      <c r="I1716" s="133"/>
      <c r="J1716" s="133"/>
      <c r="K1716" s="133"/>
      <c r="L1716" s="133"/>
      <c r="M1716" s="133"/>
      <c r="N1716" s="133"/>
      <c r="O1716" s="156"/>
      <c r="P1716" s="133"/>
      <c r="Q1716" s="133"/>
      <c r="R1716" s="133"/>
      <c r="S1716" s="133"/>
      <c r="T1716" s="133"/>
      <c r="U1716" s="133"/>
      <c r="V1716" s="133"/>
      <c r="W1716" s="133"/>
      <c r="X1716" s="133"/>
      <c r="Y1716" s="133"/>
      <c r="Z1716" s="133"/>
      <c r="AA1716" s="133"/>
      <c r="AB1716" s="129" t="str">
        <f>IF(基本情報登録!$D$10="","",IF(基本情報登録!$D$10=F1716,1,0))</f>
        <v/>
      </c>
      <c r="AC1716" s="133"/>
    </row>
    <row r="1717" spans="1:29">
      <c r="A1717" s="171"/>
      <c r="B1717" s="133"/>
      <c r="C1717" s="133"/>
      <c r="D1717" s="133"/>
      <c r="E1717" s="157"/>
      <c r="F1717" s="133"/>
      <c r="G1717" s="133"/>
      <c r="H1717" s="133"/>
      <c r="I1717" s="133"/>
      <c r="J1717" s="133"/>
      <c r="K1717" s="133"/>
      <c r="L1717" s="133"/>
      <c r="M1717" s="133"/>
      <c r="N1717" s="133"/>
      <c r="O1717" s="156"/>
      <c r="P1717" s="133"/>
      <c r="Q1717" s="133"/>
      <c r="R1717" s="133"/>
      <c r="S1717" s="133"/>
      <c r="T1717" s="133"/>
      <c r="U1717" s="133"/>
      <c r="V1717" s="133"/>
      <c r="W1717" s="133"/>
      <c r="X1717" s="133"/>
      <c r="Y1717" s="133"/>
      <c r="Z1717" s="133"/>
      <c r="AA1717" s="133"/>
      <c r="AB1717" s="129" t="str">
        <f>IF(基本情報登録!$D$10="","",IF(基本情報登録!$D$10=F1717,1,0))</f>
        <v/>
      </c>
      <c r="AC1717" s="133"/>
    </row>
    <row r="1718" spans="1:29">
      <c r="A1718" s="171"/>
      <c r="B1718" s="133"/>
      <c r="C1718" s="133"/>
      <c r="D1718" s="133"/>
      <c r="E1718" s="157"/>
      <c r="F1718" s="133"/>
      <c r="G1718" s="133"/>
      <c r="H1718" s="133"/>
      <c r="I1718" s="133"/>
      <c r="J1718" s="133"/>
      <c r="K1718" s="133"/>
      <c r="L1718" s="133"/>
      <c r="M1718" s="133"/>
      <c r="N1718" s="133"/>
      <c r="O1718" s="156"/>
      <c r="P1718" s="133"/>
      <c r="Q1718" s="133"/>
      <c r="R1718" s="133"/>
      <c r="S1718" s="133"/>
      <c r="T1718" s="133"/>
      <c r="U1718" s="133"/>
      <c r="V1718" s="133"/>
      <c r="W1718" s="133"/>
      <c r="X1718" s="133"/>
      <c r="Y1718" s="133"/>
      <c r="Z1718" s="133"/>
      <c r="AA1718" s="133"/>
      <c r="AB1718" s="129" t="str">
        <f>IF(基本情報登録!$D$10="","",IF(基本情報登録!$D$10=F1718,1,0))</f>
        <v/>
      </c>
      <c r="AC1718" s="133"/>
    </row>
    <row r="1719" spans="1:29">
      <c r="A1719" s="171"/>
      <c r="B1719" s="133"/>
      <c r="C1719" s="133"/>
      <c r="D1719" s="133"/>
      <c r="E1719" s="157"/>
      <c r="F1719" s="133"/>
      <c r="G1719" s="133"/>
      <c r="H1719" s="133"/>
      <c r="I1719" s="133"/>
      <c r="J1719" s="133"/>
      <c r="K1719" s="133"/>
      <c r="L1719" s="133"/>
      <c r="M1719" s="133"/>
      <c r="N1719" s="133"/>
      <c r="O1719" s="156"/>
      <c r="P1719" s="133"/>
      <c r="Q1719" s="133"/>
      <c r="R1719" s="133"/>
      <c r="S1719" s="133"/>
      <c r="T1719" s="133"/>
      <c r="U1719" s="133"/>
      <c r="V1719" s="133"/>
      <c r="W1719" s="133"/>
      <c r="X1719" s="133"/>
      <c r="Y1719" s="133"/>
      <c r="Z1719" s="133"/>
      <c r="AA1719" s="133"/>
      <c r="AB1719" s="129" t="str">
        <f>IF(基本情報登録!$D$10="","",IF(基本情報登録!$D$10=F1719,1,0))</f>
        <v/>
      </c>
      <c r="AC1719" s="133"/>
    </row>
    <row r="1720" spans="1:29">
      <c r="A1720" s="171"/>
      <c r="B1720" s="133"/>
      <c r="C1720" s="133"/>
      <c r="D1720" s="133"/>
      <c r="E1720" s="157"/>
      <c r="F1720" s="133"/>
      <c r="G1720" s="133"/>
      <c r="H1720" s="133"/>
      <c r="I1720" s="133"/>
      <c r="J1720" s="133"/>
      <c r="K1720" s="133"/>
      <c r="L1720" s="133"/>
      <c r="M1720" s="133"/>
      <c r="N1720" s="133"/>
      <c r="O1720" s="156"/>
      <c r="P1720" s="133"/>
      <c r="Q1720" s="133"/>
      <c r="R1720" s="133"/>
      <c r="S1720" s="133"/>
      <c r="T1720" s="133"/>
      <c r="U1720" s="133"/>
      <c r="V1720" s="133"/>
      <c r="W1720" s="133"/>
      <c r="X1720" s="133"/>
      <c r="Y1720" s="133"/>
      <c r="Z1720" s="133"/>
      <c r="AA1720" s="133"/>
      <c r="AB1720" s="129" t="str">
        <f>IF(基本情報登録!$D$10="","",IF(基本情報登録!$D$10=F1720,1,0))</f>
        <v/>
      </c>
      <c r="AC1720" s="133"/>
    </row>
    <row r="1721" spans="1:29">
      <c r="A1721" s="171"/>
      <c r="B1721" s="133"/>
      <c r="C1721" s="133"/>
      <c r="D1721" s="133"/>
      <c r="E1721" s="157"/>
      <c r="F1721" s="133"/>
      <c r="G1721" s="133"/>
      <c r="H1721" s="133"/>
      <c r="I1721" s="133"/>
      <c r="J1721" s="133"/>
      <c r="K1721" s="133"/>
      <c r="L1721" s="133"/>
      <c r="M1721" s="133"/>
      <c r="N1721" s="133"/>
      <c r="O1721" s="156"/>
      <c r="P1721" s="133"/>
      <c r="Q1721" s="133"/>
      <c r="R1721" s="133"/>
      <c r="S1721" s="133"/>
      <c r="T1721" s="133"/>
      <c r="U1721" s="133"/>
      <c r="V1721" s="133"/>
      <c r="W1721" s="133"/>
      <c r="X1721" s="133"/>
      <c r="Y1721" s="133"/>
      <c r="Z1721" s="133"/>
      <c r="AA1721" s="133"/>
      <c r="AB1721" s="129" t="str">
        <f>IF(基本情報登録!$D$10="","",IF(基本情報登録!$D$10=F1721,1,0))</f>
        <v/>
      </c>
      <c r="AC1721" s="133"/>
    </row>
    <row r="1722" spans="1:29">
      <c r="A1722" s="171"/>
      <c r="B1722" s="133"/>
      <c r="C1722" s="133"/>
      <c r="D1722" s="133"/>
      <c r="E1722" s="157"/>
      <c r="F1722" s="133"/>
      <c r="G1722" s="133"/>
      <c r="H1722" s="133"/>
      <c r="I1722" s="133"/>
      <c r="J1722" s="133"/>
      <c r="K1722" s="133"/>
      <c r="L1722" s="133"/>
      <c r="M1722" s="133"/>
      <c r="N1722" s="133"/>
      <c r="O1722" s="156"/>
      <c r="P1722" s="133"/>
      <c r="Q1722" s="133"/>
      <c r="R1722" s="133"/>
      <c r="S1722" s="133"/>
      <c r="T1722" s="133"/>
      <c r="U1722" s="133"/>
      <c r="V1722" s="133"/>
      <c r="W1722" s="133"/>
      <c r="X1722" s="133"/>
      <c r="Y1722" s="133"/>
      <c r="Z1722" s="133"/>
      <c r="AA1722" s="133"/>
      <c r="AB1722" s="129" t="str">
        <f>IF(基本情報登録!$D$10="","",IF(基本情報登録!$D$10=F1722,1,0))</f>
        <v/>
      </c>
      <c r="AC1722" s="133"/>
    </row>
    <row r="1723" spans="1:29">
      <c r="A1723" s="171"/>
      <c r="B1723" s="133"/>
      <c r="C1723" s="133"/>
      <c r="D1723" s="133"/>
      <c r="E1723" s="157"/>
      <c r="F1723" s="133"/>
      <c r="G1723" s="133"/>
      <c r="H1723" s="133"/>
      <c r="I1723" s="133"/>
      <c r="J1723" s="133"/>
      <c r="K1723" s="133"/>
      <c r="L1723" s="133"/>
      <c r="M1723" s="133"/>
      <c r="N1723" s="133"/>
      <c r="O1723" s="156"/>
      <c r="P1723" s="133"/>
      <c r="Q1723" s="133"/>
      <c r="R1723" s="133"/>
      <c r="S1723" s="133"/>
      <c r="T1723" s="133"/>
      <c r="U1723" s="133"/>
      <c r="V1723" s="133"/>
      <c r="W1723" s="133"/>
      <c r="X1723" s="133"/>
      <c r="Y1723" s="133"/>
      <c r="Z1723" s="133"/>
      <c r="AA1723" s="133"/>
      <c r="AB1723" s="129" t="str">
        <f>IF(基本情報登録!$D$10="","",IF(基本情報登録!$D$10=F1723,1,0))</f>
        <v/>
      </c>
      <c r="AC1723" s="133"/>
    </row>
    <row r="1724" spans="1:29">
      <c r="A1724" s="171"/>
      <c r="B1724" s="133"/>
      <c r="C1724" s="133"/>
      <c r="D1724" s="133"/>
      <c r="E1724" s="157"/>
      <c r="F1724" s="133"/>
      <c r="G1724" s="133"/>
      <c r="H1724" s="133"/>
      <c r="I1724" s="133"/>
      <c r="J1724" s="133"/>
      <c r="K1724" s="133"/>
      <c r="L1724" s="133"/>
      <c r="M1724" s="133"/>
      <c r="N1724" s="133"/>
      <c r="O1724" s="156"/>
      <c r="P1724" s="133"/>
      <c r="Q1724" s="133"/>
      <c r="R1724" s="133"/>
      <c r="S1724" s="133"/>
      <c r="T1724" s="133"/>
      <c r="U1724" s="133"/>
      <c r="V1724" s="133"/>
      <c r="W1724" s="133"/>
      <c r="X1724" s="133"/>
      <c r="Y1724" s="133"/>
      <c r="Z1724" s="133"/>
      <c r="AA1724" s="133"/>
      <c r="AB1724" s="129" t="str">
        <f>IF(基本情報登録!$D$10="","",IF(基本情報登録!$D$10=F1724,1,0))</f>
        <v/>
      </c>
      <c r="AC1724" s="133"/>
    </row>
    <row r="1725" spans="1:29">
      <c r="A1725" s="171"/>
      <c r="B1725" s="133"/>
      <c r="C1725" s="133"/>
      <c r="D1725" s="133"/>
      <c r="E1725" s="157"/>
      <c r="F1725" s="133"/>
      <c r="G1725" s="133"/>
      <c r="H1725" s="133"/>
      <c r="I1725" s="133"/>
      <c r="J1725" s="133"/>
      <c r="K1725" s="133"/>
      <c r="L1725" s="133"/>
      <c r="M1725" s="133"/>
      <c r="N1725" s="133"/>
      <c r="O1725" s="156"/>
      <c r="P1725" s="133"/>
      <c r="Q1725" s="133"/>
      <c r="R1725" s="133"/>
      <c r="S1725" s="133"/>
      <c r="T1725" s="133"/>
      <c r="U1725" s="133"/>
      <c r="V1725" s="133"/>
      <c r="W1725" s="133"/>
      <c r="X1725" s="133"/>
      <c r="Y1725" s="133"/>
      <c r="Z1725" s="133"/>
      <c r="AA1725" s="133"/>
      <c r="AB1725" s="129" t="str">
        <f>IF(基本情報登録!$D$10="","",IF(基本情報登録!$D$10=F1725,1,0))</f>
        <v/>
      </c>
      <c r="AC1725" s="133"/>
    </row>
    <row r="1726" spans="1:29">
      <c r="A1726" s="171"/>
      <c r="B1726" s="133"/>
      <c r="C1726" s="133"/>
      <c r="D1726" s="133"/>
      <c r="E1726" s="157"/>
      <c r="F1726" s="133"/>
      <c r="G1726" s="133"/>
      <c r="H1726" s="133"/>
      <c r="I1726" s="133"/>
      <c r="J1726" s="133"/>
      <c r="K1726" s="133"/>
      <c r="L1726" s="133"/>
      <c r="M1726" s="133"/>
      <c r="N1726" s="133"/>
      <c r="O1726" s="156"/>
      <c r="P1726" s="133"/>
      <c r="Q1726" s="133"/>
      <c r="R1726" s="133"/>
      <c r="S1726" s="133"/>
      <c r="T1726" s="133"/>
      <c r="U1726" s="133"/>
      <c r="V1726" s="133"/>
      <c r="W1726" s="133"/>
      <c r="X1726" s="133"/>
      <c r="Y1726" s="133"/>
      <c r="Z1726" s="133"/>
      <c r="AA1726" s="133"/>
      <c r="AB1726" s="129" t="str">
        <f>IF(基本情報登録!$D$10="","",IF(基本情報登録!$D$10=F1726,1,0))</f>
        <v/>
      </c>
      <c r="AC1726" s="133"/>
    </row>
    <row r="1727" spans="1:29">
      <c r="A1727" s="171"/>
      <c r="B1727" s="133"/>
      <c r="C1727" s="133"/>
      <c r="D1727" s="133"/>
      <c r="E1727" s="157"/>
      <c r="F1727" s="133"/>
      <c r="G1727" s="133"/>
      <c r="H1727" s="133"/>
      <c r="I1727" s="133"/>
      <c r="J1727" s="133"/>
      <c r="K1727" s="133"/>
      <c r="L1727" s="133"/>
      <c r="M1727" s="133"/>
      <c r="N1727" s="133"/>
      <c r="O1727" s="156"/>
      <c r="P1727" s="133"/>
      <c r="Q1727" s="133"/>
      <c r="R1727" s="133"/>
      <c r="S1727" s="133"/>
      <c r="T1727" s="133"/>
      <c r="U1727" s="133"/>
      <c r="V1727" s="133"/>
      <c r="W1727" s="133"/>
      <c r="X1727" s="133"/>
      <c r="Y1727" s="133"/>
      <c r="Z1727" s="133"/>
      <c r="AA1727" s="133"/>
      <c r="AB1727" s="129" t="str">
        <f>IF(基本情報登録!$D$10="","",IF(基本情報登録!$D$10=F1727,1,0))</f>
        <v/>
      </c>
      <c r="AC1727" s="133"/>
    </row>
    <row r="1728" spans="1:29">
      <c r="A1728" s="171"/>
      <c r="B1728" s="133"/>
      <c r="C1728" s="133"/>
      <c r="D1728" s="133"/>
      <c r="E1728" s="157"/>
      <c r="F1728" s="133"/>
      <c r="G1728" s="133"/>
      <c r="H1728" s="133"/>
      <c r="I1728" s="133"/>
      <c r="J1728" s="133"/>
      <c r="K1728" s="133"/>
      <c r="L1728" s="133"/>
      <c r="M1728" s="133"/>
      <c r="N1728" s="133"/>
      <c r="O1728" s="156"/>
      <c r="P1728" s="133"/>
      <c r="Q1728" s="133"/>
      <c r="R1728" s="133"/>
      <c r="S1728" s="133"/>
      <c r="T1728" s="133"/>
      <c r="U1728" s="133"/>
      <c r="V1728" s="133"/>
      <c r="W1728" s="133"/>
      <c r="X1728" s="133"/>
      <c r="Y1728" s="133"/>
      <c r="Z1728" s="133"/>
      <c r="AA1728" s="133"/>
      <c r="AB1728" s="129" t="str">
        <f>IF(基本情報登録!$D$10="","",IF(基本情報登録!$D$10=F1728,1,0))</f>
        <v/>
      </c>
      <c r="AC1728" s="133"/>
    </row>
    <row r="1729" spans="1:29">
      <c r="A1729" s="171"/>
      <c r="B1729" s="133"/>
      <c r="C1729" s="133"/>
      <c r="D1729" s="133"/>
      <c r="E1729" s="157"/>
      <c r="F1729" s="133"/>
      <c r="G1729" s="133"/>
      <c r="H1729" s="133"/>
      <c r="I1729" s="133"/>
      <c r="J1729" s="133"/>
      <c r="K1729" s="133"/>
      <c r="L1729" s="133"/>
      <c r="M1729" s="133"/>
      <c r="N1729" s="133"/>
      <c r="O1729" s="156"/>
      <c r="P1729" s="133"/>
      <c r="Q1729" s="133"/>
      <c r="R1729" s="133"/>
      <c r="S1729" s="133"/>
      <c r="T1729" s="133"/>
      <c r="U1729" s="133"/>
      <c r="V1729" s="133"/>
      <c r="W1729" s="133"/>
      <c r="X1729" s="133"/>
      <c r="Y1729" s="133"/>
      <c r="Z1729" s="133"/>
      <c r="AA1729" s="133"/>
      <c r="AB1729" s="129" t="str">
        <f>IF(基本情報登録!$D$10="","",IF(基本情報登録!$D$10=F1729,1,0))</f>
        <v/>
      </c>
      <c r="AC1729" s="133"/>
    </row>
    <row r="1730" spans="1:29">
      <c r="A1730" s="171"/>
      <c r="B1730" s="133"/>
      <c r="C1730" s="133"/>
      <c r="D1730" s="133"/>
      <c r="E1730" s="157"/>
      <c r="F1730" s="133"/>
      <c r="G1730" s="133"/>
      <c r="H1730" s="133"/>
      <c r="I1730" s="133"/>
      <c r="J1730" s="133"/>
      <c r="K1730" s="133"/>
      <c r="L1730" s="133"/>
      <c r="M1730" s="133"/>
      <c r="N1730" s="133"/>
      <c r="O1730" s="156"/>
      <c r="P1730" s="133"/>
      <c r="Q1730" s="133"/>
      <c r="R1730" s="133"/>
      <c r="S1730" s="133"/>
      <c r="T1730" s="133"/>
      <c r="U1730" s="133"/>
      <c r="V1730" s="133"/>
      <c r="W1730" s="133"/>
      <c r="X1730" s="133"/>
      <c r="Y1730" s="133"/>
      <c r="Z1730" s="133"/>
      <c r="AA1730" s="133"/>
      <c r="AB1730" s="129" t="str">
        <f>IF(基本情報登録!$D$10="","",IF(基本情報登録!$D$10=F1730,1,0))</f>
        <v/>
      </c>
      <c r="AC1730" s="133"/>
    </row>
    <row r="1731" spans="1:29">
      <c r="A1731" s="171"/>
      <c r="B1731" s="133"/>
      <c r="C1731" s="133"/>
      <c r="D1731" s="133"/>
      <c r="E1731" s="157"/>
      <c r="F1731" s="133"/>
      <c r="G1731" s="133"/>
      <c r="H1731" s="133"/>
      <c r="I1731" s="133"/>
      <c r="J1731" s="133"/>
      <c r="K1731" s="133"/>
      <c r="L1731" s="133"/>
      <c r="M1731" s="133"/>
      <c r="N1731" s="133"/>
      <c r="O1731" s="156"/>
      <c r="P1731" s="133"/>
      <c r="Q1731" s="133"/>
      <c r="R1731" s="133"/>
      <c r="S1731" s="133"/>
      <c r="T1731" s="133"/>
      <c r="U1731" s="133"/>
      <c r="V1731" s="133"/>
      <c r="W1731" s="133"/>
      <c r="X1731" s="133"/>
      <c r="Y1731" s="133"/>
      <c r="Z1731" s="133"/>
      <c r="AA1731" s="133"/>
      <c r="AB1731" s="129" t="str">
        <f>IF(基本情報登録!$D$10="","",IF(基本情報登録!$D$10=F1731,1,0))</f>
        <v/>
      </c>
      <c r="AC1731" s="133"/>
    </row>
    <row r="1732" spans="1:29">
      <c r="A1732" s="171"/>
      <c r="B1732" s="133"/>
      <c r="C1732" s="133"/>
      <c r="D1732" s="133"/>
      <c r="E1732" s="157"/>
      <c r="F1732" s="133"/>
      <c r="G1732" s="133"/>
      <c r="H1732" s="133"/>
      <c r="I1732" s="133"/>
      <c r="J1732" s="133"/>
      <c r="K1732" s="133"/>
      <c r="L1732" s="133"/>
      <c r="M1732" s="133"/>
      <c r="N1732" s="133"/>
      <c r="O1732" s="156"/>
      <c r="P1732" s="133"/>
      <c r="Q1732" s="133"/>
      <c r="R1732" s="133"/>
      <c r="S1732" s="133"/>
      <c r="T1732" s="133"/>
      <c r="U1732" s="133"/>
      <c r="V1732" s="133"/>
      <c r="W1732" s="133"/>
      <c r="X1732" s="133"/>
      <c r="Y1732" s="133"/>
      <c r="Z1732" s="133"/>
      <c r="AA1732" s="133"/>
      <c r="AB1732" s="129" t="str">
        <f>IF(基本情報登録!$D$10="","",IF(基本情報登録!$D$10=F1732,1,0))</f>
        <v/>
      </c>
      <c r="AC1732" s="133"/>
    </row>
    <row r="1733" spans="1:29">
      <c r="A1733" s="171"/>
      <c r="B1733" s="133"/>
      <c r="C1733" s="133"/>
      <c r="D1733" s="133"/>
      <c r="E1733" s="157"/>
      <c r="F1733" s="133"/>
      <c r="G1733" s="133"/>
      <c r="H1733" s="133"/>
      <c r="I1733" s="133"/>
      <c r="J1733" s="133"/>
      <c r="K1733" s="133"/>
      <c r="L1733" s="133"/>
      <c r="M1733" s="133"/>
      <c r="N1733" s="133"/>
      <c r="O1733" s="156"/>
      <c r="P1733" s="133"/>
      <c r="Q1733" s="133"/>
      <c r="R1733" s="133"/>
      <c r="S1733" s="133"/>
      <c r="T1733" s="133"/>
      <c r="U1733" s="133"/>
      <c r="V1733" s="133"/>
      <c r="W1733" s="133"/>
      <c r="X1733" s="133"/>
      <c r="Y1733" s="133"/>
      <c r="Z1733" s="133"/>
      <c r="AA1733" s="133"/>
      <c r="AB1733" s="129" t="str">
        <f>IF(基本情報登録!$D$10="","",IF(基本情報登録!$D$10=F1733,1,0))</f>
        <v/>
      </c>
      <c r="AC1733" s="133"/>
    </row>
    <row r="1734" spans="1:29">
      <c r="A1734" s="171"/>
      <c r="B1734" s="133"/>
      <c r="C1734" s="133"/>
      <c r="D1734" s="133"/>
      <c r="E1734" s="157"/>
      <c r="F1734" s="133"/>
      <c r="G1734" s="133"/>
      <c r="H1734" s="133"/>
      <c r="I1734" s="133"/>
      <c r="J1734" s="133"/>
      <c r="K1734" s="133"/>
      <c r="L1734" s="133"/>
      <c r="M1734" s="133"/>
      <c r="N1734" s="133"/>
      <c r="O1734" s="156"/>
      <c r="P1734" s="133"/>
      <c r="Q1734" s="133"/>
      <c r="R1734" s="133"/>
      <c r="S1734" s="133"/>
      <c r="T1734" s="133"/>
      <c r="U1734" s="133"/>
      <c r="V1734" s="133"/>
      <c r="W1734" s="133"/>
      <c r="X1734" s="133"/>
      <c r="Y1734" s="133"/>
      <c r="Z1734" s="133"/>
      <c r="AA1734" s="133"/>
      <c r="AB1734" s="129" t="str">
        <f>IF(基本情報登録!$D$10="","",IF(基本情報登録!$D$10=F1734,1,0))</f>
        <v/>
      </c>
      <c r="AC1734" s="133"/>
    </row>
    <row r="1735" spans="1:29">
      <c r="A1735" s="171"/>
      <c r="B1735" s="133"/>
      <c r="C1735" s="133"/>
      <c r="D1735" s="133"/>
      <c r="E1735" s="157"/>
      <c r="F1735" s="133"/>
      <c r="G1735" s="133"/>
      <c r="H1735" s="133"/>
      <c r="I1735" s="133"/>
      <c r="J1735" s="133"/>
      <c r="K1735" s="133"/>
      <c r="L1735" s="133"/>
      <c r="M1735" s="133"/>
      <c r="N1735" s="133"/>
      <c r="O1735" s="156"/>
      <c r="P1735" s="133"/>
      <c r="Q1735" s="133"/>
      <c r="R1735" s="133"/>
      <c r="S1735" s="133"/>
      <c r="T1735" s="133"/>
      <c r="U1735" s="133"/>
      <c r="V1735" s="133"/>
      <c r="W1735" s="133"/>
      <c r="X1735" s="133"/>
      <c r="Y1735" s="133"/>
      <c r="Z1735" s="133"/>
      <c r="AA1735" s="133"/>
      <c r="AB1735" s="129" t="str">
        <f>IF(基本情報登録!$D$10="","",IF(基本情報登録!$D$10=F1735,1,0))</f>
        <v/>
      </c>
      <c r="AC1735" s="133"/>
    </row>
    <row r="1736" spans="1:29">
      <c r="A1736" s="171"/>
      <c r="B1736" s="133"/>
      <c r="C1736" s="133"/>
      <c r="D1736" s="133"/>
      <c r="E1736" s="157"/>
      <c r="F1736" s="133"/>
      <c r="G1736" s="133"/>
      <c r="H1736" s="133"/>
      <c r="I1736" s="133"/>
      <c r="J1736" s="133"/>
      <c r="K1736" s="133"/>
      <c r="L1736" s="133"/>
      <c r="M1736" s="133"/>
      <c r="N1736" s="133"/>
      <c r="O1736" s="156"/>
      <c r="P1736" s="133"/>
      <c r="Q1736" s="133"/>
      <c r="R1736" s="133"/>
      <c r="S1736" s="133"/>
      <c r="T1736" s="133"/>
      <c r="U1736" s="133"/>
      <c r="V1736" s="133"/>
      <c r="W1736" s="133"/>
      <c r="X1736" s="133"/>
      <c r="Y1736" s="133"/>
      <c r="Z1736" s="133"/>
      <c r="AA1736" s="133"/>
      <c r="AB1736" s="129" t="str">
        <f>IF(基本情報登録!$D$10="","",IF(基本情報登録!$D$10=F1736,1,0))</f>
        <v/>
      </c>
      <c r="AC1736" s="133"/>
    </row>
    <row r="1737" spans="1:29">
      <c r="A1737" s="171"/>
      <c r="B1737" s="133"/>
      <c r="C1737" s="133"/>
      <c r="D1737" s="133"/>
      <c r="E1737" s="157"/>
      <c r="F1737" s="133"/>
      <c r="G1737" s="133"/>
      <c r="H1737" s="133"/>
      <c r="I1737" s="133"/>
      <c r="J1737" s="133"/>
      <c r="K1737" s="133"/>
      <c r="L1737" s="133"/>
      <c r="M1737" s="133"/>
      <c r="N1737" s="133"/>
      <c r="O1737" s="156"/>
      <c r="P1737" s="133"/>
      <c r="Q1737" s="133"/>
      <c r="R1737" s="133"/>
      <c r="S1737" s="133"/>
      <c r="T1737" s="133"/>
      <c r="U1737" s="133"/>
      <c r="V1737" s="133"/>
      <c r="W1737" s="133"/>
      <c r="X1737" s="133"/>
      <c r="Y1737" s="133"/>
      <c r="Z1737" s="133"/>
      <c r="AA1737" s="133"/>
      <c r="AB1737" s="129" t="str">
        <f>IF(基本情報登録!$D$10="","",IF(基本情報登録!$D$10=F1737,1,0))</f>
        <v/>
      </c>
      <c r="AC1737" s="133"/>
    </row>
    <row r="1738" spans="1:29">
      <c r="A1738" s="171"/>
      <c r="B1738" s="133"/>
      <c r="C1738" s="133"/>
      <c r="D1738" s="133"/>
      <c r="E1738" s="157"/>
      <c r="F1738" s="133"/>
      <c r="G1738" s="133"/>
      <c r="H1738" s="133"/>
      <c r="I1738" s="133"/>
      <c r="J1738" s="133"/>
      <c r="K1738" s="133"/>
      <c r="L1738" s="133"/>
      <c r="M1738" s="133"/>
      <c r="N1738" s="133"/>
      <c r="O1738" s="156"/>
      <c r="P1738" s="133"/>
      <c r="Q1738" s="133"/>
      <c r="R1738" s="133"/>
      <c r="S1738" s="133"/>
      <c r="T1738" s="133"/>
      <c r="U1738" s="133"/>
      <c r="V1738" s="133"/>
      <c r="W1738" s="133"/>
      <c r="X1738" s="133"/>
      <c r="Y1738" s="133"/>
      <c r="Z1738" s="133"/>
      <c r="AA1738" s="133"/>
      <c r="AB1738" s="129" t="str">
        <f>IF(基本情報登録!$D$10="","",IF(基本情報登録!$D$10=F1738,1,0))</f>
        <v/>
      </c>
      <c r="AC1738" s="133"/>
    </row>
    <row r="1739" spans="1:29">
      <c r="A1739" s="171"/>
      <c r="B1739" s="133"/>
      <c r="C1739" s="133"/>
      <c r="D1739" s="133"/>
      <c r="E1739" s="157"/>
      <c r="F1739" s="133"/>
      <c r="G1739" s="133"/>
      <c r="H1739" s="133"/>
      <c r="I1739" s="133"/>
      <c r="J1739" s="133"/>
      <c r="K1739" s="133"/>
      <c r="L1739" s="133"/>
      <c r="M1739" s="133"/>
      <c r="N1739" s="133"/>
      <c r="O1739" s="156"/>
      <c r="P1739" s="133"/>
      <c r="Q1739" s="133"/>
      <c r="R1739" s="133"/>
      <c r="S1739" s="133"/>
      <c r="T1739" s="133"/>
      <c r="U1739" s="133"/>
      <c r="V1739" s="133"/>
      <c r="W1739" s="133"/>
      <c r="X1739" s="133"/>
      <c r="Y1739" s="133"/>
      <c r="Z1739" s="133"/>
      <c r="AA1739" s="133"/>
      <c r="AB1739" s="129" t="str">
        <f>IF(基本情報登録!$D$10="","",IF(基本情報登録!$D$10=F1739,1,0))</f>
        <v/>
      </c>
      <c r="AC1739" s="133"/>
    </row>
    <row r="1740" spans="1:29">
      <c r="A1740" s="171"/>
      <c r="B1740" s="133"/>
      <c r="C1740" s="133"/>
      <c r="D1740" s="133"/>
      <c r="E1740" s="157"/>
      <c r="F1740" s="133"/>
      <c r="G1740" s="133"/>
      <c r="H1740" s="133"/>
      <c r="I1740" s="133"/>
      <c r="J1740" s="133"/>
      <c r="K1740" s="133"/>
      <c r="L1740" s="133"/>
      <c r="M1740" s="133"/>
      <c r="N1740" s="133"/>
      <c r="O1740" s="156"/>
      <c r="P1740" s="133"/>
      <c r="Q1740" s="133"/>
      <c r="R1740" s="133"/>
      <c r="S1740" s="133"/>
      <c r="T1740" s="133"/>
      <c r="U1740" s="133"/>
      <c r="V1740" s="133"/>
      <c r="W1740" s="133"/>
      <c r="X1740" s="133"/>
      <c r="Y1740" s="133"/>
      <c r="Z1740" s="133"/>
      <c r="AA1740" s="133"/>
      <c r="AB1740" s="129" t="str">
        <f>IF(基本情報登録!$D$10="","",IF(基本情報登録!$D$10=F1740,1,0))</f>
        <v/>
      </c>
      <c r="AC1740" s="133"/>
    </row>
    <row r="1741" spans="1:29">
      <c r="A1741" s="171"/>
      <c r="B1741" s="133"/>
      <c r="C1741" s="133"/>
      <c r="D1741" s="133"/>
      <c r="E1741" s="157"/>
      <c r="F1741" s="133"/>
      <c r="G1741" s="133"/>
      <c r="H1741" s="133"/>
      <c r="I1741" s="133"/>
      <c r="J1741" s="133"/>
      <c r="K1741" s="133"/>
      <c r="L1741" s="133"/>
      <c r="M1741" s="133"/>
      <c r="N1741" s="133"/>
      <c r="O1741" s="156"/>
      <c r="P1741" s="133"/>
      <c r="Q1741" s="133"/>
      <c r="R1741" s="133"/>
      <c r="S1741" s="133"/>
      <c r="T1741" s="133"/>
      <c r="U1741" s="133"/>
      <c r="V1741" s="133"/>
      <c r="W1741" s="133"/>
      <c r="X1741" s="133"/>
      <c r="Y1741" s="133"/>
      <c r="Z1741" s="133"/>
      <c r="AA1741" s="133"/>
      <c r="AB1741" s="129" t="str">
        <f>IF(基本情報登録!$D$10="","",IF(基本情報登録!$D$10=F1741,1,0))</f>
        <v/>
      </c>
      <c r="AC1741" s="133"/>
    </row>
    <row r="1742" spans="1:29">
      <c r="A1742" s="171"/>
      <c r="B1742" s="133"/>
      <c r="C1742" s="133"/>
      <c r="D1742" s="133"/>
      <c r="E1742" s="157"/>
      <c r="F1742" s="133"/>
      <c r="G1742" s="133"/>
      <c r="H1742" s="133"/>
      <c r="I1742" s="133"/>
      <c r="J1742" s="133"/>
      <c r="K1742" s="133"/>
      <c r="L1742" s="133"/>
      <c r="M1742" s="133"/>
      <c r="N1742" s="133"/>
      <c r="O1742" s="156"/>
      <c r="P1742" s="133"/>
      <c r="Q1742" s="133"/>
      <c r="R1742" s="133"/>
      <c r="S1742" s="133"/>
      <c r="T1742" s="133"/>
      <c r="U1742" s="133"/>
      <c r="V1742" s="133"/>
      <c r="W1742" s="133"/>
      <c r="X1742" s="133"/>
      <c r="Y1742" s="133"/>
      <c r="Z1742" s="133"/>
      <c r="AA1742" s="133"/>
      <c r="AB1742" s="129" t="str">
        <f>IF(基本情報登録!$D$10="","",IF(基本情報登録!$D$10=F1742,1,0))</f>
        <v/>
      </c>
      <c r="AC1742" s="133"/>
    </row>
    <row r="1743" spans="1:29">
      <c r="A1743" s="171"/>
      <c r="B1743" s="133"/>
      <c r="C1743" s="133"/>
      <c r="D1743" s="133"/>
      <c r="E1743" s="157"/>
      <c r="F1743" s="133"/>
      <c r="G1743" s="133"/>
      <c r="H1743" s="133"/>
      <c r="I1743" s="133"/>
      <c r="J1743" s="133"/>
      <c r="K1743" s="133"/>
      <c r="L1743" s="133"/>
      <c r="M1743" s="133"/>
      <c r="N1743" s="133"/>
      <c r="O1743" s="156"/>
      <c r="P1743" s="133"/>
      <c r="Q1743" s="133"/>
      <c r="R1743" s="133"/>
      <c r="S1743" s="133"/>
      <c r="T1743" s="133"/>
      <c r="U1743" s="133"/>
      <c r="V1743" s="133"/>
      <c r="W1743" s="133"/>
      <c r="X1743" s="133"/>
      <c r="Y1743" s="133"/>
      <c r="Z1743" s="133"/>
      <c r="AA1743" s="133"/>
      <c r="AB1743" s="129" t="str">
        <f>IF(基本情報登録!$D$10="","",IF(基本情報登録!$D$10=F1743,1,0))</f>
        <v/>
      </c>
      <c r="AC1743" s="133"/>
    </row>
    <row r="1744" spans="1:29">
      <c r="A1744" s="171"/>
      <c r="B1744" s="133"/>
      <c r="C1744" s="133"/>
      <c r="D1744" s="133"/>
      <c r="E1744" s="157"/>
      <c r="F1744" s="133"/>
      <c r="G1744" s="133"/>
      <c r="H1744" s="133"/>
      <c r="I1744" s="133"/>
      <c r="J1744" s="133"/>
      <c r="K1744" s="133"/>
      <c r="L1744" s="133"/>
      <c r="M1744" s="133"/>
      <c r="N1744" s="133"/>
      <c r="O1744" s="156"/>
      <c r="P1744" s="133"/>
      <c r="Q1744" s="133"/>
      <c r="R1744" s="133"/>
      <c r="S1744" s="133"/>
      <c r="T1744" s="133"/>
      <c r="U1744" s="133"/>
      <c r="V1744" s="133"/>
      <c r="W1744" s="133"/>
      <c r="X1744" s="133"/>
      <c r="Y1744" s="133"/>
      <c r="Z1744" s="133"/>
      <c r="AA1744" s="133"/>
      <c r="AB1744" s="129" t="str">
        <f>IF(基本情報登録!$D$10="","",IF(基本情報登録!$D$10=F1744,1,0))</f>
        <v/>
      </c>
      <c r="AC1744" s="133"/>
    </row>
    <row r="1745" spans="1:29">
      <c r="A1745" s="171"/>
      <c r="B1745" s="133"/>
      <c r="C1745" s="133"/>
      <c r="D1745" s="133"/>
      <c r="E1745" s="157"/>
      <c r="F1745" s="133"/>
      <c r="G1745" s="133"/>
      <c r="H1745" s="133"/>
      <c r="I1745" s="133"/>
      <c r="J1745" s="133"/>
      <c r="K1745" s="133"/>
      <c r="L1745" s="133"/>
      <c r="M1745" s="133"/>
      <c r="N1745" s="133"/>
      <c r="O1745" s="156"/>
      <c r="P1745" s="133"/>
      <c r="Q1745" s="133"/>
      <c r="R1745" s="133"/>
      <c r="S1745" s="133"/>
      <c r="T1745" s="133"/>
      <c r="U1745" s="133"/>
      <c r="V1745" s="133"/>
      <c r="W1745" s="133"/>
      <c r="X1745" s="133"/>
      <c r="Y1745" s="133"/>
      <c r="Z1745" s="133"/>
      <c r="AA1745" s="133"/>
      <c r="AB1745" s="129" t="str">
        <f>IF(基本情報登録!$D$10="","",IF(基本情報登録!$D$10=F1745,1,0))</f>
        <v/>
      </c>
      <c r="AC1745" s="133"/>
    </row>
    <row r="1746" spans="1:29">
      <c r="A1746" s="171"/>
      <c r="B1746" s="133"/>
      <c r="C1746" s="133"/>
      <c r="D1746" s="133"/>
      <c r="E1746" s="157"/>
      <c r="F1746" s="133"/>
      <c r="G1746" s="133"/>
      <c r="H1746" s="133"/>
      <c r="I1746" s="133"/>
      <c r="J1746" s="133"/>
      <c r="K1746" s="133"/>
      <c r="L1746" s="133"/>
      <c r="M1746" s="133"/>
      <c r="N1746" s="133"/>
      <c r="O1746" s="156"/>
      <c r="P1746" s="133"/>
      <c r="Q1746" s="133"/>
      <c r="R1746" s="133"/>
      <c r="S1746" s="133"/>
      <c r="T1746" s="133"/>
      <c r="U1746" s="133"/>
      <c r="V1746" s="133"/>
      <c r="W1746" s="133"/>
      <c r="X1746" s="133"/>
      <c r="Y1746" s="133"/>
      <c r="Z1746" s="133"/>
      <c r="AA1746" s="133"/>
      <c r="AB1746" s="129" t="str">
        <f>IF(基本情報登録!$D$10="","",IF(基本情報登録!$D$10=F1746,1,0))</f>
        <v/>
      </c>
      <c r="AC1746" s="133"/>
    </row>
    <row r="1747" spans="1:29">
      <c r="A1747" s="171"/>
      <c r="B1747" s="133"/>
      <c r="C1747" s="133"/>
      <c r="D1747" s="133"/>
      <c r="E1747" s="157"/>
      <c r="F1747" s="133"/>
      <c r="G1747" s="133"/>
      <c r="H1747" s="133"/>
      <c r="I1747" s="133"/>
      <c r="J1747" s="133"/>
      <c r="K1747" s="133"/>
      <c r="L1747" s="133"/>
      <c r="M1747" s="133"/>
      <c r="N1747" s="133"/>
      <c r="O1747" s="156"/>
      <c r="P1747" s="133"/>
      <c r="Q1747" s="133"/>
      <c r="R1747" s="133"/>
      <c r="S1747" s="133"/>
      <c r="T1747" s="133"/>
      <c r="U1747" s="133"/>
      <c r="V1747" s="133"/>
      <c r="W1747" s="133"/>
      <c r="X1747" s="133"/>
      <c r="Y1747" s="133"/>
      <c r="Z1747" s="133"/>
      <c r="AA1747" s="133"/>
      <c r="AB1747" s="129" t="str">
        <f>IF(基本情報登録!$D$10="","",IF(基本情報登録!$D$10=F1747,1,0))</f>
        <v/>
      </c>
      <c r="AC1747" s="133"/>
    </row>
    <row r="1748" spans="1:29">
      <c r="A1748" s="171"/>
      <c r="B1748" s="133"/>
      <c r="C1748" s="133"/>
      <c r="D1748" s="133"/>
      <c r="E1748" s="157"/>
      <c r="F1748" s="133"/>
      <c r="G1748" s="133"/>
      <c r="H1748" s="133"/>
      <c r="I1748" s="133"/>
      <c r="J1748" s="133"/>
      <c r="K1748" s="133"/>
      <c r="L1748" s="133"/>
      <c r="M1748" s="133"/>
      <c r="N1748" s="133"/>
      <c r="O1748" s="156"/>
      <c r="P1748" s="133"/>
      <c r="Q1748" s="133"/>
      <c r="R1748" s="133"/>
      <c r="S1748" s="133"/>
      <c r="T1748" s="133"/>
      <c r="U1748" s="133"/>
      <c r="V1748" s="133"/>
      <c r="W1748" s="133"/>
      <c r="X1748" s="133"/>
      <c r="Y1748" s="133"/>
      <c r="Z1748" s="133"/>
      <c r="AA1748" s="133"/>
      <c r="AB1748" s="129" t="str">
        <f>IF(基本情報登録!$D$10="","",IF(基本情報登録!$D$10=F1748,1,0))</f>
        <v/>
      </c>
      <c r="AC1748" s="133"/>
    </row>
    <row r="1749" spans="1:29">
      <c r="A1749" s="171"/>
      <c r="B1749" s="133"/>
      <c r="C1749" s="133"/>
      <c r="D1749" s="133"/>
      <c r="E1749" s="157"/>
      <c r="F1749" s="133"/>
      <c r="G1749" s="133"/>
      <c r="H1749" s="133"/>
      <c r="I1749" s="133"/>
      <c r="J1749" s="133"/>
      <c r="K1749" s="133"/>
      <c r="L1749" s="133"/>
      <c r="M1749" s="133"/>
      <c r="N1749" s="133"/>
      <c r="O1749" s="156"/>
      <c r="P1749" s="133"/>
      <c r="Q1749" s="133"/>
      <c r="R1749" s="133"/>
      <c r="S1749" s="133"/>
      <c r="T1749" s="133"/>
      <c r="U1749" s="133"/>
      <c r="V1749" s="133"/>
      <c r="W1749" s="133"/>
      <c r="X1749" s="133"/>
      <c r="Y1749" s="133"/>
      <c r="Z1749" s="133"/>
      <c r="AA1749" s="133"/>
      <c r="AB1749" s="129" t="str">
        <f>IF(基本情報登録!$D$10="","",IF(基本情報登録!$D$10=F1749,1,0))</f>
        <v/>
      </c>
      <c r="AC1749" s="133"/>
    </row>
    <row r="1750" spans="1:29">
      <c r="A1750" s="171"/>
      <c r="B1750" s="133"/>
      <c r="C1750" s="133"/>
      <c r="D1750" s="133"/>
      <c r="E1750" s="157"/>
      <c r="F1750" s="133"/>
      <c r="G1750" s="133"/>
      <c r="H1750" s="133"/>
      <c r="I1750" s="133"/>
      <c r="J1750" s="133"/>
      <c r="K1750" s="133"/>
      <c r="L1750" s="133"/>
      <c r="M1750" s="133"/>
      <c r="N1750" s="133"/>
      <c r="O1750" s="156"/>
      <c r="P1750" s="133"/>
      <c r="Q1750" s="133"/>
      <c r="R1750" s="133"/>
      <c r="S1750" s="133"/>
      <c r="T1750" s="133"/>
      <c r="U1750" s="133"/>
      <c r="V1750" s="133"/>
      <c r="W1750" s="133"/>
      <c r="X1750" s="133"/>
      <c r="Y1750" s="133"/>
      <c r="Z1750" s="133"/>
      <c r="AA1750" s="133"/>
      <c r="AB1750" s="129" t="str">
        <f>IF(基本情報登録!$D$10="","",IF(基本情報登録!$D$10=F1750,1,0))</f>
        <v/>
      </c>
      <c r="AC1750" s="133"/>
    </row>
    <row r="1751" spans="1:29">
      <c r="A1751" s="171"/>
      <c r="B1751" s="133"/>
      <c r="C1751" s="133"/>
      <c r="D1751" s="133"/>
      <c r="E1751" s="157"/>
      <c r="F1751" s="133"/>
      <c r="G1751" s="133"/>
      <c r="H1751" s="133"/>
      <c r="I1751" s="133"/>
      <c r="J1751" s="133"/>
      <c r="K1751" s="133"/>
      <c r="L1751" s="133"/>
      <c r="M1751" s="133"/>
      <c r="N1751" s="133"/>
      <c r="O1751" s="156"/>
      <c r="P1751" s="133"/>
      <c r="Q1751" s="133"/>
      <c r="R1751" s="133"/>
      <c r="S1751" s="133"/>
      <c r="T1751" s="133"/>
      <c r="U1751" s="133"/>
      <c r="V1751" s="133"/>
      <c r="W1751" s="133"/>
      <c r="X1751" s="133"/>
      <c r="Y1751" s="133"/>
      <c r="Z1751" s="133"/>
      <c r="AA1751" s="133"/>
      <c r="AB1751" s="129" t="str">
        <f>IF(基本情報登録!$D$10="","",IF(基本情報登録!$D$10=F1751,1,0))</f>
        <v/>
      </c>
      <c r="AC1751" s="133"/>
    </row>
    <row r="1752" spans="1:29">
      <c r="A1752" s="171"/>
      <c r="B1752" s="133"/>
      <c r="C1752" s="133"/>
      <c r="D1752" s="133"/>
      <c r="E1752" s="157"/>
      <c r="F1752" s="133"/>
      <c r="G1752" s="133"/>
      <c r="H1752" s="133"/>
      <c r="I1752" s="133"/>
      <c r="J1752" s="133"/>
      <c r="K1752" s="133"/>
      <c r="L1752" s="133"/>
      <c r="M1752" s="133"/>
      <c r="N1752" s="133"/>
      <c r="O1752" s="156"/>
      <c r="P1752" s="133"/>
      <c r="Q1752" s="133"/>
      <c r="R1752" s="133"/>
      <c r="S1752" s="133"/>
      <c r="T1752" s="133"/>
      <c r="U1752" s="133"/>
      <c r="V1752" s="133"/>
      <c r="W1752" s="133"/>
      <c r="X1752" s="133"/>
      <c r="Y1752" s="133"/>
      <c r="Z1752" s="133"/>
      <c r="AA1752" s="133"/>
      <c r="AB1752" s="129" t="str">
        <f>IF(基本情報登録!$D$10="","",IF(基本情報登録!$D$10=F1752,1,0))</f>
        <v/>
      </c>
      <c r="AC1752" s="133"/>
    </row>
    <row r="1753" spans="1:29">
      <c r="A1753" s="171"/>
      <c r="B1753" s="133"/>
      <c r="C1753" s="133"/>
      <c r="D1753" s="133"/>
      <c r="E1753" s="157"/>
      <c r="F1753" s="133"/>
      <c r="G1753" s="133"/>
      <c r="H1753" s="133"/>
      <c r="I1753" s="133"/>
      <c r="J1753" s="133"/>
      <c r="K1753" s="133"/>
      <c r="L1753" s="133"/>
      <c r="M1753" s="133"/>
      <c r="N1753" s="133"/>
      <c r="O1753" s="156"/>
      <c r="P1753" s="133"/>
      <c r="Q1753" s="133"/>
      <c r="R1753" s="133"/>
      <c r="S1753" s="133"/>
      <c r="T1753" s="133"/>
      <c r="U1753" s="133"/>
      <c r="V1753" s="133"/>
      <c r="W1753" s="133"/>
      <c r="X1753" s="133"/>
      <c r="Y1753" s="133"/>
      <c r="Z1753" s="133"/>
      <c r="AA1753" s="133"/>
      <c r="AB1753" s="129" t="str">
        <f>IF(基本情報登録!$D$10="","",IF(基本情報登録!$D$10=F1753,1,0))</f>
        <v/>
      </c>
      <c r="AC1753" s="133"/>
    </row>
    <row r="1754" spans="1:29">
      <c r="A1754" s="171"/>
      <c r="B1754" s="133"/>
      <c r="C1754" s="133"/>
      <c r="D1754" s="133"/>
      <c r="E1754" s="157"/>
      <c r="F1754" s="133"/>
      <c r="G1754" s="133"/>
      <c r="H1754" s="133"/>
      <c r="I1754" s="133"/>
      <c r="J1754" s="133"/>
      <c r="K1754" s="133"/>
      <c r="L1754" s="133"/>
      <c r="M1754" s="133"/>
      <c r="N1754" s="133"/>
      <c r="O1754" s="156"/>
      <c r="P1754" s="133"/>
      <c r="Q1754" s="133"/>
      <c r="R1754" s="133"/>
      <c r="S1754" s="133"/>
      <c r="T1754" s="133"/>
      <c r="U1754" s="133"/>
      <c r="V1754" s="133"/>
      <c r="W1754" s="133"/>
      <c r="X1754" s="133"/>
      <c r="Y1754" s="133"/>
      <c r="Z1754" s="133"/>
      <c r="AA1754" s="133"/>
      <c r="AB1754" s="129" t="str">
        <f>IF(基本情報登録!$D$10="","",IF(基本情報登録!$D$10=F1754,1,0))</f>
        <v/>
      </c>
      <c r="AC1754" s="133"/>
    </row>
    <row r="1755" spans="1:29">
      <c r="A1755" s="171"/>
      <c r="B1755" s="133"/>
      <c r="C1755" s="133"/>
      <c r="D1755" s="133"/>
      <c r="E1755" s="157"/>
      <c r="F1755" s="133"/>
      <c r="G1755" s="133"/>
      <c r="H1755" s="133"/>
      <c r="I1755" s="133"/>
      <c r="J1755" s="133"/>
      <c r="K1755" s="133"/>
      <c r="L1755" s="133"/>
      <c r="M1755" s="133"/>
      <c r="N1755" s="133"/>
      <c r="O1755" s="156"/>
      <c r="P1755" s="133"/>
      <c r="Q1755" s="133"/>
      <c r="R1755" s="133"/>
      <c r="S1755" s="133"/>
      <c r="T1755" s="133"/>
      <c r="U1755" s="133"/>
      <c r="V1755" s="133"/>
      <c r="W1755" s="133"/>
      <c r="X1755" s="133"/>
      <c r="Y1755" s="133"/>
      <c r="Z1755" s="133"/>
      <c r="AA1755" s="133"/>
      <c r="AB1755" s="129" t="str">
        <f>IF(基本情報登録!$D$10="","",IF(基本情報登録!$D$10=F1755,1,0))</f>
        <v/>
      </c>
      <c r="AC1755" s="133"/>
    </row>
    <row r="1756" spans="1:29">
      <c r="A1756" s="171"/>
      <c r="B1756" s="133"/>
      <c r="C1756" s="133"/>
      <c r="D1756" s="133"/>
      <c r="E1756" s="157"/>
      <c r="F1756" s="133"/>
      <c r="G1756" s="133"/>
      <c r="H1756" s="133"/>
      <c r="I1756" s="133"/>
      <c r="J1756" s="133"/>
      <c r="K1756" s="133"/>
      <c r="L1756" s="133"/>
      <c r="M1756" s="133"/>
      <c r="N1756" s="133"/>
      <c r="O1756" s="156"/>
      <c r="P1756" s="133"/>
      <c r="Q1756" s="133"/>
      <c r="R1756" s="133"/>
      <c r="S1756" s="133"/>
      <c r="T1756" s="133"/>
      <c r="U1756" s="133"/>
      <c r="V1756" s="133"/>
      <c r="W1756" s="133"/>
      <c r="X1756" s="133"/>
      <c r="Y1756" s="133"/>
      <c r="Z1756" s="133"/>
      <c r="AA1756" s="133"/>
      <c r="AB1756" s="129" t="str">
        <f>IF(基本情報登録!$D$10="","",IF(基本情報登録!$D$10=F1756,1,0))</f>
        <v/>
      </c>
      <c r="AC1756" s="133"/>
    </row>
    <row r="1757" spans="1:29">
      <c r="A1757" s="171"/>
      <c r="B1757" s="133"/>
      <c r="C1757" s="133"/>
      <c r="D1757" s="133"/>
      <c r="E1757" s="157"/>
      <c r="F1757" s="133"/>
      <c r="G1757" s="133"/>
      <c r="H1757" s="133"/>
      <c r="I1757" s="133"/>
      <c r="J1757" s="133"/>
      <c r="K1757" s="133"/>
      <c r="L1757" s="133"/>
      <c r="M1757" s="133"/>
      <c r="N1757" s="133"/>
      <c r="O1757" s="156"/>
      <c r="P1757" s="133"/>
      <c r="Q1757" s="133"/>
      <c r="R1757" s="133"/>
      <c r="S1757" s="133"/>
      <c r="T1757" s="133"/>
      <c r="U1757" s="133"/>
      <c r="V1757" s="133"/>
      <c r="W1757" s="133"/>
      <c r="X1757" s="133"/>
      <c r="Y1757" s="133"/>
      <c r="Z1757" s="133"/>
      <c r="AA1757" s="133"/>
      <c r="AB1757" s="129" t="str">
        <f>IF(基本情報登録!$D$10="","",IF(基本情報登録!$D$10=F1757,1,0))</f>
        <v/>
      </c>
      <c r="AC1757" s="133"/>
    </row>
    <row r="1758" spans="1:29">
      <c r="A1758" s="171"/>
      <c r="B1758" s="133"/>
      <c r="C1758" s="133"/>
      <c r="D1758" s="133"/>
      <c r="E1758" s="157"/>
      <c r="F1758" s="133"/>
      <c r="G1758" s="133"/>
      <c r="H1758" s="133"/>
      <c r="I1758" s="133"/>
      <c r="J1758" s="133"/>
      <c r="K1758" s="133"/>
      <c r="L1758" s="133"/>
      <c r="M1758" s="133"/>
      <c r="N1758" s="133"/>
      <c r="O1758" s="156"/>
      <c r="P1758" s="133"/>
      <c r="Q1758" s="133"/>
      <c r="R1758" s="133"/>
      <c r="S1758" s="133"/>
      <c r="T1758" s="133"/>
      <c r="U1758" s="133"/>
      <c r="V1758" s="133"/>
      <c r="W1758" s="133"/>
      <c r="X1758" s="133"/>
      <c r="Y1758" s="133"/>
      <c r="Z1758" s="133"/>
      <c r="AA1758" s="133"/>
      <c r="AB1758" s="129" t="str">
        <f>IF(基本情報登録!$D$10="","",IF(基本情報登録!$D$10=F1758,1,0))</f>
        <v/>
      </c>
      <c r="AC1758" s="133"/>
    </row>
    <row r="1759" spans="1:29">
      <c r="A1759" s="171"/>
      <c r="B1759" s="133"/>
      <c r="C1759" s="133"/>
      <c r="D1759" s="133"/>
      <c r="E1759" s="157"/>
      <c r="F1759" s="133"/>
      <c r="G1759" s="133"/>
      <c r="H1759" s="133"/>
      <c r="I1759" s="133"/>
      <c r="J1759" s="133"/>
      <c r="K1759" s="133"/>
      <c r="L1759" s="133"/>
      <c r="M1759" s="133"/>
      <c r="N1759" s="133"/>
      <c r="O1759" s="156"/>
      <c r="P1759" s="133"/>
      <c r="Q1759" s="133"/>
      <c r="R1759" s="133"/>
      <c r="S1759" s="133"/>
      <c r="T1759" s="133"/>
      <c r="U1759" s="133"/>
      <c r="V1759" s="133"/>
      <c r="W1759" s="133"/>
      <c r="X1759" s="133"/>
      <c r="Y1759" s="133"/>
      <c r="Z1759" s="133"/>
      <c r="AA1759" s="133"/>
      <c r="AB1759" s="129" t="str">
        <f>IF(基本情報登録!$D$10="","",IF(基本情報登録!$D$10=F1759,1,0))</f>
        <v/>
      </c>
      <c r="AC1759" s="133"/>
    </row>
    <row r="1760" spans="1:29">
      <c r="A1760" s="171"/>
      <c r="B1760" s="133"/>
      <c r="C1760" s="133"/>
      <c r="D1760" s="133"/>
      <c r="E1760" s="157"/>
      <c r="F1760" s="133"/>
      <c r="G1760" s="133"/>
      <c r="H1760" s="133"/>
      <c r="I1760" s="133"/>
      <c r="J1760" s="133"/>
      <c r="K1760" s="133"/>
      <c r="L1760" s="133"/>
      <c r="M1760" s="133"/>
      <c r="N1760" s="133"/>
      <c r="O1760" s="156"/>
      <c r="P1760" s="133"/>
      <c r="Q1760" s="133"/>
      <c r="R1760" s="133"/>
      <c r="S1760" s="133"/>
      <c r="T1760" s="133"/>
      <c r="U1760" s="133"/>
      <c r="V1760" s="133"/>
      <c r="W1760" s="133"/>
      <c r="X1760" s="133"/>
      <c r="Y1760" s="133"/>
      <c r="Z1760" s="133"/>
      <c r="AA1760" s="133"/>
      <c r="AB1760" s="129" t="str">
        <f>IF(基本情報登録!$D$10="","",IF(基本情報登録!$D$10=F1760,1,0))</f>
        <v/>
      </c>
      <c r="AC1760" s="133"/>
    </row>
    <row r="1761" spans="1:29">
      <c r="A1761" s="171"/>
      <c r="B1761" s="133"/>
      <c r="C1761" s="133"/>
      <c r="D1761" s="133"/>
      <c r="E1761" s="157"/>
      <c r="F1761" s="133"/>
      <c r="G1761" s="133"/>
      <c r="H1761" s="133"/>
      <c r="I1761" s="133"/>
      <c r="J1761" s="133"/>
      <c r="K1761" s="133"/>
      <c r="L1761" s="133"/>
      <c r="M1761" s="133"/>
      <c r="N1761" s="133"/>
      <c r="O1761" s="156"/>
      <c r="P1761" s="133"/>
      <c r="Q1761" s="133"/>
      <c r="R1761" s="133"/>
      <c r="S1761" s="133"/>
      <c r="T1761" s="133"/>
      <c r="U1761" s="133"/>
      <c r="V1761" s="133"/>
      <c r="W1761" s="133"/>
      <c r="X1761" s="133"/>
      <c r="Y1761" s="133"/>
      <c r="Z1761" s="133"/>
      <c r="AA1761" s="133"/>
      <c r="AB1761" s="129" t="str">
        <f>IF(基本情報登録!$D$10="","",IF(基本情報登録!$D$10=F1761,1,0))</f>
        <v/>
      </c>
      <c r="AC1761" s="133"/>
    </row>
    <row r="1762" spans="1:29">
      <c r="A1762" s="171"/>
      <c r="B1762" s="133"/>
      <c r="C1762" s="133"/>
      <c r="D1762" s="133"/>
      <c r="E1762" s="157"/>
      <c r="F1762" s="133"/>
      <c r="G1762" s="133"/>
      <c r="H1762" s="133"/>
      <c r="I1762" s="133"/>
      <c r="J1762" s="133"/>
      <c r="K1762" s="133"/>
      <c r="L1762" s="133"/>
      <c r="M1762" s="133"/>
      <c r="N1762" s="133"/>
      <c r="O1762" s="156"/>
      <c r="P1762" s="133"/>
      <c r="Q1762" s="133"/>
      <c r="R1762" s="133"/>
      <c r="S1762" s="133"/>
      <c r="T1762" s="133"/>
      <c r="U1762" s="133"/>
      <c r="V1762" s="133"/>
      <c r="W1762" s="133"/>
      <c r="X1762" s="133"/>
      <c r="Y1762" s="133"/>
      <c r="Z1762" s="133"/>
      <c r="AA1762" s="133"/>
      <c r="AB1762" s="129" t="str">
        <f>IF(基本情報登録!$D$10="","",IF(基本情報登録!$D$10=F1762,1,0))</f>
        <v/>
      </c>
      <c r="AC1762" s="133"/>
    </row>
    <row r="1763" spans="1:29">
      <c r="A1763" s="171"/>
      <c r="B1763" s="133"/>
      <c r="C1763" s="133"/>
      <c r="D1763" s="133"/>
      <c r="E1763" s="157"/>
      <c r="F1763" s="133"/>
      <c r="G1763" s="133"/>
      <c r="H1763" s="133"/>
      <c r="I1763" s="133"/>
      <c r="J1763" s="133"/>
      <c r="K1763" s="133"/>
      <c r="L1763" s="133"/>
      <c r="M1763" s="133"/>
      <c r="N1763" s="133"/>
      <c r="O1763" s="156"/>
      <c r="P1763" s="133"/>
      <c r="Q1763" s="133"/>
      <c r="R1763" s="133"/>
      <c r="S1763" s="133"/>
      <c r="T1763" s="133"/>
      <c r="U1763" s="133"/>
      <c r="V1763" s="133"/>
      <c r="W1763" s="133"/>
      <c r="X1763" s="133"/>
      <c r="Y1763" s="133"/>
      <c r="Z1763" s="133"/>
      <c r="AA1763" s="133"/>
      <c r="AB1763" s="129" t="str">
        <f>IF(基本情報登録!$D$10="","",IF(基本情報登録!$D$10=F1763,1,0))</f>
        <v/>
      </c>
      <c r="AC1763" s="133"/>
    </row>
    <row r="1764" spans="1:29">
      <c r="A1764" s="171"/>
      <c r="B1764" s="133"/>
      <c r="C1764" s="133"/>
      <c r="D1764" s="133"/>
      <c r="E1764" s="157"/>
      <c r="F1764" s="133"/>
      <c r="G1764" s="133"/>
      <c r="H1764" s="133"/>
      <c r="I1764" s="133"/>
      <c r="J1764" s="133"/>
      <c r="K1764" s="133"/>
      <c r="L1764" s="133"/>
      <c r="M1764" s="133"/>
      <c r="N1764" s="133"/>
      <c r="O1764" s="156"/>
      <c r="P1764" s="133"/>
      <c r="Q1764" s="133"/>
      <c r="R1764" s="133"/>
      <c r="S1764" s="133"/>
      <c r="T1764" s="133"/>
      <c r="U1764" s="133"/>
      <c r="V1764" s="133"/>
      <c r="W1764" s="133"/>
      <c r="X1764" s="133"/>
      <c r="Y1764" s="133"/>
      <c r="Z1764" s="133"/>
      <c r="AA1764" s="133"/>
      <c r="AB1764" s="129" t="str">
        <f>IF(基本情報登録!$D$10="","",IF(基本情報登録!$D$10=F1764,1,0))</f>
        <v/>
      </c>
      <c r="AC1764" s="133"/>
    </row>
    <row r="1765" spans="1:29">
      <c r="A1765" s="171"/>
      <c r="B1765" s="133"/>
      <c r="C1765" s="133"/>
      <c r="D1765" s="133"/>
      <c r="E1765" s="157"/>
      <c r="F1765" s="133"/>
      <c r="G1765" s="133"/>
      <c r="H1765" s="133"/>
      <c r="I1765" s="133"/>
      <c r="J1765" s="133"/>
      <c r="K1765" s="133"/>
      <c r="L1765" s="133"/>
      <c r="M1765" s="133"/>
      <c r="N1765" s="133"/>
      <c r="O1765" s="156"/>
      <c r="P1765" s="133"/>
      <c r="Q1765" s="133"/>
      <c r="R1765" s="133"/>
      <c r="S1765" s="133"/>
      <c r="T1765" s="133"/>
      <c r="U1765" s="133"/>
      <c r="V1765" s="133"/>
      <c r="W1765" s="133"/>
      <c r="X1765" s="133"/>
      <c r="Y1765" s="133"/>
      <c r="Z1765" s="133"/>
      <c r="AA1765" s="133"/>
      <c r="AB1765" s="129" t="str">
        <f>IF(基本情報登録!$D$10="","",IF(基本情報登録!$D$10=F1765,1,0))</f>
        <v/>
      </c>
      <c r="AC1765" s="133"/>
    </row>
    <row r="1766" spans="1:29">
      <c r="A1766" s="171"/>
      <c r="B1766" s="133"/>
      <c r="C1766" s="133"/>
      <c r="D1766" s="133"/>
      <c r="E1766" s="157"/>
      <c r="F1766" s="133"/>
      <c r="G1766" s="133"/>
      <c r="H1766" s="133"/>
      <c r="I1766" s="133"/>
      <c r="J1766" s="133"/>
      <c r="K1766" s="133"/>
      <c r="L1766" s="133"/>
      <c r="M1766" s="133"/>
      <c r="N1766" s="133"/>
      <c r="O1766" s="156"/>
      <c r="P1766" s="133"/>
      <c r="Q1766" s="133"/>
      <c r="R1766" s="133"/>
      <c r="S1766" s="133"/>
      <c r="T1766" s="133"/>
      <c r="U1766" s="133"/>
      <c r="V1766" s="133"/>
      <c r="W1766" s="133"/>
      <c r="X1766" s="133"/>
      <c r="Y1766" s="133"/>
      <c r="Z1766" s="133"/>
      <c r="AA1766" s="133"/>
      <c r="AB1766" s="129" t="str">
        <f>IF(基本情報登録!$D$10="","",IF(基本情報登録!$D$10=F1766,1,0))</f>
        <v/>
      </c>
      <c r="AC1766" s="133"/>
    </row>
    <row r="1767" spans="1:29">
      <c r="A1767" s="171"/>
      <c r="B1767" s="133"/>
      <c r="C1767" s="133"/>
      <c r="D1767" s="133"/>
      <c r="E1767" s="157"/>
      <c r="F1767" s="133"/>
      <c r="G1767" s="133"/>
      <c r="H1767" s="133"/>
      <c r="I1767" s="133"/>
      <c r="J1767" s="133"/>
      <c r="K1767" s="133"/>
      <c r="L1767" s="133"/>
      <c r="M1767" s="133"/>
      <c r="N1767" s="133"/>
      <c r="O1767" s="156"/>
      <c r="P1767" s="133"/>
      <c r="Q1767" s="133"/>
      <c r="R1767" s="133"/>
      <c r="S1767" s="133"/>
      <c r="T1767" s="133"/>
      <c r="U1767" s="133"/>
      <c r="V1767" s="133"/>
      <c r="W1767" s="133"/>
      <c r="X1767" s="133"/>
      <c r="Y1767" s="133"/>
      <c r="Z1767" s="133"/>
      <c r="AA1767" s="133"/>
      <c r="AB1767" s="129" t="str">
        <f>IF(基本情報登録!$D$10="","",IF(基本情報登録!$D$10=F1767,1,0))</f>
        <v/>
      </c>
      <c r="AC1767" s="133"/>
    </row>
    <row r="1768" spans="1:29">
      <c r="A1768" s="171"/>
      <c r="B1768" s="133"/>
      <c r="C1768" s="133"/>
      <c r="D1768" s="133"/>
      <c r="E1768" s="157"/>
      <c r="F1768" s="133"/>
      <c r="G1768" s="133"/>
      <c r="H1768" s="133"/>
      <c r="I1768" s="133"/>
      <c r="J1768" s="133"/>
      <c r="K1768" s="133"/>
      <c r="L1768" s="133"/>
      <c r="M1768" s="133"/>
      <c r="N1768" s="133"/>
      <c r="O1768" s="156"/>
      <c r="P1768" s="133"/>
      <c r="Q1768" s="133"/>
      <c r="R1768" s="133"/>
      <c r="S1768" s="133"/>
      <c r="T1768" s="133"/>
      <c r="U1768" s="133"/>
      <c r="V1768" s="133"/>
      <c r="W1768" s="133"/>
      <c r="X1768" s="133"/>
      <c r="Y1768" s="133"/>
      <c r="Z1768" s="133"/>
      <c r="AA1768" s="133"/>
      <c r="AB1768" s="129" t="str">
        <f>IF(基本情報登録!$D$10="","",IF(基本情報登録!$D$10=F1768,1,0))</f>
        <v/>
      </c>
      <c r="AC1768" s="133"/>
    </row>
    <row r="1769" spans="1:29">
      <c r="A1769" s="171"/>
      <c r="B1769" s="133"/>
      <c r="C1769" s="133"/>
      <c r="D1769" s="133"/>
      <c r="E1769" s="157"/>
      <c r="F1769" s="133"/>
      <c r="G1769" s="133"/>
      <c r="H1769" s="133"/>
      <c r="I1769" s="133"/>
      <c r="J1769" s="133"/>
      <c r="K1769" s="133"/>
      <c r="L1769" s="133"/>
      <c r="M1769" s="133"/>
      <c r="N1769" s="133"/>
      <c r="O1769" s="156"/>
      <c r="P1769" s="133"/>
      <c r="Q1769" s="133"/>
      <c r="R1769" s="133"/>
      <c r="S1769" s="133"/>
      <c r="T1769" s="133"/>
      <c r="U1769" s="133"/>
      <c r="V1769" s="133"/>
      <c r="W1769" s="133"/>
      <c r="X1769" s="133"/>
      <c r="Y1769" s="133"/>
      <c r="Z1769" s="133"/>
      <c r="AA1769" s="133"/>
      <c r="AB1769" s="129" t="str">
        <f>IF(基本情報登録!$D$10="","",IF(基本情報登録!$D$10=F1769,1,0))</f>
        <v/>
      </c>
      <c r="AC1769" s="133"/>
    </row>
    <row r="1770" spans="1:29">
      <c r="A1770" s="171"/>
      <c r="B1770" s="133"/>
      <c r="C1770" s="133"/>
      <c r="D1770" s="133"/>
      <c r="E1770" s="157"/>
      <c r="F1770" s="133"/>
      <c r="G1770" s="133"/>
      <c r="H1770" s="133"/>
      <c r="I1770" s="133"/>
      <c r="J1770" s="133"/>
      <c r="K1770" s="133"/>
      <c r="L1770" s="133"/>
      <c r="M1770" s="133"/>
      <c r="N1770" s="133"/>
      <c r="O1770" s="156"/>
      <c r="P1770" s="133"/>
      <c r="Q1770" s="133"/>
      <c r="R1770" s="133"/>
      <c r="S1770" s="133"/>
      <c r="T1770" s="133"/>
      <c r="U1770" s="133"/>
      <c r="V1770" s="133"/>
      <c r="W1770" s="133"/>
      <c r="X1770" s="133"/>
      <c r="Y1770" s="133"/>
      <c r="Z1770" s="133"/>
      <c r="AA1770" s="133"/>
      <c r="AB1770" s="129" t="str">
        <f>IF(基本情報登録!$D$10="","",IF(基本情報登録!$D$10=F1770,1,0))</f>
        <v/>
      </c>
      <c r="AC1770" s="133"/>
    </row>
    <row r="1771" spans="1:29">
      <c r="A1771" s="171"/>
      <c r="B1771" s="133"/>
      <c r="C1771" s="133"/>
      <c r="D1771" s="133"/>
      <c r="E1771" s="157"/>
      <c r="F1771" s="133"/>
      <c r="G1771" s="133"/>
      <c r="H1771" s="133"/>
      <c r="I1771" s="133"/>
      <c r="J1771" s="133"/>
      <c r="K1771" s="133"/>
      <c r="L1771" s="133"/>
      <c r="M1771" s="133"/>
      <c r="N1771" s="133"/>
      <c r="O1771" s="156"/>
      <c r="P1771" s="133"/>
      <c r="Q1771" s="133"/>
      <c r="R1771" s="133"/>
      <c r="S1771" s="133"/>
      <c r="T1771" s="133"/>
      <c r="U1771" s="133"/>
      <c r="V1771" s="133"/>
      <c r="W1771" s="133"/>
      <c r="X1771" s="133"/>
      <c r="Y1771" s="133"/>
      <c r="Z1771" s="133"/>
      <c r="AA1771" s="133"/>
      <c r="AB1771" s="129" t="str">
        <f>IF(基本情報登録!$D$10="","",IF(基本情報登録!$D$10=F1771,1,0))</f>
        <v/>
      </c>
      <c r="AC1771" s="133"/>
    </row>
    <row r="1772" spans="1:29">
      <c r="A1772" s="171"/>
      <c r="B1772" s="133"/>
      <c r="C1772" s="133"/>
      <c r="D1772" s="133"/>
      <c r="E1772" s="157"/>
      <c r="F1772" s="133"/>
      <c r="G1772" s="133"/>
      <c r="H1772" s="133"/>
      <c r="I1772" s="133"/>
      <c r="J1772" s="133"/>
      <c r="K1772" s="133"/>
      <c r="L1772" s="133"/>
      <c r="M1772" s="133"/>
      <c r="N1772" s="133"/>
      <c r="O1772" s="156"/>
      <c r="P1772" s="133"/>
      <c r="Q1772" s="133"/>
      <c r="R1772" s="133"/>
      <c r="S1772" s="133"/>
      <c r="T1772" s="133"/>
      <c r="U1772" s="133"/>
      <c r="V1772" s="133"/>
      <c r="W1772" s="133"/>
      <c r="X1772" s="133"/>
      <c r="Y1772" s="133"/>
      <c r="Z1772" s="133"/>
      <c r="AA1772" s="133"/>
      <c r="AB1772" s="129" t="str">
        <f>IF(基本情報登録!$D$10="","",IF(基本情報登録!$D$10=F1772,1,0))</f>
        <v/>
      </c>
      <c r="AC1772" s="133"/>
    </row>
    <row r="1773" spans="1:29">
      <c r="A1773" s="171"/>
      <c r="B1773" s="133"/>
      <c r="C1773" s="133"/>
      <c r="D1773" s="133"/>
      <c r="E1773" s="157"/>
      <c r="F1773" s="133"/>
      <c r="G1773" s="133"/>
      <c r="H1773" s="133"/>
      <c r="I1773" s="133"/>
      <c r="J1773" s="133"/>
      <c r="K1773" s="133"/>
      <c r="L1773" s="133"/>
      <c r="M1773" s="133"/>
      <c r="N1773" s="133"/>
      <c r="O1773" s="156"/>
      <c r="P1773" s="133"/>
      <c r="Q1773" s="133"/>
      <c r="R1773" s="133"/>
      <c r="S1773" s="133"/>
      <c r="T1773" s="133"/>
      <c r="U1773" s="133"/>
      <c r="V1773" s="133"/>
      <c r="W1773" s="133"/>
      <c r="X1773" s="133"/>
      <c r="Y1773" s="133"/>
      <c r="Z1773" s="133"/>
      <c r="AA1773" s="133"/>
      <c r="AB1773" s="129" t="str">
        <f>IF(基本情報登録!$D$10="","",IF(基本情報登録!$D$10=F1773,1,0))</f>
        <v/>
      </c>
      <c r="AC1773" s="133"/>
    </row>
    <row r="1774" spans="1:29">
      <c r="A1774" s="171"/>
      <c r="B1774" s="133"/>
      <c r="C1774" s="133"/>
      <c r="D1774" s="133"/>
      <c r="E1774" s="157"/>
      <c r="F1774" s="133"/>
      <c r="G1774" s="133"/>
      <c r="H1774" s="133"/>
      <c r="I1774" s="133"/>
      <c r="J1774" s="133"/>
      <c r="K1774" s="133"/>
      <c r="L1774" s="133"/>
      <c r="M1774" s="133"/>
      <c r="N1774" s="133"/>
      <c r="O1774" s="156"/>
      <c r="P1774" s="133"/>
      <c r="Q1774" s="133"/>
      <c r="R1774" s="133"/>
      <c r="S1774" s="133"/>
      <c r="T1774" s="133"/>
      <c r="U1774" s="133"/>
      <c r="V1774" s="133"/>
      <c r="W1774" s="133"/>
      <c r="X1774" s="133"/>
      <c r="Y1774" s="133"/>
      <c r="Z1774" s="133"/>
      <c r="AA1774" s="133"/>
      <c r="AB1774" s="129" t="str">
        <f>IF(基本情報登録!$D$10="","",IF(基本情報登録!$D$10=F1774,1,0))</f>
        <v/>
      </c>
      <c r="AC1774" s="133"/>
    </row>
    <row r="1775" spans="1:29">
      <c r="A1775" s="171"/>
      <c r="B1775" s="133"/>
      <c r="C1775" s="133"/>
      <c r="D1775" s="133"/>
      <c r="E1775" s="157"/>
      <c r="F1775" s="133"/>
      <c r="G1775" s="133"/>
      <c r="H1775" s="133"/>
      <c r="I1775" s="133"/>
      <c r="J1775" s="133"/>
      <c r="K1775" s="133"/>
      <c r="L1775" s="133"/>
      <c r="M1775" s="133"/>
      <c r="N1775" s="133"/>
      <c r="O1775" s="156"/>
      <c r="P1775" s="133"/>
      <c r="Q1775" s="133"/>
      <c r="R1775" s="133"/>
      <c r="S1775" s="133"/>
      <c r="T1775" s="133"/>
      <c r="U1775" s="133"/>
      <c r="V1775" s="133"/>
      <c r="W1775" s="133"/>
      <c r="X1775" s="133"/>
      <c r="Y1775" s="133"/>
      <c r="Z1775" s="133"/>
      <c r="AA1775" s="133"/>
      <c r="AB1775" s="129" t="str">
        <f>IF(基本情報登録!$D$10="","",IF(基本情報登録!$D$10=F1775,1,0))</f>
        <v/>
      </c>
      <c r="AC1775" s="133"/>
    </row>
    <row r="1776" spans="1:29">
      <c r="A1776" s="171"/>
      <c r="B1776" s="133"/>
      <c r="C1776" s="133"/>
      <c r="D1776" s="133"/>
      <c r="E1776" s="157"/>
      <c r="F1776" s="133"/>
      <c r="G1776" s="133"/>
      <c r="H1776" s="133"/>
      <c r="I1776" s="133"/>
      <c r="J1776" s="133"/>
      <c r="K1776" s="133"/>
      <c r="L1776" s="133"/>
      <c r="M1776" s="133"/>
      <c r="N1776" s="133"/>
      <c r="O1776" s="156"/>
      <c r="P1776" s="133"/>
      <c r="Q1776" s="133"/>
      <c r="R1776" s="133"/>
      <c r="S1776" s="133"/>
      <c r="T1776" s="133"/>
      <c r="U1776" s="133"/>
      <c r="V1776" s="133"/>
      <c r="W1776" s="133"/>
      <c r="X1776" s="133"/>
      <c r="Y1776" s="133"/>
      <c r="Z1776" s="133"/>
      <c r="AA1776" s="133"/>
      <c r="AB1776" s="129" t="str">
        <f>IF(基本情報登録!$D$10="","",IF(基本情報登録!$D$10=F1776,1,0))</f>
        <v/>
      </c>
      <c r="AC1776" s="133"/>
    </row>
    <row r="1777" spans="1:29">
      <c r="A1777" s="171"/>
      <c r="B1777" s="133"/>
      <c r="C1777" s="133"/>
      <c r="D1777" s="133"/>
      <c r="E1777" s="157"/>
      <c r="F1777" s="133"/>
      <c r="G1777" s="133"/>
      <c r="H1777" s="133"/>
      <c r="I1777" s="133"/>
      <c r="J1777" s="133"/>
      <c r="K1777" s="133"/>
      <c r="L1777" s="133"/>
      <c r="M1777" s="133"/>
      <c r="N1777" s="133"/>
      <c r="O1777" s="156"/>
      <c r="P1777" s="133"/>
      <c r="Q1777" s="133"/>
      <c r="R1777" s="133"/>
      <c r="S1777" s="133"/>
      <c r="T1777" s="133"/>
      <c r="U1777" s="133"/>
      <c r="V1777" s="133"/>
      <c r="W1777" s="133"/>
      <c r="X1777" s="133"/>
      <c r="Y1777" s="133"/>
      <c r="Z1777" s="133"/>
      <c r="AA1777" s="133"/>
      <c r="AB1777" s="129" t="str">
        <f>IF(基本情報登録!$D$10="","",IF(基本情報登録!$D$10=F1777,1,0))</f>
        <v/>
      </c>
      <c r="AC1777" s="133"/>
    </row>
    <row r="1778" spans="1:29">
      <c r="A1778" s="171"/>
      <c r="B1778" s="133"/>
      <c r="C1778" s="133"/>
      <c r="D1778" s="133"/>
      <c r="E1778" s="157"/>
      <c r="F1778" s="133"/>
      <c r="G1778" s="133"/>
      <c r="H1778" s="133"/>
      <c r="I1778" s="133"/>
      <c r="J1778" s="133"/>
      <c r="K1778" s="133"/>
      <c r="L1778" s="133"/>
      <c r="M1778" s="133"/>
      <c r="N1778" s="133"/>
      <c r="O1778" s="156"/>
      <c r="P1778" s="133"/>
      <c r="Q1778" s="133"/>
      <c r="R1778" s="133"/>
      <c r="S1778" s="133"/>
      <c r="T1778" s="133"/>
      <c r="U1778" s="133"/>
      <c r="V1778" s="133"/>
      <c r="W1778" s="133"/>
      <c r="X1778" s="133"/>
      <c r="Y1778" s="133"/>
      <c r="Z1778" s="133"/>
      <c r="AA1778" s="133"/>
      <c r="AB1778" s="129" t="str">
        <f>IF(基本情報登録!$D$10="","",IF(基本情報登録!$D$10=F1778,1,0))</f>
        <v/>
      </c>
      <c r="AC1778" s="133"/>
    </row>
    <row r="1779" spans="1:29">
      <c r="A1779" s="171"/>
      <c r="B1779" s="133"/>
      <c r="C1779" s="133"/>
      <c r="D1779" s="133"/>
      <c r="E1779" s="157"/>
      <c r="F1779" s="133"/>
      <c r="G1779" s="133"/>
      <c r="H1779" s="133"/>
      <c r="I1779" s="133"/>
      <c r="J1779" s="133"/>
      <c r="K1779" s="133"/>
      <c r="L1779" s="133"/>
      <c r="M1779" s="133"/>
      <c r="N1779" s="133"/>
      <c r="O1779" s="156"/>
      <c r="P1779" s="133"/>
      <c r="Q1779" s="133"/>
      <c r="R1779" s="133"/>
      <c r="S1779" s="133"/>
      <c r="T1779" s="133"/>
      <c r="U1779" s="133"/>
      <c r="V1779" s="133"/>
      <c r="W1779" s="133"/>
      <c r="X1779" s="133"/>
      <c r="Y1779" s="133"/>
      <c r="Z1779" s="133"/>
      <c r="AA1779" s="133"/>
      <c r="AB1779" s="129" t="str">
        <f>IF(基本情報登録!$D$10="","",IF(基本情報登録!$D$10=F1779,1,0))</f>
        <v/>
      </c>
      <c r="AC1779" s="133"/>
    </row>
    <row r="1780" spans="1:29">
      <c r="A1780" s="171"/>
      <c r="B1780" s="133"/>
      <c r="C1780" s="133"/>
      <c r="D1780" s="133"/>
      <c r="E1780" s="157"/>
      <c r="F1780" s="133"/>
      <c r="G1780" s="133"/>
      <c r="H1780" s="133"/>
      <c r="I1780" s="133"/>
      <c r="J1780" s="133"/>
      <c r="K1780" s="133"/>
      <c r="L1780" s="133"/>
      <c r="M1780" s="133"/>
      <c r="N1780" s="133"/>
      <c r="O1780" s="156"/>
      <c r="P1780" s="133"/>
      <c r="Q1780" s="133"/>
      <c r="R1780" s="133"/>
      <c r="S1780" s="133"/>
      <c r="T1780" s="133"/>
      <c r="U1780" s="133"/>
      <c r="V1780" s="133"/>
      <c r="W1780" s="133"/>
      <c r="X1780" s="133"/>
      <c r="Y1780" s="133"/>
      <c r="Z1780" s="133"/>
      <c r="AA1780" s="133"/>
      <c r="AB1780" s="129" t="str">
        <f>IF(基本情報登録!$D$10="","",IF(基本情報登録!$D$10=F1780,1,0))</f>
        <v/>
      </c>
      <c r="AC1780" s="133"/>
    </row>
    <row r="1781" spans="1:29">
      <c r="A1781" s="171"/>
      <c r="B1781" s="133"/>
      <c r="C1781" s="133"/>
      <c r="D1781" s="133"/>
      <c r="E1781" s="157"/>
      <c r="F1781" s="133"/>
      <c r="G1781" s="133"/>
      <c r="H1781" s="133"/>
      <c r="I1781" s="133"/>
      <c r="J1781" s="133"/>
      <c r="K1781" s="133"/>
      <c r="L1781" s="133"/>
      <c r="M1781" s="133"/>
      <c r="N1781" s="133"/>
      <c r="O1781" s="156"/>
      <c r="P1781" s="133"/>
      <c r="Q1781" s="133"/>
      <c r="R1781" s="133"/>
      <c r="S1781" s="133"/>
      <c r="T1781" s="133"/>
      <c r="U1781" s="133"/>
      <c r="V1781" s="133"/>
      <c r="W1781" s="133"/>
      <c r="X1781" s="133"/>
      <c r="Y1781" s="133"/>
      <c r="Z1781" s="133"/>
      <c r="AA1781" s="133"/>
      <c r="AB1781" s="129" t="str">
        <f>IF(基本情報登録!$D$10="","",IF(基本情報登録!$D$10=F1781,1,0))</f>
        <v/>
      </c>
      <c r="AC1781" s="133"/>
    </row>
    <row r="1782" spans="1:29">
      <c r="A1782" s="171"/>
      <c r="B1782" s="133"/>
      <c r="C1782" s="133"/>
      <c r="D1782" s="133"/>
      <c r="E1782" s="157"/>
      <c r="F1782" s="133"/>
      <c r="G1782" s="133"/>
      <c r="H1782" s="133"/>
      <c r="I1782" s="133"/>
      <c r="J1782" s="133"/>
      <c r="K1782" s="133"/>
      <c r="L1782" s="133"/>
      <c r="M1782" s="133"/>
      <c r="N1782" s="133"/>
      <c r="O1782" s="156"/>
      <c r="P1782" s="133"/>
      <c r="Q1782" s="133"/>
      <c r="R1782" s="133"/>
      <c r="S1782" s="133"/>
      <c r="T1782" s="133"/>
      <c r="U1782" s="133"/>
      <c r="V1782" s="133"/>
      <c r="W1782" s="133"/>
      <c r="X1782" s="133"/>
      <c r="Y1782" s="133"/>
      <c r="Z1782" s="133"/>
      <c r="AA1782" s="133"/>
      <c r="AB1782" s="129" t="str">
        <f>IF(基本情報登録!$D$10="","",IF(基本情報登録!$D$10=F1782,1,0))</f>
        <v/>
      </c>
      <c r="AC1782" s="133"/>
    </row>
    <row r="1783" spans="1:29">
      <c r="A1783" s="171"/>
      <c r="B1783" s="133"/>
      <c r="C1783" s="133"/>
      <c r="D1783" s="133"/>
      <c r="E1783" s="157"/>
      <c r="F1783" s="133"/>
      <c r="G1783" s="133"/>
      <c r="H1783" s="133"/>
      <c r="I1783" s="133"/>
      <c r="J1783" s="133"/>
      <c r="K1783" s="133"/>
      <c r="L1783" s="133"/>
      <c r="M1783" s="133"/>
      <c r="N1783" s="133"/>
      <c r="O1783" s="156"/>
      <c r="P1783" s="133"/>
      <c r="Q1783" s="133"/>
      <c r="R1783" s="133"/>
      <c r="S1783" s="133"/>
      <c r="T1783" s="133"/>
      <c r="U1783" s="133"/>
      <c r="V1783" s="133"/>
      <c r="W1783" s="133"/>
      <c r="X1783" s="133"/>
      <c r="Y1783" s="133"/>
      <c r="Z1783" s="133"/>
      <c r="AA1783" s="133"/>
      <c r="AB1783" s="129" t="str">
        <f>IF(基本情報登録!$D$10="","",IF(基本情報登録!$D$10=F1783,1,0))</f>
        <v/>
      </c>
      <c r="AC1783" s="133"/>
    </row>
    <row r="1784" spans="1:29">
      <c r="A1784" s="171"/>
      <c r="B1784" s="133"/>
      <c r="C1784" s="133"/>
      <c r="D1784" s="133"/>
      <c r="E1784" s="157"/>
      <c r="F1784" s="133"/>
      <c r="G1784" s="133"/>
      <c r="H1784" s="133"/>
      <c r="I1784" s="133"/>
      <c r="J1784" s="133"/>
      <c r="K1784" s="133"/>
      <c r="L1784" s="133"/>
      <c r="M1784" s="133"/>
      <c r="N1784" s="133"/>
      <c r="O1784" s="156"/>
      <c r="P1784" s="133"/>
      <c r="Q1784" s="133"/>
      <c r="R1784" s="133"/>
      <c r="S1784" s="133"/>
      <c r="T1784" s="133"/>
      <c r="U1784" s="133"/>
      <c r="V1784" s="133"/>
      <c r="W1784" s="133"/>
      <c r="X1784" s="133"/>
      <c r="Y1784" s="133"/>
      <c r="Z1784" s="133"/>
      <c r="AA1784" s="133"/>
      <c r="AB1784" s="129" t="str">
        <f>IF(基本情報登録!$D$10="","",IF(基本情報登録!$D$10=F1784,1,0))</f>
        <v/>
      </c>
      <c r="AC1784" s="133"/>
    </row>
    <row r="1785" spans="1:29">
      <c r="A1785" s="171"/>
      <c r="B1785" s="133"/>
      <c r="C1785" s="133"/>
      <c r="D1785" s="133"/>
      <c r="E1785" s="157"/>
      <c r="F1785" s="133"/>
      <c r="G1785" s="133"/>
      <c r="H1785" s="133"/>
      <c r="I1785" s="133"/>
      <c r="J1785" s="133"/>
      <c r="K1785" s="133"/>
      <c r="L1785" s="133"/>
      <c r="M1785" s="133"/>
      <c r="N1785" s="133"/>
      <c r="O1785" s="156"/>
      <c r="P1785" s="133"/>
      <c r="Q1785" s="133"/>
      <c r="R1785" s="133"/>
      <c r="S1785" s="133"/>
      <c r="T1785" s="133"/>
      <c r="U1785" s="133"/>
      <c r="V1785" s="133"/>
      <c r="W1785" s="133"/>
      <c r="X1785" s="133"/>
      <c r="Y1785" s="133"/>
      <c r="Z1785" s="133"/>
      <c r="AA1785" s="133"/>
      <c r="AB1785" s="129" t="str">
        <f>IF(基本情報登録!$D$10="","",IF(基本情報登録!$D$10=F1785,1,0))</f>
        <v/>
      </c>
      <c r="AC1785" s="133"/>
    </row>
    <row r="1786" spans="1:29">
      <c r="A1786" s="171"/>
      <c r="B1786" s="133"/>
      <c r="C1786" s="133"/>
      <c r="D1786" s="133"/>
      <c r="E1786" s="157"/>
      <c r="F1786" s="133"/>
      <c r="G1786" s="133"/>
      <c r="H1786" s="133"/>
      <c r="I1786" s="133"/>
      <c r="J1786" s="133"/>
      <c r="K1786" s="133"/>
      <c r="L1786" s="133"/>
      <c r="M1786" s="133"/>
      <c r="N1786" s="133"/>
      <c r="O1786" s="156"/>
      <c r="P1786" s="133"/>
      <c r="Q1786" s="133"/>
      <c r="R1786" s="133"/>
      <c r="S1786" s="133"/>
      <c r="T1786" s="133"/>
      <c r="U1786" s="133"/>
      <c r="V1786" s="133"/>
      <c r="W1786" s="133"/>
      <c r="X1786" s="133"/>
      <c r="Y1786" s="133"/>
      <c r="Z1786" s="133"/>
      <c r="AA1786" s="133"/>
      <c r="AB1786" s="129" t="str">
        <f>IF(基本情報登録!$D$10="","",IF(基本情報登録!$D$10=F1786,1,0))</f>
        <v/>
      </c>
      <c r="AC1786" s="133"/>
    </row>
    <row r="1787" spans="1:29">
      <c r="A1787" s="171"/>
      <c r="B1787" s="133"/>
      <c r="C1787" s="133"/>
      <c r="D1787" s="133"/>
      <c r="E1787" s="157"/>
      <c r="F1787" s="133"/>
      <c r="G1787" s="133"/>
      <c r="H1787" s="133"/>
      <c r="I1787" s="133"/>
      <c r="J1787" s="133"/>
      <c r="K1787" s="133"/>
      <c r="L1787" s="133"/>
      <c r="M1787" s="133"/>
      <c r="N1787" s="133"/>
      <c r="O1787" s="156"/>
      <c r="P1787" s="133"/>
      <c r="Q1787" s="133"/>
      <c r="R1787" s="133"/>
      <c r="S1787" s="133"/>
      <c r="T1787" s="133"/>
      <c r="U1787" s="133"/>
      <c r="V1787" s="133"/>
      <c r="W1787" s="133"/>
      <c r="X1787" s="133"/>
      <c r="Y1787" s="133"/>
      <c r="Z1787" s="133"/>
      <c r="AA1787" s="133"/>
      <c r="AB1787" s="129" t="str">
        <f>IF(基本情報登録!$D$10="","",IF(基本情報登録!$D$10=F1787,1,0))</f>
        <v/>
      </c>
      <c r="AC1787" s="133"/>
    </row>
    <row r="1788" spans="1:29">
      <c r="A1788" s="171"/>
      <c r="B1788" s="133"/>
      <c r="C1788" s="133"/>
      <c r="D1788" s="133"/>
      <c r="E1788" s="157"/>
      <c r="F1788" s="133"/>
      <c r="G1788" s="133"/>
      <c r="H1788" s="133"/>
      <c r="I1788" s="133"/>
      <c r="J1788" s="133"/>
      <c r="K1788" s="133"/>
      <c r="L1788" s="133"/>
      <c r="M1788" s="133"/>
      <c r="N1788" s="133"/>
      <c r="O1788" s="156"/>
      <c r="P1788" s="133"/>
      <c r="Q1788" s="133"/>
      <c r="R1788" s="133"/>
      <c r="S1788" s="133"/>
      <c r="T1788" s="133"/>
      <c r="U1788" s="133"/>
      <c r="V1788" s="133"/>
      <c r="W1788" s="133"/>
      <c r="X1788" s="133"/>
      <c r="Y1788" s="133"/>
      <c r="Z1788" s="133"/>
      <c r="AA1788" s="133"/>
      <c r="AB1788" s="129" t="str">
        <f>IF(基本情報登録!$D$10="","",IF(基本情報登録!$D$10=F1788,1,0))</f>
        <v/>
      </c>
      <c r="AC1788" s="133"/>
    </row>
    <row r="1789" spans="1:29">
      <c r="A1789" s="171"/>
      <c r="B1789" s="133"/>
      <c r="C1789" s="133"/>
      <c r="D1789" s="133"/>
      <c r="E1789" s="157"/>
      <c r="F1789" s="133"/>
      <c r="G1789" s="133"/>
      <c r="H1789" s="133"/>
      <c r="I1789" s="133"/>
      <c r="J1789" s="133"/>
      <c r="K1789" s="133"/>
      <c r="L1789" s="133"/>
      <c r="M1789" s="133"/>
      <c r="N1789" s="133"/>
      <c r="O1789" s="156"/>
      <c r="P1789" s="133"/>
      <c r="Q1789" s="133"/>
      <c r="R1789" s="133"/>
      <c r="S1789" s="133"/>
      <c r="T1789" s="133"/>
      <c r="U1789" s="133"/>
      <c r="V1789" s="133"/>
      <c r="W1789" s="133"/>
      <c r="X1789" s="133"/>
      <c r="Y1789" s="133"/>
      <c r="Z1789" s="133"/>
      <c r="AA1789" s="133"/>
      <c r="AB1789" s="129" t="str">
        <f>IF(基本情報登録!$D$10="","",IF(基本情報登録!$D$10=F1789,1,0))</f>
        <v/>
      </c>
      <c r="AC1789" s="133"/>
    </row>
    <row r="1790" spans="1:29">
      <c r="A1790" s="171"/>
      <c r="B1790" s="133"/>
      <c r="C1790" s="133"/>
      <c r="D1790" s="133"/>
      <c r="E1790" s="157"/>
      <c r="F1790" s="133"/>
      <c r="G1790" s="133"/>
      <c r="H1790" s="133"/>
      <c r="I1790" s="133"/>
      <c r="J1790" s="133"/>
      <c r="K1790" s="133"/>
      <c r="L1790" s="133"/>
      <c r="M1790" s="133"/>
      <c r="N1790" s="133"/>
      <c r="O1790" s="156"/>
      <c r="P1790" s="133"/>
      <c r="Q1790" s="133"/>
      <c r="R1790" s="133"/>
      <c r="S1790" s="133"/>
      <c r="T1790" s="133"/>
      <c r="U1790" s="133"/>
      <c r="V1790" s="133"/>
      <c r="W1790" s="133"/>
      <c r="X1790" s="133"/>
      <c r="Y1790" s="133"/>
      <c r="Z1790" s="133"/>
      <c r="AA1790" s="133"/>
      <c r="AB1790" s="129" t="str">
        <f>IF(基本情報登録!$D$10="","",IF(基本情報登録!$D$10=F1790,1,0))</f>
        <v/>
      </c>
      <c r="AC1790" s="133"/>
    </row>
    <row r="1791" spans="1:29">
      <c r="A1791" s="171"/>
      <c r="B1791" s="133"/>
      <c r="C1791" s="133"/>
      <c r="D1791" s="133"/>
      <c r="E1791" s="157"/>
      <c r="F1791" s="133"/>
      <c r="G1791" s="133"/>
      <c r="H1791" s="133"/>
      <c r="I1791" s="133"/>
      <c r="J1791" s="133"/>
      <c r="K1791" s="133"/>
      <c r="L1791" s="133"/>
      <c r="M1791" s="133"/>
      <c r="N1791" s="133"/>
      <c r="O1791" s="156"/>
      <c r="P1791" s="133"/>
      <c r="Q1791" s="133"/>
      <c r="R1791" s="133"/>
      <c r="S1791" s="133"/>
      <c r="T1791" s="133"/>
      <c r="U1791" s="133"/>
      <c r="V1791" s="133"/>
      <c r="W1791" s="133"/>
      <c r="X1791" s="133"/>
      <c r="Y1791" s="133"/>
      <c r="Z1791" s="133"/>
      <c r="AA1791" s="133"/>
      <c r="AB1791" s="129" t="str">
        <f>IF(基本情報登録!$D$10="","",IF(基本情報登録!$D$10=F1791,1,0))</f>
        <v/>
      </c>
      <c r="AC1791" s="133"/>
    </row>
    <row r="1792" spans="1:29">
      <c r="A1792" s="171"/>
      <c r="B1792" s="133"/>
      <c r="C1792" s="133"/>
      <c r="D1792" s="133"/>
      <c r="E1792" s="157"/>
      <c r="F1792" s="133"/>
      <c r="G1792" s="133"/>
      <c r="H1792" s="133"/>
      <c r="I1792" s="133"/>
      <c r="J1792" s="133"/>
      <c r="K1792" s="133"/>
      <c r="L1792" s="133"/>
      <c r="M1792" s="133"/>
      <c r="N1792" s="133"/>
      <c r="O1792" s="156"/>
      <c r="P1792" s="133"/>
      <c r="Q1792" s="133"/>
      <c r="R1792" s="133"/>
      <c r="S1792" s="133"/>
      <c r="T1792" s="133"/>
      <c r="U1792" s="133"/>
      <c r="V1792" s="133"/>
      <c r="W1792" s="133"/>
      <c r="X1792" s="133"/>
      <c r="Y1792" s="133"/>
      <c r="Z1792" s="133"/>
      <c r="AA1792" s="133"/>
      <c r="AB1792" s="129" t="str">
        <f>IF(基本情報登録!$D$10="","",IF(基本情報登録!$D$10=F1792,1,0))</f>
        <v/>
      </c>
      <c r="AC1792" s="133"/>
    </row>
    <row r="1793" spans="1:29">
      <c r="A1793" s="171"/>
      <c r="B1793" s="133"/>
      <c r="C1793" s="133"/>
      <c r="D1793" s="133"/>
      <c r="E1793" s="157"/>
      <c r="F1793" s="133"/>
      <c r="G1793" s="133"/>
      <c r="H1793" s="133"/>
      <c r="I1793" s="133"/>
      <c r="J1793" s="133"/>
      <c r="K1793" s="133"/>
      <c r="L1793" s="133"/>
      <c r="M1793" s="133"/>
      <c r="N1793" s="133"/>
      <c r="O1793" s="156"/>
      <c r="P1793" s="133"/>
      <c r="Q1793" s="133"/>
      <c r="R1793" s="133"/>
      <c r="S1793" s="133"/>
      <c r="T1793" s="133"/>
      <c r="U1793" s="133"/>
      <c r="V1793" s="133"/>
      <c r="W1793" s="133"/>
      <c r="X1793" s="133"/>
      <c r="Y1793" s="133"/>
      <c r="Z1793" s="133"/>
      <c r="AA1793" s="133"/>
      <c r="AB1793" s="129" t="str">
        <f>IF(基本情報登録!$D$10="","",IF(基本情報登録!$D$10=F1793,1,0))</f>
        <v/>
      </c>
      <c r="AC1793" s="133"/>
    </row>
    <row r="1794" spans="1:29">
      <c r="A1794" s="171"/>
      <c r="B1794" s="133"/>
      <c r="C1794" s="133"/>
      <c r="D1794" s="133"/>
      <c r="E1794" s="157"/>
      <c r="F1794" s="133"/>
      <c r="G1794" s="133"/>
      <c r="H1794" s="133"/>
      <c r="I1794" s="133"/>
      <c r="J1794" s="133"/>
      <c r="K1794" s="133"/>
      <c r="L1794" s="133"/>
      <c r="M1794" s="133"/>
      <c r="N1794" s="133"/>
      <c r="O1794" s="156"/>
      <c r="P1794" s="133"/>
      <c r="Q1794" s="133"/>
      <c r="R1794" s="133"/>
      <c r="S1794" s="133"/>
      <c r="T1794" s="133"/>
      <c r="U1794" s="133"/>
      <c r="V1794" s="133"/>
      <c r="W1794" s="133"/>
      <c r="X1794" s="133"/>
      <c r="Y1794" s="133"/>
      <c r="Z1794" s="133"/>
      <c r="AA1794" s="133"/>
      <c r="AB1794" s="129" t="str">
        <f>IF(基本情報登録!$D$10="","",IF(基本情報登録!$D$10=F1794,1,0))</f>
        <v/>
      </c>
      <c r="AC1794" s="133"/>
    </row>
    <row r="1795" spans="1:29">
      <c r="A1795" s="171"/>
      <c r="B1795" s="133"/>
      <c r="C1795" s="133"/>
      <c r="D1795" s="133"/>
      <c r="E1795" s="157"/>
      <c r="F1795" s="133"/>
      <c r="G1795" s="133"/>
      <c r="H1795" s="133"/>
      <c r="I1795" s="133"/>
      <c r="J1795" s="133"/>
      <c r="K1795" s="133"/>
      <c r="L1795" s="133"/>
      <c r="M1795" s="133"/>
      <c r="N1795" s="133"/>
      <c r="O1795" s="156"/>
      <c r="P1795" s="133"/>
      <c r="Q1795" s="133"/>
      <c r="R1795" s="133"/>
      <c r="S1795" s="133"/>
      <c r="T1795" s="133"/>
      <c r="U1795" s="133"/>
      <c r="V1795" s="133"/>
      <c r="W1795" s="133"/>
      <c r="X1795" s="133"/>
      <c r="Y1795" s="133"/>
      <c r="Z1795" s="133"/>
      <c r="AA1795" s="133"/>
      <c r="AB1795" s="129" t="str">
        <f>IF(基本情報登録!$D$10="","",IF(基本情報登録!$D$10=F1795,1,0))</f>
        <v/>
      </c>
      <c r="AC1795" s="133"/>
    </row>
    <row r="1796" spans="1:29">
      <c r="A1796" s="171"/>
      <c r="B1796" s="133"/>
      <c r="C1796" s="133"/>
      <c r="D1796" s="133"/>
      <c r="E1796" s="157"/>
      <c r="F1796" s="133"/>
      <c r="G1796" s="133"/>
      <c r="H1796" s="133"/>
      <c r="I1796" s="133"/>
      <c r="J1796" s="133"/>
      <c r="K1796" s="133"/>
      <c r="L1796" s="133"/>
      <c r="M1796" s="133"/>
      <c r="N1796" s="133"/>
      <c r="O1796" s="156"/>
      <c r="P1796" s="133"/>
      <c r="Q1796" s="133"/>
      <c r="R1796" s="133"/>
      <c r="S1796" s="133"/>
      <c r="T1796" s="133"/>
      <c r="U1796" s="133"/>
      <c r="V1796" s="133"/>
      <c r="W1796" s="133"/>
      <c r="X1796" s="133"/>
      <c r="Y1796" s="133"/>
      <c r="Z1796" s="133"/>
      <c r="AA1796" s="133"/>
      <c r="AB1796" s="129" t="str">
        <f>IF(基本情報登録!$D$10="","",IF(基本情報登録!$D$10=F1796,1,0))</f>
        <v/>
      </c>
      <c r="AC1796" s="133"/>
    </row>
    <row r="1797" spans="1:29">
      <c r="A1797" s="171"/>
      <c r="B1797" s="133"/>
      <c r="C1797" s="133"/>
      <c r="D1797" s="133"/>
      <c r="E1797" s="157"/>
      <c r="F1797" s="133"/>
      <c r="G1797" s="133"/>
      <c r="H1797" s="133"/>
      <c r="I1797" s="133"/>
      <c r="J1797" s="133"/>
      <c r="K1797" s="133"/>
      <c r="L1797" s="133"/>
      <c r="M1797" s="133"/>
      <c r="N1797" s="133"/>
      <c r="O1797" s="156"/>
      <c r="P1797" s="133"/>
      <c r="Q1797" s="133"/>
      <c r="R1797" s="133"/>
      <c r="S1797" s="133"/>
      <c r="T1797" s="133"/>
      <c r="U1797" s="133"/>
      <c r="V1797" s="133"/>
      <c r="W1797" s="133"/>
      <c r="X1797" s="133"/>
      <c r="Y1797" s="133"/>
      <c r="Z1797" s="133"/>
      <c r="AA1797" s="133"/>
      <c r="AB1797" s="129" t="str">
        <f>IF(基本情報登録!$D$10="","",IF(基本情報登録!$D$10=F1797,1,0))</f>
        <v/>
      </c>
      <c r="AC1797" s="133"/>
    </row>
    <row r="1798" spans="1:29">
      <c r="A1798" s="171"/>
      <c r="B1798" s="133"/>
      <c r="C1798" s="133"/>
      <c r="D1798" s="133"/>
      <c r="E1798" s="157"/>
      <c r="F1798" s="133"/>
      <c r="G1798" s="133"/>
      <c r="H1798" s="133"/>
      <c r="I1798" s="133"/>
      <c r="J1798" s="133"/>
      <c r="K1798" s="133"/>
      <c r="L1798" s="133"/>
      <c r="M1798" s="133"/>
      <c r="N1798" s="133"/>
      <c r="O1798" s="156"/>
      <c r="P1798" s="133"/>
      <c r="Q1798" s="133"/>
      <c r="R1798" s="133"/>
      <c r="S1798" s="133"/>
      <c r="T1798" s="133"/>
      <c r="U1798" s="133"/>
      <c r="V1798" s="133"/>
      <c r="W1798" s="133"/>
      <c r="X1798" s="133"/>
      <c r="Y1798" s="133"/>
      <c r="Z1798" s="133"/>
      <c r="AA1798" s="133"/>
      <c r="AB1798" s="129" t="str">
        <f>IF(基本情報登録!$D$10="","",IF(基本情報登録!$D$10=F1798,1,0))</f>
        <v/>
      </c>
      <c r="AC1798" s="133"/>
    </row>
    <row r="1799" spans="1:29">
      <c r="A1799" s="171"/>
      <c r="B1799" s="133"/>
      <c r="C1799" s="133"/>
      <c r="D1799" s="133"/>
      <c r="E1799" s="157"/>
      <c r="F1799" s="133"/>
      <c r="G1799" s="133"/>
      <c r="H1799" s="133"/>
      <c r="I1799" s="133"/>
      <c r="J1799" s="133"/>
      <c r="K1799" s="133"/>
      <c r="L1799" s="133"/>
      <c r="M1799" s="133"/>
      <c r="N1799" s="133"/>
      <c r="O1799" s="156"/>
      <c r="P1799" s="133"/>
      <c r="Q1799" s="133"/>
      <c r="R1799" s="133"/>
      <c r="S1799" s="133"/>
      <c r="T1799" s="133"/>
      <c r="U1799" s="133"/>
      <c r="V1799" s="133"/>
      <c r="W1799" s="133"/>
      <c r="X1799" s="133"/>
      <c r="Y1799" s="133"/>
      <c r="Z1799" s="133"/>
      <c r="AA1799" s="133"/>
      <c r="AB1799" s="129" t="str">
        <f>IF(基本情報登録!$D$10="","",IF(基本情報登録!$D$10=F1799,1,0))</f>
        <v/>
      </c>
      <c r="AC1799" s="133"/>
    </row>
    <row r="1800" spans="1:29">
      <c r="A1800" s="171"/>
      <c r="B1800" s="133"/>
      <c r="C1800" s="133"/>
      <c r="D1800" s="133"/>
      <c r="E1800" s="157"/>
      <c r="F1800" s="133"/>
      <c r="G1800" s="133"/>
      <c r="H1800" s="133"/>
      <c r="I1800" s="133"/>
      <c r="J1800" s="133"/>
      <c r="K1800" s="133"/>
      <c r="L1800" s="133"/>
      <c r="M1800" s="133"/>
      <c r="N1800" s="133"/>
      <c r="O1800" s="156"/>
      <c r="P1800" s="133"/>
      <c r="Q1800" s="133"/>
      <c r="R1800" s="133"/>
      <c r="S1800" s="133"/>
      <c r="T1800" s="133"/>
      <c r="U1800" s="133"/>
      <c r="V1800" s="133"/>
      <c r="W1800" s="133"/>
      <c r="X1800" s="133"/>
      <c r="Y1800" s="133"/>
      <c r="Z1800" s="133"/>
      <c r="AA1800" s="133"/>
      <c r="AB1800" s="129" t="str">
        <f>IF(基本情報登録!$D$10="","",IF(基本情報登録!$D$10=F1800,1,0))</f>
        <v/>
      </c>
      <c r="AC1800" s="133"/>
    </row>
    <row r="1801" spans="1:29">
      <c r="A1801" s="171"/>
      <c r="B1801" s="133"/>
      <c r="C1801" s="133"/>
      <c r="D1801" s="133"/>
      <c r="E1801" s="157"/>
      <c r="F1801" s="133"/>
      <c r="G1801" s="133"/>
      <c r="H1801" s="133"/>
      <c r="I1801" s="133"/>
      <c r="J1801" s="133"/>
      <c r="K1801" s="133"/>
      <c r="L1801" s="133"/>
      <c r="M1801" s="133"/>
      <c r="N1801" s="133"/>
      <c r="O1801" s="156"/>
      <c r="P1801" s="133"/>
      <c r="Q1801" s="133"/>
      <c r="R1801" s="133"/>
      <c r="S1801" s="133"/>
      <c r="T1801" s="133"/>
      <c r="U1801" s="133"/>
      <c r="V1801" s="133"/>
      <c r="W1801" s="133"/>
      <c r="X1801" s="133"/>
      <c r="Y1801" s="133"/>
      <c r="Z1801" s="133"/>
      <c r="AA1801" s="133"/>
      <c r="AB1801" s="129" t="str">
        <f>IF(基本情報登録!$D$10="","",IF(基本情報登録!$D$10=F1801,1,0))</f>
        <v/>
      </c>
      <c r="AC1801" s="133"/>
    </row>
    <row r="1802" spans="1:29">
      <c r="A1802" s="171"/>
      <c r="B1802" s="133"/>
      <c r="C1802" s="133"/>
      <c r="D1802" s="133"/>
      <c r="E1802" s="157"/>
      <c r="F1802" s="133"/>
      <c r="G1802" s="133"/>
      <c r="H1802" s="133"/>
      <c r="I1802" s="133"/>
      <c r="J1802" s="133"/>
      <c r="K1802" s="133"/>
      <c r="L1802" s="133"/>
      <c r="M1802" s="133"/>
      <c r="N1802" s="133"/>
      <c r="O1802" s="156"/>
      <c r="P1802" s="133"/>
      <c r="Q1802" s="133"/>
      <c r="R1802" s="133"/>
      <c r="S1802" s="133"/>
      <c r="T1802" s="133"/>
      <c r="U1802" s="133"/>
      <c r="V1802" s="133"/>
      <c r="W1802" s="133"/>
      <c r="X1802" s="133"/>
      <c r="Y1802" s="133"/>
      <c r="Z1802" s="133"/>
      <c r="AA1802" s="133"/>
      <c r="AB1802" s="129" t="str">
        <f>IF(基本情報登録!$D$10="","",IF(基本情報登録!$D$10=F1802,1,0))</f>
        <v/>
      </c>
      <c r="AC1802" s="133"/>
    </row>
    <row r="1803" spans="1:29">
      <c r="A1803" s="171"/>
      <c r="B1803" s="133"/>
      <c r="C1803" s="133"/>
      <c r="D1803" s="133"/>
      <c r="E1803" s="157"/>
      <c r="F1803" s="133"/>
      <c r="G1803" s="133"/>
      <c r="H1803" s="133"/>
      <c r="I1803" s="133"/>
      <c r="J1803" s="133"/>
      <c r="K1803" s="133"/>
      <c r="L1803" s="133"/>
      <c r="M1803" s="133"/>
      <c r="N1803" s="133"/>
      <c r="O1803" s="156"/>
      <c r="P1803" s="133"/>
      <c r="Q1803" s="133"/>
      <c r="R1803" s="133"/>
      <c r="S1803" s="133"/>
      <c r="T1803" s="133"/>
      <c r="U1803" s="133"/>
      <c r="V1803" s="133"/>
      <c r="W1803" s="133"/>
      <c r="X1803" s="133"/>
      <c r="Y1803" s="133"/>
      <c r="Z1803" s="133"/>
      <c r="AA1803" s="133"/>
      <c r="AB1803" s="129" t="str">
        <f>IF(基本情報登録!$D$10="","",IF(基本情報登録!$D$10=F1803,1,0))</f>
        <v/>
      </c>
      <c r="AC1803" s="133"/>
    </row>
    <row r="1804" spans="1:29">
      <c r="A1804" s="171"/>
      <c r="B1804" s="133"/>
      <c r="C1804" s="133"/>
      <c r="D1804" s="133"/>
      <c r="E1804" s="157"/>
      <c r="F1804" s="133"/>
      <c r="G1804" s="133"/>
      <c r="H1804" s="133"/>
      <c r="I1804" s="133"/>
      <c r="J1804" s="133"/>
      <c r="K1804" s="133"/>
      <c r="L1804" s="133"/>
      <c r="M1804" s="133"/>
      <c r="N1804" s="133"/>
      <c r="O1804" s="156"/>
      <c r="P1804" s="133"/>
      <c r="Q1804" s="133"/>
      <c r="R1804" s="133"/>
      <c r="S1804" s="133"/>
      <c r="T1804" s="133"/>
      <c r="U1804" s="133"/>
      <c r="V1804" s="133"/>
      <c r="W1804" s="133"/>
      <c r="X1804" s="133"/>
      <c r="Y1804" s="133"/>
      <c r="Z1804" s="133"/>
      <c r="AA1804" s="133"/>
      <c r="AB1804" s="129" t="str">
        <f>IF(基本情報登録!$D$10="","",IF(基本情報登録!$D$10=F1804,1,0))</f>
        <v/>
      </c>
      <c r="AC1804" s="133"/>
    </row>
    <row r="1805" spans="1:29">
      <c r="A1805" s="171"/>
      <c r="B1805" s="133"/>
      <c r="C1805" s="133"/>
      <c r="D1805" s="133"/>
      <c r="E1805" s="157"/>
      <c r="F1805" s="133"/>
      <c r="G1805" s="133"/>
      <c r="H1805" s="133"/>
      <c r="I1805" s="133"/>
      <c r="J1805" s="133"/>
      <c r="K1805" s="133"/>
      <c r="L1805" s="133"/>
      <c r="M1805" s="133"/>
      <c r="N1805" s="133"/>
      <c r="O1805" s="156"/>
      <c r="P1805" s="133"/>
      <c r="Q1805" s="133"/>
      <c r="R1805" s="133"/>
      <c r="S1805" s="133"/>
      <c r="T1805" s="133"/>
      <c r="U1805" s="133"/>
      <c r="V1805" s="133"/>
      <c r="W1805" s="133"/>
      <c r="X1805" s="133"/>
      <c r="Y1805" s="133"/>
      <c r="Z1805" s="133"/>
      <c r="AA1805" s="133"/>
      <c r="AB1805" s="129" t="str">
        <f>IF(基本情報登録!$D$10="","",IF(基本情報登録!$D$10=F1805,1,0))</f>
        <v/>
      </c>
      <c r="AC1805" s="133"/>
    </row>
    <row r="1806" spans="1:29">
      <c r="A1806" s="171"/>
      <c r="B1806" s="133"/>
      <c r="C1806" s="133"/>
      <c r="D1806" s="133"/>
      <c r="E1806" s="157"/>
      <c r="F1806" s="133"/>
      <c r="G1806" s="133"/>
      <c r="H1806" s="133"/>
      <c r="I1806" s="133"/>
      <c r="J1806" s="133"/>
      <c r="K1806" s="133"/>
      <c r="L1806" s="133"/>
      <c r="M1806" s="133"/>
      <c r="N1806" s="133"/>
      <c r="O1806" s="156"/>
      <c r="P1806" s="133"/>
      <c r="Q1806" s="133"/>
      <c r="R1806" s="133"/>
      <c r="S1806" s="133"/>
      <c r="T1806" s="133"/>
      <c r="U1806" s="133"/>
      <c r="V1806" s="133"/>
      <c r="W1806" s="133"/>
      <c r="X1806" s="133"/>
      <c r="Y1806" s="133"/>
      <c r="Z1806" s="133"/>
      <c r="AA1806" s="133"/>
      <c r="AB1806" s="129" t="str">
        <f>IF(基本情報登録!$D$10="","",IF(基本情報登録!$D$10=F1806,1,0))</f>
        <v/>
      </c>
      <c r="AC1806" s="133"/>
    </row>
    <row r="1807" spans="1:29">
      <c r="A1807" s="171"/>
      <c r="B1807" s="133"/>
      <c r="C1807" s="133"/>
      <c r="D1807" s="133"/>
      <c r="E1807" s="157"/>
      <c r="F1807" s="133"/>
      <c r="G1807" s="133"/>
      <c r="H1807" s="133"/>
      <c r="I1807" s="133"/>
      <c r="J1807" s="133"/>
      <c r="K1807" s="133"/>
      <c r="L1807" s="133"/>
      <c r="M1807" s="133"/>
      <c r="N1807" s="133"/>
      <c r="O1807" s="156"/>
      <c r="P1807" s="133"/>
      <c r="Q1807" s="133"/>
      <c r="R1807" s="133"/>
      <c r="S1807" s="133"/>
      <c r="T1807" s="133"/>
      <c r="U1807" s="133"/>
      <c r="V1807" s="133"/>
      <c r="W1807" s="133"/>
      <c r="X1807" s="133"/>
      <c r="Y1807" s="133"/>
      <c r="Z1807" s="133"/>
      <c r="AA1807" s="133"/>
      <c r="AB1807" s="129" t="str">
        <f>IF(基本情報登録!$D$10="","",IF(基本情報登録!$D$10=F1807,1,0))</f>
        <v/>
      </c>
      <c r="AC1807" s="133"/>
    </row>
    <row r="1808" spans="1:29">
      <c r="A1808" s="171"/>
      <c r="B1808" s="133"/>
      <c r="C1808" s="133"/>
      <c r="D1808" s="133"/>
      <c r="E1808" s="157"/>
      <c r="F1808" s="133"/>
      <c r="G1808" s="133"/>
      <c r="H1808" s="133"/>
      <c r="I1808" s="133"/>
      <c r="J1808" s="133"/>
      <c r="K1808" s="133"/>
      <c r="L1808" s="133"/>
      <c r="M1808" s="133"/>
      <c r="N1808" s="133"/>
      <c r="O1808" s="156"/>
      <c r="P1808" s="133"/>
      <c r="Q1808" s="133"/>
      <c r="R1808" s="133"/>
      <c r="S1808" s="133"/>
      <c r="T1808" s="133"/>
      <c r="U1808" s="133"/>
      <c r="V1808" s="133"/>
      <c r="W1808" s="133"/>
      <c r="X1808" s="133"/>
      <c r="Y1808" s="133"/>
      <c r="Z1808" s="133"/>
      <c r="AA1808" s="133"/>
      <c r="AB1808" s="129" t="str">
        <f>IF(基本情報登録!$D$10="","",IF(基本情報登録!$D$10=F1808,1,0))</f>
        <v/>
      </c>
      <c r="AC1808" s="133"/>
    </row>
    <row r="1809" spans="1:29">
      <c r="A1809" s="171"/>
      <c r="B1809" s="133"/>
      <c r="C1809" s="133"/>
      <c r="D1809" s="133"/>
      <c r="E1809" s="157"/>
      <c r="F1809" s="133"/>
      <c r="G1809" s="133"/>
      <c r="H1809" s="133"/>
      <c r="I1809" s="133"/>
      <c r="J1809" s="133"/>
      <c r="K1809" s="133"/>
      <c r="L1809" s="133"/>
      <c r="M1809" s="133"/>
      <c r="N1809" s="133"/>
      <c r="O1809" s="156"/>
      <c r="P1809" s="133"/>
      <c r="Q1809" s="133"/>
      <c r="R1809" s="133"/>
      <c r="S1809" s="133"/>
      <c r="T1809" s="133"/>
      <c r="U1809" s="133"/>
      <c r="V1809" s="133"/>
      <c r="W1809" s="133"/>
      <c r="X1809" s="133"/>
      <c r="Y1809" s="133"/>
      <c r="Z1809" s="133"/>
      <c r="AA1809" s="133"/>
      <c r="AB1809" s="129" t="str">
        <f>IF(基本情報登録!$D$10="","",IF(基本情報登録!$D$10=F1809,1,0))</f>
        <v/>
      </c>
      <c r="AC1809" s="133"/>
    </row>
    <row r="1810" spans="1:29">
      <c r="A1810" s="171"/>
      <c r="B1810" s="133"/>
      <c r="C1810" s="133"/>
      <c r="D1810" s="133"/>
      <c r="E1810" s="157"/>
      <c r="F1810" s="133"/>
      <c r="G1810" s="133"/>
      <c r="H1810" s="133"/>
      <c r="I1810" s="133"/>
      <c r="J1810" s="133"/>
      <c r="K1810" s="133"/>
      <c r="L1810" s="133"/>
      <c r="M1810" s="133"/>
      <c r="N1810" s="133"/>
      <c r="O1810" s="156"/>
      <c r="P1810" s="133"/>
      <c r="Q1810" s="133"/>
      <c r="R1810" s="133"/>
      <c r="S1810" s="133"/>
      <c r="T1810" s="133"/>
      <c r="U1810" s="133"/>
      <c r="V1810" s="133"/>
      <c r="W1810" s="133"/>
      <c r="X1810" s="133"/>
      <c r="Y1810" s="133"/>
      <c r="Z1810" s="133"/>
      <c r="AA1810" s="133"/>
      <c r="AB1810" s="129" t="str">
        <f>IF(基本情報登録!$D$10="","",IF(基本情報登録!$D$10=F1810,1,0))</f>
        <v/>
      </c>
      <c r="AC1810" s="133"/>
    </row>
    <row r="1811" spans="1:29">
      <c r="A1811" s="171"/>
      <c r="B1811" s="133"/>
      <c r="C1811" s="133"/>
      <c r="D1811" s="133"/>
      <c r="E1811" s="157"/>
      <c r="F1811" s="133"/>
      <c r="G1811" s="133"/>
      <c r="H1811" s="133"/>
      <c r="I1811" s="133"/>
      <c r="J1811" s="133"/>
      <c r="K1811" s="133"/>
      <c r="L1811" s="133"/>
      <c r="M1811" s="133"/>
      <c r="N1811" s="133"/>
      <c r="O1811" s="156"/>
      <c r="P1811" s="133"/>
      <c r="Q1811" s="133"/>
      <c r="R1811" s="133"/>
      <c r="S1811" s="133"/>
      <c r="T1811" s="133"/>
      <c r="U1811" s="133"/>
      <c r="V1811" s="133"/>
      <c r="W1811" s="133"/>
      <c r="X1811" s="133"/>
      <c r="Y1811" s="133"/>
      <c r="Z1811" s="133"/>
      <c r="AA1811" s="133"/>
      <c r="AB1811" s="129" t="str">
        <f>IF(基本情報登録!$D$10="","",IF(基本情報登録!$D$10=F1811,1,0))</f>
        <v/>
      </c>
      <c r="AC1811" s="133"/>
    </row>
    <row r="1812" spans="1:29">
      <c r="A1812" s="171"/>
      <c r="B1812" s="133"/>
      <c r="C1812" s="133"/>
      <c r="D1812" s="133"/>
      <c r="E1812" s="157"/>
      <c r="F1812" s="133"/>
      <c r="G1812" s="133"/>
      <c r="H1812" s="133"/>
      <c r="I1812" s="133"/>
      <c r="J1812" s="133"/>
      <c r="K1812" s="133"/>
      <c r="L1812" s="133"/>
      <c r="M1812" s="133"/>
      <c r="N1812" s="133"/>
      <c r="O1812" s="156"/>
      <c r="P1812" s="133"/>
      <c r="Q1812" s="133"/>
      <c r="R1812" s="133"/>
      <c r="S1812" s="133"/>
      <c r="T1812" s="133"/>
      <c r="U1812" s="133"/>
      <c r="V1812" s="133"/>
      <c r="W1812" s="133"/>
      <c r="X1812" s="133"/>
      <c r="Y1812" s="133"/>
      <c r="Z1812" s="133"/>
      <c r="AA1812" s="133"/>
      <c r="AB1812" s="129" t="str">
        <f>IF(基本情報登録!$D$10="","",IF(基本情報登録!$D$10=F1812,1,0))</f>
        <v/>
      </c>
      <c r="AC1812" s="133"/>
    </row>
    <row r="1813" spans="1:29">
      <c r="A1813" s="171"/>
      <c r="B1813" s="133"/>
      <c r="C1813" s="133"/>
      <c r="D1813" s="133"/>
      <c r="E1813" s="157"/>
      <c r="F1813" s="133"/>
      <c r="G1813" s="133"/>
      <c r="H1813" s="133"/>
      <c r="I1813" s="133"/>
      <c r="J1813" s="133"/>
      <c r="K1813" s="133"/>
      <c r="L1813" s="133"/>
      <c r="M1813" s="133"/>
      <c r="N1813" s="133"/>
      <c r="O1813" s="156"/>
      <c r="P1813" s="133"/>
      <c r="Q1813" s="133"/>
      <c r="R1813" s="133"/>
      <c r="S1813" s="133"/>
      <c r="T1813" s="133"/>
      <c r="U1813" s="133"/>
      <c r="V1813" s="133"/>
      <c r="W1813" s="133"/>
      <c r="X1813" s="133"/>
      <c r="Y1813" s="133"/>
      <c r="Z1813" s="133"/>
      <c r="AA1813" s="133"/>
      <c r="AB1813" s="129" t="str">
        <f>IF(基本情報登録!$D$10="","",IF(基本情報登録!$D$10=F1813,1,0))</f>
        <v/>
      </c>
      <c r="AC1813" s="133"/>
    </row>
    <row r="1814" spans="1:29">
      <c r="A1814" s="171"/>
      <c r="B1814" s="133"/>
      <c r="C1814" s="133"/>
      <c r="D1814" s="133"/>
      <c r="E1814" s="157"/>
      <c r="F1814" s="133"/>
      <c r="G1814" s="133"/>
      <c r="H1814" s="133"/>
      <c r="I1814" s="133"/>
      <c r="J1814" s="133"/>
      <c r="K1814" s="133"/>
      <c r="L1814" s="133"/>
      <c r="M1814" s="133"/>
      <c r="N1814" s="133"/>
      <c r="O1814" s="156"/>
      <c r="P1814" s="133"/>
      <c r="Q1814" s="133"/>
      <c r="R1814" s="133"/>
      <c r="S1814" s="133"/>
      <c r="T1814" s="133"/>
      <c r="U1814" s="133"/>
      <c r="V1814" s="133"/>
      <c r="W1814" s="133"/>
      <c r="X1814" s="133"/>
      <c r="Y1814" s="133"/>
      <c r="Z1814" s="133"/>
      <c r="AA1814" s="133"/>
      <c r="AB1814" s="129" t="str">
        <f>IF(基本情報登録!$D$10="","",IF(基本情報登録!$D$10=F1814,1,0))</f>
        <v/>
      </c>
      <c r="AC1814" s="133"/>
    </row>
    <row r="1815" spans="1:29">
      <c r="A1815" s="171"/>
      <c r="B1815" s="133"/>
      <c r="C1815" s="133"/>
      <c r="D1815" s="133"/>
      <c r="E1815" s="157"/>
      <c r="F1815" s="133"/>
      <c r="G1815" s="133"/>
      <c r="H1815" s="133"/>
      <c r="I1815" s="133"/>
      <c r="J1815" s="133"/>
      <c r="K1815" s="133"/>
      <c r="L1815" s="133"/>
      <c r="M1815" s="133"/>
      <c r="N1815" s="133"/>
      <c r="O1815" s="156"/>
      <c r="P1815" s="133"/>
      <c r="Q1815" s="133"/>
      <c r="R1815" s="133"/>
      <c r="S1815" s="133"/>
      <c r="T1815" s="133"/>
      <c r="U1815" s="133"/>
      <c r="V1815" s="133"/>
      <c r="W1815" s="133"/>
      <c r="X1815" s="133"/>
      <c r="Y1815" s="133"/>
      <c r="Z1815" s="133"/>
      <c r="AA1815" s="133"/>
      <c r="AB1815" s="129" t="str">
        <f>IF(基本情報登録!$D$10="","",IF(基本情報登録!$D$10=F1815,1,0))</f>
        <v/>
      </c>
      <c r="AC1815" s="133"/>
    </row>
    <row r="1816" spans="1:29">
      <c r="A1816" s="171"/>
      <c r="B1816" s="133"/>
      <c r="C1816" s="133"/>
      <c r="D1816" s="133"/>
      <c r="E1816" s="157"/>
      <c r="F1816" s="133"/>
      <c r="G1816" s="133"/>
      <c r="H1816" s="133"/>
      <c r="I1816" s="133"/>
      <c r="J1816" s="133"/>
      <c r="K1816" s="133"/>
      <c r="L1816" s="133"/>
      <c r="M1816" s="133"/>
      <c r="N1816" s="133"/>
      <c r="O1816" s="156"/>
      <c r="P1816" s="133"/>
      <c r="Q1816" s="133"/>
      <c r="R1816" s="133"/>
      <c r="S1816" s="133"/>
      <c r="T1816" s="133"/>
      <c r="U1816" s="133"/>
      <c r="V1816" s="133"/>
      <c r="W1816" s="133"/>
      <c r="X1816" s="133"/>
      <c r="Y1816" s="133"/>
      <c r="Z1816" s="133"/>
      <c r="AA1816" s="133"/>
      <c r="AB1816" s="129" t="str">
        <f>IF(基本情報登録!$D$10="","",IF(基本情報登録!$D$10=F1816,1,0))</f>
        <v/>
      </c>
      <c r="AC1816" s="133"/>
    </row>
    <row r="1817" spans="1:29">
      <c r="A1817" s="171"/>
      <c r="B1817" s="133"/>
      <c r="C1817" s="133"/>
      <c r="D1817" s="133"/>
      <c r="E1817" s="157"/>
      <c r="F1817" s="133"/>
      <c r="G1817" s="133"/>
      <c r="H1817" s="133"/>
      <c r="I1817" s="133"/>
      <c r="J1817" s="133"/>
      <c r="K1817" s="133"/>
      <c r="L1817" s="133"/>
      <c r="M1817" s="133"/>
      <c r="N1817" s="133"/>
      <c r="O1817" s="156"/>
      <c r="P1817" s="133"/>
      <c r="Q1817" s="133"/>
      <c r="R1817" s="133"/>
      <c r="S1817" s="133"/>
      <c r="T1817" s="133"/>
      <c r="U1817" s="133"/>
      <c r="V1817" s="133"/>
      <c r="W1817" s="133"/>
      <c r="X1817" s="133"/>
      <c r="Y1817" s="133"/>
      <c r="Z1817" s="133"/>
      <c r="AA1817" s="133"/>
      <c r="AB1817" s="129" t="str">
        <f>IF(基本情報登録!$D$10="","",IF(基本情報登録!$D$10=F1817,1,0))</f>
        <v/>
      </c>
      <c r="AC1817" s="133"/>
    </row>
    <row r="1818" spans="1:29">
      <c r="A1818" s="171"/>
      <c r="B1818" s="133"/>
      <c r="C1818" s="133"/>
      <c r="D1818" s="133"/>
      <c r="E1818" s="157"/>
      <c r="F1818" s="133"/>
      <c r="G1818" s="133"/>
      <c r="H1818" s="133"/>
      <c r="I1818" s="133"/>
      <c r="J1818" s="133"/>
      <c r="K1818" s="133"/>
      <c r="L1818" s="133"/>
      <c r="M1818" s="133"/>
      <c r="N1818" s="133"/>
      <c r="O1818" s="156"/>
      <c r="P1818" s="133"/>
      <c r="Q1818" s="133"/>
      <c r="R1818" s="133"/>
      <c r="S1818" s="133"/>
      <c r="T1818" s="133"/>
      <c r="U1818" s="133"/>
      <c r="V1818" s="133"/>
      <c r="W1818" s="133"/>
      <c r="X1818" s="133"/>
      <c r="Y1818" s="133"/>
      <c r="Z1818" s="133"/>
      <c r="AA1818" s="133"/>
      <c r="AB1818" s="129" t="str">
        <f>IF(基本情報登録!$D$10="","",IF(基本情報登録!$D$10=F1818,1,0))</f>
        <v/>
      </c>
      <c r="AC1818" s="133"/>
    </row>
    <row r="1819" spans="1:29">
      <c r="A1819" s="171"/>
      <c r="B1819" s="133"/>
      <c r="C1819" s="133"/>
      <c r="D1819" s="133"/>
      <c r="E1819" s="157"/>
      <c r="F1819" s="133"/>
      <c r="G1819" s="133"/>
      <c r="H1819" s="133"/>
      <c r="I1819" s="133"/>
      <c r="J1819" s="133"/>
      <c r="K1819" s="133"/>
      <c r="L1819" s="133"/>
      <c r="M1819" s="133"/>
      <c r="N1819" s="133"/>
      <c r="O1819" s="156"/>
      <c r="P1819" s="133"/>
      <c r="Q1819" s="133"/>
      <c r="R1819" s="133"/>
      <c r="S1819" s="133"/>
      <c r="T1819" s="133"/>
      <c r="U1819" s="133"/>
      <c r="V1819" s="133"/>
      <c r="W1819" s="133"/>
      <c r="X1819" s="133"/>
      <c r="Y1819" s="133"/>
      <c r="Z1819" s="133"/>
      <c r="AA1819" s="133"/>
      <c r="AB1819" s="129" t="str">
        <f>IF(基本情報登録!$D$10="","",IF(基本情報登録!$D$10=F1819,1,0))</f>
        <v/>
      </c>
      <c r="AC1819" s="133"/>
    </row>
    <row r="1820" spans="1:29">
      <c r="A1820" s="171"/>
      <c r="B1820" s="133"/>
      <c r="C1820" s="133"/>
      <c r="D1820" s="133"/>
      <c r="E1820" s="157"/>
      <c r="F1820" s="133"/>
      <c r="G1820" s="133"/>
      <c r="H1820" s="133"/>
      <c r="I1820" s="133"/>
      <c r="J1820" s="133"/>
      <c r="K1820" s="133"/>
      <c r="L1820" s="133"/>
      <c r="M1820" s="133"/>
      <c r="N1820" s="133"/>
      <c r="O1820" s="156"/>
      <c r="P1820" s="133"/>
      <c r="Q1820" s="133"/>
      <c r="R1820" s="133"/>
      <c r="S1820" s="133"/>
      <c r="T1820" s="133"/>
      <c r="U1820" s="133"/>
      <c r="V1820" s="133"/>
      <c r="W1820" s="133"/>
      <c r="X1820" s="133"/>
      <c r="Y1820" s="133"/>
      <c r="Z1820" s="133"/>
      <c r="AA1820" s="133"/>
      <c r="AB1820" s="129" t="str">
        <f>IF(基本情報登録!$D$10="","",IF(基本情報登録!$D$10=F1820,1,0))</f>
        <v/>
      </c>
      <c r="AC1820" s="133"/>
    </row>
    <row r="1821" spans="1:29">
      <c r="A1821" s="171"/>
      <c r="B1821" s="133"/>
      <c r="C1821" s="133"/>
      <c r="D1821" s="133"/>
      <c r="E1821" s="157"/>
      <c r="F1821" s="133"/>
      <c r="G1821" s="133"/>
      <c r="H1821" s="133"/>
      <c r="I1821" s="133"/>
      <c r="J1821" s="133"/>
      <c r="K1821" s="133"/>
      <c r="L1821" s="133"/>
      <c r="M1821" s="133"/>
      <c r="N1821" s="133"/>
      <c r="O1821" s="156"/>
      <c r="P1821" s="133"/>
      <c r="Q1821" s="133"/>
      <c r="R1821" s="133"/>
      <c r="S1821" s="133"/>
      <c r="T1821" s="133"/>
      <c r="U1821" s="133"/>
      <c r="V1821" s="133"/>
      <c r="W1821" s="133"/>
      <c r="X1821" s="133"/>
      <c r="Y1821" s="133"/>
      <c r="Z1821" s="133"/>
      <c r="AA1821" s="133"/>
      <c r="AB1821" s="129" t="str">
        <f>IF(基本情報登録!$D$10="","",IF(基本情報登録!$D$10=F1821,1,0))</f>
        <v/>
      </c>
      <c r="AC1821" s="133"/>
    </row>
    <row r="1822" spans="1:29">
      <c r="A1822" s="171"/>
      <c r="B1822" s="133"/>
      <c r="C1822" s="133"/>
      <c r="D1822" s="133"/>
      <c r="E1822" s="157"/>
      <c r="F1822" s="133"/>
      <c r="G1822" s="133"/>
      <c r="H1822" s="133"/>
      <c r="I1822" s="133"/>
      <c r="J1822" s="133"/>
      <c r="K1822" s="133"/>
      <c r="L1822" s="133"/>
      <c r="M1822" s="133"/>
      <c r="N1822" s="133"/>
      <c r="O1822" s="156"/>
      <c r="P1822" s="133"/>
      <c r="Q1822" s="133"/>
      <c r="R1822" s="133"/>
      <c r="S1822" s="133"/>
      <c r="T1822" s="133"/>
      <c r="U1822" s="133"/>
      <c r="V1822" s="133"/>
      <c r="W1822" s="133"/>
      <c r="X1822" s="133"/>
      <c r="Y1822" s="133"/>
      <c r="Z1822" s="133"/>
      <c r="AA1822" s="133"/>
      <c r="AB1822" s="129" t="str">
        <f>IF(基本情報登録!$D$10="","",IF(基本情報登録!$D$10=F1822,1,0))</f>
        <v/>
      </c>
      <c r="AC1822" s="133"/>
    </row>
    <row r="1823" spans="1:29">
      <c r="A1823" s="171"/>
      <c r="B1823" s="133"/>
      <c r="C1823" s="133"/>
      <c r="D1823" s="133"/>
      <c r="E1823" s="157"/>
      <c r="F1823" s="133"/>
      <c r="G1823" s="133"/>
      <c r="H1823" s="133"/>
      <c r="I1823" s="133"/>
      <c r="J1823" s="133"/>
      <c r="K1823" s="133"/>
      <c r="L1823" s="133"/>
      <c r="M1823" s="133"/>
      <c r="N1823" s="133"/>
      <c r="O1823" s="156"/>
      <c r="P1823" s="133"/>
      <c r="Q1823" s="133"/>
      <c r="R1823" s="133"/>
      <c r="S1823" s="133"/>
      <c r="T1823" s="133"/>
      <c r="U1823" s="133"/>
      <c r="V1823" s="133"/>
      <c r="W1823" s="133"/>
      <c r="X1823" s="133"/>
      <c r="Y1823" s="133"/>
      <c r="Z1823" s="133"/>
      <c r="AA1823" s="133"/>
      <c r="AB1823" s="129" t="str">
        <f>IF(基本情報登録!$D$10="","",IF(基本情報登録!$D$10=F1823,1,0))</f>
        <v/>
      </c>
      <c r="AC1823" s="133"/>
    </row>
    <row r="1824" spans="1:29">
      <c r="A1824" s="171"/>
      <c r="B1824" s="133"/>
      <c r="C1824" s="133"/>
      <c r="D1824" s="133"/>
      <c r="E1824" s="157"/>
      <c r="F1824" s="133"/>
      <c r="G1824" s="133"/>
      <c r="H1824" s="133"/>
      <c r="I1824" s="133"/>
      <c r="J1824" s="133"/>
      <c r="K1824" s="133"/>
      <c r="L1824" s="133"/>
      <c r="M1824" s="133"/>
      <c r="N1824" s="133"/>
      <c r="O1824" s="156"/>
      <c r="P1824" s="133"/>
      <c r="Q1824" s="133"/>
      <c r="R1824" s="133"/>
      <c r="S1824" s="133"/>
      <c r="T1824" s="133"/>
      <c r="U1824" s="133"/>
      <c r="V1824" s="133"/>
      <c r="W1824" s="133"/>
      <c r="X1824" s="133"/>
      <c r="Y1824" s="133"/>
      <c r="Z1824" s="133"/>
      <c r="AA1824" s="133"/>
      <c r="AB1824" s="129" t="str">
        <f>IF(基本情報登録!$D$10="","",IF(基本情報登録!$D$10=F1824,1,0))</f>
        <v/>
      </c>
      <c r="AC1824" s="133"/>
    </row>
    <row r="1825" spans="1:29">
      <c r="A1825" s="171"/>
      <c r="B1825" s="133"/>
      <c r="C1825" s="133"/>
      <c r="D1825" s="133"/>
      <c r="E1825" s="157"/>
      <c r="F1825" s="133"/>
      <c r="G1825" s="133"/>
      <c r="H1825" s="133"/>
      <c r="I1825" s="133"/>
      <c r="J1825" s="133"/>
      <c r="K1825" s="133"/>
      <c r="L1825" s="133"/>
      <c r="M1825" s="133"/>
      <c r="N1825" s="133"/>
      <c r="O1825" s="156"/>
      <c r="P1825" s="133"/>
      <c r="Q1825" s="133"/>
      <c r="R1825" s="133"/>
      <c r="S1825" s="133"/>
      <c r="T1825" s="133"/>
      <c r="U1825" s="133"/>
      <c r="V1825" s="133"/>
      <c r="W1825" s="133"/>
      <c r="X1825" s="133"/>
      <c r="Y1825" s="133"/>
      <c r="Z1825" s="133"/>
      <c r="AA1825" s="133"/>
      <c r="AB1825" s="129" t="str">
        <f>IF(基本情報登録!$D$10="","",IF(基本情報登録!$D$10=F1825,1,0))</f>
        <v/>
      </c>
      <c r="AC1825" s="133"/>
    </row>
    <row r="1826" spans="1:29">
      <c r="A1826" s="171"/>
      <c r="B1826" s="133"/>
      <c r="C1826" s="133"/>
      <c r="D1826" s="133"/>
      <c r="E1826" s="157"/>
      <c r="F1826" s="133"/>
      <c r="G1826" s="133"/>
      <c r="H1826" s="133"/>
      <c r="I1826" s="133"/>
      <c r="J1826" s="133"/>
      <c r="K1826" s="133"/>
      <c r="L1826" s="133"/>
      <c r="M1826" s="133"/>
      <c r="N1826" s="133"/>
      <c r="O1826" s="156"/>
      <c r="P1826" s="133"/>
      <c r="Q1826" s="133"/>
      <c r="R1826" s="133"/>
      <c r="S1826" s="133"/>
      <c r="T1826" s="133"/>
      <c r="U1826" s="133"/>
      <c r="V1826" s="133"/>
      <c r="W1826" s="133"/>
      <c r="X1826" s="133"/>
      <c r="Y1826" s="133"/>
      <c r="Z1826" s="133"/>
      <c r="AA1826" s="133"/>
      <c r="AB1826" s="129" t="str">
        <f>IF(基本情報登録!$D$10="","",IF(基本情報登録!$D$10=F1826,1,0))</f>
        <v/>
      </c>
      <c r="AC1826" s="133"/>
    </row>
    <row r="1827" spans="1:29">
      <c r="A1827" s="171"/>
      <c r="B1827" s="133"/>
      <c r="C1827" s="133"/>
      <c r="D1827" s="133"/>
      <c r="E1827" s="157"/>
      <c r="F1827" s="133"/>
      <c r="G1827" s="133"/>
      <c r="H1827" s="133"/>
      <c r="I1827" s="133"/>
      <c r="J1827" s="133"/>
      <c r="K1827" s="133"/>
      <c r="L1827" s="133"/>
      <c r="M1827" s="133"/>
      <c r="N1827" s="133"/>
      <c r="O1827" s="156"/>
      <c r="P1827" s="133"/>
      <c r="Q1827" s="133"/>
      <c r="R1827" s="133"/>
      <c r="S1827" s="133"/>
      <c r="T1827" s="133"/>
      <c r="U1827" s="133"/>
      <c r="V1827" s="133"/>
      <c r="W1827" s="133"/>
      <c r="X1827" s="133"/>
      <c r="Y1827" s="133"/>
      <c r="Z1827" s="133"/>
      <c r="AA1827" s="133"/>
      <c r="AB1827" s="129" t="str">
        <f>IF(基本情報登録!$D$10="","",IF(基本情報登録!$D$10=F1827,1,0))</f>
        <v/>
      </c>
      <c r="AC1827" s="133"/>
    </row>
    <row r="1828" spans="1:29">
      <c r="A1828" s="171"/>
      <c r="B1828" s="133"/>
      <c r="C1828" s="133"/>
      <c r="D1828" s="133"/>
      <c r="E1828" s="157"/>
      <c r="F1828" s="133"/>
      <c r="G1828" s="133"/>
      <c r="H1828" s="133"/>
      <c r="I1828" s="133"/>
      <c r="J1828" s="133"/>
      <c r="K1828" s="133"/>
      <c r="L1828" s="133"/>
      <c r="M1828" s="133"/>
      <c r="N1828" s="133"/>
      <c r="O1828" s="156"/>
      <c r="P1828" s="133"/>
      <c r="Q1828" s="133"/>
      <c r="R1828" s="133"/>
      <c r="S1828" s="133"/>
      <c r="T1828" s="133"/>
      <c r="U1828" s="133"/>
      <c r="V1828" s="133"/>
      <c r="W1828" s="133"/>
      <c r="X1828" s="133"/>
      <c r="Y1828" s="133"/>
      <c r="Z1828" s="133"/>
      <c r="AA1828" s="133"/>
      <c r="AB1828" s="129" t="str">
        <f>IF(基本情報登録!$D$10="","",IF(基本情報登録!$D$10=F1828,1,0))</f>
        <v/>
      </c>
      <c r="AC1828" s="133"/>
    </row>
    <row r="1829" spans="1:29">
      <c r="A1829" s="171"/>
      <c r="B1829" s="133"/>
      <c r="C1829" s="133"/>
      <c r="D1829" s="133"/>
      <c r="E1829" s="157"/>
      <c r="F1829" s="133"/>
      <c r="G1829" s="133"/>
      <c r="H1829" s="133"/>
      <c r="I1829" s="133"/>
      <c r="J1829" s="133"/>
      <c r="K1829" s="133"/>
      <c r="L1829" s="133"/>
      <c r="M1829" s="133"/>
      <c r="N1829" s="133"/>
      <c r="O1829" s="156"/>
      <c r="P1829" s="133"/>
      <c r="Q1829" s="133"/>
      <c r="R1829" s="133"/>
      <c r="S1829" s="133"/>
      <c r="T1829" s="133"/>
      <c r="U1829" s="133"/>
      <c r="V1829" s="133"/>
      <c r="W1829" s="133"/>
      <c r="X1829" s="133"/>
      <c r="Y1829" s="133"/>
      <c r="Z1829" s="133"/>
      <c r="AA1829" s="133"/>
      <c r="AB1829" s="129" t="str">
        <f>IF(基本情報登録!$D$10="","",IF(基本情報登録!$D$10=F1829,1,0))</f>
        <v/>
      </c>
      <c r="AC1829" s="133"/>
    </row>
    <row r="1830" spans="1:29">
      <c r="A1830" s="171"/>
      <c r="B1830" s="133"/>
      <c r="C1830" s="133"/>
      <c r="D1830" s="133"/>
      <c r="E1830" s="157"/>
      <c r="F1830" s="133"/>
      <c r="G1830" s="133"/>
      <c r="H1830" s="133"/>
      <c r="I1830" s="133"/>
      <c r="J1830" s="133"/>
      <c r="K1830" s="133"/>
      <c r="L1830" s="133"/>
      <c r="M1830" s="133"/>
      <c r="N1830" s="133"/>
      <c r="O1830" s="156"/>
      <c r="P1830" s="133"/>
      <c r="Q1830" s="133"/>
      <c r="R1830" s="133"/>
      <c r="S1830" s="133"/>
      <c r="T1830" s="133"/>
      <c r="U1830" s="133"/>
      <c r="V1830" s="133"/>
      <c r="W1830" s="133"/>
      <c r="X1830" s="133"/>
      <c r="Y1830" s="133"/>
      <c r="Z1830" s="133"/>
      <c r="AA1830" s="133"/>
      <c r="AB1830" s="129" t="str">
        <f>IF(基本情報登録!$D$10="","",IF(基本情報登録!$D$10=F1830,1,0))</f>
        <v/>
      </c>
      <c r="AC1830" s="133"/>
    </row>
    <row r="1831" spans="1:29">
      <c r="A1831" s="171"/>
      <c r="B1831" s="133"/>
      <c r="C1831" s="133"/>
      <c r="D1831" s="133"/>
      <c r="E1831" s="157"/>
      <c r="F1831" s="133"/>
      <c r="G1831" s="133"/>
      <c r="H1831" s="133"/>
      <c r="I1831" s="133"/>
      <c r="J1831" s="133"/>
      <c r="K1831" s="133"/>
      <c r="L1831" s="133"/>
      <c r="M1831" s="133"/>
      <c r="N1831" s="133"/>
      <c r="O1831" s="156"/>
      <c r="P1831" s="133"/>
      <c r="Q1831" s="133"/>
      <c r="R1831" s="133"/>
      <c r="S1831" s="133"/>
      <c r="T1831" s="133"/>
      <c r="U1831" s="133"/>
      <c r="V1831" s="133"/>
      <c r="W1831" s="133"/>
      <c r="X1831" s="133"/>
      <c r="Y1831" s="133"/>
      <c r="Z1831" s="133"/>
      <c r="AA1831" s="133"/>
      <c r="AB1831" s="129" t="str">
        <f>IF(基本情報登録!$D$10="","",IF(基本情報登録!$D$10=F1831,1,0))</f>
        <v/>
      </c>
      <c r="AC1831" s="133"/>
    </row>
    <row r="1832" spans="1:29">
      <c r="A1832" s="171"/>
      <c r="B1832" s="133"/>
      <c r="C1832" s="133"/>
      <c r="D1832" s="133"/>
      <c r="E1832" s="157"/>
      <c r="F1832" s="133"/>
      <c r="G1832" s="133"/>
      <c r="H1832" s="133"/>
      <c r="I1832" s="133"/>
      <c r="J1832" s="133"/>
      <c r="K1832" s="133"/>
      <c r="L1832" s="133"/>
      <c r="M1832" s="133"/>
      <c r="N1832" s="133"/>
      <c r="O1832" s="156"/>
      <c r="P1832" s="133"/>
      <c r="Q1832" s="133"/>
      <c r="R1832" s="133"/>
      <c r="S1832" s="133"/>
      <c r="T1832" s="133"/>
      <c r="U1832" s="133"/>
      <c r="V1832" s="133"/>
      <c r="W1832" s="133"/>
      <c r="X1832" s="133"/>
      <c r="Y1832" s="133"/>
      <c r="Z1832" s="133"/>
      <c r="AA1832" s="133"/>
      <c r="AB1832" s="129" t="str">
        <f>IF(基本情報登録!$D$10="","",IF(基本情報登録!$D$10=F1832,1,0))</f>
        <v/>
      </c>
      <c r="AC1832" s="133"/>
    </row>
    <row r="1833" spans="1:29">
      <c r="A1833" s="171"/>
      <c r="B1833" s="133"/>
      <c r="C1833" s="133"/>
      <c r="D1833" s="133"/>
      <c r="E1833" s="157"/>
      <c r="F1833" s="133"/>
      <c r="G1833" s="133"/>
      <c r="H1833" s="133"/>
      <c r="I1833" s="133"/>
      <c r="J1833" s="133"/>
      <c r="K1833" s="133"/>
      <c r="L1833" s="133"/>
      <c r="M1833" s="133"/>
      <c r="N1833" s="133"/>
      <c r="O1833" s="156"/>
      <c r="P1833" s="133"/>
      <c r="Q1833" s="133"/>
      <c r="R1833" s="133"/>
      <c r="S1833" s="133"/>
      <c r="T1833" s="133"/>
      <c r="U1833" s="133"/>
      <c r="V1833" s="133"/>
      <c r="W1833" s="133"/>
      <c r="X1833" s="133"/>
      <c r="Y1833" s="133"/>
      <c r="Z1833" s="133"/>
      <c r="AA1833" s="133"/>
      <c r="AB1833" s="129" t="str">
        <f>IF(基本情報登録!$D$10="","",IF(基本情報登録!$D$10=F1833,1,0))</f>
        <v/>
      </c>
      <c r="AC1833" s="133"/>
    </row>
    <row r="1834" spans="1:29">
      <c r="A1834" s="171"/>
      <c r="B1834" s="133"/>
      <c r="C1834" s="133"/>
      <c r="D1834" s="133"/>
      <c r="E1834" s="157"/>
      <c r="F1834" s="133"/>
      <c r="G1834" s="133"/>
      <c r="H1834" s="133"/>
      <c r="I1834" s="133"/>
      <c r="J1834" s="133"/>
      <c r="K1834" s="133"/>
      <c r="L1834" s="133"/>
      <c r="M1834" s="133"/>
      <c r="N1834" s="133"/>
      <c r="O1834" s="156"/>
      <c r="P1834" s="133"/>
      <c r="Q1834" s="133"/>
      <c r="R1834" s="133"/>
      <c r="S1834" s="133"/>
      <c r="T1834" s="133"/>
      <c r="U1834" s="133"/>
      <c r="V1834" s="133"/>
      <c r="W1834" s="133"/>
      <c r="X1834" s="133"/>
      <c r="Y1834" s="133"/>
      <c r="Z1834" s="133"/>
      <c r="AA1834" s="133"/>
      <c r="AB1834" s="129" t="str">
        <f>IF(基本情報登録!$D$10="","",IF(基本情報登録!$D$10=F1834,1,0))</f>
        <v/>
      </c>
      <c r="AC1834" s="133"/>
    </row>
    <row r="1835" spans="1:29">
      <c r="A1835" s="171"/>
      <c r="B1835" s="133"/>
      <c r="C1835" s="133"/>
      <c r="D1835" s="133"/>
      <c r="E1835" s="157"/>
      <c r="F1835" s="133"/>
      <c r="G1835" s="133"/>
      <c r="H1835" s="133"/>
      <c r="I1835" s="133"/>
      <c r="J1835" s="133"/>
      <c r="K1835" s="133"/>
      <c r="L1835" s="133"/>
      <c r="M1835" s="133"/>
      <c r="N1835" s="133"/>
      <c r="O1835" s="156"/>
      <c r="P1835" s="133"/>
      <c r="Q1835" s="133"/>
      <c r="R1835" s="133"/>
      <c r="S1835" s="133"/>
      <c r="T1835" s="133"/>
      <c r="U1835" s="133"/>
      <c r="V1835" s="133"/>
      <c r="W1835" s="133"/>
      <c r="X1835" s="133"/>
      <c r="Y1835" s="133"/>
      <c r="Z1835" s="133"/>
      <c r="AA1835" s="133"/>
      <c r="AB1835" s="129" t="str">
        <f>IF(基本情報登録!$D$10="","",IF(基本情報登録!$D$10=F1835,1,0))</f>
        <v/>
      </c>
      <c r="AC1835" s="133"/>
    </row>
    <row r="1836" spans="1:29">
      <c r="A1836" s="171"/>
      <c r="B1836" s="133"/>
      <c r="C1836" s="133"/>
      <c r="D1836" s="133"/>
      <c r="E1836" s="157"/>
      <c r="F1836" s="133"/>
      <c r="G1836" s="133"/>
      <c r="H1836" s="133"/>
      <c r="I1836" s="133"/>
      <c r="J1836" s="133"/>
      <c r="K1836" s="133"/>
      <c r="L1836" s="133"/>
      <c r="M1836" s="133"/>
      <c r="N1836" s="133"/>
      <c r="O1836" s="156"/>
      <c r="P1836" s="133"/>
      <c r="Q1836" s="133"/>
      <c r="R1836" s="133"/>
      <c r="S1836" s="133"/>
      <c r="T1836" s="133"/>
      <c r="U1836" s="133"/>
      <c r="V1836" s="133"/>
      <c r="W1836" s="133"/>
      <c r="X1836" s="133"/>
      <c r="Y1836" s="133"/>
      <c r="Z1836" s="133"/>
      <c r="AA1836" s="133"/>
      <c r="AB1836" s="129" t="str">
        <f>IF(基本情報登録!$D$10="","",IF(基本情報登録!$D$10=F1836,1,0))</f>
        <v/>
      </c>
      <c r="AC1836" s="133"/>
    </row>
    <row r="1837" spans="1:29">
      <c r="A1837" s="171"/>
      <c r="B1837" s="133"/>
      <c r="C1837" s="133"/>
      <c r="D1837" s="133"/>
      <c r="E1837" s="157"/>
      <c r="F1837" s="133"/>
      <c r="G1837" s="133"/>
      <c r="H1837" s="133"/>
      <c r="I1837" s="133"/>
      <c r="J1837" s="133"/>
      <c r="K1837" s="133"/>
      <c r="L1837" s="133"/>
      <c r="M1837" s="133"/>
      <c r="N1837" s="133"/>
      <c r="O1837" s="156"/>
      <c r="P1837" s="133"/>
      <c r="Q1837" s="133"/>
      <c r="R1837" s="133"/>
      <c r="S1837" s="133"/>
      <c r="T1837" s="133"/>
      <c r="U1837" s="133"/>
      <c r="V1837" s="133"/>
      <c r="W1837" s="133"/>
      <c r="X1837" s="133"/>
      <c r="Y1837" s="133"/>
      <c r="Z1837" s="133"/>
      <c r="AA1837" s="133"/>
      <c r="AB1837" s="129" t="str">
        <f>IF(基本情報登録!$D$10="","",IF(基本情報登録!$D$10=F1837,1,0))</f>
        <v/>
      </c>
      <c r="AC1837" s="133"/>
    </row>
    <row r="1838" spans="1:29">
      <c r="A1838" s="171"/>
      <c r="B1838" s="133"/>
      <c r="C1838" s="133"/>
      <c r="D1838" s="133"/>
      <c r="E1838" s="157"/>
      <c r="F1838" s="133"/>
      <c r="G1838" s="133"/>
      <c r="H1838" s="133"/>
      <c r="I1838" s="133"/>
      <c r="J1838" s="133"/>
      <c r="K1838" s="133"/>
      <c r="L1838" s="133"/>
      <c r="M1838" s="133"/>
      <c r="N1838" s="133"/>
      <c r="O1838" s="156"/>
      <c r="P1838" s="133"/>
      <c r="Q1838" s="133"/>
      <c r="R1838" s="133"/>
      <c r="S1838" s="133"/>
      <c r="T1838" s="133"/>
      <c r="U1838" s="133"/>
      <c r="V1838" s="133"/>
      <c r="W1838" s="133"/>
      <c r="X1838" s="133"/>
      <c r="Y1838" s="133"/>
      <c r="Z1838" s="133"/>
      <c r="AA1838" s="133"/>
      <c r="AB1838" s="129" t="str">
        <f>IF(基本情報登録!$D$10="","",IF(基本情報登録!$D$10=F1838,1,0))</f>
        <v/>
      </c>
      <c r="AC1838" s="133"/>
    </row>
    <row r="1839" spans="1:29">
      <c r="A1839" s="171"/>
      <c r="B1839" s="133"/>
      <c r="C1839" s="133"/>
      <c r="D1839" s="133"/>
      <c r="E1839" s="157"/>
      <c r="F1839" s="133"/>
      <c r="G1839" s="133"/>
      <c r="H1839" s="133"/>
      <c r="I1839" s="133"/>
      <c r="J1839" s="133"/>
      <c r="K1839" s="133"/>
      <c r="L1839" s="133"/>
      <c r="M1839" s="133"/>
      <c r="N1839" s="133"/>
      <c r="O1839" s="156"/>
      <c r="P1839" s="133"/>
      <c r="Q1839" s="133"/>
      <c r="R1839" s="133"/>
      <c r="S1839" s="133"/>
      <c r="T1839" s="133"/>
      <c r="U1839" s="133"/>
      <c r="V1839" s="133"/>
      <c r="W1839" s="133"/>
      <c r="X1839" s="133"/>
      <c r="Y1839" s="133"/>
      <c r="Z1839" s="133"/>
      <c r="AA1839" s="133"/>
      <c r="AB1839" s="129" t="str">
        <f>IF(基本情報登録!$D$10="","",IF(基本情報登録!$D$10=F1839,1,0))</f>
        <v/>
      </c>
      <c r="AC1839" s="133"/>
    </row>
    <row r="1840" spans="1:29">
      <c r="A1840" s="171"/>
      <c r="B1840" s="133"/>
      <c r="C1840" s="133"/>
      <c r="D1840" s="133"/>
      <c r="E1840" s="157"/>
      <c r="F1840" s="133"/>
      <c r="G1840" s="133"/>
      <c r="H1840" s="133"/>
      <c r="I1840" s="133"/>
      <c r="J1840" s="133"/>
      <c r="K1840" s="133"/>
      <c r="L1840" s="133"/>
      <c r="M1840" s="133"/>
      <c r="N1840" s="133"/>
      <c r="O1840" s="156"/>
      <c r="P1840" s="133"/>
      <c r="Q1840" s="133"/>
      <c r="R1840" s="133"/>
      <c r="S1840" s="133"/>
      <c r="T1840" s="133"/>
      <c r="U1840" s="133"/>
      <c r="V1840" s="133"/>
      <c r="W1840" s="133"/>
      <c r="X1840" s="133"/>
      <c r="Y1840" s="133"/>
      <c r="Z1840" s="133"/>
      <c r="AA1840" s="133"/>
      <c r="AB1840" s="129" t="str">
        <f>IF(基本情報登録!$D$10="","",IF(基本情報登録!$D$10=F1840,1,0))</f>
        <v/>
      </c>
      <c r="AC1840" s="133"/>
    </row>
    <row r="1841" spans="1:29">
      <c r="A1841" s="171"/>
      <c r="B1841" s="133"/>
      <c r="C1841" s="133"/>
      <c r="D1841" s="133"/>
      <c r="E1841" s="157"/>
      <c r="F1841" s="133"/>
      <c r="G1841" s="133"/>
      <c r="H1841" s="133"/>
      <c r="I1841" s="133"/>
      <c r="J1841" s="133"/>
      <c r="K1841" s="133"/>
      <c r="L1841" s="133"/>
      <c r="M1841" s="133"/>
      <c r="N1841" s="133"/>
      <c r="O1841" s="156"/>
      <c r="P1841" s="133"/>
      <c r="Q1841" s="133"/>
      <c r="R1841" s="133"/>
      <c r="S1841" s="133"/>
      <c r="T1841" s="133"/>
      <c r="U1841" s="133"/>
      <c r="V1841" s="133"/>
      <c r="W1841" s="133"/>
      <c r="X1841" s="133"/>
      <c r="Y1841" s="133"/>
      <c r="Z1841" s="133"/>
      <c r="AA1841" s="133"/>
      <c r="AB1841" s="129" t="str">
        <f>IF(基本情報登録!$D$10="","",IF(基本情報登録!$D$10=F1841,1,0))</f>
        <v/>
      </c>
      <c r="AC1841" s="133"/>
    </row>
    <row r="1842" spans="1:29">
      <c r="A1842" s="171"/>
      <c r="B1842" s="133"/>
      <c r="C1842" s="133"/>
      <c r="D1842" s="133"/>
      <c r="E1842" s="157"/>
      <c r="F1842" s="133"/>
      <c r="G1842" s="133"/>
      <c r="H1842" s="133"/>
      <c r="I1842" s="133"/>
      <c r="J1842" s="133"/>
      <c r="K1842" s="133"/>
      <c r="L1842" s="133"/>
      <c r="M1842" s="133"/>
      <c r="N1842" s="133"/>
      <c r="O1842" s="156"/>
      <c r="P1842" s="133"/>
      <c r="Q1842" s="133"/>
      <c r="R1842" s="133"/>
      <c r="S1842" s="133"/>
      <c r="T1842" s="133"/>
      <c r="U1842" s="133"/>
      <c r="V1842" s="133"/>
      <c r="W1842" s="133"/>
      <c r="X1842" s="133"/>
      <c r="Y1842" s="133"/>
      <c r="Z1842" s="133"/>
      <c r="AA1842" s="133"/>
      <c r="AB1842" s="129" t="str">
        <f>IF(基本情報登録!$D$10="","",IF(基本情報登録!$D$10=F1842,1,0))</f>
        <v/>
      </c>
      <c r="AC1842" s="133"/>
    </row>
    <row r="1843" spans="1:29">
      <c r="A1843" s="171"/>
      <c r="B1843" s="133"/>
      <c r="C1843" s="133"/>
      <c r="D1843" s="133"/>
      <c r="E1843" s="157"/>
      <c r="F1843" s="133"/>
      <c r="G1843" s="133"/>
      <c r="H1843" s="133"/>
      <c r="I1843" s="133"/>
      <c r="J1843" s="133"/>
      <c r="K1843" s="133"/>
      <c r="L1843" s="133"/>
      <c r="M1843" s="133"/>
      <c r="N1843" s="133"/>
      <c r="O1843" s="156"/>
      <c r="P1843" s="133"/>
      <c r="Q1843" s="133"/>
      <c r="R1843" s="133"/>
      <c r="S1843" s="133"/>
      <c r="T1843" s="133"/>
      <c r="U1843" s="133"/>
      <c r="V1843" s="133"/>
      <c r="W1843" s="133"/>
      <c r="X1843" s="133"/>
      <c r="Y1843" s="133"/>
      <c r="Z1843" s="133"/>
      <c r="AA1843" s="133"/>
      <c r="AB1843" s="129" t="str">
        <f>IF(基本情報登録!$D$10="","",IF(基本情報登録!$D$10=F1843,1,0))</f>
        <v/>
      </c>
      <c r="AC1843" s="133"/>
    </row>
    <row r="1844" spans="1:29">
      <c r="A1844" s="171"/>
      <c r="B1844" s="133"/>
      <c r="C1844" s="133"/>
      <c r="D1844" s="133"/>
      <c r="E1844" s="157"/>
      <c r="F1844" s="133"/>
      <c r="G1844" s="133"/>
      <c r="H1844" s="133"/>
      <c r="I1844" s="133"/>
      <c r="J1844" s="133"/>
      <c r="K1844" s="133"/>
      <c r="L1844" s="133"/>
      <c r="M1844" s="133"/>
      <c r="N1844" s="133"/>
      <c r="O1844" s="156"/>
      <c r="P1844" s="133"/>
      <c r="Q1844" s="133"/>
      <c r="R1844" s="133"/>
      <c r="S1844" s="133"/>
      <c r="T1844" s="133"/>
      <c r="U1844" s="133"/>
      <c r="V1844" s="133"/>
      <c r="W1844" s="133"/>
      <c r="X1844" s="133"/>
      <c r="Y1844" s="133"/>
      <c r="Z1844" s="133"/>
      <c r="AA1844" s="133"/>
      <c r="AB1844" s="129" t="str">
        <f>IF(基本情報登録!$D$10="","",IF(基本情報登録!$D$10=F1844,1,0))</f>
        <v/>
      </c>
      <c r="AC1844" s="133"/>
    </row>
    <row r="1845" spans="1:29">
      <c r="A1845" s="171"/>
      <c r="B1845" s="133"/>
      <c r="C1845" s="133"/>
      <c r="D1845" s="133"/>
      <c r="E1845" s="157"/>
      <c r="F1845" s="133"/>
      <c r="G1845" s="133"/>
      <c r="H1845" s="133"/>
      <c r="I1845" s="133"/>
      <c r="J1845" s="133"/>
      <c r="K1845" s="133"/>
      <c r="L1845" s="133"/>
      <c r="M1845" s="133"/>
      <c r="N1845" s="133"/>
      <c r="O1845" s="156"/>
      <c r="P1845" s="133"/>
      <c r="Q1845" s="133"/>
      <c r="R1845" s="133"/>
      <c r="S1845" s="133"/>
      <c r="T1845" s="133"/>
      <c r="U1845" s="133"/>
      <c r="V1845" s="133"/>
      <c r="W1845" s="133"/>
      <c r="X1845" s="133"/>
      <c r="Y1845" s="133"/>
      <c r="Z1845" s="133"/>
      <c r="AA1845" s="133"/>
      <c r="AB1845" s="129" t="str">
        <f>IF(基本情報登録!$D$10="","",IF(基本情報登録!$D$10=F1845,1,0))</f>
        <v/>
      </c>
      <c r="AC1845" s="133"/>
    </row>
    <row r="1846" spans="1:29">
      <c r="A1846" s="171"/>
      <c r="B1846" s="133"/>
      <c r="C1846" s="133"/>
      <c r="D1846" s="133"/>
      <c r="E1846" s="157"/>
      <c r="F1846" s="133"/>
      <c r="G1846" s="133"/>
      <c r="H1846" s="133"/>
      <c r="I1846" s="133"/>
      <c r="J1846" s="133"/>
      <c r="K1846" s="133"/>
      <c r="L1846" s="133"/>
      <c r="M1846" s="133"/>
      <c r="N1846" s="133"/>
      <c r="O1846" s="156"/>
      <c r="P1846" s="133"/>
      <c r="Q1846" s="133"/>
      <c r="R1846" s="133"/>
      <c r="S1846" s="133"/>
      <c r="T1846" s="133"/>
      <c r="U1846" s="133"/>
      <c r="V1846" s="133"/>
      <c r="W1846" s="133"/>
      <c r="X1846" s="133"/>
      <c r="Y1846" s="133"/>
      <c r="Z1846" s="133"/>
      <c r="AA1846" s="133"/>
      <c r="AB1846" s="129" t="str">
        <f>IF(基本情報登録!$D$10="","",IF(基本情報登録!$D$10=F1846,1,0))</f>
        <v/>
      </c>
      <c r="AC1846" s="133"/>
    </row>
    <row r="1847" spans="1:29">
      <c r="A1847" s="171"/>
      <c r="B1847" s="133"/>
      <c r="C1847" s="133"/>
      <c r="D1847" s="133"/>
      <c r="E1847" s="157"/>
      <c r="F1847" s="133"/>
      <c r="G1847" s="133"/>
      <c r="H1847" s="133"/>
      <c r="I1847" s="133"/>
      <c r="J1847" s="133"/>
      <c r="K1847" s="133"/>
      <c r="L1847" s="133"/>
      <c r="M1847" s="133"/>
      <c r="N1847" s="133"/>
      <c r="O1847" s="156"/>
      <c r="P1847" s="133"/>
      <c r="Q1847" s="133"/>
      <c r="R1847" s="133"/>
      <c r="S1847" s="133"/>
      <c r="T1847" s="133"/>
      <c r="U1847" s="133"/>
      <c r="V1847" s="133"/>
      <c r="W1847" s="133"/>
      <c r="X1847" s="133"/>
      <c r="Y1847" s="133"/>
      <c r="Z1847" s="133"/>
      <c r="AA1847" s="133"/>
      <c r="AB1847" s="129" t="str">
        <f>IF(基本情報登録!$D$10="","",IF(基本情報登録!$D$10=F1847,1,0))</f>
        <v/>
      </c>
      <c r="AC1847" s="133"/>
    </row>
    <row r="1848" spans="1:29">
      <c r="A1848" s="171"/>
      <c r="B1848" s="133"/>
      <c r="C1848" s="133"/>
      <c r="D1848" s="133"/>
      <c r="E1848" s="157"/>
      <c r="F1848" s="133"/>
      <c r="G1848" s="133"/>
      <c r="H1848" s="133"/>
      <c r="I1848" s="133"/>
      <c r="J1848" s="133"/>
      <c r="K1848" s="133"/>
      <c r="L1848" s="133"/>
      <c r="M1848" s="133"/>
      <c r="N1848" s="133"/>
      <c r="O1848" s="156"/>
      <c r="P1848" s="133"/>
      <c r="Q1848" s="133"/>
      <c r="R1848" s="133"/>
      <c r="S1848" s="133"/>
      <c r="T1848" s="133"/>
      <c r="U1848" s="133"/>
      <c r="V1848" s="133"/>
      <c r="W1848" s="133"/>
      <c r="X1848" s="133"/>
      <c r="Y1848" s="133"/>
      <c r="Z1848" s="133"/>
      <c r="AA1848" s="133"/>
      <c r="AB1848" s="129" t="str">
        <f>IF(基本情報登録!$D$10="","",IF(基本情報登録!$D$10=F1848,1,0))</f>
        <v/>
      </c>
      <c r="AC1848" s="133"/>
    </row>
    <row r="1849" spans="1:29">
      <c r="A1849" s="171"/>
      <c r="B1849" s="133"/>
      <c r="C1849" s="133"/>
      <c r="D1849" s="133"/>
      <c r="E1849" s="157"/>
      <c r="F1849" s="133"/>
      <c r="G1849" s="133"/>
      <c r="H1849" s="133"/>
      <c r="I1849" s="133"/>
      <c r="J1849" s="133"/>
      <c r="K1849" s="133"/>
      <c r="L1849" s="133"/>
      <c r="M1849" s="133"/>
      <c r="N1849" s="133"/>
      <c r="O1849" s="156"/>
      <c r="P1849" s="133"/>
      <c r="Q1849" s="133"/>
      <c r="R1849" s="133"/>
      <c r="S1849" s="133"/>
      <c r="T1849" s="133"/>
      <c r="U1849" s="133"/>
      <c r="V1849" s="133"/>
      <c r="W1849" s="133"/>
      <c r="X1849" s="133"/>
      <c r="Y1849" s="133"/>
      <c r="Z1849" s="133"/>
      <c r="AA1849" s="133"/>
      <c r="AB1849" s="129" t="str">
        <f>IF(基本情報登録!$D$10="","",IF(基本情報登録!$D$10=F1849,1,0))</f>
        <v/>
      </c>
      <c r="AC1849" s="133"/>
    </row>
    <row r="1850" spans="1:29">
      <c r="A1850" s="171"/>
      <c r="B1850" s="133"/>
      <c r="C1850" s="133"/>
      <c r="D1850" s="133"/>
      <c r="E1850" s="157"/>
      <c r="F1850" s="133"/>
      <c r="G1850" s="133"/>
      <c r="H1850" s="133"/>
      <c r="I1850" s="133"/>
      <c r="J1850" s="133"/>
      <c r="K1850" s="133"/>
      <c r="L1850" s="133"/>
      <c r="M1850" s="133"/>
      <c r="N1850" s="133"/>
      <c r="O1850" s="156"/>
      <c r="P1850" s="133"/>
      <c r="Q1850" s="133"/>
      <c r="R1850" s="133"/>
      <c r="S1850" s="133"/>
      <c r="T1850" s="133"/>
      <c r="U1850" s="133"/>
      <c r="V1850" s="133"/>
      <c r="W1850" s="133"/>
      <c r="X1850" s="133"/>
      <c r="Y1850" s="133"/>
      <c r="Z1850" s="133"/>
      <c r="AA1850" s="133"/>
      <c r="AB1850" s="129" t="str">
        <f>IF(基本情報登録!$D$10="","",IF(基本情報登録!$D$10=F1850,1,0))</f>
        <v/>
      </c>
      <c r="AC1850" s="133"/>
    </row>
    <row r="1851" spans="1:29">
      <c r="A1851" s="171"/>
      <c r="B1851" s="133"/>
      <c r="C1851" s="133"/>
      <c r="D1851" s="133"/>
      <c r="E1851" s="157"/>
      <c r="F1851" s="133"/>
      <c r="G1851" s="133"/>
      <c r="H1851" s="133"/>
      <c r="I1851" s="133"/>
      <c r="J1851" s="133"/>
      <c r="K1851" s="133"/>
      <c r="L1851" s="133"/>
      <c r="M1851" s="133"/>
      <c r="N1851" s="133"/>
      <c r="O1851" s="156"/>
      <c r="P1851" s="133"/>
      <c r="Q1851" s="133"/>
      <c r="R1851" s="133"/>
      <c r="S1851" s="133"/>
      <c r="T1851" s="133"/>
      <c r="U1851" s="133"/>
      <c r="V1851" s="133"/>
      <c r="W1851" s="133"/>
      <c r="X1851" s="133"/>
      <c r="Y1851" s="133"/>
      <c r="Z1851" s="133"/>
      <c r="AA1851" s="133"/>
      <c r="AB1851" s="129" t="str">
        <f>IF(基本情報登録!$D$10="","",IF(基本情報登録!$D$10=F1851,1,0))</f>
        <v/>
      </c>
      <c r="AC1851" s="133"/>
    </row>
    <row r="1852" spans="1:29">
      <c r="A1852" s="171"/>
      <c r="B1852" s="133"/>
      <c r="C1852" s="133"/>
      <c r="D1852" s="133"/>
      <c r="E1852" s="157"/>
      <c r="F1852" s="133"/>
      <c r="G1852" s="133"/>
      <c r="H1852" s="133"/>
      <c r="I1852" s="133"/>
      <c r="J1852" s="133"/>
      <c r="K1852" s="133"/>
      <c r="L1852" s="133"/>
      <c r="M1852" s="133"/>
      <c r="N1852" s="133"/>
      <c r="O1852" s="156"/>
      <c r="P1852" s="133"/>
      <c r="Q1852" s="133"/>
      <c r="R1852" s="133"/>
      <c r="S1852" s="133"/>
      <c r="T1852" s="133"/>
      <c r="U1852" s="133"/>
      <c r="V1852" s="133"/>
      <c r="W1852" s="133"/>
      <c r="X1852" s="133"/>
      <c r="Y1852" s="133"/>
      <c r="Z1852" s="133"/>
      <c r="AA1852" s="133"/>
      <c r="AB1852" s="129" t="str">
        <f>IF(基本情報登録!$D$10="","",IF(基本情報登録!$D$10=F1852,1,0))</f>
        <v/>
      </c>
      <c r="AC1852" s="133"/>
    </row>
    <row r="1853" spans="1:29">
      <c r="A1853" s="171"/>
      <c r="B1853" s="133"/>
      <c r="C1853" s="133"/>
      <c r="D1853" s="133"/>
      <c r="E1853" s="157"/>
      <c r="F1853" s="133"/>
      <c r="G1853" s="133"/>
      <c r="H1853" s="133"/>
      <c r="I1853" s="133"/>
      <c r="J1853" s="133"/>
      <c r="K1853" s="133"/>
      <c r="L1853" s="133"/>
      <c r="M1853" s="133"/>
      <c r="N1853" s="133"/>
      <c r="O1853" s="156"/>
      <c r="P1853" s="133"/>
      <c r="Q1853" s="133"/>
      <c r="R1853" s="133"/>
      <c r="S1853" s="133"/>
      <c r="T1853" s="133"/>
      <c r="U1853" s="133"/>
      <c r="V1853" s="133"/>
      <c r="W1853" s="133"/>
      <c r="X1853" s="133"/>
      <c r="Y1853" s="133"/>
      <c r="Z1853" s="133"/>
      <c r="AA1853" s="133"/>
      <c r="AB1853" s="129" t="str">
        <f>IF(基本情報登録!$D$10="","",IF(基本情報登録!$D$10=F1853,1,0))</f>
        <v/>
      </c>
      <c r="AC1853" s="133"/>
    </row>
    <row r="1854" spans="1:29">
      <c r="A1854" s="171"/>
      <c r="B1854" s="133"/>
      <c r="C1854" s="133"/>
      <c r="D1854" s="133"/>
      <c r="E1854" s="157"/>
      <c r="F1854" s="133"/>
      <c r="G1854" s="133"/>
      <c r="H1854" s="133"/>
      <c r="I1854" s="133"/>
      <c r="J1854" s="133"/>
      <c r="K1854" s="133"/>
      <c r="L1854" s="133"/>
      <c r="M1854" s="133"/>
      <c r="N1854" s="133"/>
      <c r="O1854" s="156"/>
      <c r="P1854" s="133"/>
      <c r="Q1854" s="133"/>
      <c r="R1854" s="133"/>
      <c r="S1854" s="133"/>
      <c r="T1854" s="133"/>
      <c r="U1854" s="133"/>
      <c r="V1854" s="133"/>
      <c r="W1854" s="133"/>
      <c r="X1854" s="133"/>
      <c r="Y1854" s="133"/>
      <c r="Z1854" s="133"/>
      <c r="AA1854" s="133"/>
      <c r="AB1854" s="129" t="str">
        <f>IF(基本情報登録!$D$10="","",IF(基本情報登録!$D$10=F1854,1,0))</f>
        <v/>
      </c>
      <c r="AC1854" s="133"/>
    </row>
    <row r="1855" spans="1:29">
      <c r="A1855" s="171"/>
      <c r="B1855" s="133"/>
      <c r="C1855" s="133"/>
      <c r="D1855" s="133"/>
      <c r="E1855" s="157"/>
      <c r="F1855" s="133"/>
      <c r="G1855" s="133"/>
      <c r="H1855" s="133"/>
      <c r="I1855" s="133"/>
      <c r="J1855" s="133"/>
      <c r="K1855" s="133"/>
      <c r="L1855" s="133"/>
      <c r="M1855" s="133"/>
      <c r="N1855" s="133"/>
      <c r="O1855" s="156"/>
      <c r="P1855" s="133"/>
      <c r="Q1855" s="133"/>
      <c r="R1855" s="133"/>
      <c r="S1855" s="133"/>
      <c r="T1855" s="133"/>
      <c r="U1855" s="133"/>
      <c r="V1855" s="133"/>
      <c r="W1855" s="133"/>
      <c r="X1855" s="133"/>
      <c r="Y1855" s="133"/>
      <c r="Z1855" s="133"/>
      <c r="AA1855" s="133"/>
      <c r="AB1855" s="129" t="str">
        <f>IF(基本情報登録!$D$10="","",IF(基本情報登録!$D$10=F1855,1,0))</f>
        <v/>
      </c>
      <c r="AC1855" s="133"/>
    </row>
    <row r="1856" spans="1:29">
      <c r="A1856" s="171"/>
      <c r="B1856" s="133"/>
      <c r="C1856" s="133"/>
      <c r="D1856" s="133"/>
      <c r="E1856" s="157"/>
      <c r="F1856" s="133"/>
      <c r="G1856" s="133"/>
      <c r="H1856" s="133"/>
      <c r="I1856" s="133"/>
      <c r="J1856" s="133"/>
      <c r="K1856" s="133"/>
      <c r="L1856" s="133"/>
      <c r="M1856" s="133"/>
      <c r="N1856" s="133"/>
      <c r="O1856" s="156"/>
      <c r="P1856" s="133"/>
      <c r="Q1856" s="133"/>
      <c r="R1856" s="133"/>
      <c r="S1856" s="133"/>
      <c r="T1856" s="133"/>
      <c r="U1856" s="133"/>
      <c r="V1856" s="133"/>
      <c r="W1856" s="133"/>
      <c r="X1856" s="133"/>
      <c r="Y1856" s="133"/>
      <c r="Z1856" s="133"/>
      <c r="AA1856" s="133"/>
      <c r="AB1856" s="129" t="str">
        <f>IF(基本情報登録!$D$10="","",IF(基本情報登録!$D$10=F1856,1,0))</f>
        <v/>
      </c>
      <c r="AC1856" s="133"/>
    </row>
    <row r="1857" spans="1:29">
      <c r="A1857" s="171"/>
      <c r="B1857" s="133"/>
      <c r="C1857" s="133"/>
      <c r="D1857" s="133"/>
      <c r="E1857" s="157"/>
      <c r="F1857" s="133"/>
      <c r="G1857" s="133"/>
      <c r="H1857" s="133"/>
      <c r="I1857" s="133"/>
      <c r="J1857" s="133"/>
      <c r="K1857" s="133"/>
      <c r="L1857" s="133"/>
      <c r="M1857" s="133"/>
      <c r="N1857" s="133"/>
      <c r="O1857" s="156"/>
      <c r="P1857" s="133"/>
      <c r="Q1857" s="133"/>
      <c r="R1857" s="133"/>
      <c r="S1857" s="133"/>
      <c r="T1857" s="133"/>
      <c r="U1857" s="133"/>
      <c r="V1857" s="133"/>
      <c r="W1857" s="133"/>
      <c r="X1857" s="133"/>
      <c r="Y1857" s="133"/>
      <c r="Z1857" s="133"/>
      <c r="AA1857" s="133"/>
      <c r="AB1857" s="129" t="str">
        <f>IF(基本情報登録!$D$10="","",IF(基本情報登録!$D$10=F1857,1,0))</f>
        <v/>
      </c>
      <c r="AC1857" s="133"/>
    </row>
    <row r="1858" spans="1:29">
      <c r="A1858" s="171"/>
      <c r="B1858" s="133"/>
      <c r="C1858" s="133"/>
      <c r="D1858" s="133"/>
      <c r="E1858" s="157"/>
      <c r="F1858" s="133"/>
      <c r="G1858" s="133"/>
      <c r="H1858" s="133"/>
      <c r="I1858" s="133"/>
      <c r="J1858" s="133"/>
      <c r="K1858" s="133"/>
      <c r="L1858" s="133"/>
      <c r="M1858" s="133"/>
      <c r="N1858" s="133"/>
      <c r="O1858" s="156"/>
      <c r="P1858" s="133"/>
      <c r="Q1858" s="133"/>
      <c r="R1858" s="133"/>
      <c r="S1858" s="133"/>
      <c r="T1858" s="133"/>
      <c r="U1858" s="133"/>
      <c r="V1858" s="133"/>
      <c r="W1858" s="133"/>
      <c r="X1858" s="133"/>
      <c r="Y1858" s="133"/>
      <c r="Z1858" s="133"/>
      <c r="AA1858" s="133"/>
      <c r="AB1858" s="129" t="str">
        <f>IF(基本情報登録!$D$10="","",IF(基本情報登録!$D$10=F1858,1,0))</f>
        <v/>
      </c>
      <c r="AC1858" s="133"/>
    </row>
    <row r="1859" spans="1:29">
      <c r="M1859" s="133"/>
      <c r="N1859" s="133"/>
      <c r="O1859" s="156"/>
      <c r="P1859" s="133"/>
      <c r="Q1859" s="133"/>
      <c r="R1859" s="133"/>
      <c r="S1859" s="133"/>
      <c r="T1859" s="133"/>
      <c r="U1859" s="133"/>
      <c r="V1859" s="133"/>
      <c r="W1859" s="133"/>
      <c r="X1859" s="133"/>
      <c r="Y1859" s="133"/>
      <c r="Z1859" s="133"/>
      <c r="AA1859" s="133"/>
      <c r="AB1859" s="129" t="str">
        <f>IF(基本情報登録!$D$10="","",IF(基本情報登録!$D$10=F1859,1,0))</f>
        <v/>
      </c>
      <c r="AC1859" s="133"/>
    </row>
    <row r="1860" spans="1:29">
      <c r="M1860" s="133"/>
      <c r="N1860" s="133"/>
      <c r="O1860" s="156"/>
      <c r="P1860" s="133"/>
      <c r="Q1860" s="133"/>
      <c r="R1860" s="133"/>
      <c r="S1860" s="133"/>
      <c r="T1860" s="133"/>
      <c r="U1860" s="133"/>
      <c r="V1860" s="133"/>
      <c r="W1860" s="133"/>
      <c r="X1860" s="133"/>
      <c r="Y1860" s="133"/>
      <c r="Z1860" s="133"/>
      <c r="AA1860" s="133"/>
      <c r="AB1860" s="129" t="str">
        <f>IF(基本情報登録!$D$10="","",IF(基本情報登録!$D$10=F1860,1,0))</f>
        <v/>
      </c>
      <c r="AC1860" s="133"/>
    </row>
    <row r="1861" spans="1:29">
      <c r="M1861" s="133"/>
      <c r="N1861" s="133"/>
      <c r="O1861" s="156"/>
      <c r="P1861" s="133"/>
      <c r="Q1861" s="133"/>
      <c r="R1861" s="133"/>
      <c r="S1861" s="133"/>
      <c r="T1861" s="133"/>
      <c r="U1861" s="133"/>
      <c r="V1861" s="133"/>
      <c r="W1861" s="133"/>
      <c r="X1861" s="133"/>
      <c r="Y1861" s="133"/>
      <c r="Z1861" s="133"/>
      <c r="AA1861" s="133"/>
      <c r="AB1861" s="129" t="str">
        <f>IF(基本情報登録!$D$10="","",IF(基本情報登録!$D$10=F1861,1,0))</f>
        <v/>
      </c>
      <c r="AC1861" s="133"/>
    </row>
    <row r="1862" spans="1:29">
      <c r="M1862" s="133"/>
      <c r="N1862" s="133"/>
      <c r="O1862" s="156"/>
      <c r="P1862" s="133"/>
      <c r="Q1862" s="133"/>
      <c r="R1862" s="133"/>
      <c r="S1862" s="133"/>
      <c r="T1862" s="133"/>
      <c r="U1862" s="133"/>
      <c r="V1862" s="133"/>
      <c r="W1862" s="133"/>
      <c r="X1862" s="133"/>
      <c r="Y1862" s="133"/>
      <c r="Z1862" s="133"/>
      <c r="AA1862" s="133"/>
      <c r="AB1862" s="129" t="str">
        <f>IF(基本情報登録!$D$10="","",IF(基本情報登録!$D$10=F1862,1,0))</f>
        <v/>
      </c>
      <c r="AC1862" s="133"/>
    </row>
    <row r="1863" spans="1:29">
      <c r="M1863" s="133"/>
      <c r="N1863" s="133"/>
      <c r="O1863" s="156"/>
      <c r="P1863" s="133"/>
      <c r="Q1863" s="133"/>
      <c r="R1863" s="133"/>
      <c r="S1863" s="133"/>
      <c r="T1863" s="133"/>
      <c r="U1863" s="133"/>
      <c r="V1863" s="133"/>
      <c r="W1863" s="133"/>
      <c r="X1863" s="133"/>
      <c r="Y1863" s="133"/>
      <c r="Z1863" s="133"/>
      <c r="AA1863" s="133"/>
      <c r="AB1863" s="129" t="str">
        <f>IF(基本情報登録!$D$10="","",IF(基本情報登録!$D$10=F1863,1,0))</f>
        <v/>
      </c>
      <c r="AC1863" s="133"/>
    </row>
    <row r="1864" spans="1:29">
      <c r="M1864" s="133"/>
      <c r="N1864" s="133"/>
      <c r="O1864" s="156"/>
      <c r="P1864" s="133"/>
      <c r="Q1864" s="133"/>
      <c r="R1864" s="133"/>
      <c r="S1864" s="133"/>
      <c r="T1864" s="133"/>
      <c r="U1864" s="133"/>
      <c r="V1864" s="133"/>
      <c r="W1864" s="133"/>
      <c r="X1864" s="133"/>
      <c r="Y1864" s="133"/>
      <c r="Z1864" s="133"/>
      <c r="AA1864" s="133"/>
      <c r="AB1864" s="129" t="str">
        <f>IF(基本情報登録!$D$10="","",IF(基本情報登録!$D$10=F1864,1,0))</f>
        <v/>
      </c>
      <c r="AC1864" s="133"/>
    </row>
    <row r="1865" spans="1:29">
      <c r="M1865" s="133"/>
      <c r="N1865" s="133"/>
      <c r="O1865" s="156"/>
      <c r="P1865" s="133"/>
      <c r="Q1865" s="133"/>
      <c r="R1865" s="133"/>
      <c r="S1865" s="133"/>
      <c r="T1865" s="133"/>
      <c r="U1865" s="133"/>
      <c r="V1865" s="133"/>
      <c r="W1865" s="133"/>
      <c r="X1865" s="133"/>
      <c r="Y1865" s="133"/>
      <c r="Z1865" s="133"/>
      <c r="AA1865" s="133"/>
      <c r="AB1865" s="129" t="str">
        <f>IF(基本情報登録!$D$10="","",IF(基本情報登録!$D$10=F1865,1,0))</f>
        <v/>
      </c>
      <c r="AC1865" s="133"/>
    </row>
    <row r="1866" spans="1:29">
      <c r="M1866" s="133"/>
      <c r="N1866" s="133"/>
      <c r="O1866" s="156"/>
      <c r="P1866" s="133"/>
      <c r="Q1866" s="133"/>
      <c r="R1866" s="133"/>
      <c r="S1866" s="133"/>
      <c r="T1866" s="133"/>
      <c r="U1866" s="133"/>
      <c r="V1866" s="133"/>
      <c r="W1866" s="133"/>
      <c r="X1866" s="133"/>
      <c r="Y1866" s="133"/>
      <c r="Z1866" s="133"/>
      <c r="AA1866" s="133"/>
      <c r="AB1866" s="129" t="str">
        <f>IF(基本情報登録!$D$10="","",IF(基本情報登録!$D$10=F1866,1,0))</f>
        <v/>
      </c>
      <c r="AC1866" s="133"/>
    </row>
    <row r="1867" spans="1:29">
      <c r="M1867" s="133"/>
      <c r="N1867" s="133"/>
      <c r="O1867" s="156"/>
      <c r="P1867" s="133"/>
      <c r="Q1867" s="133"/>
      <c r="R1867" s="133"/>
      <c r="S1867" s="133"/>
      <c r="T1867" s="133"/>
      <c r="U1867" s="133"/>
      <c r="V1867" s="133"/>
      <c r="W1867" s="133"/>
      <c r="X1867" s="133"/>
      <c r="Y1867" s="133"/>
      <c r="Z1867" s="133"/>
      <c r="AA1867" s="133"/>
      <c r="AB1867" s="129" t="str">
        <f>IF(基本情報登録!$D$10="","",IF(基本情報登録!$D$10=F1867,1,0))</f>
        <v/>
      </c>
      <c r="AC1867" s="133"/>
    </row>
    <row r="1868" spans="1:29">
      <c r="M1868" s="133"/>
      <c r="N1868" s="133"/>
      <c r="O1868" s="156"/>
      <c r="P1868" s="133"/>
      <c r="Q1868" s="133"/>
      <c r="R1868" s="133"/>
      <c r="S1868" s="133"/>
      <c r="T1868" s="133"/>
      <c r="U1868" s="133"/>
      <c r="V1868" s="133"/>
      <c r="W1868" s="133"/>
      <c r="X1868" s="133"/>
      <c r="Y1868" s="133"/>
      <c r="Z1868" s="133"/>
      <c r="AA1868" s="133"/>
      <c r="AB1868" s="129" t="str">
        <f>IF(基本情報登録!$D$10="","",IF(基本情報登録!$D$10=F1868,1,0))</f>
        <v/>
      </c>
      <c r="AC1868" s="133"/>
    </row>
    <row r="1869" spans="1:29">
      <c r="M1869" s="133"/>
      <c r="N1869" s="133"/>
      <c r="O1869" s="156"/>
      <c r="P1869" s="133"/>
      <c r="Q1869" s="133"/>
      <c r="R1869" s="133"/>
      <c r="S1869" s="133"/>
      <c r="T1869" s="133"/>
      <c r="U1869" s="133"/>
      <c r="V1869" s="133"/>
      <c r="W1869" s="133"/>
      <c r="X1869" s="133"/>
      <c r="Y1869" s="133"/>
      <c r="Z1869" s="133"/>
      <c r="AA1869" s="133"/>
      <c r="AB1869" s="129" t="str">
        <f>IF(基本情報登録!$D$10="","",IF(基本情報登録!$D$10=F1869,1,0))</f>
        <v/>
      </c>
      <c r="AC1869" s="133"/>
    </row>
    <row r="1870" spans="1:29">
      <c r="M1870" s="133"/>
      <c r="N1870" s="133"/>
      <c r="O1870" s="156"/>
      <c r="P1870" s="133"/>
      <c r="Q1870" s="133"/>
      <c r="R1870" s="133"/>
      <c r="S1870" s="133"/>
      <c r="T1870" s="133"/>
      <c r="U1870" s="133"/>
      <c r="V1870" s="133"/>
      <c r="W1870" s="133"/>
      <c r="X1870" s="133"/>
      <c r="Y1870" s="133"/>
      <c r="Z1870" s="133"/>
      <c r="AA1870" s="133"/>
      <c r="AB1870" s="129" t="str">
        <f>IF(基本情報登録!$D$10="","",IF(基本情報登録!$D$10=F1870,1,0))</f>
        <v/>
      </c>
      <c r="AC1870" s="133"/>
    </row>
    <row r="1871" spans="1:29">
      <c r="M1871" s="133"/>
      <c r="N1871" s="133"/>
      <c r="O1871" s="156"/>
      <c r="P1871" s="133"/>
      <c r="Q1871" s="133"/>
      <c r="R1871" s="133"/>
      <c r="S1871" s="133"/>
      <c r="T1871" s="133"/>
      <c r="U1871" s="133"/>
      <c r="V1871" s="133"/>
      <c r="W1871" s="133"/>
      <c r="X1871" s="133"/>
      <c r="Y1871" s="133"/>
      <c r="Z1871" s="133"/>
      <c r="AA1871" s="133"/>
      <c r="AB1871" s="129" t="str">
        <f>IF(基本情報登録!$D$10="","",IF(基本情報登録!$D$10=F1871,1,0))</f>
        <v/>
      </c>
      <c r="AC1871" s="133"/>
    </row>
    <row r="1872" spans="1:29">
      <c r="M1872" s="133"/>
      <c r="N1872" s="133"/>
      <c r="O1872" s="156"/>
      <c r="P1872" s="133"/>
      <c r="Q1872" s="133"/>
      <c r="R1872" s="133"/>
      <c r="S1872" s="133"/>
      <c r="T1872" s="133"/>
      <c r="U1872" s="133"/>
      <c r="V1872" s="133"/>
      <c r="W1872" s="133"/>
      <c r="X1872" s="133"/>
      <c r="Y1872" s="133"/>
      <c r="Z1872" s="133"/>
      <c r="AA1872" s="133"/>
      <c r="AB1872" s="129" t="str">
        <f>IF(基本情報登録!$D$10="","",IF(基本情報登録!$D$10=F1872,1,0))</f>
        <v/>
      </c>
      <c r="AC1872" s="133"/>
    </row>
    <row r="1873" spans="13:29">
      <c r="M1873" s="133"/>
      <c r="N1873" s="133"/>
      <c r="O1873" s="156"/>
      <c r="P1873" s="133"/>
      <c r="Q1873" s="133"/>
      <c r="R1873" s="133"/>
      <c r="S1873" s="133"/>
      <c r="T1873" s="133"/>
      <c r="U1873" s="133"/>
      <c r="V1873" s="133"/>
      <c r="W1873" s="133"/>
      <c r="X1873" s="133"/>
      <c r="Y1873" s="133"/>
      <c r="Z1873" s="133"/>
      <c r="AA1873" s="133"/>
      <c r="AB1873" s="129" t="str">
        <f>IF(基本情報登録!$D$10="","",IF(基本情報登録!$D$10=F1873,1,0))</f>
        <v/>
      </c>
      <c r="AC1873" s="133"/>
    </row>
    <row r="1874" spans="13:29">
      <c r="M1874" s="133"/>
      <c r="N1874" s="133"/>
      <c r="O1874" s="156"/>
      <c r="P1874" s="133"/>
      <c r="Q1874" s="133"/>
      <c r="R1874" s="133"/>
      <c r="S1874" s="133"/>
      <c r="T1874" s="133"/>
      <c r="U1874" s="133"/>
      <c r="V1874" s="133"/>
      <c r="W1874" s="133"/>
      <c r="X1874" s="133"/>
      <c r="Y1874" s="133"/>
      <c r="Z1874" s="133"/>
      <c r="AA1874" s="133"/>
      <c r="AB1874" s="129" t="str">
        <f>IF(基本情報登録!$D$10="","",IF(基本情報登録!$D$10=F1874,1,0))</f>
        <v/>
      </c>
      <c r="AC1874" s="133"/>
    </row>
    <row r="1875" spans="13:29">
      <c r="M1875" s="133"/>
      <c r="N1875" s="133"/>
      <c r="O1875" s="156"/>
      <c r="P1875" s="133"/>
      <c r="Q1875" s="133"/>
      <c r="R1875" s="133"/>
      <c r="S1875" s="133"/>
      <c r="T1875" s="133"/>
      <c r="U1875" s="133"/>
      <c r="V1875" s="133"/>
      <c r="W1875" s="133"/>
      <c r="X1875" s="133"/>
      <c r="Y1875" s="133"/>
      <c r="Z1875" s="133"/>
      <c r="AA1875" s="133"/>
      <c r="AB1875" s="129" t="str">
        <f>IF(基本情報登録!$D$10="","",IF(基本情報登録!$D$10=F1875,1,0))</f>
        <v/>
      </c>
      <c r="AC1875" s="133"/>
    </row>
    <row r="1876" spans="13:29">
      <c r="M1876" s="133"/>
      <c r="N1876" s="133"/>
      <c r="O1876" s="156"/>
      <c r="P1876" s="133"/>
      <c r="Q1876" s="133"/>
      <c r="R1876" s="133"/>
      <c r="S1876" s="133"/>
      <c r="T1876" s="133"/>
      <c r="U1876" s="133"/>
      <c r="V1876" s="133"/>
      <c r="W1876" s="133"/>
      <c r="X1876" s="133"/>
      <c r="Y1876" s="133"/>
      <c r="Z1876" s="133"/>
      <c r="AA1876" s="133"/>
      <c r="AB1876" s="129" t="str">
        <f>IF(基本情報登録!$D$10="","",IF(基本情報登録!$D$10=F1876,1,0))</f>
        <v/>
      </c>
      <c r="AC1876" s="133"/>
    </row>
    <row r="1877" spans="13:29">
      <c r="M1877" s="133"/>
      <c r="N1877" s="133"/>
      <c r="O1877" s="156"/>
      <c r="P1877" s="133"/>
      <c r="Q1877" s="133"/>
      <c r="R1877" s="133"/>
      <c r="S1877" s="133"/>
      <c r="T1877" s="133"/>
      <c r="U1877" s="133"/>
      <c r="V1877" s="133"/>
      <c r="W1877" s="133"/>
      <c r="X1877" s="133"/>
      <c r="Y1877" s="133"/>
      <c r="Z1877" s="133"/>
      <c r="AA1877" s="133"/>
      <c r="AB1877" s="129" t="str">
        <f>IF(基本情報登録!$D$10="","",IF(基本情報登録!$D$10=F1877,1,0))</f>
        <v/>
      </c>
      <c r="AC1877" s="133"/>
    </row>
    <row r="1878" spans="13:29">
      <c r="M1878" s="133"/>
      <c r="N1878" s="133"/>
      <c r="O1878" s="156"/>
      <c r="P1878" s="133"/>
      <c r="Q1878" s="133"/>
      <c r="R1878" s="133"/>
      <c r="S1878" s="133"/>
      <c r="T1878" s="133"/>
      <c r="U1878" s="133"/>
      <c r="V1878" s="133"/>
      <c r="W1878" s="133"/>
      <c r="X1878" s="133"/>
      <c r="Y1878" s="133"/>
      <c r="Z1878" s="133"/>
      <c r="AA1878" s="133"/>
      <c r="AB1878" s="129" t="str">
        <f>IF(基本情報登録!$D$10="","",IF(基本情報登録!$D$10=F1878,1,0))</f>
        <v/>
      </c>
      <c r="AC1878" s="133"/>
    </row>
    <row r="1879" spans="13:29">
      <c r="M1879" s="133"/>
      <c r="N1879" s="133"/>
      <c r="O1879" s="156"/>
      <c r="P1879" s="133"/>
      <c r="Q1879" s="133"/>
      <c r="R1879" s="133"/>
      <c r="S1879" s="133"/>
      <c r="T1879" s="133"/>
      <c r="U1879" s="133"/>
      <c r="V1879" s="133"/>
      <c r="W1879" s="133"/>
      <c r="X1879" s="133"/>
      <c r="Y1879" s="133"/>
      <c r="Z1879" s="133"/>
      <c r="AA1879" s="133"/>
      <c r="AB1879" s="129" t="str">
        <f>IF(基本情報登録!$D$10="","",IF(基本情報登録!$D$10=F1879,1,0))</f>
        <v/>
      </c>
      <c r="AC1879" s="133"/>
    </row>
    <row r="1880" spans="13:29">
      <c r="M1880" s="133"/>
      <c r="N1880" s="133"/>
      <c r="O1880" s="156"/>
      <c r="P1880" s="133"/>
      <c r="Q1880" s="133"/>
      <c r="R1880" s="133"/>
      <c r="S1880" s="133"/>
      <c r="T1880" s="133"/>
      <c r="U1880" s="133"/>
      <c r="V1880" s="133"/>
      <c r="W1880" s="133"/>
      <c r="X1880" s="133"/>
      <c r="Y1880" s="133"/>
      <c r="Z1880" s="133"/>
      <c r="AA1880" s="133"/>
      <c r="AB1880" s="129" t="str">
        <f>IF(基本情報登録!$D$10="","",IF(基本情報登録!$D$10=F1880,1,0))</f>
        <v/>
      </c>
      <c r="AC1880" s="133"/>
    </row>
    <row r="1881" spans="13:29">
      <c r="M1881" s="133"/>
      <c r="N1881" s="133"/>
      <c r="O1881" s="156"/>
      <c r="P1881" s="133"/>
      <c r="Q1881" s="133"/>
      <c r="R1881" s="133"/>
      <c r="S1881" s="133"/>
      <c r="T1881" s="133"/>
      <c r="U1881" s="133"/>
      <c r="V1881" s="133"/>
      <c r="W1881" s="133"/>
      <c r="X1881" s="133"/>
      <c r="Y1881" s="133"/>
      <c r="Z1881" s="133"/>
      <c r="AA1881" s="133"/>
      <c r="AB1881" s="129" t="str">
        <f>IF(基本情報登録!$D$10="","",IF(基本情報登録!$D$10=F1881,1,0))</f>
        <v/>
      </c>
      <c r="AC1881" s="133"/>
    </row>
    <row r="1882" spans="13:29">
      <c r="M1882" s="133"/>
      <c r="N1882" s="133"/>
      <c r="O1882" s="156"/>
      <c r="P1882" s="133"/>
      <c r="Q1882" s="133"/>
      <c r="R1882" s="133"/>
      <c r="S1882" s="133"/>
      <c r="T1882" s="133"/>
      <c r="U1882" s="133"/>
      <c r="V1882" s="133"/>
      <c r="W1882" s="133"/>
      <c r="X1882" s="133"/>
      <c r="Y1882" s="133"/>
      <c r="Z1882" s="133"/>
      <c r="AA1882" s="133"/>
      <c r="AB1882" s="129" t="str">
        <f>IF(基本情報登録!$D$10="","",IF(基本情報登録!$D$10=F1882,1,0))</f>
        <v/>
      </c>
      <c r="AC1882" s="133"/>
    </row>
    <row r="1883" spans="13:29">
      <c r="M1883" s="133"/>
      <c r="N1883" s="133"/>
      <c r="O1883" s="156"/>
      <c r="P1883" s="133"/>
      <c r="Q1883" s="133"/>
      <c r="R1883" s="133"/>
      <c r="S1883" s="133"/>
      <c r="T1883" s="133"/>
      <c r="U1883" s="133"/>
      <c r="V1883" s="133"/>
      <c r="W1883" s="133"/>
      <c r="X1883" s="133"/>
      <c r="Y1883" s="133"/>
      <c r="Z1883" s="133"/>
      <c r="AA1883" s="133"/>
      <c r="AB1883" s="129" t="str">
        <f>IF(基本情報登録!$D$10="","",IF(基本情報登録!$D$10=F1883,1,0))</f>
        <v/>
      </c>
      <c r="AC1883" s="133"/>
    </row>
    <row r="1884" spans="13:29">
      <c r="M1884" s="133"/>
      <c r="N1884" s="133"/>
      <c r="O1884" s="156"/>
      <c r="P1884" s="133"/>
      <c r="Q1884" s="133"/>
      <c r="R1884" s="133"/>
      <c r="S1884" s="133"/>
      <c r="T1884" s="133"/>
      <c r="U1884" s="133"/>
      <c r="V1884" s="133"/>
      <c r="W1884" s="133"/>
      <c r="X1884" s="133"/>
      <c r="Y1884" s="133"/>
      <c r="Z1884" s="133"/>
      <c r="AA1884" s="133"/>
      <c r="AB1884" s="129" t="str">
        <f>IF(基本情報登録!$D$10="","",IF(基本情報登録!$D$10=F1884,1,0))</f>
        <v/>
      </c>
      <c r="AC1884" s="133"/>
    </row>
    <row r="1885" spans="13:29">
      <c r="M1885" s="133"/>
      <c r="N1885" s="133"/>
      <c r="O1885" s="156"/>
      <c r="P1885" s="133"/>
      <c r="Q1885" s="133"/>
      <c r="R1885" s="133"/>
      <c r="S1885" s="133"/>
      <c r="T1885" s="133"/>
      <c r="U1885" s="133"/>
      <c r="V1885" s="133"/>
      <c r="W1885" s="133"/>
      <c r="X1885" s="133"/>
      <c r="Y1885" s="133"/>
      <c r="Z1885" s="133"/>
      <c r="AA1885" s="133"/>
      <c r="AB1885" s="129" t="str">
        <f>IF(基本情報登録!$D$10="","",IF(基本情報登録!$D$10=F1885,1,0))</f>
        <v/>
      </c>
      <c r="AC1885" s="133"/>
    </row>
    <row r="1886" spans="13:29">
      <c r="M1886" s="133"/>
      <c r="N1886" s="133"/>
      <c r="O1886" s="156"/>
      <c r="P1886" s="133"/>
      <c r="Q1886" s="133"/>
      <c r="R1886" s="133"/>
      <c r="S1886" s="133"/>
      <c r="T1886" s="133"/>
      <c r="U1886" s="133"/>
      <c r="V1886" s="133"/>
      <c r="W1886" s="133"/>
      <c r="X1886" s="133"/>
      <c r="Y1886" s="133"/>
      <c r="Z1886" s="133"/>
      <c r="AA1886" s="133"/>
      <c r="AB1886" s="129" t="str">
        <f>IF(基本情報登録!$D$10="","",IF(基本情報登録!$D$10=F1886,1,0))</f>
        <v/>
      </c>
      <c r="AC1886" s="133"/>
    </row>
    <row r="1887" spans="13:29">
      <c r="M1887" s="133"/>
      <c r="N1887" s="133"/>
      <c r="O1887" s="156"/>
      <c r="P1887" s="133"/>
      <c r="Q1887" s="133"/>
      <c r="R1887" s="133"/>
      <c r="S1887" s="133"/>
      <c r="T1887" s="133"/>
      <c r="U1887" s="133"/>
      <c r="V1887" s="133"/>
      <c r="W1887" s="133"/>
      <c r="X1887" s="133"/>
      <c r="Y1887" s="133"/>
      <c r="Z1887" s="133"/>
      <c r="AA1887" s="133"/>
      <c r="AB1887" s="129" t="str">
        <f>IF(基本情報登録!$D$10="","",IF(基本情報登録!$D$10=F1887,1,0))</f>
        <v/>
      </c>
      <c r="AC1887" s="133"/>
    </row>
    <row r="1888" spans="13:29">
      <c r="M1888" s="133"/>
      <c r="N1888" s="133"/>
      <c r="O1888" s="156"/>
      <c r="P1888" s="133"/>
      <c r="Q1888" s="133"/>
      <c r="R1888" s="133"/>
      <c r="S1888" s="133"/>
      <c r="T1888" s="133"/>
      <c r="U1888" s="133"/>
      <c r="V1888" s="133"/>
      <c r="W1888" s="133"/>
      <c r="X1888" s="133"/>
      <c r="Y1888" s="133"/>
      <c r="Z1888" s="133"/>
      <c r="AA1888" s="133"/>
      <c r="AB1888" s="129" t="str">
        <f>IF(基本情報登録!$D$10="","",IF(基本情報登録!$D$10=F1888,1,0))</f>
        <v/>
      </c>
      <c r="AC1888" s="133"/>
    </row>
    <row r="1889" spans="13:29">
      <c r="M1889" s="133"/>
      <c r="N1889" s="133"/>
      <c r="O1889" s="156"/>
      <c r="P1889" s="133"/>
      <c r="Q1889" s="133"/>
      <c r="R1889" s="133"/>
      <c r="S1889" s="133"/>
      <c r="T1889" s="133"/>
      <c r="U1889" s="133"/>
      <c r="V1889" s="133"/>
      <c r="W1889" s="133"/>
      <c r="X1889" s="133"/>
      <c r="Y1889" s="133"/>
      <c r="Z1889" s="133"/>
      <c r="AA1889" s="133"/>
      <c r="AB1889" s="129" t="str">
        <f>IF(基本情報登録!$D$10="","",IF(基本情報登録!$D$10=F1889,1,0))</f>
        <v/>
      </c>
      <c r="AC1889" s="133"/>
    </row>
    <row r="1890" spans="13:29">
      <c r="M1890" s="133"/>
      <c r="N1890" s="133"/>
      <c r="O1890" s="156"/>
      <c r="P1890" s="133"/>
      <c r="Q1890" s="133"/>
      <c r="R1890" s="133"/>
      <c r="S1890" s="133"/>
      <c r="T1890" s="133"/>
      <c r="U1890" s="133"/>
      <c r="V1890" s="133"/>
      <c r="W1890" s="133"/>
      <c r="X1890" s="133"/>
      <c r="Y1890" s="133"/>
      <c r="Z1890" s="133"/>
      <c r="AA1890" s="133"/>
      <c r="AB1890" s="129" t="str">
        <f>IF(基本情報登録!$D$10="","",IF(基本情報登録!$D$10=F1890,1,0))</f>
        <v/>
      </c>
      <c r="AC1890" s="133"/>
    </row>
    <row r="1891" spans="13:29">
      <c r="M1891" s="133"/>
      <c r="N1891" s="133"/>
      <c r="O1891" s="156"/>
      <c r="P1891" s="133"/>
      <c r="Q1891" s="133"/>
      <c r="R1891" s="133"/>
      <c r="S1891" s="133"/>
      <c r="T1891" s="133"/>
      <c r="U1891" s="133"/>
      <c r="V1891" s="133"/>
      <c r="W1891" s="133"/>
      <c r="X1891" s="133"/>
      <c r="Y1891" s="133"/>
      <c r="Z1891" s="133"/>
      <c r="AA1891" s="133"/>
      <c r="AB1891" s="129" t="str">
        <f>IF(基本情報登録!$D$10="","",IF(基本情報登録!$D$10=F1891,1,0))</f>
        <v/>
      </c>
      <c r="AC1891" s="133"/>
    </row>
    <row r="1892" spans="13:29">
      <c r="M1892" s="133"/>
      <c r="N1892" s="133"/>
      <c r="O1892" s="156"/>
      <c r="P1892" s="133"/>
      <c r="Q1892" s="133"/>
      <c r="R1892" s="133"/>
      <c r="S1892" s="133"/>
      <c r="T1892" s="133"/>
      <c r="U1892" s="133"/>
      <c r="V1892" s="133"/>
      <c r="W1892" s="133"/>
      <c r="X1892" s="133"/>
      <c r="Y1892" s="133"/>
      <c r="Z1892" s="133"/>
      <c r="AA1892" s="133"/>
      <c r="AB1892" s="129" t="str">
        <f>IF(基本情報登録!$D$10="","",IF(基本情報登録!$D$10=F1892,1,0))</f>
        <v/>
      </c>
      <c r="AC1892" s="133"/>
    </row>
    <row r="1893" spans="13:29">
      <c r="M1893" s="133"/>
      <c r="N1893" s="133"/>
      <c r="O1893" s="156"/>
      <c r="P1893" s="133"/>
      <c r="Q1893" s="133"/>
      <c r="R1893" s="133"/>
      <c r="S1893" s="133"/>
      <c r="T1893" s="133"/>
      <c r="U1893" s="133"/>
      <c r="V1893" s="133"/>
      <c r="W1893" s="133"/>
      <c r="X1893" s="133"/>
      <c r="Y1893" s="133"/>
      <c r="Z1893" s="133"/>
      <c r="AA1893" s="133"/>
      <c r="AB1893" s="129" t="str">
        <f>IF(基本情報登録!$D$10="","",IF(基本情報登録!$D$10=F1893,1,0))</f>
        <v/>
      </c>
      <c r="AC1893" s="133"/>
    </row>
    <row r="1894" spans="13:29">
      <c r="M1894" s="133"/>
      <c r="N1894" s="133"/>
      <c r="O1894" s="156"/>
      <c r="P1894" s="133"/>
      <c r="Q1894" s="133"/>
      <c r="R1894" s="133"/>
      <c r="S1894" s="133"/>
      <c r="T1894" s="133"/>
      <c r="U1894" s="133"/>
      <c r="V1894" s="133"/>
      <c r="W1894" s="133"/>
      <c r="X1894" s="133"/>
      <c r="Y1894" s="133"/>
      <c r="Z1894" s="133"/>
      <c r="AA1894" s="133"/>
      <c r="AB1894" s="129" t="str">
        <f>IF(基本情報登録!$D$10="","",IF(基本情報登録!$D$10=F1894,1,0))</f>
        <v/>
      </c>
      <c r="AC1894" s="133"/>
    </row>
    <row r="1895" spans="13:29">
      <c r="M1895" s="133"/>
      <c r="N1895" s="133"/>
      <c r="O1895" s="156"/>
      <c r="P1895" s="133"/>
      <c r="Q1895" s="133"/>
      <c r="R1895" s="133"/>
      <c r="S1895" s="133"/>
      <c r="T1895" s="133"/>
      <c r="U1895" s="133"/>
      <c r="V1895" s="133"/>
      <c r="W1895" s="133"/>
      <c r="X1895" s="133"/>
      <c r="Y1895" s="133"/>
      <c r="Z1895" s="133"/>
      <c r="AA1895" s="133"/>
      <c r="AB1895" s="129" t="str">
        <f>IF(基本情報登録!$D$10="","",IF(基本情報登録!$D$10=F1895,1,0))</f>
        <v/>
      </c>
      <c r="AC1895" s="133"/>
    </row>
    <row r="1896" spans="13:29">
      <c r="M1896" s="133"/>
      <c r="N1896" s="133"/>
      <c r="O1896" s="156"/>
      <c r="P1896" s="133"/>
      <c r="Q1896" s="133"/>
      <c r="R1896" s="133"/>
      <c r="S1896" s="133"/>
      <c r="T1896" s="133"/>
      <c r="U1896" s="133"/>
      <c r="V1896" s="133"/>
      <c r="W1896" s="133"/>
      <c r="X1896" s="133"/>
      <c r="Y1896" s="133"/>
      <c r="Z1896" s="133"/>
      <c r="AA1896" s="133"/>
      <c r="AB1896" s="129" t="str">
        <f>IF(基本情報登録!$D$10="","",IF(基本情報登録!$D$10=F1896,1,0))</f>
        <v/>
      </c>
      <c r="AC1896" s="133"/>
    </row>
    <row r="1897" spans="13:29">
      <c r="M1897" s="133"/>
      <c r="N1897" s="133"/>
      <c r="O1897" s="156"/>
      <c r="P1897" s="133"/>
      <c r="Q1897" s="133"/>
      <c r="R1897" s="133"/>
      <c r="S1897" s="133"/>
      <c r="T1897" s="133"/>
      <c r="U1897" s="133"/>
      <c r="V1897" s="133"/>
      <c r="W1897" s="133"/>
      <c r="X1897" s="133"/>
      <c r="Y1897" s="133"/>
      <c r="Z1897" s="133"/>
      <c r="AA1897" s="133"/>
      <c r="AB1897" s="129" t="str">
        <f>IF(基本情報登録!$D$10="","",IF(基本情報登録!$D$10=F1897,1,0))</f>
        <v/>
      </c>
      <c r="AC1897" s="133"/>
    </row>
    <row r="1898" spans="13:29">
      <c r="M1898" s="133"/>
      <c r="N1898" s="133"/>
      <c r="O1898" s="156"/>
      <c r="P1898" s="133"/>
      <c r="Q1898" s="133"/>
      <c r="R1898" s="133"/>
      <c r="S1898" s="133"/>
      <c r="T1898" s="133"/>
      <c r="U1898" s="133"/>
      <c r="V1898" s="133"/>
      <c r="W1898" s="133"/>
      <c r="X1898" s="133"/>
      <c r="Y1898" s="133"/>
      <c r="Z1898" s="133"/>
      <c r="AA1898" s="133"/>
      <c r="AB1898" s="129" t="str">
        <f>IF(基本情報登録!$D$10="","",IF(基本情報登録!$D$10=F1898,1,0))</f>
        <v/>
      </c>
      <c r="AC1898" s="133"/>
    </row>
    <row r="1899" spans="13:29">
      <c r="M1899" s="133"/>
      <c r="N1899" s="133"/>
      <c r="O1899" s="156"/>
      <c r="P1899" s="133"/>
      <c r="Q1899" s="133"/>
      <c r="R1899" s="133"/>
      <c r="S1899" s="133"/>
      <c r="T1899" s="133"/>
      <c r="U1899" s="133"/>
      <c r="V1899" s="133"/>
      <c r="W1899" s="133"/>
      <c r="X1899" s="133"/>
      <c r="Y1899" s="133"/>
      <c r="Z1899" s="133"/>
      <c r="AA1899" s="133"/>
      <c r="AB1899" s="129" t="str">
        <f>IF(基本情報登録!$D$10="","",IF(基本情報登録!$D$10=F1899,1,0))</f>
        <v/>
      </c>
      <c r="AC1899" s="133"/>
    </row>
    <row r="1900" spans="13:29">
      <c r="M1900" s="133"/>
      <c r="N1900" s="133"/>
      <c r="O1900" s="156"/>
      <c r="P1900" s="133"/>
      <c r="Q1900" s="133"/>
      <c r="R1900" s="133"/>
      <c r="S1900" s="133"/>
      <c r="T1900" s="133"/>
      <c r="U1900" s="133"/>
      <c r="V1900" s="133"/>
      <c r="W1900" s="133"/>
      <c r="X1900" s="133"/>
      <c r="Y1900" s="133"/>
      <c r="Z1900" s="133"/>
      <c r="AA1900" s="133"/>
      <c r="AB1900" s="129" t="str">
        <f>IF(基本情報登録!$D$10="","",IF(基本情報登録!$D$10=F1900,1,0))</f>
        <v/>
      </c>
      <c r="AC1900" s="133"/>
    </row>
    <row r="1901" spans="13:29">
      <c r="M1901" s="133"/>
      <c r="N1901" s="133"/>
      <c r="O1901" s="156"/>
      <c r="P1901" s="133"/>
      <c r="Q1901" s="133"/>
      <c r="R1901" s="133"/>
      <c r="S1901" s="133"/>
      <c r="T1901" s="133"/>
      <c r="U1901" s="133"/>
      <c r="V1901" s="133"/>
      <c r="W1901" s="133"/>
      <c r="X1901" s="133"/>
      <c r="Y1901" s="133"/>
      <c r="Z1901" s="133"/>
      <c r="AA1901" s="133"/>
      <c r="AB1901" s="129" t="str">
        <f>IF(基本情報登録!$D$10="","",IF(基本情報登録!$D$10=F1901,1,0))</f>
        <v/>
      </c>
      <c r="AC1901" s="133"/>
    </row>
    <row r="1902" spans="13:29">
      <c r="M1902" s="133"/>
      <c r="N1902" s="133"/>
      <c r="O1902" s="156"/>
      <c r="P1902" s="133"/>
      <c r="Q1902" s="133"/>
      <c r="R1902" s="133"/>
      <c r="S1902" s="133"/>
      <c r="T1902" s="133"/>
      <c r="U1902" s="133"/>
      <c r="V1902" s="133"/>
      <c r="W1902" s="133"/>
      <c r="X1902" s="133"/>
      <c r="Y1902" s="133"/>
      <c r="Z1902" s="133"/>
      <c r="AA1902" s="133"/>
      <c r="AB1902" s="129" t="str">
        <f>IF(基本情報登録!$D$10="","",IF(基本情報登録!$D$10=F1902,1,0))</f>
        <v/>
      </c>
      <c r="AC1902" s="133"/>
    </row>
    <row r="1903" spans="13:29">
      <c r="M1903" s="133"/>
      <c r="N1903" s="133"/>
      <c r="O1903" s="156"/>
      <c r="P1903" s="133"/>
      <c r="Q1903" s="133"/>
      <c r="R1903" s="133"/>
      <c r="S1903" s="133"/>
      <c r="T1903" s="133"/>
      <c r="U1903" s="133"/>
      <c r="V1903" s="133"/>
      <c r="W1903" s="133"/>
      <c r="X1903" s="133"/>
      <c r="Y1903" s="133"/>
      <c r="Z1903" s="133"/>
      <c r="AA1903" s="133"/>
      <c r="AB1903" s="129" t="str">
        <f>IF(基本情報登録!$D$10="","",IF(基本情報登録!$D$10=F1903,1,0))</f>
        <v/>
      </c>
      <c r="AC1903" s="133"/>
    </row>
    <row r="1904" spans="13:29">
      <c r="M1904" s="133"/>
      <c r="N1904" s="133"/>
      <c r="O1904" s="156"/>
      <c r="P1904" s="133"/>
      <c r="Q1904" s="133"/>
      <c r="R1904" s="133"/>
      <c r="S1904" s="133"/>
      <c r="T1904" s="133"/>
      <c r="U1904" s="133"/>
      <c r="V1904" s="133"/>
      <c r="W1904" s="133"/>
      <c r="X1904" s="133"/>
      <c r="Y1904" s="133"/>
      <c r="Z1904" s="133"/>
      <c r="AA1904" s="133"/>
      <c r="AB1904" s="129" t="str">
        <f>IF(基本情報登録!$D$10="","",IF(基本情報登録!$D$10=F1904,1,0))</f>
        <v/>
      </c>
      <c r="AC1904" s="133"/>
    </row>
    <row r="1905" spans="13:29">
      <c r="M1905" s="133"/>
      <c r="N1905" s="133"/>
      <c r="O1905" s="156"/>
      <c r="P1905" s="133"/>
      <c r="Q1905" s="133"/>
      <c r="R1905" s="133"/>
      <c r="S1905" s="133"/>
      <c r="T1905" s="133"/>
      <c r="U1905" s="133"/>
      <c r="V1905" s="133"/>
      <c r="W1905" s="133"/>
      <c r="X1905" s="133"/>
      <c r="Y1905" s="133"/>
      <c r="Z1905" s="133"/>
      <c r="AA1905" s="133"/>
      <c r="AB1905" s="129" t="str">
        <f>IF(基本情報登録!$D$10="","",IF(基本情報登録!$D$10=F1905,1,0))</f>
        <v/>
      </c>
      <c r="AC1905" s="133"/>
    </row>
    <row r="1906" spans="13:29">
      <c r="M1906" s="133"/>
      <c r="N1906" s="133"/>
      <c r="O1906" s="156"/>
      <c r="P1906" s="133"/>
      <c r="Q1906" s="133"/>
      <c r="R1906" s="133"/>
      <c r="S1906" s="133"/>
      <c r="T1906" s="133"/>
      <c r="U1906" s="133"/>
      <c r="V1906" s="133"/>
      <c r="W1906" s="133"/>
      <c r="X1906" s="133"/>
      <c r="Y1906" s="133"/>
      <c r="Z1906" s="133"/>
      <c r="AA1906" s="133"/>
      <c r="AB1906" s="129" t="str">
        <f>IF(基本情報登録!$D$10="","",IF(基本情報登録!$D$10=F1906,1,0))</f>
        <v/>
      </c>
      <c r="AC1906" s="133"/>
    </row>
    <row r="1907" spans="13:29">
      <c r="M1907" s="133"/>
      <c r="N1907" s="133"/>
      <c r="O1907" s="156"/>
      <c r="P1907" s="133"/>
      <c r="Q1907" s="133"/>
      <c r="R1907" s="133"/>
      <c r="S1907" s="133"/>
      <c r="T1907" s="133"/>
      <c r="U1907" s="133"/>
      <c r="V1907" s="133"/>
      <c r="W1907" s="133"/>
      <c r="X1907" s="133"/>
      <c r="Y1907" s="133"/>
      <c r="Z1907" s="133"/>
      <c r="AA1907" s="133"/>
      <c r="AB1907" s="129" t="str">
        <f>IF(基本情報登録!$D$10="","",IF(基本情報登録!$D$10=F1907,1,0))</f>
        <v/>
      </c>
      <c r="AC1907" s="133"/>
    </row>
    <row r="1908" spans="13:29">
      <c r="M1908" s="133"/>
      <c r="N1908" s="133"/>
      <c r="O1908" s="156"/>
      <c r="P1908" s="133"/>
      <c r="Q1908" s="133"/>
      <c r="R1908" s="133"/>
      <c r="S1908" s="133"/>
      <c r="T1908" s="133"/>
      <c r="U1908" s="133"/>
      <c r="V1908" s="133"/>
      <c r="W1908" s="133"/>
      <c r="X1908" s="133"/>
      <c r="Y1908" s="133"/>
      <c r="Z1908" s="133"/>
      <c r="AA1908" s="133"/>
      <c r="AB1908" s="129" t="str">
        <f>IF(基本情報登録!$D$10="","",IF(基本情報登録!$D$10=F1908,1,0))</f>
        <v/>
      </c>
      <c r="AC1908" s="133"/>
    </row>
    <row r="1909" spans="13:29">
      <c r="M1909" s="133"/>
      <c r="N1909" s="133"/>
      <c r="O1909" s="156"/>
      <c r="P1909" s="133"/>
      <c r="Q1909" s="133"/>
      <c r="R1909" s="133"/>
      <c r="S1909" s="133"/>
      <c r="T1909" s="133"/>
      <c r="U1909" s="133"/>
      <c r="V1909" s="133"/>
      <c r="W1909" s="133"/>
      <c r="X1909" s="133"/>
      <c r="Y1909" s="133"/>
      <c r="Z1909" s="133"/>
      <c r="AA1909" s="133"/>
      <c r="AB1909" s="129" t="str">
        <f>IF(基本情報登録!$D$10="","",IF(基本情報登録!$D$10=F1909,1,0))</f>
        <v/>
      </c>
      <c r="AC1909" s="133"/>
    </row>
    <row r="1910" spans="13:29">
      <c r="M1910" s="133"/>
      <c r="N1910" s="133"/>
      <c r="O1910" s="156"/>
      <c r="P1910" s="133"/>
      <c r="Q1910" s="133"/>
      <c r="R1910" s="133"/>
      <c r="S1910" s="133"/>
      <c r="T1910" s="133"/>
      <c r="U1910" s="133"/>
      <c r="V1910" s="133"/>
      <c r="W1910" s="133"/>
      <c r="X1910" s="133"/>
      <c r="Y1910" s="133"/>
      <c r="Z1910" s="133"/>
      <c r="AA1910" s="133"/>
      <c r="AB1910" s="129" t="str">
        <f>IF(基本情報登録!$D$10="","",IF(基本情報登録!$D$10=F1910,1,0))</f>
        <v/>
      </c>
      <c r="AC1910" s="133"/>
    </row>
    <row r="1911" spans="13:29">
      <c r="M1911" s="133"/>
      <c r="N1911" s="133"/>
      <c r="O1911" s="156"/>
      <c r="P1911" s="133"/>
      <c r="Q1911" s="133"/>
      <c r="R1911" s="133"/>
      <c r="S1911" s="133"/>
      <c r="T1911" s="133"/>
      <c r="U1911" s="133"/>
      <c r="V1911" s="133"/>
      <c r="W1911" s="133"/>
      <c r="X1911" s="133"/>
      <c r="Y1911" s="133"/>
      <c r="Z1911" s="133"/>
      <c r="AA1911" s="133"/>
      <c r="AB1911" s="129" t="str">
        <f>IF(基本情報登録!$D$10="","",IF(基本情報登録!$D$10=F1911,1,0))</f>
        <v/>
      </c>
      <c r="AC1911" s="133"/>
    </row>
    <row r="1912" spans="13:29">
      <c r="M1912" s="133"/>
      <c r="N1912" s="133"/>
      <c r="O1912" s="156"/>
      <c r="P1912" s="133"/>
      <c r="Q1912" s="133"/>
      <c r="R1912" s="133"/>
      <c r="S1912" s="133"/>
      <c r="T1912" s="133"/>
      <c r="U1912" s="133"/>
      <c r="V1912" s="133"/>
      <c r="W1912" s="133"/>
      <c r="X1912" s="133"/>
      <c r="Y1912" s="133"/>
      <c r="Z1912" s="133"/>
      <c r="AA1912" s="133"/>
      <c r="AB1912" s="129" t="str">
        <f>IF(基本情報登録!$D$10="","",IF(基本情報登録!$D$10=F1912,1,0))</f>
        <v/>
      </c>
      <c r="AC1912" s="133"/>
    </row>
    <row r="1913" spans="13:29">
      <c r="M1913" s="133"/>
      <c r="N1913" s="133"/>
      <c r="O1913" s="156"/>
      <c r="P1913" s="133"/>
      <c r="Q1913" s="133"/>
      <c r="R1913" s="133"/>
      <c r="S1913" s="133"/>
      <c r="T1913" s="133"/>
      <c r="U1913" s="133"/>
      <c r="V1913" s="133"/>
      <c r="W1913" s="133"/>
      <c r="X1913" s="133"/>
      <c r="Y1913" s="133"/>
      <c r="Z1913" s="133"/>
      <c r="AA1913" s="133"/>
      <c r="AB1913" s="129" t="str">
        <f>IF(基本情報登録!$D$10="","",IF(基本情報登録!$D$10=F1913,1,0))</f>
        <v/>
      </c>
      <c r="AC1913" s="133"/>
    </row>
    <row r="1914" spans="13:29">
      <c r="M1914" s="133"/>
      <c r="N1914" s="133"/>
      <c r="O1914" s="156"/>
      <c r="P1914" s="133"/>
      <c r="Q1914" s="133"/>
      <c r="R1914" s="133"/>
      <c r="S1914" s="133"/>
      <c r="T1914" s="133"/>
      <c r="U1914" s="133"/>
      <c r="V1914" s="133"/>
      <c r="W1914" s="133"/>
      <c r="X1914" s="133"/>
      <c r="Y1914" s="133"/>
      <c r="Z1914" s="133"/>
      <c r="AA1914" s="133"/>
      <c r="AB1914" s="129" t="str">
        <f>IF(基本情報登録!$D$10="","",IF(基本情報登録!$D$10=F1914,1,0))</f>
        <v/>
      </c>
      <c r="AC1914" s="133"/>
    </row>
    <row r="1915" spans="13:29">
      <c r="M1915" s="133"/>
      <c r="N1915" s="133"/>
      <c r="O1915" s="156"/>
      <c r="P1915" s="133"/>
      <c r="Q1915" s="133"/>
      <c r="R1915" s="133"/>
      <c r="S1915" s="133"/>
      <c r="T1915" s="133"/>
      <c r="U1915" s="133"/>
      <c r="V1915" s="133"/>
      <c r="W1915" s="133"/>
      <c r="X1915" s="133"/>
      <c r="Y1915" s="133"/>
      <c r="Z1915" s="133"/>
      <c r="AA1915" s="133"/>
      <c r="AB1915" s="129" t="str">
        <f>IF(基本情報登録!$D$10="","",IF(基本情報登録!$D$10=F1915,1,0))</f>
        <v/>
      </c>
      <c r="AC1915" s="133"/>
    </row>
    <row r="1916" spans="13:29">
      <c r="M1916" s="133"/>
      <c r="N1916" s="133"/>
      <c r="O1916" s="156"/>
      <c r="P1916" s="133"/>
      <c r="Q1916" s="133"/>
      <c r="R1916" s="133"/>
      <c r="S1916" s="133"/>
      <c r="T1916" s="133"/>
      <c r="U1916" s="133"/>
      <c r="V1916" s="133"/>
      <c r="W1916" s="133"/>
      <c r="X1916" s="133"/>
      <c r="Y1916" s="133"/>
      <c r="Z1916" s="133"/>
      <c r="AA1916" s="133"/>
      <c r="AB1916" s="129" t="str">
        <f>IF(基本情報登録!$D$10="","",IF(基本情報登録!$D$10=F1916,1,0))</f>
        <v/>
      </c>
      <c r="AC1916" s="133"/>
    </row>
    <row r="1917" spans="13:29">
      <c r="M1917" s="133"/>
      <c r="N1917" s="133"/>
      <c r="O1917" s="156"/>
      <c r="P1917" s="133"/>
      <c r="Q1917" s="133"/>
      <c r="R1917" s="133"/>
      <c r="S1917" s="133"/>
      <c r="T1917" s="133"/>
      <c r="U1917" s="133"/>
      <c r="V1917" s="133"/>
      <c r="W1917" s="133"/>
      <c r="X1917" s="133"/>
      <c r="Y1917" s="133"/>
      <c r="Z1917" s="133"/>
      <c r="AA1917" s="133"/>
      <c r="AB1917" s="129" t="str">
        <f>IF(基本情報登録!$D$10="","",IF(基本情報登録!$D$10=F1917,1,0))</f>
        <v/>
      </c>
      <c r="AC1917" s="133"/>
    </row>
    <row r="1918" spans="13:29">
      <c r="M1918" s="133"/>
      <c r="N1918" s="133"/>
      <c r="O1918" s="156"/>
      <c r="P1918" s="133"/>
      <c r="Q1918" s="133"/>
      <c r="R1918" s="133"/>
      <c r="S1918" s="133"/>
      <c r="T1918" s="133"/>
      <c r="U1918" s="133"/>
      <c r="V1918" s="133"/>
      <c r="W1918" s="133"/>
      <c r="X1918" s="133"/>
      <c r="Y1918" s="133"/>
      <c r="Z1918" s="133"/>
      <c r="AA1918" s="133"/>
      <c r="AB1918" s="129" t="str">
        <f>IF(基本情報登録!$D$10="","",IF(基本情報登録!$D$10=F1918,1,0))</f>
        <v/>
      </c>
      <c r="AC1918" s="133"/>
    </row>
    <row r="1919" spans="13:29">
      <c r="M1919" s="133"/>
      <c r="N1919" s="133"/>
      <c r="O1919" s="156"/>
      <c r="P1919" s="133"/>
      <c r="Q1919" s="133"/>
      <c r="R1919" s="133"/>
      <c r="S1919" s="133"/>
      <c r="T1919" s="133"/>
      <c r="U1919" s="133"/>
      <c r="V1919" s="133"/>
      <c r="W1919" s="133"/>
      <c r="X1919" s="133"/>
      <c r="Y1919" s="133"/>
      <c r="Z1919" s="133"/>
      <c r="AA1919" s="133"/>
      <c r="AB1919" s="129" t="str">
        <f>IF(基本情報登録!$D$10="","",IF(基本情報登録!$D$10=F1919,1,0))</f>
        <v/>
      </c>
      <c r="AC1919" s="133"/>
    </row>
    <row r="1920" spans="13:29">
      <c r="M1920" s="133"/>
      <c r="N1920" s="133"/>
      <c r="O1920" s="156"/>
      <c r="P1920" s="133"/>
      <c r="Q1920" s="133"/>
      <c r="R1920" s="133"/>
      <c r="S1920" s="133"/>
      <c r="T1920" s="133"/>
      <c r="U1920" s="133"/>
      <c r="V1920" s="133"/>
      <c r="W1920" s="133"/>
      <c r="X1920" s="133"/>
      <c r="Y1920" s="133"/>
      <c r="Z1920" s="133"/>
      <c r="AA1920" s="133"/>
      <c r="AB1920" s="129" t="str">
        <f>IF(基本情報登録!$D$10="","",IF(基本情報登録!$D$10=F1920,1,0))</f>
        <v/>
      </c>
      <c r="AC1920" s="133"/>
    </row>
    <row r="1921" spans="13:29">
      <c r="M1921" s="133"/>
      <c r="N1921" s="133"/>
      <c r="O1921" s="156"/>
      <c r="P1921" s="133"/>
      <c r="Q1921" s="133"/>
      <c r="R1921" s="133"/>
      <c r="S1921" s="133"/>
      <c r="T1921" s="133"/>
      <c r="U1921" s="133"/>
      <c r="V1921" s="133"/>
      <c r="W1921" s="133"/>
      <c r="X1921" s="133"/>
      <c r="Y1921" s="133"/>
      <c r="Z1921" s="133"/>
      <c r="AA1921" s="133"/>
      <c r="AB1921" s="129" t="str">
        <f>IF(基本情報登録!$D$10="","",IF(基本情報登録!$D$10=F1921,1,0))</f>
        <v/>
      </c>
      <c r="AC1921" s="133"/>
    </row>
    <row r="1922" spans="13:29">
      <c r="M1922" s="133"/>
      <c r="N1922" s="133"/>
      <c r="O1922" s="156"/>
      <c r="P1922" s="133"/>
      <c r="Q1922" s="133"/>
      <c r="R1922" s="133"/>
      <c r="S1922" s="133"/>
      <c r="T1922" s="133"/>
      <c r="U1922" s="133"/>
      <c r="V1922" s="133"/>
      <c r="W1922" s="133"/>
      <c r="X1922" s="133"/>
      <c r="Y1922" s="133"/>
      <c r="Z1922" s="133"/>
      <c r="AA1922" s="133"/>
      <c r="AB1922" s="129" t="str">
        <f>IF(基本情報登録!$D$10="","",IF(基本情報登録!$D$10=F1922,1,0))</f>
        <v/>
      </c>
      <c r="AC1922" s="133"/>
    </row>
    <row r="1923" spans="13:29">
      <c r="M1923" s="133"/>
      <c r="N1923" s="133"/>
      <c r="O1923" s="156"/>
      <c r="P1923" s="133"/>
      <c r="Q1923" s="133"/>
      <c r="R1923" s="133"/>
      <c r="S1923" s="133"/>
      <c r="T1923" s="133"/>
      <c r="U1923" s="133"/>
      <c r="V1923" s="133"/>
      <c r="W1923" s="133"/>
      <c r="X1923" s="133"/>
      <c r="Y1923" s="133"/>
      <c r="Z1923" s="133"/>
      <c r="AA1923" s="133"/>
      <c r="AB1923" s="129" t="str">
        <f>IF(基本情報登録!$D$10="","",IF(基本情報登録!$D$10=F1923,1,0))</f>
        <v/>
      </c>
      <c r="AC1923" s="133"/>
    </row>
    <row r="1924" spans="13:29">
      <c r="M1924" s="133"/>
      <c r="N1924" s="133"/>
      <c r="O1924" s="156"/>
      <c r="P1924" s="133"/>
      <c r="Q1924" s="133"/>
      <c r="R1924" s="133"/>
      <c r="S1924" s="133"/>
      <c r="T1924" s="133"/>
      <c r="U1924" s="133"/>
      <c r="V1924" s="133"/>
      <c r="W1924" s="133"/>
      <c r="X1924" s="133"/>
      <c r="Y1924" s="133"/>
      <c r="Z1924" s="133"/>
      <c r="AA1924" s="133"/>
      <c r="AB1924" s="129" t="str">
        <f>IF(基本情報登録!$D$10="","",IF(基本情報登録!$D$10=F1924,1,0))</f>
        <v/>
      </c>
      <c r="AC1924" s="133"/>
    </row>
    <row r="1925" spans="13:29">
      <c r="M1925" s="133"/>
      <c r="N1925" s="133"/>
      <c r="O1925" s="156"/>
      <c r="P1925" s="133"/>
      <c r="Q1925" s="133"/>
      <c r="R1925" s="133"/>
      <c r="S1925" s="133"/>
      <c r="T1925" s="133"/>
      <c r="U1925" s="133"/>
      <c r="V1925" s="133"/>
      <c r="W1925" s="133"/>
      <c r="X1925" s="133"/>
      <c r="Y1925" s="133"/>
      <c r="Z1925" s="133"/>
      <c r="AA1925" s="133"/>
      <c r="AB1925" s="129" t="str">
        <f>IF(基本情報登録!$D$10="","",IF(基本情報登録!$D$10=F1925,1,0))</f>
        <v/>
      </c>
      <c r="AC1925" s="133"/>
    </row>
    <row r="1926" spans="13:29">
      <c r="M1926" s="133"/>
      <c r="N1926" s="133"/>
      <c r="O1926" s="156"/>
      <c r="P1926" s="133"/>
      <c r="Q1926" s="133"/>
      <c r="R1926" s="133"/>
      <c r="S1926" s="133"/>
      <c r="T1926" s="133"/>
      <c r="U1926" s="133"/>
      <c r="V1926" s="133"/>
      <c r="W1926" s="133"/>
      <c r="X1926" s="133"/>
      <c r="Y1926" s="133"/>
      <c r="Z1926" s="133"/>
      <c r="AA1926" s="133"/>
      <c r="AB1926" s="129" t="str">
        <f>IF(基本情報登録!$D$10="","",IF(基本情報登録!$D$10=F1926,1,0))</f>
        <v/>
      </c>
      <c r="AC1926" s="133"/>
    </row>
    <row r="1927" spans="13:29">
      <c r="M1927" s="133"/>
      <c r="N1927" s="133"/>
      <c r="O1927" s="156"/>
      <c r="P1927" s="133"/>
      <c r="Q1927" s="133"/>
      <c r="R1927" s="133"/>
      <c r="S1927" s="133"/>
      <c r="T1927" s="133"/>
      <c r="U1927" s="133"/>
      <c r="V1927" s="133"/>
      <c r="W1927" s="133"/>
      <c r="X1927" s="133"/>
      <c r="Y1927" s="133"/>
      <c r="Z1927" s="133"/>
      <c r="AA1927" s="133"/>
      <c r="AB1927" s="129" t="str">
        <f>IF(基本情報登録!$D$10="","",IF(基本情報登録!$D$10=F1927,1,0))</f>
        <v/>
      </c>
      <c r="AC1927" s="133"/>
    </row>
    <row r="1928" spans="13:29">
      <c r="M1928" s="133"/>
      <c r="N1928" s="133"/>
      <c r="O1928" s="156"/>
      <c r="P1928" s="133"/>
      <c r="Q1928" s="133"/>
      <c r="R1928" s="133"/>
      <c r="S1928" s="133"/>
      <c r="T1928" s="133"/>
      <c r="U1928" s="133"/>
      <c r="V1928" s="133"/>
      <c r="W1928" s="133"/>
      <c r="X1928" s="133"/>
      <c r="Y1928" s="133"/>
      <c r="Z1928" s="133"/>
      <c r="AA1928" s="133"/>
      <c r="AB1928" s="129" t="str">
        <f>IF(基本情報登録!$D$10="","",IF(基本情報登録!$D$10=F1928,1,0))</f>
        <v/>
      </c>
      <c r="AC1928" s="133"/>
    </row>
    <row r="1929" spans="13:29">
      <c r="M1929" s="133"/>
      <c r="N1929" s="133"/>
      <c r="O1929" s="156"/>
      <c r="P1929" s="133"/>
      <c r="Q1929" s="133"/>
      <c r="R1929" s="133"/>
      <c r="S1929" s="133"/>
      <c r="T1929" s="133"/>
      <c r="U1929" s="133"/>
      <c r="V1929" s="133"/>
      <c r="W1929" s="133"/>
      <c r="X1929" s="133"/>
      <c r="Y1929" s="133"/>
      <c r="Z1929" s="133"/>
      <c r="AA1929" s="133"/>
      <c r="AB1929" s="129" t="str">
        <f>IF(基本情報登録!$D$10="","",IF(基本情報登録!$D$10=F1929,1,0))</f>
        <v/>
      </c>
      <c r="AC1929" s="133"/>
    </row>
    <row r="1930" spans="13:29">
      <c r="M1930" s="133"/>
      <c r="N1930" s="133"/>
      <c r="O1930" s="156"/>
      <c r="P1930" s="133"/>
      <c r="Q1930" s="133"/>
      <c r="R1930" s="133"/>
      <c r="S1930" s="133"/>
      <c r="T1930" s="133"/>
      <c r="U1930" s="133"/>
      <c r="V1930" s="133"/>
      <c r="W1930" s="133"/>
      <c r="X1930" s="133"/>
      <c r="Y1930" s="133"/>
      <c r="Z1930" s="133"/>
      <c r="AA1930" s="133"/>
      <c r="AB1930" s="129" t="str">
        <f>IF(基本情報登録!$D$10="","",IF(基本情報登録!$D$10=F1930,1,0))</f>
        <v/>
      </c>
      <c r="AC1930" s="133"/>
    </row>
    <row r="1931" spans="13:29">
      <c r="M1931" s="133"/>
      <c r="N1931" s="133"/>
      <c r="O1931" s="156"/>
      <c r="P1931" s="133"/>
      <c r="Q1931" s="133"/>
      <c r="R1931" s="133"/>
      <c r="S1931" s="133"/>
      <c r="T1931" s="133"/>
      <c r="U1931" s="133"/>
      <c r="V1931" s="133"/>
      <c r="W1931" s="133"/>
      <c r="X1931" s="133"/>
      <c r="Y1931" s="133"/>
      <c r="Z1931" s="133"/>
      <c r="AA1931" s="133"/>
      <c r="AB1931" s="129" t="str">
        <f>IF(基本情報登録!$D$10="","",IF(基本情報登録!$D$10=F1931,1,0))</f>
        <v/>
      </c>
      <c r="AC1931" s="133"/>
    </row>
    <row r="1932" spans="13:29">
      <c r="M1932" s="133"/>
      <c r="N1932" s="133"/>
      <c r="O1932" s="156"/>
      <c r="P1932" s="133"/>
      <c r="Q1932" s="133"/>
      <c r="R1932" s="133"/>
      <c r="S1932" s="133"/>
      <c r="T1932" s="133"/>
      <c r="U1932" s="133"/>
      <c r="V1932" s="133"/>
      <c r="W1932" s="133"/>
      <c r="X1932" s="133"/>
      <c r="Y1932" s="133"/>
      <c r="Z1932" s="133"/>
      <c r="AA1932" s="133"/>
      <c r="AB1932" s="129" t="str">
        <f>IF(基本情報登録!$D$10="","",IF(基本情報登録!$D$10=F1932,1,0))</f>
        <v/>
      </c>
      <c r="AC1932" s="133"/>
    </row>
    <row r="1933" spans="13:29">
      <c r="M1933" s="133"/>
      <c r="N1933" s="133"/>
      <c r="O1933" s="156"/>
      <c r="P1933" s="133"/>
      <c r="Q1933" s="133"/>
      <c r="R1933" s="133"/>
      <c r="S1933" s="133"/>
      <c r="T1933" s="133"/>
      <c r="U1933" s="133"/>
      <c r="V1933" s="133"/>
      <c r="W1933" s="133"/>
      <c r="X1933" s="133"/>
      <c r="Y1933" s="133"/>
      <c r="Z1933" s="133"/>
      <c r="AA1933" s="133"/>
      <c r="AB1933" s="129" t="str">
        <f>IF(基本情報登録!$D$10="","",IF(基本情報登録!$D$10=F1933,1,0))</f>
        <v/>
      </c>
      <c r="AC1933" s="133"/>
    </row>
    <row r="1934" spans="13:29">
      <c r="M1934" s="133"/>
      <c r="N1934" s="133"/>
      <c r="O1934" s="156"/>
      <c r="P1934" s="133"/>
      <c r="Q1934" s="133"/>
      <c r="R1934" s="133"/>
      <c r="S1934" s="133"/>
      <c r="T1934" s="133"/>
      <c r="U1934" s="133"/>
      <c r="V1934" s="133"/>
      <c r="W1934" s="133"/>
      <c r="X1934" s="133"/>
      <c r="Y1934" s="133"/>
      <c r="Z1934" s="133"/>
      <c r="AA1934" s="133"/>
      <c r="AB1934" s="129" t="str">
        <f>IF(基本情報登録!$D$10="","",IF(基本情報登録!$D$10=F1934,1,0))</f>
        <v/>
      </c>
      <c r="AC1934" s="133"/>
    </row>
    <row r="1935" spans="13:29">
      <c r="M1935" s="133"/>
      <c r="N1935" s="133"/>
      <c r="O1935" s="156"/>
      <c r="P1935" s="133"/>
      <c r="Q1935" s="133"/>
      <c r="R1935" s="133"/>
      <c r="S1935" s="133"/>
      <c r="T1935" s="133"/>
      <c r="U1935" s="133"/>
      <c r="V1935" s="133"/>
      <c r="W1935" s="133"/>
      <c r="X1935" s="133"/>
      <c r="Y1935" s="133"/>
      <c r="Z1935" s="133"/>
      <c r="AA1935" s="133"/>
      <c r="AB1935" s="129" t="str">
        <f>IF(基本情報登録!$D$10="","",IF(基本情報登録!$D$10=F1935,1,0))</f>
        <v/>
      </c>
      <c r="AC1935" s="133"/>
    </row>
    <row r="1936" spans="13:29">
      <c r="M1936" s="133"/>
      <c r="N1936" s="133"/>
      <c r="O1936" s="156"/>
      <c r="P1936" s="133"/>
      <c r="Q1936" s="133"/>
      <c r="R1936" s="133"/>
      <c r="S1936" s="133"/>
      <c r="T1936" s="133"/>
      <c r="U1936" s="133"/>
      <c r="V1936" s="133"/>
      <c r="W1936" s="133"/>
      <c r="X1936" s="133"/>
      <c r="Y1936" s="133"/>
      <c r="Z1936" s="133"/>
      <c r="AA1936" s="133"/>
      <c r="AB1936" s="129" t="str">
        <f>IF(基本情報登録!$D$10="","",IF(基本情報登録!$D$10=F1936,1,0))</f>
        <v/>
      </c>
      <c r="AC1936" s="133"/>
    </row>
    <row r="1937" spans="13:29">
      <c r="M1937" s="133"/>
      <c r="N1937" s="133"/>
      <c r="O1937" s="156"/>
      <c r="P1937" s="133"/>
      <c r="Q1937" s="133"/>
      <c r="R1937" s="133"/>
      <c r="S1937" s="133"/>
      <c r="T1937" s="133"/>
      <c r="U1937" s="133"/>
      <c r="V1937" s="133"/>
      <c r="W1937" s="133"/>
      <c r="X1937" s="133"/>
      <c r="Y1937" s="133"/>
      <c r="Z1937" s="133"/>
      <c r="AA1937" s="133"/>
      <c r="AB1937" s="129" t="str">
        <f>IF(基本情報登録!$D$10="","",IF(基本情報登録!$D$10=F1937,1,0))</f>
        <v/>
      </c>
      <c r="AC1937" s="133"/>
    </row>
    <row r="1938" spans="13:29">
      <c r="M1938" s="133"/>
      <c r="N1938" s="133"/>
      <c r="O1938" s="156"/>
      <c r="P1938" s="133"/>
      <c r="Q1938" s="133"/>
      <c r="R1938" s="133"/>
      <c r="S1938" s="133"/>
      <c r="T1938" s="133"/>
      <c r="U1938" s="133"/>
      <c r="V1938" s="133"/>
      <c r="W1938" s="133"/>
      <c r="X1938" s="133"/>
      <c r="Y1938" s="133"/>
      <c r="Z1938" s="133"/>
      <c r="AA1938" s="133"/>
      <c r="AB1938" s="129" t="str">
        <f>IF(基本情報登録!$D$10="","",IF(基本情報登録!$D$10=F1938,1,0))</f>
        <v/>
      </c>
      <c r="AC1938" s="133"/>
    </row>
    <row r="1939" spans="13:29">
      <c r="M1939" s="133"/>
      <c r="N1939" s="133"/>
      <c r="O1939" s="156"/>
      <c r="P1939" s="133"/>
      <c r="Q1939" s="133"/>
      <c r="R1939" s="133"/>
      <c r="S1939" s="133"/>
      <c r="T1939" s="133"/>
      <c r="U1939" s="133"/>
      <c r="V1939" s="133"/>
      <c r="W1939" s="133"/>
      <c r="X1939" s="133"/>
      <c r="Y1939" s="133"/>
      <c r="Z1939" s="133"/>
      <c r="AA1939" s="133"/>
      <c r="AB1939" s="129" t="str">
        <f>IF(基本情報登録!$D$10="","",IF(基本情報登録!$D$10=F1939,1,0))</f>
        <v/>
      </c>
      <c r="AC1939" s="133"/>
    </row>
    <row r="1940" spans="13:29">
      <c r="M1940" s="133"/>
      <c r="N1940" s="133"/>
      <c r="O1940" s="156"/>
      <c r="P1940" s="133"/>
      <c r="Q1940" s="133"/>
      <c r="R1940" s="133"/>
      <c r="S1940" s="133"/>
      <c r="T1940" s="133"/>
      <c r="U1940" s="133"/>
      <c r="V1940" s="133"/>
      <c r="W1940" s="133"/>
      <c r="X1940" s="133"/>
      <c r="Y1940" s="133"/>
      <c r="Z1940" s="133"/>
      <c r="AA1940" s="133"/>
      <c r="AB1940" s="129" t="str">
        <f>IF(基本情報登録!$D$10="","",IF(基本情報登録!$D$10=F1940,1,0))</f>
        <v/>
      </c>
      <c r="AC1940" s="133"/>
    </row>
    <row r="1941" spans="13:29">
      <c r="M1941" s="133"/>
      <c r="N1941" s="133"/>
      <c r="O1941" s="156"/>
      <c r="P1941" s="133"/>
      <c r="Q1941" s="133"/>
      <c r="R1941" s="133"/>
      <c r="S1941" s="133"/>
      <c r="T1941" s="133"/>
      <c r="U1941" s="133"/>
      <c r="V1941" s="133"/>
      <c r="W1941" s="133"/>
      <c r="X1941" s="133"/>
      <c r="Y1941" s="133"/>
      <c r="Z1941" s="133"/>
      <c r="AA1941" s="133"/>
      <c r="AB1941" s="129" t="str">
        <f>IF(基本情報登録!$D$10="","",IF(基本情報登録!$D$10=F1941,1,0))</f>
        <v/>
      </c>
      <c r="AC1941" s="133"/>
    </row>
    <row r="1942" spans="13:29">
      <c r="M1942" s="133"/>
      <c r="N1942" s="133"/>
      <c r="O1942" s="156"/>
      <c r="P1942" s="133"/>
      <c r="Q1942" s="133"/>
      <c r="R1942" s="133"/>
      <c r="S1942" s="133"/>
      <c r="T1942" s="133"/>
      <c r="U1942" s="133"/>
      <c r="V1942" s="133"/>
      <c r="W1942" s="133"/>
      <c r="X1942" s="133"/>
      <c r="Y1942" s="133"/>
      <c r="Z1942" s="133"/>
      <c r="AA1942" s="133"/>
      <c r="AB1942" s="129" t="str">
        <f>IF(基本情報登録!$D$10="","",IF(基本情報登録!$D$10=F1942,1,0))</f>
        <v/>
      </c>
      <c r="AC1942" s="133"/>
    </row>
    <row r="1943" spans="13:29">
      <c r="M1943" s="133"/>
      <c r="N1943" s="133"/>
      <c r="O1943" s="156"/>
      <c r="P1943" s="133"/>
      <c r="Q1943" s="133"/>
      <c r="R1943" s="133"/>
      <c r="S1943" s="133"/>
      <c r="T1943" s="133"/>
      <c r="U1943" s="133"/>
      <c r="V1943" s="133"/>
      <c r="W1943" s="133"/>
      <c r="X1943" s="133"/>
      <c r="Y1943" s="133"/>
      <c r="Z1943" s="133"/>
      <c r="AA1943" s="133"/>
      <c r="AB1943" s="129" t="str">
        <f>IF(基本情報登録!$D$10="","",IF(基本情報登録!$D$10=F1943,1,0))</f>
        <v/>
      </c>
      <c r="AC1943" s="133"/>
    </row>
    <row r="1944" spans="13:29">
      <c r="M1944" s="133"/>
      <c r="N1944" s="133"/>
      <c r="O1944" s="156"/>
      <c r="P1944" s="133"/>
      <c r="Q1944" s="133"/>
      <c r="R1944" s="133"/>
      <c r="S1944" s="133"/>
      <c r="T1944" s="133"/>
      <c r="U1944" s="133"/>
      <c r="V1944" s="133"/>
      <c r="W1944" s="133"/>
      <c r="X1944" s="133"/>
      <c r="Y1944" s="133"/>
      <c r="Z1944" s="133"/>
      <c r="AA1944" s="133"/>
      <c r="AB1944" s="129" t="str">
        <f>IF(基本情報登録!$D$10="","",IF(基本情報登録!$D$10=F1944,1,0))</f>
        <v/>
      </c>
      <c r="AC1944" s="133"/>
    </row>
    <row r="1945" spans="13:29">
      <c r="M1945" s="133"/>
      <c r="N1945" s="133"/>
      <c r="O1945" s="156"/>
      <c r="P1945" s="133"/>
      <c r="Q1945" s="133"/>
      <c r="R1945" s="133"/>
      <c r="S1945" s="133"/>
      <c r="T1945" s="133"/>
      <c r="U1945" s="133"/>
      <c r="V1945" s="133"/>
      <c r="W1945" s="133"/>
      <c r="X1945" s="133"/>
      <c r="Y1945" s="133"/>
      <c r="Z1945" s="133"/>
      <c r="AA1945" s="133"/>
      <c r="AB1945" s="129" t="str">
        <f>IF(基本情報登録!$D$10="","",IF(基本情報登録!$D$10=F1945,1,0))</f>
        <v/>
      </c>
      <c r="AC1945" s="133"/>
    </row>
    <row r="1946" spans="13:29">
      <c r="M1946" s="133"/>
      <c r="N1946" s="133"/>
      <c r="O1946" s="156"/>
      <c r="P1946" s="133"/>
      <c r="Q1946" s="133"/>
      <c r="R1946" s="133"/>
      <c r="S1946" s="133"/>
      <c r="T1946" s="133"/>
      <c r="U1946" s="133"/>
      <c r="V1946" s="133"/>
      <c r="W1946" s="133"/>
      <c r="X1946" s="133"/>
      <c r="Y1946" s="133"/>
      <c r="Z1946" s="133"/>
      <c r="AA1946" s="133"/>
      <c r="AB1946" s="129" t="str">
        <f>IF(基本情報登録!$D$10="","",IF(基本情報登録!$D$10=F1946,1,0))</f>
        <v/>
      </c>
      <c r="AC1946" s="133"/>
    </row>
    <row r="1947" spans="13:29">
      <c r="M1947" s="133"/>
      <c r="N1947" s="133"/>
      <c r="O1947" s="156"/>
      <c r="P1947" s="133"/>
      <c r="Q1947" s="133"/>
      <c r="R1947" s="133"/>
      <c r="S1947" s="133"/>
      <c r="T1947" s="133"/>
      <c r="U1947" s="133"/>
      <c r="V1947" s="133"/>
      <c r="W1947" s="133"/>
      <c r="X1947" s="133"/>
      <c r="Y1947" s="133"/>
      <c r="Z1947" s="133"/>
      <c r="AA1947" s="133"/>
      <c r="AB1947" s="129" t="str">
        <f>IF(基本情報登録!$D$10="","",IF(基本情報登録!$D$10=F1947,1,0))</f>
        <v/>
      </c>
      <c r="AC1947" s="133"/>
    </row>
    <row r="1948" spans="13:29">
      <c r="M1948" s="133"/>
      <c r="N1948" s="133"/>
      <c r="O1948" s="156"/>
      <c r="P1948" s="133"/>
      <c r="Q1948" s="133"/>
      <c r="R1948" s="133"/>
      <c r="S1948" s="133"/>
      <c r="T1948" s="133"/>
      <c r="U1948" s="133"/>
      <c r="V1948" s="133"/>
      <c r="W1948" s="133"/>
      <c r="X1948" s="133"/>
      <c r="Y1948" s="133"/>
      <c r="Z1948" s="133"/>
      <c r="AA1948" s="133"/>
      <c r="AB1948" s="129" t="str">
        <f>IF(基本情報登録!$D$10="","",IF(基本情報登録!$D$10=F1948,1,0))</f>
        <v/>
      </c>
      <c r="AC1948" s="133"/>
    </row>
    <row r="1949" spans="13:29">
      <c r="M1949" s="133"/>
      <c r="N1949" s="133"/>
      <c r="O1949" s="156"/>
      <c r="P1949" s="133"/>
      <c r="Q1949" s="133"/>
      <c r="R1949" s="133"/>
      <c r="S1949" s="133"/>
      <c r="T1949" s="133"/>
      <c r="U1949" s="133"/>
      <c r="V1949" s="133"/>
      <c r="W1949" s="133"/>
      <c r="X1949" s="133"/>
      <c r="Y1949" s="133"/>
      <c r="Z1949" s="133"/>
      <c r="AA1949" s="133"/>
      <c r="AB1949" s="129" t="str">
        <f>IF(基本情報登録!$D$10="","",IF(基本情報登録!$D$10=F1949,1,0))</f>
        <v/>
      </c>
      <c r="AC1949" s="133"/>
    </row>
    <row r="1950" spans="13:29">
      <c r="M1950" s="133"/>
      <c r="N1950" s="133"/>
      <c r="O1950" s="156"/>
      <c r="P1950" s="133"/>
      <c r="Q1950" s="133"/>
      <c r="R1950" s="133"/>
      <c r="S1950" s="133"/>
      <c r="T1950" s="133"/>
      <c r="U1950" s="133"/>
      <c r="V1950" s="133"/>
      <c r="W1950" s="133"/>
      <c r="X1950" s="133"/>
      <c r="Y1950" s="133"/>
      <c r="Z1950" s="133"/>
      <c r="AA1950" s="133"/>
      <c r="AB1950" s="129" t="str">
        <f>IF(基本情報登録!$D$10="","",IF(基本情報登録!$D$10=F1950,1,0))</f>
        <v/>
      </c>
      <c r="AC1950" s="133"/>
    </row>
    <row r="1951" spans="13:29">
      <c r="M1951" s="133"/>
      <c r="N1951" s="133"/>
      <c r="O1951" s="156"/>
      <c r="P1951" s="133"/>
      <c r="Q1951" s="133"/>
      <c r="R1951" s="133"/>
      <c r="S1951" s="133"/>
      <c r="T1951" s="133"/>
      <c r="U1951" s="133"/>
      <c r="V1951" s="133"/>
      <c r="W1951" s="133"/>
      <c r="X1951" s="133"/>
      <c r="Y1951" s="133"/>
      <c r="Z1951" s="133"/>
      <c r="AA1951" s="133"/>
      <c r="AB1951" s="129" t="str">
        <f>IF(基本情報登録!$D$10="","",IF(基本情報登録!$D$10=F1951,1,0))</f>
        <v/>
      </c>
      <c r="AC1951" s="133"/>
    </row>
    <row r="1952" spans="13:29">
      <c r="M1952" s="133"/>
      <c r="N1952" s="133"/>
      <c r="O1952" s="156"/>
      <c r="P1952" s="133"/>
      <c r="Q1952" s="133"/>
      <c r="R1952" s="133"/>
      <c r="S1952" s="133"/>
      <c r="T1952" s="133"/>
      <c r="U1952" s="133"/>
      <c r="V1952" s="133"/>
      <c r="W1952" s="133"/>
      <c r="X1952" s="133"/>
      <c r="Y1952" s="133"/>
      <c r="Z1952" s="133"/>
      <c r="AA1952" s="133"/>
      <c r="AB1952" s="129" t="str">
        <f>IF(基本情報登録!$D$10="","",IF(基本情報登録!$D$10=F1952,1,0))</f>
        <v/>
      </c>
      <c r="AC1952" s="133"/>
    </row>
    <row r="1953" spans="13:29">
      <c r="M1953" s="133"/>
      <c r="N1953" s="133"/>
      <c r="O1953" s="156"/>
      <c r="P1953" s="133"/>
      <c r="Q1953" s="133"/>
      <c r="R1953" s="133"/>
      <c r="S1953" s="133"/>
      <c r="T1953" s="133"/>
      <c r="U1953" s="133"/>
      <c r="V1953" s="133"/>
      <c r="W1953" s="133"/>
      <c r="X1953" s="133"/>
      <c r="Y1953" s="133"/>
      <c r="Z1953" s="133"/>
      <c r="AA1953" s="133"/>
      <c r="AB1953" s="129" t="str">
        <f>IF(基本情報登録!$D$10="","",IF(基本情報登録!$D$10=F1953,1,0))</f>
        <v/>
      </c>
      <c r="AC1953" s="133"/>
    </row>
    <row r="1954" spans="13:29">
      <c r="M1954" s="133"/>
      <c r="N1954" s="133"/>
      <c r="O1954" s="156"/>
      <c r="P1954" s="133"/>
      <c r="Q1954" s="133"/>
      <c r="R1954" s="133"/>
      <c r="S1954" s="133"/>
      <c r="T1954" s="133"/>
      <c r="U1954" s="133"/>
      <c r="V1954" s="133"/>
      <c r="W1954" s="133"/>
      <c r="X1954" s="133"/>
      <c r="Y1954" s="133"/>
      <c r="Z1954" s="133"/>
      <c r="AA1954" s="133"/>
      <c r="AB1954" s="129" t="str">
        <f>IF(基本情報登録!$D$10="","",IF(基本情報登録!$D$10=F1954,1,0))</f>
        <v/>
      </c>
      <c r="AC1954" s="133"/>
    </row>
    <row r="1955" spans="13:29">
      <c r="M1955" s="133"/>
      <c r="N1955" s="133"/>
      <c r="O1955" s="156"/>
      <c r="P1955" s="133"/>
      <c r="Q1955" s="133"/>
      <c r="R1955" s="133"/>
      <c r="S1955" s="133"/>
      <c r="T1955" s="133"/>
      <c r="U1955" s="133"/>
      <c r="V1955" s="133"/>
      <c r="W1955" s="133"/>
      <c r="X1955" s="133"/>
      <c r="Y1955" s="133"/>
      <c r="Z1955" s="133"/>
      <c r="AA1955" s="133"/>
      <c r="AB1955" s="129" t="str">
        <f>IF(基本情報登録!$D$10="","",IF(基本情報登録!$D$10=F1955,1,0))</f>
        <v/>
      </c>
      <c r="AC1955" s="133"/>
    </row>
    <row r="1956" spans="13:29">
      <c r="M1956" s="133"/>
      <c r="N1956" s="133"/>
      <c r="O1956" s="156"/>
      <c r="P1956" s="133"/>
      <c r="Q1956" s="133"/>
      <c r="R1956" s="133"/>
      <c r="S1956" s="133"/>
      <c r="T1956" s="133"/>
      <c r="U1956" s="133"/>
      <c r="V1956" s="133"/>
      <c r="W1956" s="133"/>
      <c r="X1956" s="133"/>
      <c r="Y1956" s="133"/>
      <c r="Z1956" s="133"/>
      <c r="AA1956" s="133"/>
      <c r="AB1956" s="129" t="str">
        <f>IF(基本情報登録!$D$10="","",IF(基本情報登録!$D$10=F1956,1,0))</f>
        <v/>
      </c>
      <c r="AC1956" s="133"/>
    </row>
    <row r="1957" spans="13:29">
      <c r="M1957" s="133"/>
      <c r="N1957" s="133"/>
      <c r="O1957" s="156"/>
      <c r="P1957" s="133"/>
      <c r="Q1957" s="133"/>
      <c r="R1957" s="133"/>
      <c r="S1957" s="133"/>
      <c r="T1957" s="133"/>
      <c r="U1957" s="133"/>
      <c r="V1957" s="133"/>
      <c r="W1957" s="133"/>
      <c r="X1957" s="133"/>
      <c r="Y1957" s="133"/>
      <c r="Z1957" s="133"/>
      <c r="AA1957" s="133"/>
      <c r="AB1957" s="129" t="str">
        <f>IF(基本情報登録!$D$10="","",IF(基本情報登録!$D$10=F1957,1,0))</f>
        <v/>
      </c>
      <c r="AC1957" s="133"/>
    </row>
    <row r="1958" spans="13:29">
      <c r="M1958" s="133"/>
      <c r="N1958" s="133"/>
      <c r="O1958" s="156"/>
      <c r="P1958" s="133"/>
      <c r="Q1958" s="133"/>
      <c r="R1958" s="133"/>
      <c r="S1958" s="133"/>
      <c r="T1958" s="133"/>
      <c r="U1958" s="133"/>
      <c r="V1958" s="133"/>
      <c r="W1958" s="133"/>
      <c r="X1958" s="133"/>
      <c r="Y1958" s="133"/>
      <c r="Z1958" s="133"/>
      <c r="AA1958" s="133"/>
      <c r="AB1958" s="129" t="str">
        <f>IF(基本情報登録!$D$10="","",IF(基本情報登録!$D$10=F1958,1,0))</f>
        <v/>
      </c>
      <c r="AC1958" s="133"/>
    </row>
    <row r="1959" spans="13:29">
      <c r="M1959" s="133"/>
      <c r="N1959" s="133"/>
      <c r="O1959" s="156"/>
      <c r="P1959" s="133"/>
      <c r="Q1959" s="133"/>
      <c r="R1959" s="133"/>
      <c r="S1959" s="133"/>
      <c r="T1959" s="133"/>
      <c r="U1959" s="133"/>
      <c r="V1959" s="133"/>
      <c r="W1959" s="133"/>
      <c r="X1959" s="133"/>
      <c r="Y1959" s="133"/>
      <c r="Z1959" s="133"/>
      <c r="AA1959" s="133"/>
      <c r="AB1959" s="129" t="str">
        <f>IF(基本情報登録!$D$10="","",IF(基本情報登録!$D$10=F1959,1,0))</f>
        <v/>
      </c>
      <c r="AC1959" s="133"/>
    </row>
    <row r="1960" spans="13:29">
      <c r="M1960" s="133"/>
      <c r="N1960" s="133"/>
      <c r="O1960" s="156"/>
      <c r="P1960" s="133"/>
      <c r="Q1960" s="133"/>
      <c r="R1960" s="133"/>
      <c r="S1960" s="133"/>
      <c r="T1960" s="133"/>
      <c r="U1960" s="133"/>
      <c r="V1960" s="133"/>
      <c r="W1960" s="133"/>
      <c r="X1960" s="133"/>
      <c r="Y1960" s="133"/>
      <c r="Z1960" s="133"/>
      <c r="AA1960" s="133"/>
      <c r="AB1960" s="129" t="str">
        <f>IF(基本情報登録!$D$10="","",IF(基本情報登録!$D$10=F1960,1,0))</f>
        <v/>
      </c>
      <c r="AC1960" s="133"/>
    </row>
    <row r="1961" spans="13:29">
      <c r="M1961" s="133"/>
      <c r="N1961" s="133"/>
      <c r="O1961" s="156"/>
      <c r="P1961" s="133"/>
      <c r="Q1961" s="133"/>
      <c r="R1961" s="133"/>
      <c r="S1961" s="133"/>
      <c r="T1961" s="133"/>
      <c r="U1961" s="133"/>
      <c r="V1961" s="133"/>
      <c r="W1961" s="133"/>
      <c r="X1961" s="133"/>
      <c r="Y1961" s="133"/>
      <c r="Z1961" s="133"/>
      <c r="AA1961" s="133"/>
      <c r="AB1961" s="129" t="str">
        <f>IF(基本情報登録!$D$10="","",IF(基本情報登録!$D$10=F1961,1,0))</f>
        <v/>
      </c>
      <c r="AC1961" s="133"/>
    </row>
    <row r="1962" spans="13:29">
      <c r="M1962" s="133"/>
      <c r="N1962" s="133"/>
      <c r="O1962" s="156"/>
      <c r="P1962" s="133"/>
      <c r="Q1962" s="133"/>
      <c r="R1962" s="133"/>
      <c r="S1962" s="133"/>
      <c r="T1962" s="133"/>
      <c r="U1962" s="133"/>
      <c r="V1962" s="133"/>
      <c r="W1962" s="133"/>
      <c r="X1962" s="133"/>
      <c r="Y1962" s="133"/>
      <c r="Z1962" s="133"/>
      <c r="AA1962" s="133"/>
      <c r="AB1962" s="129" t="str">
        <f>IF(基本情報登録!$D$10="","",IF(基本情報登録!$D$10=F1962,1,0))</f>
        <v/>
      </c>
      <c r="AC1962" s="133"/>
    </row>
    <row r="1963" spans="13:29">
      <c r="M1963" s="133"/>
      <c r="N1963" s="133"/>
      <c r="O1963" s="156"/>
      <c r="P1963" s="133"/>
      <c r="Q1963" s="133"/>
      <c r="R1963" s="133"/>
      <c r="S1963" s="133"/>
      <c r="T1963" s="133"/>
      <c r="U1963" s="133"/>
      <c r="V1963" s="133"/>
      <c r="W1963" s="133"/>
      <c r="X1963" s="133"/>
      <c r="Y1963" s="133"/>
      <c r="Z1963" s="133"/>
      <c r="AA1963" s="133"/>
      <c r="AB1963" s="129" t="str">
        <f>IF(基本情報登録!$D$10="","",IF(基本情報登録!$D$10=F1963,1,0))</f>
        <v/>
      </c>
      <c r="AC1963" s="133"/>
    </row>
    <row r="1964" spans="13:29">
      <c r="M1964" s="133"/>
      <c r="N1964" s="133"/>
      <c r="O1964" s="156"/>
      <c r="P1964" s="133"/>
      <c r="Q1964" s="133"/>
      <c r="R1964" s="133"/>
      <c r="S1964" s="133"/>
      <c r="T1964" s="133"/>
      <c r="U1964" s="133"/>
      <c r="V1964" s="133"/>
      <c r="W1964" s="133"/>
      <c r="X1964" s="133"/>
      <c r="Y1964" s="133"/>
      <c r="Z1964" s="133"/>
      <c r="AA1964" s="133"/>
      <c r="AB1964" s="129" t="str">
        <f>IF(基本情報登録!$D$10="","",IF(基本情報登録!$D$10=F1964,1,0))</f>
        <v/>
      </c>
      <c r="AC1964" s="133"/>
    </row>
    <row r="1965" spans="13:29">
      <c r="M1965" s="133"/>
      <c r="N1965" s="133"/>
      <c r="O1965" s="156"/>
      <c r="P1965" s="133"/>
      <c r="Q1965" s="133"/>
      <c r="R1965" s="133"/>
      <c r="S1965" s="133"/>
      <c r="T1965" s="133"/>
      <c r="U1965" s="133"/>
      <c r="V1965" s="133"/>
      <c r="W1965" s="133"/>
      <c r="X1965" s="133"/>
      <c r="Y1965" s="133"/>
      <c r="Z1965" s="133"/>
      <c r="AA1965" s="133"/>
      <c r="AB1965" s="129" t="str">
        <f>IF(基本情報登録!$D$10="","",IF(基本情報登録!$D$10=F1965,1,0))</f>
        <v/>
      </c>
      <c r="AC1965" s="133"/>
    </row>
    <row r="1966" spans="13:29">
      <c r="M1966" s="133"/>
      <c r="N1966" s="133"/>
      <c r="O1966" s="156"/>
      <c r="P1966" s="133"/>
      <c r="Q1966" s="133"/>
      <c r="R1966" s="133"/>
      <c r="S1966" s="133"/>
      <c r="T1966" s="133"/>
      <c r="U1966" s="133"/>
      <c r="V1966" s="133"/>
      <c r="W1966" s="133"/>
      <c r="X1966" s="133"/>
      <c r="Y1966" s="133"/>
      <c r="Z1966" s="133"/>
      <c r="AA1966" s="133"/>
      <c r="AB1966" s="129" t="str">
        <f>IF(基本情報登録!$D$10="","",IF(基本情報登録!$D$10=F1966,1,0))</f>
        <v/>
      </c>
      <c r="AC1966" s="133"/>
    </row>
    <row r="1967" spans="13:29">
      <c r="M1967" s="133"/>
      <c r="N1967" s="133"/>
      <c r="O1967" s="156"/>
      <c r="P1967" s="133"/>
      <c r="Q1967" s="133"/>
      <c r="R1967" s="133"/>
      <c r="S1967" s="133"/>
      <c r="T1967" s="133"/>
      <c r="U1967" s="133"/>
      <c r="V1967" s="133"/>
      <c r="W1967" s="133"/>
      <c r="X1967" s="133"/>
      <c r="Y1967" s="133"/>
      <c r="Z1967" s="133"/>
      <c r="AA1967" s="133"/>
      <c r="AB1967" s="129" t="str">
        <f>IF(基本情報登録!$D$10="","",IF(基本情報登録!$D$10=F1967,1,0))</f>
        <v/>
      </c>
      <c r="AC1967" s="133"/>
    </row>
    <row r="1968" spans="13:29">
      <c r="M1968" s="133"/>
      <c r="N1968" s="133"/>
      <c r="O1968" s="156"/>
      <c r="P1968" s="133"/>
      <c r="Q1968" s="133"/>
      <c r="R1968" s="133"/>
      <c r="S1968" s="133"/>
      <c r="T1968" s="133"/>
      <c r="U1968" s="133"/>
      <c r="V1968" s="133"/>
      <c r="W1968" s="133"/>
      <c r="X1968" s="133"/>
      <c r="Y1968" s="133"/>
      <c r="Z1968" s="133"/>
      <c r="AA1968" s="133"/>
      <c r="AB1968" s="129" t="str">
        <f>IF(基本情報登録!$D$10="","",IF(基本情報登録!$D$10=F1968,1,0))</f>
        <v/>
      </c>
      <c r="AC1968" s="133"/>
    </row>
    <row r="1969" spans="13:29">
      <c r="M1969" s="133"/>
      <c r="N1969" s="133"/>
      <c r="O1969" s="156"/>
      <c r="P1969" s="133"/>
      <c r="Q1969" s="133"/>
      <c r="R1969" s="133"/>
      <c r="S1969" s="133"/>
      <c r="T1969" s="133"/>
      <c r="U1969" s="133"/>
      <c r="V1969" s="133"/>
      <c r="W1969" s="133"/>
      <c r="X1969" s="133"/>
      <c r="Y1969" s="133"/>
      <c r="Z1969" s="133"/>
      <c r="AA1969" s="133"/>
      <c r="AB1969" s="129" t="str">
        <f>IF(基本情報登録!$D$10="","",IF(基本情報登録!$D$10=F1969,1,0))</f>
        <v/>
      </c>
      <c r="AC1969" s="133"/>
    </row>
    <row r="1970" spans="13:29">
      <c r="M1970" s="133"/>
      <c r="N1970" s="133"/>
      <c r="O1970" s="156"/>
      <c r="P1970" s="133"/>
      <c r="Q1970" s="133"/>
      <c r="R1970" s="133"/>
      <c r="S1970" s="133"/>
      <c r="T1970" s="133"/>
      <c r="U1970" s="133"/>
      <c r="V1970" s="133"/>
      <c r="W1970" s="133"/>
      <c r="X1970" s="133"/>
      <c r="Y1970" s="133"/>
      <c r="Z1970" s="133"/>
      <c r="AA1970" s="133"/>
      <c r="AB1970" s="129" t="str">
        <f>IF(基本情報登録!$D$10="","",IF(基本情報登録!$D$10=F1970,1,0))</f>
        <v/>
      </c>
      <c r="AC1970" s="133"/>
    </row>
    <row r="1971" spans="13:29">
      <c r="M1971" s="133"/>
      <c r="N1971" s="133"/>
      <c r="O1971" s="156"/>
      <c r="P1971" s="133"/>
      <c r="Q1971" s="133"/>
      <c r="R1971" s="133"/>
      <c r="S1971" s="133"/>
      <c r="T1971" s="133"/>
      <c r="U1971" s="133"/>
      <c r="V1971" s="133"/>
      <c r="W1971" s="133"/>
      <c r="X1971" s="133"/>
      <c r="Y1971" s="133"/>
      <c r="Z1971" s="133"/>
      <c r="AA1971" s="133"/>
      <c r="AB1971" s="129" t="str">
        <f>IF(基本情報登録!$D$10="","",IF(基本情報登録!$D$10=F1971,1,0))</f>
        <v/>
      </c>
      <c r="AC1971" s="133"/>
    </row>
    <row r="1972" spans="13:29">
      <c r="M1972" s="133"/>
      <c r="N1972" s="133"/>
      <c r="O1972" s="156"/>
      <c r="P1972" s="133"/>
      <c r="Q1972" s="133"/>
      <c r="R1972" s="133"/>
      <c r="S1972" s="133"/>
      <c r="T1972" s="133"/>
      <c r="U1972" s="133"/>
      <c r="V1972" s="133"/>
      <c r="W1972" s="133"/>
      <c r="X1972" s="133"/>
      <c r="Y1972" s="133"/>
      <c r="Z1972" s="133"/>
      <c r="AA1972" s="133"/>
      <c r="AB1972" s="129" t="str">
        <f>IF(基本情報登録!$D$10="","",IF(基本情報登録!$D$10=F1972,1,0))</f>
        <v/>
      </c>
      <c r="AC1972" s="133"/>
    </row>
    <row r="1973" spans="13:29">
      <c r="M1973" s="133"/>
      <c r="N1973" s="133"/>
      <c r="O1973" s="156"/>
      <c r="P1973" s="133"/>
      <c r="Q1973" s="133"/>
      <c r="R1973" s="133"/>
      <c r="S1973" s="133"/>
      <c r="T1973" s="133"/>
      <c r="U1973" s="133"/>
      <c r="V1973" s="133"/>
      <c r="W1973" s="133"/>
      <c r="X1973" s="133"/>
      <c r="Y1973" s="133"/>
      <c r="Z1973" s="133"/>
      <c r="AA1973" s="133"/>
      <c r="AB1973" s="129" t="str">
        <f>IF(基本情報登録!$D$10="","",IF(基本情報登録!$D$10=F1973,1,0))</f>
        <v/>
      </c>
      <c r="AC1973" s="133"/>
    </row>
    <row r="1974" spans="13:29">
      <c r="M1974" s="133"/>
      <c r="N1974" s="133"/>
      <c r="O1974" s="156"/>
      <c r="P1974" s="133"/>
      <c r="Q1974" s="133"/>
      <c r="R1974" s="133"/>
      <c r="S1974" s="133"/>
      <c r="T1974" s="133"/>
      <c r="U1974" s="133"/>
      <c r="V1974" s="133"/>
      <c r="W1974" s="133"/>
      <c r="X1974" s="133"/>
      <c r="Y1974" s="133"/>
      <c r="Z1974" s="133"/>
      <c r="AA1974" s="133"/>
      <c r="AB1974" s="129" t="str">
        <f>IF(基本情報登録!$D$10="","",IF(基本情報登録!$D$10=F1974,1,0))</f>
        <v/>
      </c>
      <c r="AC1974" s="133"/>
    </row>
    <row r="1975" spans="13:29">
      <c r="M1975" s="133"/>
      <c r="N1975" s="133"/>
      <c r="O1975" s="156"/>
      <c r="P1975" s="133"/>
      <c r="Q1975" s="133"/>
      <c r="R1975" s="133"/>
      <c r="S1975" s="133"/>
      <c r="T1975" s="133"/>
      <c r="U1975" s="133"/>
      <c r="V1975" s="133"/>
      <c r="W1975" s="133"/>
      <c r="X1975" s="133"/>
      <c r="Y1975" s="133"/>
      <c r="Z1975" s="133"/>
      <c r="AA1975" s="133"/>
      <c r="AB1975" s="129" t="str">
        <f>IF(基本情報登録!$D$10="","",IF(基本情報登録!$D$10=F1975,1,0))</f>
        <v/>
      </c>
      <c r="AC1975" s="133"/>
    </row>
    <row r="1976" spans="13:29">
      <c r="M1976" s="133"/>
      <c r="N1976" s="133"/>
      <c r="O1976" s="156"/>
      <c r="P1976" s="133"/>
      <c r="Q1976" s="133"/>
      <c r="R1976" s="133"/>
      <c r="S1976" s="133"/>
      <c r="T1976" s="133"/>
      <c r="U1976" s="133"/>
      <c r="V1976" s="133"/>
      <c r="W1976" s="133"/>
      <c r="X1976" s="133"/>
      <c r="Y1976" s="133"/>
      <c r="Z1976" s="133"/>
      <c r="AA1976" s="133"/>
      <c r="AB1976" s="129" t="str">
        <f>IF(基本情報登録!$D$10="","",IF(基本情報登録!$D$10=F1976,1,0))</f>
        <v/>
      </c>
      <c r="AC1976" s="133"/>
    </row>
    <row r="1977" spans="13:29">
      <c r="M1977" s="133"/>
      <c r="N1977" s="133"/>
      <c r="O1977" s="156"/>
      <c r="P1977" s="133"/>
      <c r="Q1977" s="133"/>
      <c r="R1977" s="133"/>
      <c r="S1977" s="133"/>
      <c r="T1977" s="133"/>
      <c r="U1977" s="133"/>
      <c r="V1977" s="133"/>
      <c r="W1977" s="133"/>
      <c r="X1977" s="133"/>
      <c r="Y1977" s="133"/>
      <c r="Z1977" s="133"/>
      <c r="AA1977" s="133"/>
      <c r="AB1977" s="129" t="str">
        <f>IF(基本情報登録!$D$10="","",IF(基本情報登録!$D$10=F1977,1,0))</f>
        <v/>
      </c>
      <c r="AC1977" s="133"/>
    </row>
    <row r="1978" spans="13:29">
      <c r="M1978" s="133"/>
      <c r="N1978" s="133"/>
      <c r="O1978" s="156"/>
      <c r="P1978" s="133"/>
      <c r="Q1978" s="133"/>
      <c r="R1978" s="133"/>
      <c r="S1978" s="133"/>
      <c r="T1978" s="133"/>
      <c r="U1978" s="133"/>
      <c r="V1978" s="133"/>
      <c r="W1978" s="133"/>
      <c r="X1978" s="133"/>
      <c r="Y1978" s="133"/>
      <c r="Z1978" s="133"/>
      <c r="AA1978" s="133"/>
      <c r="AB1978" s="129" t="str">
        <f>IF(基本情報登録!$D$10="","",IF(基本情報登録!$D$10=F1978,1,0))</f>
        <v/>
      </c>
      <c r="AC1978" s="133"/>
    </row>
    <row r="1979" spans="13:29">
      <c r="M1979" s="133"/>
      <c r="N1979" s="133"/>
      <c r="O1979" s="156"/>
      <c r="P1979" s="133"/>
      <c r="Q1979" s="133"/>
      <c r="R1979" s="133"/>
      <c r="S1979" s="133"/>
      <c r="T1979" s="133"/>
      <c r="U1979" s="133"/>
      <c r="V1979" s="133"/>
      <c r="W1979" s="133"/>
      <c r="X1979" s="133"/>
      <c r="Y1979" s="133"/>
      <c r="Z1979" s="133"/>
      <c r="AA1979" s="133"/>
      <c r="AB1979" s="129" t="str">
        <f>IF(基本情報登録!$D$10="","",IF(基本情報登録!$D$10=F1979,1,0))</f>
        <v/>
      </c>
      <c r="AC1979" s="133"/>
    </row>
    <row r="1980" spans="13:29">
      <c r="M1980" s="133"/>
      <c r="N1980" s="133"/>
      <c r="O1980" s="156"/>
      <c r="P1980" s="133"/>
      <c r="Q1980" s="133"/>
      <c r="R1980" s="133"/>
      <c r="S1980" s="133"/>
      <c r="T1980" s="133"/>
      <c r="U1980" s="133"/>
      <c r="V1980" s="133"/>
      <c r="W1980" s="133"/>
      <c r="X1980" s="133"/>
      <c r="Y1980" s="133"/>
      <c r="Z1980" s="133"/>
      <c r="AA1980" s="133"/>
      <c r="AB1980" s="129" t="str">
        <f>IF(基本情報登録!$D$10="","",IF(基本情報登録!$D$10=F1980,1,0))</f>
        <v/>
      </c>
      <c r="AC1980" s="133"/>
    </row>
    <row r="1981" spans="13:29">
      <c r="M1981" s="133"/>
      <c r="N1981" s="133"/>
      <c r="O1981" s="156"/>
      <c r="P1981" s="133"/>
      <c r="Q1981" s="133"/>
      <c r="R1981" s="133"/>
      <c r="S1981" s="133"/>
      <c r="T1981" s="133"/>
      <c r="U1981" s="133"/>
      <c r="V1981" s="133"/>
      <c r="W1981" s="133"/>
      <c r="X1981" s="133"/>
      <c r="Y1981" s="133"/>
      <c r="Z1981" s="133"/>
      <c r="AA1981" s="133"/>
      <c r="AB1981" s="129" t="str">
        <f>IF(基本情報登録!$D$10="","",IF(基本情報登録!$D$10=F1981,1,0))</f>
        <v/>
      </c>
      <c r="AC1981" s="133"/>
    </row>
    <row r="1982" spans="13:29">
      <c r="M1982" s="133"/>
      <c r="N1982" s="133"/>
      <c r="O1982" s="156"/>
      <c r="P1982" s="133"/>
      <c r="Q1982" s="133"/>
      <c r="R1982" s="133"/>
      <c r="S1982" s="133"/>
      <c r="T1982" s="133"/>
      <c r="U1982" s="133"/>
      <c r="V1982" s="133"/>
      <c r="W1982" s="133"/>
      <c r="X1982" s="133"/>
      <c r="Y1982" s="133"/>
      <c r="Z1982" s="133"/>
      <c r="AA1982" s="133"/>
      <c r="AB1982" s="129" t="str">
        <f>IF(基本情報登録!$D$10="","",IF(基本情報登録!$D$10=F1982,1,0))</f>
        <v/>
      </c>
      <c r="AC1982" s="133"/>
    </row>
    <row r="1983" spans="13:29">
      <c r="M1983" s="133"/>
      <c r="N1983" s="133"/>
      <c r="O1983" s="156"/>
      <c r="P1983" s="133"/>
      <c r="Q1983" s="133"/>
      <c r="R1983" s="133"/>
      <c r="S1983" s="133"/>
      <c r="T1983" s="133"/>
      <c r="U1983" s="133"/>
      <c r="V1983" s="133"/>
      <c r="W1983" s="133"/>
      <c r="X1983" s="133"/>
      <c r="Y1983" s="133"/>
      <c r="Z1983" s="133"/>
      <c r="AA1983" s="133"/>
      <c r="AB1983" s="129" t="str">
        <f>IF(基本情報登録!$D$10="","",IF(基本情報登録!$D$10=F1983,1,0))</f>
        <v/>
      </c>
      <c r="AC1983" s="133"/>
    </row>
    <row r="1984" spans="13:29">
      <c r="M1984" s="133"/>
      <c r="N1984" s="133"/>
      <c r="O1984" s="156"/>
      <c r="P1984" s="133"/>
      <c r="Q1984" s="133"/>
      <c r="R1984" s="133"/>
      <c r="S1984" s="133"/>
      <c r="T1984" s="133"/>
      <c r="U1984" s="133"/>
      <c r="V1984" s="133"/>
      <c r="W1984" s="133"/>
      <c r="X1984" s="133"/>
      <c r="Y1984" s="133"/>
      <c r="Z1984" s="133"/>
      <c r="AA1984" s="133"/>
      <c r="AB1984" s="129" t="str">
        <f>IF(基本情報登録!$D$10="","",IF(基本情報登録!$D$10=F1984,1,0))</f>
        <v/>
      </c>
      <c r="AC1984" s="133"/>
    </row>
    <row r="1985" spans="13:29">
      <c r="M1985" s="133"/>
      <c r="N1985" s="133"/>
      <c r="O1985" s="156"/>
      <c r="P1985" s="133"/>
      <c r="Q1985" s="133"/>
      <c r="R1985" s="133"/>
      <c r="S1985" s="133"/>
      <c r="T1985" s="133"/>
      <c r="U1985" s="133"/>
      <c r="V1985" s="133"/>
      <c r="W1985" s="133"/>
      <c r="X1985" s="133"/>
      <c r="Y1985" s="133"/>
      <c r="Z1985" s="133"/>
      <c r="AA1985" s="133"/>
      <c r="AB1985" s="129" t="str">
        <f>IF(基本情報登録!$D$10="","",IF(基本情報登録!$D$10=F1985,1,0))</f>
        <v/>
      </c>
      <c r="AC1985" s="133"/>
    </row>
    <row r="1986" spans="13:29">
      <c r="M1986" s="133"/>
      <c r="N1986" s="133"/>
      <c r="O1986" s="156"/>
      <c r="P1986" s="133"/>
      <c r="Q1986" s="133"/>
      <c r="R1986" s="133"/>
      <c r="S1986" s="133"/>
      <c r="T1986" s="133"/>
      <c r="U1986" s="133"/>
      <c r="V1986" s="133"/>
      <c r="W1986" s="133"/>
      <c r="X1986" s="133"/>
      <c r="Y1986" s="133"/>
      <c r="Z1986" s="133"/>
      <c r="AA1986" s="133"/>
      <c r="AB1986" s="129" t="str">
        <f>IF(基本情報登録!$D$10="","",IF(基本情報登録!$D$10=F1986,1,0))</f>
        <v/>
      </c>
      <c r="AC1986" s="133"/>
    </row>
    <row r="1987" spans="13:29">
      <c r="M1987" s="133"/>
      <c r="N1987" s="133"/>
      <c r="O1987" s="156"/>
      <c r="P1987" s="133"/>
      <c r="Q1987" s="133"/>
      <c r="R1987" s="133"/>
      <c r="S1987" s="133"/>
      <c r="T1987" s="133"/>
      <c r="U1987" s="133"/>
      <c r="V1987" s="133"/>
      <c r="W1987" s="133"/>
      <c r="X1987" s="133"/>
      <c r="Y1987" s="133"/>
      <c r="Z1987" s="133"/>
      <c r="AA1987" s="133"/>
      <c r="AB1987" s="129" t="str">
        <f>IF(基本情報登録!$D$10="","",IF(基本情報登録!$D$10=F1987,1,0))</f>
        <v/>
      </c>
      <c r="AC1987" s="133"/>
    </row>
    <row r="1988" spans="13:29">
      <c r="M1988" s="133"/>
      <c r="N1988" s="133"/>
      <c r="O1988" s="156"/>
      <c r="P1988" s="133"/>
      <c r="Q1988" s="133"/>
      <c r="R1988" s="133"/>
      <c r="S1988" s="133"/>
      <c r="T1988" s="133"/>
      <c r="U1988" s="133"/>
      <c r="V1988" s="133"/>
      <c r="W1988" s="133"/>
      <c r="X1988" s="133"/>
      <c r="Y1988" s="133"/>
      <c r="Z1988" s="133"/>
      <c r="AA1988" s="133"/>
      <c r="AB1988" s="129" t="str">
        <f>IF(基本情報登録!$D$10="","",IF(基本情報登録!$D$10=F1988,1,0))</f>
        <v/>
      </c>
      <c r="AC1988" s="133"/>
    </row>
    <row r="1989" spans="13:29">
      <c r="M1989" s="133"/>
      <c r="N1989" s="133"/>
      <c r="O1989" s="156"/>
      <c r="P1989" s="133"/>
      <c r="Q1989" s="133"/>
      <c r="R1989" s="133"/>
      <c r="S1989" s="133"/>
      <c r="T1989" s="133"/>
      <c r="U1989" s="133"/>
      <c r="V1989" s="133"/>
      <c r="W1989" s="133"/>
      <c r="X1989" s="133"/>
      <c r="Y1989" s="133"/>
      <c r="Z1989" s="133"/>
      <c r="AA1989" s="133"/>
      <c r="AB1989" s="129" t="str">
        <f>IF(基本情報登録!$D$10="","",IF(基本情報登録!$D$10=F1989,1,0))</f>
        <v/>
      </c>
      <c r="AC1989" s="133"/>
    </row>
    <row r="1990" spans="13:29">
      <c r="M1990" s="133"/>
      <c r="N1990" s="133"/>
      <c r="O1990" s="156"/>
      <c r="P1990" s="133"/>
      <c r="Q1990" s="133"/>
      <c r="R1990" s="133"/>
      <c r="S1990" s="133"/>
      <c r="T1990" s="133"/>
      <c r="U1990" s="133"/>
      <c r="V1990" s="133"/>
      <c r="W1990" s="133"/>
      <c r="X1990" s="133"/>
      <c r="Y1990" s="133"/>
      <c r="Z1990" s="133"/>
      <c r="AA1990" s="133"/>
      <c r="AB1990" s="129" t="str">
        <f>IF(基本情報登録!$D$10="","",IF(基本情報登録!$D$10=F1990,1,0))</f>
        <v/>
      </c>
      <c r="AC1990" s="133"/>
    </row>
    <row r="1991" spans="13:29">
      <c r="M1991" s="133"/>
      <c r="N1991" s="133"/>
      <c r="O1991" s="156"/>
      <c r="P1991" s="133"/>
      <c r="Q1991" s="133"/>
      <c r="R1991" s="133"/>
      <c r="S1991" s="133"/>
      <c r="T1991" s="133"/>
      <c r="U1991" s="133"/>
      <c r="V1991" s="133"/>
      <c r="W1991" s="133"/>
      <c r="X1991" s="133"/>
      <c r="Y1991" s="133"/>
      <c r="Z1991" s="133"/>
      <c r="AA1991" s="133"/>
      <c r="AB1991" s="129" t="str">
        <f>IF(基本情報登録!$D$10="","",IF(基本情報登録!$D$10=F1991,1,0))</f>
        <v/>
      </c>
      <c r="AC1991" s="133"/>
    </row>
    <row r="1992" spans="13:29">
      <c r="M1992" s="133"/>
      <c r="N1992" s="133"/>
      <c r="O1992" s="156"/>
      <c r="P1992" s="133"/>
      <c r="Q1992" s="133"/>
      <c r="R1992" s="133"/>
      <c r="S1992" s="133"/>
      <c r="T1992" s="133"/>
      <c r="U1992" s="133"/>
      <c r="V1992" s="133"/>
      <c r="W1992" s="133"/>
      <c r="X1992" s="133"/>
      <c r="Y1992" s="133"/>
      <c r="Z1992" s="133"/>
      <c r="AA1992" s="133"/>
      <c r="AB1992" s="129" t="str">
        <f>IF(基本情報登録!$D$10="","",IF(基本情報登録!$D$10=F1992,1,0))</f>
        <v/>
      </c>
      <c r="AC1992" s="133"/>
    </row>
    <row r="1993" spans="13:29">
      <c r="M1993" s="133"/>
      <c r="N1993" s="133"/>
      <c r="O1993" s="156"/>
      <c r="P1993" s="133"/>
      <c r="Q1993" s="133"/>
      <c r="R1993" s="133"/>
      <c r="S1993" s="133"/>
      <c r="T1993" s="133"/>
      <c r="U1993" s="133"/>
      <c r="V1993" s="133"/>
      <c r="W1993" s="133"/>
      <c r="X1993" s="133"/>
      <c r="Y1993" s="133"/>
      <c r="Z1993" s="133"/>
      <c r="AA1993" s="133"/>
      <c r="AB1993" s="129" t="str">
        <f>IF(基本情報登録!$D$10="","",IF(基本情報登録!$D$10=F1993,1,0))</f>
        <v/>
      </c>
      <c r="AC1993" s="133"/>
    </row>
    <row r="1994" spans="13:29">
      <c r="M1994" s="133"/>
      <c r="N1994" s="133"/>
      <c r="O1994" s="156"/>
      <c r="P1994" s="133"/>
      <c r="Q1994" s="133"/>
      <c r="R1994" s="133"/>
      <c r="S1994" s="133"/>
      <c r="T1994" s="133"/>
      <c r="U1994" s="133"/>
      <c r="V1994" s="133"/>
      <c r="W1994" s="133"/>
      <c r="X1994" s="133"/>
      <c r="Y1994" s="133"/>
      <c r="Z1994" s="133"/>
      <c r="AA1994" s="133"/>
      <c r="AB1994" s="129" t="str">
        <f>IF(基本情報登録!$D$10="","",IF(基本情報登録!$D$10=F1994,1,0))</f>
        <v/>
      </c>
      <c r="AC1994" s="133"/>
    </row>
    <row r="1995" spans="13:29">
      <c r="M1995" s="133"/>
      <c r="N1995" s="133"/>
      <c r="O1995" s="156"/>
      <c r="P1995" s="133"/>
      <c r="Q1995" s="133"/>
      <c r="R1995" s="133"/>
      <c r="S1995" s="133"/>
      <c r="T1995" s="133"/>
      <c r="U1995" s="133"/>
      <c r="V1995" s="133"/>
      <c r="W1995" s="133"/>
      <c r="X1995" s="133"/>
      <c r="Y1995" s="133"/>
      <c r="Z1995" s="133"/>
      <c r="AA1995" s="133"/>
      <c r="AB1995" s="129" t="str">
        <f>IF(基本情報登録!$D$10="","",IF(基本情報登録!$D$10=F1995,1,0))</f>
        <v/>
      </c>
      <c r="AC1995" s="133"/>
    </row>
    <row r="1996" spans="13:29">
      <c r="M1996" s="133"/>
      <c r="N1996" s="133"/>
      <c r="O1996" s="156"/>
      <c r="P1996" s="133"/>
      <c r="Q1996" s="133"/>
      <c r="R1996" s="133"/>
      <c r="S1996" s="133"/>
      <c r="T1996" s="133"/>
      <c r="U1996" s="133"/>
      <c r="V1996" s="133"/>
      <c r="W1996" s="133"/>
      <c r="X1996" s="133"/>
      <c r="Y1996" s="133"/>
      <c r="Z1996" s="133"/>
      <c r="AA1996" s="133"/>
      <c r="AB1996" s="129" t="str">
        <f>IF(基本情報登録!$D$10="","",IF(基本情報登録!$D$10=F1996,1,0))</f>
        <v/>
      </c>
      <c r="AC1996" s="133"/>
    </row>
    <row r="1997" spans="13:29">
      <c r="M1997" s="133"/>
      <c r="N1997" s="133"/>
      <c r="O1997" s="156"/>
      <c r="P1997" s="133"/>
      <c r="Q1997" s="133"/>
      <c r="R1997" s="133"/>
      <c r="S1997" s="133"/>
      <c r="T1997" s="133"/>
      <c r="U1997" s="133"/>
      <c r="V1997" s="133"/>
      <c r="W1997" s="133"/>
      <c r="X1997" s="133"/>
      <c r="Y1997" s="133"/>
      <c r="Z1997" s="133"/>
      <c r="AA1997" s="133"/>
      <c r="AB1997" s="129" t="str">
        <f>IF(基本情報登録!$D$10="","",IF(基本情報登録!$D$10=F1997,1,0))</f>
        <v/>
      </c>
      <c r="AC1997" s="133"/>
    </row>
    <row r="1998" spans="13:29">
      <c r="M1998" s="133"/>
      <c r="N1998" s="133"/>
      <c r="O1998" s="156"/>
      <c r="P1998" s="133"/>
      <c r="Q1998" s="133"/>
      <c r="R1998" s="133"/>
      <c r="S1998" s="133"/>
      <c r="T1998" s="133"/>
      <c r="U1998" s="133"/>
      <c r="V1998" s="133"/>
      <c r="W1998" s="133"/>
      <c r="X1998" s="133"/>
      <c r="Y1998" s="133"/>
      <c r="Z1998" s="133"/>
      <c r="AA1998" s="133"/>
      <c r="AB1998" s="129" t="str">
        <f>IF(基本情報登録!$D$10="","",IF(基本情報登録!$D$10=F1998,1,0))</f>
        <v/>
      </c>
      <c r="AC1998" s="133"/>
    </row>
    <row r="1999" spans="13:29">
      <c r="M1999" s="133"/>
      <c r="N1999" s="133"/>
      <c r="O1999" s="156"/>
      <c r="P1999" s="133"/>
      <c r="Q1999" s="133"/>
      <c r="R1999" s="133"/>
      <c r="S1999" s="133"/>
      <c r="T1999" s="133"/>
      <c r="U1999" s="133"/>
      <c r="V1999" s="133"/>
      <c r="W1999" s="133"/>
      <c r="X1999" s="133"/>
      <c r="Y1999" s="133"/>
      <c r="Z1999" s="133"/>
      <c r="AA1999" s="133"/>
      <c r="AB1999" s="129" t="str">
        <f>IF(基本情報登録!$D$10="","",IF(基本情報登録!$D$10=F1999,1,0))</f>
        <v/>
      </c>
      <c r="AC1999" s="133"/>
    </row>
    <row r="2000" spans="13:29">
      <c r="M2000" s="133"/>
      <c r="N2000" s="133"/>
      <c r="O2000" s="156"/>
      <c r="P2000" s="133"/>
      <c r="Q2000" s="133"/>
      <c r="R2000" s="133"/>
      <c r="S2000" s="133"/>
      <c r="T2000" s="133"/>
      <c r="U2000" s="133"/>
      <c r="V2000" s="133"/>
      <c r="W2000" s="133"/>
      <c r="X2000" s="133"/>
      <c r="Y2000" s="133"/>
      <c r="Z2000" s="133"/>
      <c r="AA2000" s="133"/>
      <c r="AB2000" s="129" t="str">
        <f>IF(基本情報登録!$D$10="","",IF(基本情報登録!$D$10=F2000,1,0))</f>
        <v/>
      </c>
      <c r="AC2000" s="133"/>
    </row>
    <row r="2001" spans="13:29">
      <c r="M2001" s="133"/>
      <c r="N2001" s="133"/>
      <c r="O2001" s="156"/>
      <c r="P2001" s="133"/>
      <c r="Q2001" s="133"/>
      <c r="R2001" s="133"/>
      <c r="S2001" s="133"/>
      <c r="T2001" s="133"/>
      <c r="U2001" s="133"/>
      <c r="V2001" s="133"/>
      <c r="W2001" s="133"/>
      <c r="X2001" s="133"/>
      <c r="Y2001" s="133"/>
      <c r="Z2001" s="133"/>
      <c r="AA2001" s="133"/>
      <c r="AB2001" s="129" t="str">
        <f>IF(基本情報登録!$D$10="","",IF(基本情報登録!$D$10=F2001,1,0))</f>
        <v/>
      </c>
      <c r="AC2001" s="133"/>
    </row>
    <row r="2002" spans="13:29">
      <c r="M2002" s="133"/>
      <c r="N2002" s="133"/>
      <c r="O2002" s="156"/>
      <c r="P2002" s="133"/>
      <c r="Q2002" s="133"/>
      <c r="R2002" s="133"/>
      <c r="S2002" s="133"/>
      <c r="T2002" s="133"/>
      <c r="U2002" s="133"/>
      <c r="V2002" s="133"/>
      <c r="W2002" s="133"/>
      <c r="X2002" s="133"/>
      <c r="Y2002" s="133"/>
      <c r="Z2002" s="133"/>
      <c r="AA2002" s="133"/>
      <c r="AB2002" s="129" t="str">
        <f>IF(基本情報登録!$D$10="","",IF(基本情報登録!$D$10=F2002,1,0))</f>
        <v/>
      </c>
      <c r="AC2002" s="133"/>
    </row>
    <row r="2003" spans="13:29">
      <c r="M2003" s="133"/>
      <c r="N2003" s="133"/>
      <c r="O2003" s="156"/>
      <c r="P2003" s="133"/>
      <c r="Q2003" s="133"/>
      <c r="R2003" s="133"/>
      <c r="S2003" s="133"/>
      <c r="T2003" s="133"/>
      <c r="U2003" s="133"/>
      <c r="V2003" s="133"/>
      <c r="W2003" s="133"/>
      <c r="X2003" s="133"/>
      <c r="Y2003" s="133"/>
      <c r="Z2003" s="133"/>
      <c r="AA2003" s="133"/>
      <c r="AB2003" s="129" t="str">
        <f>IF(基本情報登録!$D$10="","",IF(基本情報登録!$D$10=F2003,1,0))</f>
        <v/>
      </c>
      <c r="AC2003" s="133"/>
    </row>
    <row r="2004" spans="13:29">
      <c r="M2004" s="133"/>
      <c r="N2004" s="133"/>
      <c r="O2004" s="156"/>
      <c r="P2004" s="133"/>
      <c r="Q2004" s="133"/>
      <c r="R2004" s="133"/>
      <c r="S2004" s="133"/>
      <c r="T2004" s="133"/>
      <c r="U2004" s="133"/>
      <c r="V2004" s="133"/>
      <c r="W2004" s="133"/>
      <c r="X2004" s="133"/>
      <c r="Y2004" s="133"/>
      <c r="Z2004" s="133"/>
      <c r="AA2004" s="133"/>
      <c r="AB2004" s="129" t="str">
        <f>IF(基本情報登録!$D$10="","",IF(基本情報登録!$D$10=F2004,1,0))</f>
        <v/>
      </c>
      <c r="AC2004" s="133"/>
    </row>
    <row r="2005" spans="13:29">
      <c r="M2005" s="133"/>
      <c r="N2005" s="133"/>
      <c r="O2005" s="156"/>
      <c r="P2005" s="133"/>
      <c r="Q2005" s="133"/>
      <c r="R2005" s="133"/>
      <c r="S2005" s="133"/>
      <c r="T2005" s="133"/>
      <c r="U2005" s="133"/>
      <c r="V2005" s="133"/>
      <c r="W2005" s="133"/>
      <c r="X2005" s="133"/>
      <c r="Y2005" s="133"/>
      <c r="Z2005" s="133"/>
      <c r="AA2005" s="133"/>
      <c r="AB2005" s="129" t="str">
        <f>IF(基本情報登録!$D$10="","",IF(基本情報登録!$D$10=F2005,1,0))</f>
        <v/>
      </c>
      <c r="AC2005" s="133"/>
    </row>
    <row r="2006" spans="13:29">
      <c r="M2006" s="133"/>
      <c r="N2006" s="133"/>
      <c r="O2006" s="156"/>
      <c r="P2006" s="133"/>
      <c r="Q2006" s="133"/>
      <c r="R2006" s="133"/>
      <c r="S2006" s="133"/>
      <c r="T2006" s="133"/>
      <c r="U2006" s="133"/>
      <c r="V2006" s="133"/>
      <c r="W2006" s="133"/>
      <c r="X2006" s="133"/>
      <c r="Y2006" s="133"/>
      <c r="Z2006" s="133"/>
      <c r="AA2006" s="133"/>
      <c r="AB2006" s="129" t="str">
        <f>IF(基本情報登録!$D$10="","",IF(基本情報登録!$D$10=F2006,1,0))</f>
        <v/>
      </c>
      <c r="AC2006" s="133"/>
    </row>
    <row r="2007" spans="13:29">
      <c r="M2007" s="133"/>
      <c r="N2007" s="133"/>
      <c r="O2007" s="156"/>
      <c r="P2007" s="133"/>
      <c r="Q2007" s="133"/>
      <c r="R2007" s="133"/>
      <c r="S2007" s="133"/>
      <c r="T2007" s="133"/>
      <c r="U2007" s="133"/>
      <c r="V2007" s="133"/>
      <c r="W2007" s="133"/>
      <c r="X2007" s="133"/>
      <c r="Y2007" s="133"/>
      <c r="Z2007" s="133"/>
      <c r="AA2007" s="133"/>
      <c r="AB2007" s="129" t="str">
        <f>IF(基本情報登録!$D$10="","",IF(基本情報登録!$D$10=F2007,1,0))</f>
        <v/>
      </c>
      <c r="AC2007" s="133"/>
    </row>
    <row r="2008" spans="13:29">
      <c r="M2008" s="133"/>
      <c r="N2008" s="133"/>
      <c r="O2008" s="156"/>
      <c r="P2008" s="133"/>
      <c r="Q2008" s="133"/>
      <c r="R2008" s="133"/>
      <c r="S2008" s="133"/>
      <c r="T2008" s="133"/>
      <c r="U2008" s="133"/>
      <c r="V2008" s="133"/>
      <c r="W2008" s="133"/>
      <c r="X2008" s="133"/>
      <c r="Y2008" s="133"/>
      <c r="Z2008" s="133"/>
      <c r="AA2008" s="133"/>
      <c r="AB2008" s="129" t="str">
        <f>IF(基本情報登録!$D$10="","",IF(基本情報登録!$D$10=F2008,1,0))</f>
        <v/>
      </c>
      <c r="AC2008" s="133"/>
    </row>
    <row r="2009" spans="13:29">
      <c r="M2009" s="133"/>
      <c r="N2009" s="133"/>
      <c r="O2009" s="156"/>
      <c r="P2009" s="133"/>
      <c r="Q2009" s="133"/>
      <c r="R2009" s="133"/>
      <c r="S2009" s="133"/>
      <c r="T2009" s="133"/>
      <c r="U2009" s="133"/>
      <c r="V2009" s="133"/>
      <c r="W2009" s="133"/>
      <c r="X2009" s="133"/>
      <c r="Y2009" s="133"/>
      <c r="Z2009" s="133"/>
      <c r="AA2009" s="133"/>
      <c r="AB2009" s="129" t="str">
        <f>IF(基本情報登録!$D$10="","",IF(基本情報登録!$D$10=F2009,1,0))</f>
        <v/>
      </c>
      <c r="AC2009" s="133"/>
    </row>
    <row r="2010" spans="13:29">
      <c r="M2010" s="133"/>
      <c r="N2010" s="133"/>
      <c r="O2010" s="156"/>
      <c r="P2010" s="133"/>
      <c r="Q2010" s="133"/>
      <c r="R2010" s="133"/>
      <c r="S2010" s="133"/>
      <c r="T2010" s="133"/>
      <c r="U2010" s="133"/>
      <c r="V2010" s="133"/>
      <c r="W2010" s="133"/>
      <c r="X2010" s="133"/>
      <c r="Y2010" s="133"/>
      <c r="Z2010" s="133"/>
      <c r="AA2010" s="133"/>
      <c r="AB2010" s="129" t="str">
        <f>IF(基本情報登録!$D$10="","",IF(基本情報登録!$D$10=F2010,1,0))</f>
        <v/>
      </c>
      <c r="AC2010" s="133"/>
    </row>
    <row r="2011" spans="13:29">
      <c r="M2011" s="133"/>
      <c r="N2011" s="133"/>
      <c r="O2011" s="156"/>
      <c r="P2011" s="133"/>
      <c r="Q2011" s="133"/>
      <c r="R2011" s="133"/>
      <c r="S2011" s="133"/>
      <c r="T2011" s="133"/>
      <c r="U2011" s="133"/>
      <c r="V2011" s="133"/>
      <c r="W2011" s="133"/>
      <c r="X2011" s="133"/>
      <c r="Y2011" s="133"/>
      <c r="Z2011" s="133"/>
      <c r="AA2011" s="133"/>
      <c r="AB2011" s="129" t="str">
        <f>IF(基本情報登録!$D$10="","",IF(基本情報登録!$D$10=F2011,1,0))</f>
        <v/>
      </c>
      <c r="AC2011" s="133"/>
    </row>
    <row r="2012" spans="13:29">
      <c r="M2012" s="133"/>
      <c r="N2012" s="133"/>
      <c r="O2012" s="156"/>
      <c r="P2012" s="133"/>
      <c r="Q2012" s="133"/>
      <c r="R2012" s="133"/>
      <c r="S2012" s="133"/>
      <c r="T2012" s="133"/>
      <c r="U2012" s="133"/>
      <c r="V2012" s="133"/>
      <c r="W2012" s="133"/>
      <c r="X2012" s="133"/>
      <c r="Y2012" s="133"/>
      <c r="Z2012" s="133"/>
      <c r="AA2012" s="133"/>
      <c r="AB2012" s="129" t="str">
        <f>IF(基本情報登録!$D$10="","",IF(基本情報登録!$D$10=F2012,1,0))</f>
        <v/>
      </c>
      <c r="AC2012" s="133"/>
    </row>
    <row r="2013" spans="13:29">
      <c r="M2013" s="133"/>
      <c r="N2013" s="133"/>
      <c r="O2013" s="156"/>
      <c r="P2013" s="133"/>
      <c r="Q2013" s="133"/>
      <c r="R2013" s="133"/>
      <c r="S2013" s="133"/>
      <c r="T2013" s="133"/>
      <c r="U2013" s="133"/>
      <c r="V2013" s="133"/>
      <c r="W2013" s="133"/>
      <c r="X2013" s="133"/>
      <c r="Y2013" s="133"/>
      <c r="Z2013" s="133"/>
      <c r="AA2013" s="133"/>
      <c r="AB2013" s="129" t="str">
        <f>IF(基本情報登録!$D$10="","",IF(基本情報登録!$D$10=F2013,1,0))</f>
        <v/>
      </c>
      <c r="AC2013" s="133"/>
    </row>
    <row r="2014" spans="13:29">
      <c r="M2014" s="133"/>
      <c r="N2014" s="133"/>
      <c r="O2014" s="156"/>
      <c r="P2014" s="133"/>
      <c r="Q2014" s="133"/>
      <c r="R2014" s="133"/>
      <c r="S2014" s="133"/>
      <c r="T2014" s="133"/>
      <c r="U2014" s="133"/>
      <c r="V2014" s="133"/>
      <c r="W2014" s="133"/>
      <c r="X2014" s="133"/>
      <c r="Y2014" s="133"/>
      <c r="Z2014" s="133"/>
      <c r="AA2014" s="133"/>
      <c r="AB2014" s="129" t="str">
        <f>IF(基本情報登録!$D$10="","",IF(基本情報登録!$D$10=F2014,1,0))</f>
        <v/>
      </c>
      <c r="AC2014" s="133"/>
    </row>
    <row r="2015" spans="13:29">
      <c r="M2015" s="133"/>
      <c r="N2015" s="133"/>
      <c r="O2015" s="156"/>
      <c r="P2015" s="133"/>
      <c r="Q2015" s="133"/>
      <c r="R2015" s="133"/>
      <c r="S2015" s="133"/>
      <c r="T2015" s="133"/>
      <c r="U2015" s="133"/>
      <c r="V2015" s="133"/>
      <c r="W2015" s="133"/>
      <c r="X2015" s="133"/>
      <c r="Y2015" s="133"/>
      <c r="Z2015" s="133"/>
      <c r="AA2015" s="133"/>
      <c r="AB2015" s="129" t="str">
        <f>IF(基本情報登録!$D$10="","",IF(基本情報登録!$D$10=F2015,1,0))</f>
        <v/>
      </c>
      <c r="AC2015" s="133"/>
    </row>
    <row r="2016" spans="13:29">
      <c r="M2016" s="133"/>
      <c r="N2016" s="133"/>
      <c r="O2016" s="156"/>
      <c r="P2016" s="133"/>
      <c r="Q2016" s="133"/>
      <c r="R2016" s="133"/>
      <c r="S2016" s="133"/>
      <c r="T2016" s="133"/>
      <c r="U2016" s="133"/>
      <c r="V2016" s="133"/>
      <c r="W2016" s="133"/>
      <c r="X2016" s="133"/>
      <c r="Y2016" s="133"/>
      <c r="Z2016" s="133"/>
      <c r="AA2016" s="133"/>
      <c r="AB2016" s="129" t="str">
        <f>IF(基本情報登録!$D$10="","",IF(基本情報登録!$D$10=F2016,1,0))</f>
        <v/>
      </c>
      <c r="AC2016" s="133"/>
    </row>
    <row r="2017" spans="13:29">
      <c r="M2017" s="133"/>
      <c r="N2017" s="133"/>
      <c r="O2017" s="156"/>
      <c r="P2017" s="133"/>
      <c r="Q2017" s="133"/>
      <c r="R2017" s="133"/>
      <c r="S2017" s="133"/>
      <c r="T2017" s="133"/>
      <c r="U2017" s="133"/>
      <c r="V2017" s="133"/>
      <c r="W2017" s="133"/>
      <c r="X2017" s="133"/>
      <c r="Y2017" s="133"/>
      <c r="Z2017" s="133"/>
      <c r="AA2017" s="133"/>
      <c r="AB2017" s="129" t="str">
        <f>IF(基本情報登録!$D$10="","",IF(基本情報登録!$D$10=F2017,1,0))</f>
        <v/>
      </c>
      <c r="AC2017" s="133"/>
    </row>
    <row r="2018" spans="13:29">
      <c r="M2018" s="133"/>
      <c r="N2018" s="133"/>
      <c r="O2018" s="156"/>
      <c r="P2018" s="133"/>
      <c r="Q2018" s="133"/>
      <c r="R2018" s="133"/>
      <c r="S2018" s="133"/>
      <c r="T2018" s="133"/>
      <c r="U2018" s="133"/>
      <c r="V2018" s="133"/>
      <c r="W2018" s="133"/>
      <c r="X2018" s="133"/>
      <c r="Y2018" s="133"/>
      <c r="Z2018" s="133"/>
      <c r="AA2018" s="133"/>
      <c r="AB2018" s="129" t="str">
        <f>IF(基本情報登録!$D$10="","",IF(基本情報登録!$D$10=F2018,1,0))</f>
        <v/>
      </c>
      <c r="AC2018" s="133"/>
    </row>
    <row r="2019" spans="13:29">
      <c r="M2019" s="133"/>
      <c r="N2019" s="133"/>
      <c r="O2019" s="156"/>
      <c r="P2019" s="133"/>
      <c r="Q2019" s="133"/>
      <c r="R2019" s="133"/>
      <c r="S2019" s="133"/>
      <c r="T2019" s="133"/>
      <c r="U2019" s="133"/>
      <c r="V2019" s="133"/>
      <c r="W2019" s="133"/>
      <c r="X2019" s="133"/>
      <c r="Y2019" s="133"/>
      <c r="Z2019" s="133"/>
      <c r="AA2019" s="133"/>
      <c r="AB2019" s="129" t="str">
        <f>IF(基本情報登録!$D$10="","",IF(基本情報登録!$D$10=F2019,1,0))</f>
        <v/>
      </c>
      <c r="AC2019" s="133"/>
    </row>
    <row r="2020" spans="13:29">
      <c r="M2020" s="133"/>
      <c r="N2020" s="133"/>
      <c r="O2020" s="156"/>
      <c r="P2020" s="133"/>
      <c r="Q2020" s="133"/>
      <c r="R2020" s="133"/>
      <c r="S2020" s="133"/>
      <c r="T2020" s="133"/>
      <c r="U2020" s="133"/>
      <c r="V2020" s="133"/>
      <c r="W2020" s="133"/>
      <c r="X2020" s="133"/>
      <c r="Y2020" s="133"/>
      <c r="Z2020" s="133"/>
      <c r="AA2020" s="133"/>
      <c r="AB2020" s="129" t="str">
        <f>IF(基本情報登録!$D$10="","",IF(基本情報登録!$D$10=F2020,1,0))</f>
        <v/>
      </c>
      <c r="AC2020" s="133"/>
    </row>
    <row r="2021" spans="13:29">
      <c r="M2021" s="133"/>
      <c r="N2021" s="133"/>
      <c r="O2021" s="156"/>
      <c r="P2021" s="133"/>
      <c r="Q2021" s="133"/>
      <c r="R2021" s="133"/>
      <c r="S2021" s="133"/>
      <c r="T2021" s="133"/>
      <c r="U2021" s="133"/>
      <c r="V2021" s="133"/>
      <c r="W2021" s="133"/>
      <c r="X2021" s="133"/>
      <c r="Y2021" s="133"/>
      <c r="Z2021" s="133"/>
      <c r="AA2021" s="133"/>
      <c r="AB2021" s="129" t="str">
        <f>IF(基本情報登録!$D$10="","",IF(基本情報登録!$D$10=F2021,1,0))</f>
        <v/>
      </c>
      <c r="AC2021" s="133"/>
    </row>
    <row r="2022" spans="13:29">
      <c r="M2022" s="133"/>
      <c r="N2022" s="133"/>
      <c r="O2022" s="156"/>
      <c r="P2022" s="133"/>
      <c r="Q2022" s="133"/>
      <c r="R2022" s="133"/>
      <c r="S2022" s="133"/>
      <c r="T2022" s="133"/>
      <c r="U2022" s="133"/>
      <c r="V2022" s="133"/>
      <c r="W2022" s="133"/>
      <c r="X2022" s="133"/>
      <c r="Y2022" s="133"/>
      <c r="Z2022" s="133"/>
      <c r="AA2022" s="133"/>
      <c r="AB2022" s="129" t="str">
        <f>IF(基本情報登録!$D$10="","",IF(基本情報登録!$D$10=F2022,1,0))</f>
        <v/>
      </c>
      <c r="AC2022" s="133"/>
    </row>
    <row r="2023" spans="13:29">
      <c r="M2023" s="133"/>
      <c r="N2023" s="133"/>
      <c r="O2023" s="156"/>
      <c r="P2023" s="133"/>
      <c r="Q2023" s="133"/>
      <c r="R2023" s="133"/>
      <c r="S2023" s="133"/>
      <c r="T2023" s="133"/>
      <c r="U2023" s="133"/>
      <c r="V2023" s="133"/>
      <c r="W2023" s="133"/>
      <c r="X2023" s="133"/>
      <c r="Y2023" s="133"/>
      <c r="Z2023" s="133"/>
      <c r="AA2023" s="133"/>
      <c r="AB2023" s="129" t="str">
        <f>IF(基本情報登録!$D$10="","",IF(基本情報登録!$D$10=F2023,1,0))</f>
        <v/>
      </c>
      <c r="AC2023" s="133"/>
    </row>
    <row r="2024" spans="13:29">
      <c r="M2024" s="133"/>
      <c r="N2024" s="133"/>
      <c r="O2024" s="156"/>
      <c r="P2024" s="133"/>
      <c r="Q2024" s="133"/>
      <c r="R2024" s="133"/>
      <c r="S2024" s="133"/>
      <c r="T2024" s="133"/>
      <c r="U2024" s="133"/>
      <c r="V2024" s="133"/>
      <c r="W2024" s="133"/>
      <c r="X2024" s="133"/>
      <c r="Y2024" s="133"/>
      <c r="Z2024" s="133"/>
      <c r="AA2024" s="133"/>
      <c r="AB2024" s="129" t="str">
        <f>IF(基本情報登録!$D$10="","",IF(基本情報登録!$D$10=F2024,1,0))</f>
        <v/>
      </c>
      <c r="AC2024" s="133"/>
    </row>
    <row r="2025" spans="13:29">
      <c r="M2025" s="133"/>
      <c r="N2025" s="133"/>
      <c r="O2025" s="156"/>
      <c r="P2025" s="133"/>
      <c r="Q2025" s="133"/>
      <c r="R2025" s="133"/>
      <c r="S2025" s="133"/>
      <c r="T2025" s="133"/>
      <c r="U2025" s="133"/>
      <c r="V2025" s="133"/>
      <c r="W2025" s="133"/>
      <c r="X2025" s="133"/>
      <c r="Y2025" s="133"/>
      <c r="Z2025" s="133"/>
      <c r="AA2025" s="133"/>
      <c r="AB2025" s="129" t="str">
        <f>IF(基本情報登録!$D$10="","",IF(基本情報登録!$D$10=F2025,1,0))</f>
        <v/>
      </c>
      <c r="AC2025" s="133"/>
    </row>
    <row r="2026" spans="13:29">
      <c r="M2026" s="133"/>
      <c r="N2026" s="133"/>
      <c r="O2026" s="156"/>
      <c r="P2026" s="133"/>
      <c r="Q2026" s="133"/>
      <c r="R2026" s="133"/>
      <c r="S2026" s="133"/>
      <c r="T2026" s="133"/>
      <c r="U2026" s="133"/>
      <c r="V2026" s="133"/>
      <c r="W2026" s="133"/>
      <c r="X2026" s="133"/>
      <c r="Y2026" s="133"/>
      <c r="Z2026" s="133"/>
      <c r="AA2026" s="133"/>
      <c r="AB2026" s="129" t="str">
        <f>IF(基本情報登録!$D$10="","",IF(基本情報登録!$D$10=F2026,1,0))</f>
        <v/>
      </c>
      <c r="AC2026" s="133"/>
    </row>
    <row r="2027" spans="13:29">
      <c r="M2027" s="133"/>
      <c r="N2027" s="133"/>
      <c r="O2027" s="156"/>
      <c r="P2027" s="133"/>
      <c r="Q2027" s="133"/>
      <c r="R2027" s="133"/>
      <c r="S2027" s="133"/>
      <c r="T2027" s="133"/>
      <c r="U2027" s="133"/>
      <c r="V2027" s="133"/>
      <c r="W2027" s="133"/>
      <c r="X2027" s="133"/>
      <c r="Y2027" s="133"/>
      <c r="Z2027" s="133"/>
      <c r="AA2027" s="133"/>
      <c r="AB2027" s="129" t="str">
        <f>IF(基本情報登録!$D$10="","",IF(基本情報登録!$D$10=F2027,1,0))</f>
        <v/>
      </c>
      <c r="AC2027" s="133"/>
    </row>
    <row r="2028" spans="13:29">
      <c r="M2028" s="133"/>
      <c r="N2028" s="133"/>
      <c r="O2028" s="156"/>
      <c r="P2028" s="133"/>
      <c r="Q2028" s="133"/>
      <c r="R2028" s="133"/>
      <c r="S2028" s="133"/>
      <c r="T2028" s="133"/>
      <c r="U2028" s="133"/>
      <c r="V2028" s="133"/>
      <c r="W2028" s="133"/>
      <c r="X2028" s="133"/>
      <c r="Y2028" s="133"/>
      <c r="Z2028" s="133"/>
      <c r="AA2028" s="133"/>
      <c r="AB2028" s="129" t="str">
        <f>IF(基本情報登録!$D$10="","",IF(基本情報登録!$D$10=F2028,1,0))</f>
        <v/>
      </c>
      <c r="AC2028" s="133"/>
    </row>
    <row r="2029" spans="13:29">
      <c r="M2029" s="133"/>
      <c r="N2029" s="133"/>
      <c r="O2029" s="156"/>
      <c r="P2029" s="133"/>
      <c r="T2029" s="133"/>
      <c r="U2029" s="133"/>
      <c r="V2029" s="133"/>
      <c r="W2029" s="133"/>
      <c r="X2029" s="133"/>
      <c r="Y2029" s="133"/>
      <c r="Z2029" s="133"/>
      <c r="AA2029" s="133"/>
      <c r="AB2029" s="129" t="str">
        <f>IF(基本情報登録!$D$10="","",IF(基本情報登録!$D$10=F2029,1,0))</f>
        <v/>
      </c>
      <c r="AC2029" s="133"/>
    </row>
    <row r="2030" spans="13:29">
      <c r="M2030" s="133"/>
      <c r="N2030" s="133"/>
      <c r="O2030" s="156"/>
      <c r="P2030" s="133"/>
      <c r="T2030" s="133"/>
      <c r="U2030" s="133"/>
      <c r="V2030" s="133"/>
      <c r="W2030" s="133"/>
      <c r="X2030" s="133"/>
      <c r="Y2030" s="133"/>
      <c r="Z2030" s="133"/>
      <c r="AA2030" s="133"/>
      <c r="AB2030" s="129" t="str">
        <f>IF(基本情報登録!$D$10="","",IF(基本情報登録!$D$10=F2030,1,0))</f>
        <v/>
      </c>
      <c r="AC2030" s="133"/>
    </row>
  </sheetData>
  <mergeCells count="4">
    <mergeCell ref="M1:P1"/>
    <mergeCell ref="X1:Y1"/>
    <mergeCell ref="Q1:W1"/>
    <mergeCell ref="Z4:Z6"/>
  </mergeCells>
  <phoneticPr fontId="1"/>
  <dataValidations count="1">
    <dataValidation type="list" allowBlank="1" showInputMessage="1" showErrorMessage="1" sqref="AO5:AO71" xr:uid="{6293373A-AB84-4BAB-978F-6C772FDEE245}">
      <formula1>$AR$4:$AR$11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/>
  <dimension ref="A1:BB1201"/>
  <sheetViews>
    <sheetView zoomScale="70" zoomScaleNormal="70" workbookViewId="0">
      <selection activeCell="D15" sqref="D15"/>
    </sheetView>
  </sheetViews>
  <sheetFormatPr defaultColWidth="12.8125" defaultRowHeight="17.649999999999999"/>
  <cols>
    <col min="1" max="1" width="12.8125" style="178"/>
    <col min="2" max="4" width="12.8125" style="127"/>
    <col min="5" max="5" width="12.8125" style="176"/>
    <col min="6" max="6" width="12.8125" style="127"/>
    <col min="7" max="7" width="12.8125" style="176"/>
    <col min="8" max="12" width="12.8125" style="127"/>
    <col min="13" max="13" width="21.5" style="127" customWidth="1"/>
    <col min="14" max="14" width="25.5" style="127" customWidth="1"/>
    <col min="15" max="16" width="12.8125" style="127"/>
    <col min="17" max="17" width="25.5" style="127" customWidth="1"/>
    <col min="18" max="30" width="12.8125" style="127"/>
    <col min="39" max="39" width="12.8125" style="127"/>
    <col min="40" max="40" width="23" style="154" customWidth="1"/>
    <col min="41" max="47" width="9" style="154"/>
    <col min="48" max="52" width="19.5" style="154" customWidth="1"/>
    <col min="53" max="54" width="12.8125" style="154"/>
    <col min="55" max="16384" width="12.8125" style="127"/>
  </cols>
  <sheetData>
    <row r="1" spans="1:54">
      <c r="A1" s="503" t="s">
        <v>1</v>
      </c>
      <c r="B1" s="503"/>
      <c r="C1" s="503"/>
      <c r="D1" s="503"/>
      <c r="E1" s="503"/>
      <c r="F1" s="503"/>
      <c r="G1" s="503"/>
      <c r="H1" s="503"/>
      <c r="I1" s="148"/>
      <c r="J1" s="148"/>
      <c r="K1" s="148"/>
      <c r="L1" s="148"/>
      <c r="M1" s="500" t="s">
        <v>2</v>
      </c>
      <c r="N1" s="500"/>
      <c r="O1" s="500"/>
      <c r="P1" s="500"/>
      <c r="Q1" s="501" t="s">
        <v>3</v>
      </c>
      <c r="R1" s="501"/>
      <c r="S1" s="501"/>
      <c r="T1" s="501"/>
      <c r="U1" s="501"/>
      <c r="V1" s="501"/>
      <c r="W1" s="501"/>
      <c r="X1" s="502" t="s">
        <v>4</v>
      </c>
      <c r="Y1" s="502"/>
      <c r="Z1" s="129"/>
      <c r="AA1" s="129"/>
      <c r="AB1" s="129"/>
      <c r="AC1" s="129"/>
      <c r="AD1" s="126"/>
      <c r="AE1" s="1"/>
      <c r="AF1" s="1"/>
      <c r="AG1" s="1"/>
      <c r="AH1" s="1"/>
      <c r="AI1" s="1"/>
      <c r="AJ1" s="1"/>
      <c r="AK1" s="1"/>
      <c r="AV1" s="128"/>
    </row>
    <row r="2" spans="1:54">
      <c r="A2" s="130" t="s">
        <v>28</v>
      </c>
      <c r="B2" s="130" t="s">
        <v>29</v>
      </c>
      <c r="C2" s="130" t="s">
        <v>30</v>
      </c>
      <c r="D2" s="130" t="s">
        <v>31</v>
      </c>
      <c r="E2" s="130" t="s">
        <v>32</v>
      </c>
      <c r="F2" s="130" t="s">
        <v>33</v>
      </c>
      <c r="G2" s="130" t="s">
        <v>34</v>
      </c>
      <c r="H2" s="131" t="s">
        <v>35</v>
      </c>
      <c r="I2" s="131" t="s">
        <v>420</v>
      </c>
      <c r="J2" s="131" t="s">
        <v>421</v>
      </c>
      <c r="K2" s="131" t="s">
        <v>422</v>
      </c>
      <c r="L2" s="131" t="s">
        <v>423</v>
      </c>
      <c r="M2" s="132" t="s">
        <v>336</v>
      </c>
      <c r="N2" s="132" t="s">
        <v>337</v>
      </c>
      <c r="O2" s="132" t="s">
        <v>338</v>
      </c>
      <c r="P2" s="132" t="s">
        <v>318</v>
      </c>
      <c r="Q2"/>
      <c r="R2" s="133"/>
      <c r="S2" s="134"/>
      <c r="T2" s="133"/>
      <c r="U2" s="137"/>
      <c r="V2" s="137"/>
      <c r="W2" s="134"/>
      <c r="X2" s="129"/>
      <c r="Y2" s="129"/>
      <c r="Z2" s="129"/>
      <c r="AA2" s="129"/>
      <c r="AB2" s="129" t="s">
        <v>155</v>
      </c>
      <c r="AC2" s="129" t="s">
        <v>152</v>
      </c>
      <c r="AD2" s="126"/>
      <c r="AE2" s="1" t="s">
        <v>170</v>
      </c>
      <c r="AF2" s="1"/>
      <c r="AG2" s="1" t="s">
        <v>171</v>
      </c>
      <c r="AH2" s="1"/>
      <c r="AI2" s="1" t="s">
        <v>172</v>
      </c>
      <c r="AJ2" s="1"/>
      <c r="AK2" s="1" t="s">
        <v>173</v>
      </c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4" ht="18" thickBot="1">
      <c r="A3" s="169">
        <v>1001</v>
      </c>
      <c r="B3" t="s">
        <v>2261</v>
      </c>
      <c r="C3" t="s">
        <v>2262</v>
      </c>
      <c r="D3" t="s">
        <v>929</v>
      </c>
      <c r="E3" s="166">
        <v>20</v>
      </c>
      <c r="F3" t="s">
        <v>716</v>
      </c>
      <c r="G3" s="166" t="s">
        <v>181</v>
      </c>
      <c r="H3" t="s">
        <v>1498</v>
      </c>
      <c r="I3" t="s">
        <v>1609</v>
      </c>
      <c r="J3" t="s">
        <v>463</v>
      </c>
      <c r="K3" t="s">
        <v>427</v>
      </c>
      <c r="L3" t="s">
        <v>430</v>
      </c>
      <c r="M3" t="s">
        <v>671</v>
      </c>
      <c r="N3" t="s">
        <v>672</v>
      </c>
      <c r="O3">
        <v>100101</v>
      </c>
      <c r="P3" t="s">
        <v>673</v>
      </c>
      <c r="Q3" t="s">
        <v>367</v>
      </c>
      <c r="R3" t="s">
        <v>792</v>
      </c>
      <c r="S3">
        <v>1175</v>
      </c>
      <c r="T3"/>
      <c r="U3" t="s">
        <v>367</v>
      </c>
      <c r="V3" t="s">
        <v>792</v>
      </c>
      <c r="W3" s="134"/>
      <c r="X3" s="129"/>
      <c r="Y3" s="129"/>
      <c r="Z3" s="129"/>
      <c r="AA3" s="129"/>
      <c r="AB3" s="129" t="str">
        <f>IF(基本情報登録!$D$10="","",IF(基本情報登録!$D$10='登録データ（女）'!F3,1,0))</f>
        <v/>
      </c>
      <c r="AC3" s="129"/>
      <c r="AD3" s="126"/>
      <c r="AE3" s="1">
        <v>1</v>
      </c>
      <c r="AF3" s="1" t="str">
        <f>IFERROR(VLOOKUP(AE3,男子!$AT$18:$AU$467,2,FALSE),"")</f>
        <v/>
      </c>
      <c r="AG3" s="1">
        <v>1</v>
      </c>
      <c r="AH3" s="1" t="str">
        <f>IFERROR(VLOOKUP(AG3,男子!$AV$18:$AW$465,2,FALSE),"")</f>
        <v/>
      </c>
      <c r="AI3" s="1">
        <v>1</v>
      </c>
      <c r="AJ3" s="1" t="str">
        <f>IFERROR(VLOOKUP(AI3,女子!$AT$18:$AU$467,2,FALSE),"")</f>
        <v/>
      </c>
      <c r="AK3" s="1">
        <v>1</v>
      </c>
      <c r="AL3" t="str">
        <f>IFERROR(VLOOKUP(AK3,女子!$AV$18:$AW$467,2,FALSE),"")</f>
        <v/>
      </c>
      <c r="AN3"/>
      <c r="AO3"/>
      <c r="AP3"/>
      <c r="AQ3"/>
      <c r="AR3"/>
      <c r="AS3"/>
      <c r="AT3"/>
      <c r="AU3"/>
      <c r="AV3"/>
      <c r="AW3" t="s">
        <v>671</v>
      </c>
      <c r="AX3" t="s">
        <v>672</v>
      </c>
      <c r="AY3">
        <v>100101</v>
      </c>
      <c r="AZ3" t="s">
        <v>673</v>
      </c>
      <c r="BA3" t="s">
        <v>2740</v>
      </c>
      <c r="BB3" t="str">
        <f>VLOOKUP(BA3,$AR$4:$AS$11,2,FALSE)</f>
        <v>02</v>
      </c>
    </row>
    <row r="4" spans="1:54" ht="18" thickBot="1">
      <c r="A4" s="169">
        <v>1002</v>
      </c>
      <c r="B4" t="s">
        <v>2263</v>
      </c>
      <c r="C4" t="s">
        <v>2264</v>
      </c>
      <c r="D4" t="s">
        <v>219</v>
      </c>
      <c r="E4" s="166" t="s">
        <v>220</v>
      </c>
      <c r="F4" t="s">
        <v>716</v>
      </c>
      <c r="G4" s="166" t="s">
        <v>188</v>
      </c>
      <c r="H4" t="s">
        <v>2265</v>
      </c>
      <c r="I4" t="s">
        <v>2266</v>
      </c>
      <c r="J4" t="s">
        <v>439</v>
      </c>
      <c r="K4" t="s">
        <v>427</v>
      </c>
      <c r="L4" t="s">
        <v>430</v>
      </c>
      <c r="M4" t="s">
        <v>674</v>
      </c>
      <c r="N4" t="s">
        <v>675</v>
      </c>
      <c r="O4">
        <v>100102</v>
      </c>
      <c r="P4" t="s">
        <v>676</v>
      </c>
      <c r="Q4" t="s">
        <v>368</v>
      </c>
      <c r="R4" t="s">
        <v>796</v>
      </c>
      <c r="S4">
        <v>2350</v>
      </c>
      <c r="T4"/>
      <c r="U4" t="s">
        <v>368</v>
      </c>
      <c r="V4" t="s">
        <v>796</v>
      </c>
      <c r="W4" s="134"/>
      <c r="X4" s="129"/>
      <c r="Y4" s="129"/>
      <c r="Z4" s="499" t="s">
        <v>58</v>
      </c>
      <c r="AA4" s="129" t="s">
        <v>144</v>
      </c>
      <c r="AB4" s="129" t="str">
        <f>IF(基本情報登録!$D$10="","",IF(基本情報登録!$D$10='登録データ（女）'!F4,1,0))</f>
        <v/>
      </c>
      <c r="AC4" s="129"/>
      <c r="AD4" s="126"/>
      <c r="AE4" s="1">
        <v>2</v>
      </c>
      <c r="AF4" s="1" t="str">
        <f>IFERROR(VLOOKUP(AE4,男子!$AT$18:$AU$467,2,FALSE),"")</f>
        <v/>
      </c>
      <c r="AG4" s="1">
        <v>2</v>
      </c>
      <c r="AH4" s="1" t="str">
        <f>IFERROR(VLOOKUP(AG4,男子!$AV$18:$AW$465,2,FALSE),"")</f>
        <v/>
      </c>
      <c r="AI4" s="1">
        <v>2</v>
      </c>
      <c r="AJ4" s="1" t="str">
        <f>IFERROR(VLOOKUP(AI4,女子!$AT$18:$AU$467,2,FALSE),"")</f>
        <v/>
      </c>
      <c r="AK4" s="1">
        <v>2</v>
      </c>
      <c r="AL4" t="str">
        <f>IFERROR(VLOOKUP(AK4,女子!$AV$18:$AW$467,2,FALSE),"")</f>
        <v/>
      </c>
      <c r="AN4" s="161" t="s">
        <v>2745</v>
      </c>
      <c r="AO4" s="161" t="s">
        <v>2746</v>
      </c>
      <c r="AP4" s="161" t="s">
        <v>2747</v>
      </c>
      <c r="AQ4"/>
      <c r="AR4" s="159" t="s">
        <v>2733</v>
      </c>
      <c r="AS4" s="160" t="s">
        <v>2735</v>
      </c>
      <c r="AT4"/>
      <c r="AU4"/>
      <c r="AV4"/>
      <c r="AW4" t="s">
        <v>674</v>
      </c>
      <c r="AX4" t="s">
        <v>675</v>
      </c>
      <c r="AY4">
        <v>100102</v>
      </c>
      <c r="AZ4" t="s">
        <v>676</v>
      </c>
      <c r="BA4" t="s">
        <v>2740</v>
      </c>
      <c r="BB4" t="str">
        <f t="shared" ref="BB4:BB45" si="0">VLOOKUP(BA4,$AR$4:$AS$11,2,FALSE)</f>
        <v>02</v>
      </c>
    </row>
    <row r="5" spans="1:54" ht="18" thickBot="1">
      <c r="A5" s="169">
        <v>1003</v>
      </c>
      <c r="B5" t="s">
        <v>2267</v>
      </c>
      <c r="C5" t="s">
        <v>2268</v>
      </c>
      <c r="D5" t="s">
        <v>843</v>
      </c>
      <c r="E5" s="166" t="s">
        <v>844</v>
      </c>
      <c r="F5" t="s">
        <v>716</v>
      </c>
      <c r="G5" s="166" t="s">
        <v>182</v>
      </c>
      <c r="H5" t="s">
        <v>1608</v>
      </c>
      <c r="I5" t="s">
        <v>548</v>
      </c>
      <c r="J5" t="s">
        <v>1309</v>
      </c>
      <c r="K5" t="s">
        <v>427</v>
      </c>
      <c r="L5" t="s">
        <v>430</v>
      </c>
      <c r="M5" t="s">
        <v>677</v>
      </c>
      <c r="N5" t="s">
        <v>678</v>
      </c>
      <c r="O5">
        <v>100103</v>
      </c>
      <c r="P5" t="s">
        <v>679</v>
      </c>
      <c r="Q5" t="s">
        <v>369</v>
      </c>
      <c r="R5" t="s">
        <v>802</v>
      </c>
      <c r="S5">
        <v>5400</v>
      </c>
      <c r="T5"/>
      <c r="U5" t="s">
        <v>369</v>
      </c>
      <c r="V5" t="s">
        <v>802</v>
      </c>
      <c r="W5" s="134"/>
      <c r="X5" s="129"/>
      <c r="Y5" s="129"/>
      <c r="Z5" s="499"/>
      <c r="AA5" s="129" t="s">
        <v>145</v>
      </c>
      <c r="AB5" s="129" t="str">
        <f>IF(基本情報登録!$D$10="","",IF(基本情報登録!$D$10='登録データ（女）'!F5,1,0))</f>
        <v/>
      </c>
      <c r="AC5" s="129"/>
      <c r="AD5" s="126"/>
      <c r="AE5" s="1">
        <v>3</v>
      </c>
      <c r="AF5" s="1" t="str">
        <f>IFERROR(VLOOKUP(AE5,男子!$AT$18:$AU$467,2,FALSE),"")</f>
        <v/>
      </c>
      <c r="AG5" s="1">
        <v>3</v>
      </c>
      <c r="AH5" s="1" t="str">
        <f>IFERROR(VLOOKUP(AG5,男子!$AV$18:$AW$465,2,FALSE),"")</f>
        <v/>
      </c>
      <c r="AI5" s="1">
        <v>3</v>
      </c>
      <c r="AJ5" s="1" t="str">
        <f>IFERROR(VLOOKUP(AI5,女子!$AT$18:$AU$467,2,FALSE),"")</f>
        <v/>
      </c>
      <c r="AK5" s="1">
        <v>3</v>
      </c>
      <c r="AL5" t="str">
        <f>IFERROR(VLOOKUP(AK5,女子!$AV$18:$AW$467,2,FALSE),"")</f>
        <v/>
      </c>
      <c r="AN5" s="162"/>
      <c r="AO5" s="161"/>
      <c r="AP5" s="161"/>
      <c r="AQ5"/>
      <c r="AR5" s="159" t="s">
        <v>2739</v>
      </c>
      <c r="AS5" s="160" t="s">
        <v>2736</v>
      </c>
      <c r="AT5"/>
      <c r="AU5"/>
      <c r="AV5"/>
      <c r="AW5" t="s">
        <v>677</v>
      </c>
      <c r="AX5" t="s">
        <v>678</v>
      </c>
      <c r="AY5">
        <v>100103</v>
      </c>
      <c r="AZ5" t="s">
        <v>679</v>
      </c>
      <c r="BA5" t="s">
        <v>2740</v>
      </c>
      <c r="BB5" t="str">
        <f t="shared" si="0"/>
        <v>02</v>
      </c>
    </row>
    <row r="6" spans="1:54" ht="18" thickBot="1">
      <c r="A6" s="169">
        <v>1004</v>
      </c>
      <c r="B6" t="s">
        <v>2269</v>
      </c>
      <c r="C6" t="s">
        <v>2270</v>
      </c>
      <c r="D6" t="s">
        <v>221</v>
      </c>
      <c r="E6" s="166">
        <v>15</v>
      </c>
      <c r="F6" t="s">
        <v>716</v>
      </c>
      <c r="G6" s="166" t="s">
        <v>188</v>
      </c>
      <c r="H6" t="s">
        <v>2271</v>
      </c>
      <c r="I6" t="s">
        <v>2272</v>
      </c>
      <c r="J6" t="s">
        <v>449</v>
      </c>
      <c r="K6" t="s">
        <v>427</v>
      </c>
      <c r="L6" t="s">
        <v>430</v>
      </c>
      <c r="M6" t="s">
        <v>680</v>
      </c>
      <c r="N6" t="s">
        <v>681</v>
      </c>
      <c r="O6">
        <v>100104</v>
      </c>
      <c r="P6" t="s">
        <v>682</v>
      </c>
      <c r="Q6" t="s">
        <v>371</v>
      </c>
      <c r="R6" t="s">
        <v>806</v>
      </c>
      <c r="S6">
        <v>20800</v>
      </c>
      <c r="T6"/>
      <c r="U6" t="s">
        <v>371</v>
      </c>
      <c r="V6" t="s">
        <v>806</v>
      </c>
      <c r="W6" s="134"/>
      <c r="X6" s="129"/>
      <c r="Y6" s="129"/>
      <c r="Z6" s="499"/>
      <c r="AA6" s="129"/>
      <c r="AB6" s="129" t="str">
        <f>IF(基本情報登録!$D$10="","",IF(基本情報登録!$D$10='登録データ（女）'!F6,1,0))</f>
        <v/>
      </c>
      <c r="AC6" s="129"/>
      <c r="AD6" s="126"/>
      <c r="AE6" s="1">
        <v>4</v>
      </c>
      <c r="AF6" s="1" t="str">
        <f>IFERROR(VLOOKUP(AE6,男子!$AT$18:$AU$467,2,FALSE),"")</f>
        <v/>
      </c>
      <c r="AG6" s="1">
        <v>4</v>
      </c>
      <c r="AH6" s="1" t="str">
        <f>IFERROR(VLOOKUP(AG6,男子!$AV$18:$AW$465,2,FALSE),"")</f>
        <v/>
      </c>
      <c r="AI6" s="1">
        <v>4</v>
      </c>
      <c r="AJ6" s="1" t="str">
        <f>IFERROR(VLOOKUP(AI6,女子!$AT$18:$AU$467,2,FALSE),"")</f>
        <v/>
      </c>
      <c r="AK6" s="1">
        <v>4</v>
      </c>
      <c r="AL6" t="str">
        <f>IFERROR(VLOOKUP(AK6,女子!$AV$18:$AW$467,2,FALSE),"")</f>
        <v/>
      </c>
      <c r="AN6" s="162"/>
      <c r="AO6" s="161"/>
      <c r="AP6" s="161"/>
      <c r="AQ6"/>
      <c r="AR6" s="159" t="s">
        <v>2730</v>
      </c>
      <c r="AS6" s="160" t="s">
        <v>844</v>
      </c>
      <c r="AT6"/>
      <c r="AU6"/>
      <c r="AV6"/>
      <c r="AW6" t="s">
        <v>680</v>
      </c>
      <c r="AX6" t="s">
        <v>681</v>
      </c>
      <c r="AY6">
        <v>100104</v>
      </c>
      <c r="AZ6" t="s">
        <v>682</v>
      </c>
      <c r="BA6" t="s">
        <v>2741</v>
      </c>
      <c r="BB6" t="str">
        <f t="shared" si="0"/>
        <v>05</v>
      </c>
    </row>
    <row r="7" spans="1:54" ht="18" thickBot="1">
      <c r="A7" s="169">
        <v>1005</v>
      </c>
      <c r="B7" t="s">
        <v>2273</v>
      </c>
      <c r="C7" t="s">
        <v>2274</v>
      </c>
      <c r="D7" t="s">
        <v>843</v>
      </c>
      <c r="E7" s="166" t="s">
        <v>844</v>
      </c>
      <c r="F7" t="s">
        <v>716</v>
      </c>
      <c r="G7" s="166" t="s">
        <v>184</v>
      </c>
      <c r="H7" t="s">
        <v>401</v>
      </c>
      <c r="I7" t="s">
        <v>2275</v>
      </c>
      <c r="J7" t="s">
        <v>2276</v>
      </c>
      <c r="K7" t="s">
        <v>427</v>
      </c>
      <c r="L7" t="s">
        <v>430</v>
      </c>
      <c r="M7" t="s">
        <v>683</v>
      </c>
      <c r="N7" t="s">
        <v>684</v>
      </c>
      <c r="O7">
        <v>100105</v>
      </c>
      <c r="P7" t="s">
        <v>685</v>
      </c>
      <c r="Q7" t="s">
        <v>366</v>
      </c>
      <c r="R7" t="s">
        <v>811</v>
      </c>
      <c r="S7">
        <v>43000</v>
      </c>
      <c r="T7"/>
      <c r="U7" t="s">
        <v>366</v>
      </c>
      <c r="V7" t="s">
        <v>811</v>
      </c>
      <c r="W7" s="134"/>
      <c r="X7" s="129"/>
      <c r="Y7" s="129"/>
      <c r="Z7" s="129"/>
      <c r="AA7" s="129"/>
      <c r="AB7" s="129" t="str">
        <f>IF(基本情報登録!$D$10="","",IF(基本情報登録!$D$10='登録データ（女）'!F7,1,0))</f>
        <v/>
      </c>
      <c r="AC7" s="129"/>
      <c r="AD7" s="126"/>
      <c r="AE7" s="1">
        <v>5</v>
      </c>
      <c r="AF7" s="1" t="str">
        <f>IFERROR(VLOOKUP(AE7,男子!$AT$18:$AU$467,2,FALSE),"")</f>
        <v/>
      </c>
      <c r="AG7" s="1">
        <v>5</v>
      </c>
      <c r="AH7" s="1" t="str">
        <f>IFERROR(VLOOKUP(AG7,男子!$AV$18:$AW$465,2,FALSE),"")</f>
        <v/>
      </c>
      <c r="AI7" s="1">
        <v>5</v>
      </c>
      <c r="AJ7" s="1" t="str">
        <f>IFERROR(VLOOKUP(AI7,女子!$AT$18:$AU$467,2,FALSE),"")</f>
        <v/>
      </c>
      <c r="AK7" s="1">
        <v>5</v>
      </c>
      <c r="AL7" t="str">
        <f>IFERROR(VLOOKUP(AK7,女子!$AV$18:$AW$467,2,FALSE),"")</f>
        <v/>
      </c>
      <c r="AN7" s="162"/>
      <c r="AO7" s="161"/>
      <c r="AP7" s="161"/>
      <c r="AQ7"/>
      <c r="AR7" s="159" t="s">
        <v>2737</v>
      </c>
      <c r="AS7" s="160" t="s">
        <v>857</v>
      </c>
      <c r="AT7"/>
      <c r="AU7"/>
      <c r="AV7"/>
      <c r="AW7" t="s">
        <v>683</v>
      </c>
      <c r="AX7" t="s">
        <v>684</v>
      </c>
      <c r="AY7">
        <v>100105</v>
      </c>
      <c r="AZ7" t="s">
        <v>685</v>
      </c>
      <c r="BA7" t="s">
        <v>2741</v>
      </c>
      <c r="BB7" t="str">
        <f t="shared" si="0"/>
        <v>05</v>
      </c>
    </row>
    <row r="8" spans="1:54" ht="18" thickBot="1">
      <c r="A8" s="169">
        <v>1006</v>
      </c>
      <c r="B8" t="s">
        <v>2277</v>
      </c>
      <c r="C8" t="s">
        <v>2278</v>
      </c>
      <c r="D8" t="s">
        <v>843</v>
      </c>
      <c r="E8" s="166" t="s">
        <v>844</v>
      </c>
      <c r="F8" t="s">
        <v>716</v>
      </c>
      <c r="G8" s="166" t="s">
        <v>184</v>
      </c>
      <c r="H8" t="s">
        <v>295</v>
      </c>
      <c r="I8" t="s">
        <v>1502</v>
      </c>
      <c r="J8" t="s">
        <v>2279</v>
      </c>
      <c r="K8" t="s">
        <v>427</v>
      </c>
      <c r="L8" t="s">
        <v>430</v>
      </c>
      <c r="M8" t="s">
        <v>686</v>
      </c>
      <c r="N8" t="s">
        <v>687</v>
      </c>
      <c r="O8">
        <v>100106</v>
      </c>
      <c r="P8" t="s">
        <v>688</v>
      </c>
      <c r="Q8" t="s">
        <v>372</v>
      </c>
      <c r="R8" t="s">
        <v>817</v>
      </c>
      <c r="S8">
        <v>163000</v>
      </c>
      <c r="T8"/>
      <c r="U8" t="s">
        <v>372</v>
      </c>
      <c r="V8" t="s">
        <v>817</v>
      </c>
      <c r="W8" s="134"/>
      <c r="X8" s="129"/>
      <c r="Y8" s="129"/>
      <c r="Z8" s="129" t="s">
        <v>58</v>
      </c>
      <c r="AA8" s="129"/>
      <c r="AB8" s="129" t="str">
        <f>IF(基本情報登録!$D$10="","",IF(基本情報登録!$D$10='登録データ（女）'!F8,1,0))</f>
        <v/>
      </c>
      <c r="AC8" s="129"/>
      <c r="AD8" s="126"/>
      <c r="AE8" s="1">
        <v>6</v>
      </c>
      <c r="AF8" s="1" t="str">
        <f>IFERROR(VLOOKUP(AE8,男子!$AT$18:$AU$467,2,FALSE),"")</f>
        <v/>
      </c>
      <c r="AG8" s="1">
        <v>6</v>
      </c>
      <c r="AH8" s="1" t="str">
        <f>IFERROR(VLOOKUP(AG8,男子!$AV$18:$AW$465,2,FALSE),"")</f>
        <v/>
      </c>
      <c r="AI8" s="1">
        <v>6</v>
      </c>
      <c r="AJ8" s="1" t="str">
        <f>IFERROR(VLOOKUP(AI8,女子!$AT$18:$AU$467,2,FALSE),"")</f>
        <v/>
      </c>
      <c r="AK8" s="1">
        <v>6</v>
      </c>
      <c r="AL8" t="str">
        <f>IFERROR(VLOOKUP(AK8,女子!$AV$18:$AW$467,2,FALSE),"")</f>
        <v/>
      </c>
      <c r="AN8" s="162"/>
      <c r="AO8" s="161"/>
      <c r="AP8" s="161"/>
      <c r="AQ8"/>
      <c r="AR8" s="159" t="s">
        <v>2738</v>
      </c>
      <c r="AS8" s="160" t="s">
        <v>1028</v>
      </c>
      <c r="AT8"/>
      <c r="AU8"/>
      <c r="AV8"/>
      <c r="AW8" t="s">
        <v>686</v>
      </c>
      <c r="AX8" t="s">
        <v>687</v>
      </c>
      <c r="AY8">
        <v>100106</v>
      </c>
      <c r="AZ8" t="s">
        <v>688</v>
      </c>
      <c r="BA8" t="s">
        <v>2742</v>
      </c>
      <c r="BB8" t="str">
        <f t="shared" si="0"/>
        <v>04</v>
      </c>
    </row>
    <row r="9" spans="1:54" ht="18" thickBot="1">
      <c r="A9" s="169">
        <v>1007</v>
      </c>
      <c r="B9" t="s">
        <v>2280</v>
      </c>
      <c r="C9" t="s">
        <v>2281</v>
      </c>
      <c r="D9" t="s">
        <v>834</v>
      </c>
      <c r="E9" s="166" t="s">
        <v>835</v>
      </c>
      <c r="F9" t="s">
        <v>716</v>
      </c>
      <c r="G9" s="166" t="s">
        <v>184</v>
      </c>
      <c r="H9" t="s">
        <v>2282</v>
      </c>
      <c r="I9" t="s">
        <v>2283</v>
      </c>
      <c r="J9" t="s">
        <v>2284</v>
      </c>
      <c r="K9" t="s">
        <v>427</v>
      </c>
      <c r="L9" t="s">
        <v>430</v>
      </c>
      <c r="M9" t="s">
        <v>689</v>
      </c>
      <c r="N9" t="s">
        <v>690</v>
      </c>
      <c r="O9">
        <v>100107</v>
      </c>
      <c r="P9" t="s">
        <v>691</v>
      </c>
      <c r="Q9" t="s">
        <v>830</v>
      </c>
      <c r="R9" t="s">
        <v>831</v>
      </c>
      <c r="S9">
        <v>1660</v>
      </c>
      <c r="T9"/>
      <c r="U9" t="s">
        <v>373</v>
      </c>
      <c r="V9" t="s">
        <v>823</v>
      </c>
      <c r="W9" s="134"/>
      <c r="X9" s="129"/>
      <c r="Y9" s="129"/>
      <c r="Z9" s="129"/>
      <c r="AA9" s="129"/>
      <c r="AB9" s="129" t="str">
        <f>IF(基本情報登録!$D$10="","",IF(基本情報登録!$D$10='登録データ（女）'!F9,1,0))</f>
        <v/>
      </c>
      <c r="AC9" s="129"/>
      <c r="AD9" s="126"/>
      <c r="AE9" s="1">
        <v>7</v>
      </c>
      <c r="AF9" s="1" t="str">
        <f>IFERROR(VLOOKUP(AE9,男子!$AT$18:$AU$467,2,FALSE),"")</f>
        <v/>
      </c>
      <c r="AG9" s="1">
        <v>7</v>
      </c>
      <c r="AH9" s="1" t="str">
        <f>IFERROR(VLOOKUP(AG9,男子!$AV$18:$AW$465,2,FALSE),"")</f>
        <v/>
      </c>
      <c r="AI9" s="1">
        <v>7</v>
      </c>
      <c r="AJ9" s="1" t="str">
        <f>IFERROR(VLOOKUP(AI9,女子!$AT$18:$AU$467,2,FALSE),"")</f>
        <v/>
      </c>
      <c r="AK9" s="1">
        <v>7</v>
      </c>
      <c r="AL9" t="str">
        <f>IFERROR(VLOOKUP(AK9,女子!$AV$18:$AW$467,2,FALSE),"")</f>
        <v/>
      </c>
      <c r="AN9" s="162"/>
      <c r="AO9" s="161"/>
      <c r="AP9" s="161"/>
      <c r="AQ9"/>
      <c r="AR9" s="159" t="s">
        <v>2734</v>
      </c>
      <c r="AS9" s="160" t="s">
        <v>789</v>
      </c>
      <c r="AT9"/>
      <c r="AU9"/>
      <c r="AV9"/>
      <c r="AW9" t="s">
        <v>689</v>
      </c>
      <c r="AX9" t="s">
        <v>690</v>
      </c>
      <c r="AY9">
        <v>100107</v>
      </c>
      <c r="AZ9" t="s">
        <v>691</v>
      </c>
      <c r="BA9" t="s">
        <v>2743</v>
      </c>
      <c r="BB9" t="str">
        <f t="shared" si="0"/>
        <v>07</v>
      </c>
    </row>
    <row r="10" spans="1:54" ht="18" thickBot="1">
      <c r="A10" s="169">
        <v>1008</v>
      </c>
      <c r="B10" t="s">
        <v>2285</v>
      </c>
      <c r="C10" t="s">
        <v>2286</v>
      </c>
      <c r="D10" t="s">
        <v>799</v>
      </c>
      <c r="E10" s="166">
        <v>11</v>
      </c>
      <c r="F10" t="s">
        <v>716</v>
      </c>
      <c r="G10" s="166" t="s">
        <v>184</v>
      </c>
      <c r="H10" t="s">
        <v>332</v>
      </c>
      <c r="I10" t="s">
        <v>552</v>
      </c>
      <c r="J10" t="s">
        <v>463</v>
      </c>
      <c r="K10" t="s">
        <v>427</v>
      </c>
      <c r="L10" t="s">
        <v>430</v>
      </c>
      <c r="M10" t="s">
        <v>692</v>
      </c>
      <c r="N10" t="s">
        <v>693</v>
      </c>
      <c r="O10">
        <v>100108</v>
      </c>
      <c r="P10" t="s">
        <v>694</v>
      </c>
      <c r="Q10" t="s">
        <v>88</v>
      </c>
      <c r="R10" t="s">
        <v>839</v>
      </c>
      <c r="S10">
        <v>6000</v>
      </c>
      <c r="T10"/>
      <c r="U10" t="s">
        <v>830</v>
      </c>
      <c r="V10" t="s">
        <v>831</v>
      </c>
      <c r="W10" s="134"/>
      <c r="X10" s="129"/>
      <c r="Y10" s="129"/>
      <c r="Z10" s="129"/>
      <c r="AA10" s="129"/>
      <c r="AB10" s="129" t="str">
        <f>IF(基本情報登録!$D$10="","",IF(基本情報登録!$D$10='登録データ（女）'!F10,1,0))</f>
        <v/>
      </c>
      <c r="AC10" s="129"/>
      <c r="AD10" s="126"/>
      <c r="AE10" s="1">
        <v>8</v>
      </c>
      <c r="AF10" s="1" t="str">
        <f>IFERROR(VLOOKUP(AE10,男子!$AT$18:$AU$467,2,FALSE),"")</f>
        <v/>
      </c>
      <c r="AG10" s="1">
        <v>8</v>
      </c>
      <c r="AH10" s="1" t="str">
        <f>IFERROR(VLOOKUP(AG10,男子!$AV$18:$AW$465,2,FALSE),"")</f>
        <v/>
      </c>
      <c r="AI10" s="1">
        <v>8</v>
      </c>
      <c r="AJ10" s="1" t="str">
        <f>IFERROR(VLOOKUP(AI10,女子!$AT$18:$AU$467,2,FALSE),"")</f>
        <v/>
      </c>
      <c r="AK10" s="1">
        <v>8</v>
      </c>
      <c r="AL10" t="str">
        <f>IFERROR(VLOOKUP(AK10,女子!$AV$18:$AW$467,2,FALSE),"")</f>
        <v/>
      </c>
      <c r="AN10" s="162"/>
      <c r="AO10" s="161"/>
      <c r="AP10" s="161"/>
      <c r="AQ10"/>
      <c r="AR10" s="159"/>
      <c r="AS10" s="160" t="s">
        <v>220</v>
      </c>
      <c r="AT10"/>
      <c r="AU10"/>
      <c r="AV10"/>
      <c r="AW10" t="s">
        <v>692</v>
      </c>
      <c r="AX10" t="s">
        <v>693</v>
      </c>
      <c r="AY10">
        <v>100108</v>
      </c>
      <c r="AZ10" t="s">
        <v>694</v>
      </c>
      <c r="BA10" t="s">
        <v>2739</v>
      </c>
      <c r="BB10" t="str">
        <f t="shared" si="0"/>
        <v>03</v>
      </c>
    </row>
    <row r="11" spans="1:54" ht="18" thickBot="1">
      <c r="A11" s="169">
        <v>1009</v>
      </c>
      <c r="B11" t="s">
        <v>2287</v>
      </c>
      <c r="C11" t="s">
        <v>2288</v>
      </c>
      <c r="D11" t="s">
        <v>843</v>
      </c>
      <c r="E11" s="166" t="s">
        <v>844</v>
      </c>
      <c r="F11" t="s">
        <v>716</v>
      </c>
      <c r="G11" s="166" t="s">
        <v>181</v>
      </c>
      <c r="H11" t="s">
        <v>2289</v>
      </c>
      <c r="I11" t="s">
        <v>542</v>
      </c>
      <c r="J11" t="s">
        <v>2290</v>
      </c>
      <c r="K11" t="s">
        <v>427</v>
      </c>
      <c r="L11" t="s">
        <v>430</v>
      </c>
      <c r="M11" t="s">
        <v>695</v>
      </c>
      <c r="N11" t="s">
        <v>696</v>
      </c>
      <c r="O11">
        <v>100109</v>
      </c>
      <c r="P11" t="s">
        <v>697</v>
      </c>
      <c r="Q11" t="s">
        <v>860</v>
      </c>
      <c r="R11" t="s">
        <v>861</v>
      </c>
      <c r="S11">
        <v>175</v>
      </c>
      <c r="T11"/>
      <c r="U11" t="s">
        <v>88</v>
      </c>
      <c r="V11" t="s">
        <v>840</v>
      </c>
      <c r="W11" s="134"/>
      <c r="X11" s="129"/>
      <c r="Y11" s="129"/>
      <c r="Z11" s="129"/>
      <c r="AA11" s="129"/>
      <c r="AB11" s="129" t="str">
        <f>IF(基本情報登録!$D$10="","",IF(基本情報登録!$D$10='登録データ（女）'!F11,1,0))</f>
        <v/>
      </c>
      <c r="AC11" s="129"/>
      <c r="AD11" s="126"/>
      <c r="AE11" s="1">
        <v>9</v>
      </c>
      <c r="AF11" s="1" t="str">
        <f>IFERROR(VLOOKUP(AE11,男子!$AT$18:$AU$467,2,FALSE),"")</f>
        <v/>
      </c>
      <c r="AG11" s="1">
        <v>9</v>
      </c>
      <c r="AH11" s="1" t="str">
        <f>IFERROR(VLOOKUP(AG11,男子!$AV$18:$AW$465,2,FALSE),"")</f>
        <v/>
      </c>
      <c r="AI11" s="1">
        <v>9</v>
      </c>
      <c r="AJ11" s="1" t="str">
        <f>IFERROR(VLOOKUP(AI11,女子!$AT$18:$AU$467,2,FALSE),"")</f>
        <v/>
      </c>
      <c r="AK11" s="1">
        <v>9</v>
      </c>
      <c r="AL11" t="str">
        <f>IFERROR(VLOOKUP(AK11,女子!$AV$18:$AW$467,2,FALSE),"")</f>
        <v/>
      </c>
      <c r="AN11" s="162"/>
      <c r="AO11" s="161"/>
      <c r="AP11" s="161"/>
      <c r="AQ11"/>
      <c r="AR11" s="159"/>
      <c r="AS11" s="160" t="s">
        <v>835</v>
      </c>
      <c r="AT11"/>
      <c r="AU11"/>
      <c r="AV11"/>
      <c r="AW11" t="s">
        <v>695</v>
      </c>
      <c r="AX11" t="s">
        <v>696</v>
      </c>
      <c r="AY11">
        <v>100109</v>
      </c>
      <c r="AZ11" t="s">
        <v>697</v>
      </c>
      <c r="BA11" t="s">
        <v>2739</v>
      </c>
      <c r="BB11" t="str">
        <f t="shared" si="0"/>
        <v>03</v>
      </c>
    </row>
    <row r="12" spans="1:54">
      <c r="A12" s="169">
        <v>1010</v>
      </c>
      <c r="B12" t="s">
        <v>2291</v>
      </c>
      <c r="C12" t="s">
        <v>2292</v>
      </c>
      <c r="D12" t="s">
        <v>843</v>
      </c>
      <c r="E12" s="166" t="s">
        <v>844</v>
      </c>
      <c r="F12" t="s">
        <v>716</v>
      </c>
      <c r="G12" s="166" t="s">
        <v>184</v>
      </c>
      <c r="H12" t="s">
        <v>326</v>
      </c>
      <c r="I12" t="s">
        <v>1364</v>
      </c>
      <c r="J12" t="s">
        <v>2293</v>
      </c>
      <c r="K12" t="s">
        <v>427</v>
      </c>
      <c r="L12" t="s">
        <v>430</v>
      </c>
      <c r="M12" t="s">
        <v>698</v>
      </c>
      <c r="N12" t="s">
        <v>699</v>
      </c>
      <c r="O12">
        <v>100110</v>
      </c>
      <c r="P12" t="s">
        <v>700</v>
      </c>
      <c r="Q12" t="s">
        <v>871</v>
      </c>
      <c r="R12" t="s">
        <v>872</v>
      </c>
      <c r="S12">
        <v>630</v>
      </c>
      <c r="T12"/>
      <c r="U12" t="s">
        <v>846</v>
      </c>
      <c r="V12" t="s">
        <v>848</v>
      </c>
      <c r="W12" s="134"/>
      <c r="X12" s="129"/>
      <c r="Y12" s="129"/>
      <c r="Z12" s="129"/>
      <c r="AA12" s="129"/>
      <c r="AB12" s="129" t="str">
        <f>IF(基本情報登録!$D$10="","",IF(基本情報登録!$D$10='登録データ（女）'!F12,1,0))</f>
        <v/>
      </c>
      <c r="AC12" s="129"/>
      <c r="AD12" s="126"/>
      <c r="AE12" s="1">
        <v>10</v>
      </c>
      <c r="AF12" s="1" t="str">
        <f>IFERROR(VLOOKUP(AE12,男子!$AT$18:$AU$467,2,FALSE),"")</f>
        <v/>
      </c>
      <c r="AG12" s="1">
        <v>10</v>
      </c>
      <c r="AH12" s="1" t="str">
        <f>IFERROR(VLOOKUP(AG12,男子!$AV$18:$AW$465,2,FALSE),"")</f>
        <v/>
      </c>
      <c r="AI12" s="1">
        <v>10</v>
      </c>
      <c r="AJ12" s="1" t="str">
        <f>IFERROR(VLOOKUP(AI12,女子!$AT$18:$AU$467,2,FALSE),"")</f>
        <v/>
      </c>
      <c r="AK12" s="1">
        <v>10</v>
      </c>
      <c r="AL12" t="str">
        <f>IFERROR(VLOOKUP(AK12,女子!$AV$18:$AW$467,2,FALSE),"")</f>
        <v/>
      </c>
      <c r="AN12" s="162"/>
      <c r="AO12" s="161"/>
      <c r="AP12" s="161"/>
      <c r="AQ12"/>
      <c r="AR12"/>
      <c r="AS12"/>
      <c r="AT12"/>
      <c r="AU12"/>
      <c r="AV12"/>
      <c r="AW12" t="s">
        <v>698</v>
      </c>
      <c r="AX12" t="s">
        <v>699</v>
      </c>
      <c r="AY12">
        <v>100110</v>
      </c>
      <c r="AZ12" t="s">
        <v>700</v>
      </c>
      <c r="BA12" t="s">
        <v>2741</v>
      </c>
      <c r="BB12" t="str">
        <f t="shared" si="0"/>
        <v>05</v>
      </c>
    </row>
    <row r="13" spans="1:54">
      <c r="A13" s="169">
        <v>1011</v>
      </c>
      <c r="B13" t="s">
        <v>2294</v>
      </c>
      <c r="C13" t="s">
        <v>2295</v>
      </c>
      <c r="D13" t="s">
        <v>1027</v>
      </c>
      <c r="E13" s="166" t="s">
        <v>1028</v>
      </c>
      <c r="F13" t="s">
        <v>764</v>
      </c>
      <c r="G13" s="166">
        <v>4</v>
      </c>
      <c r="H13" t="s">
        <v>495</v>
      </c>
      <c r="I13" t="s">
        <v>510</v>
      </c>
      <c r="J13" t="s">
        <v>455</v>
      </c>
      <c r="K13" t="s">
        <v>427</v>
      </c>
      <c r="L13" t="s">
        <v>430</v>
      </c>
      <c r="M13" t="s">
        <v>701</v>
      </c>
      <c r="N13" t="s">
        <v>702</v>
      </c>
      <c r="O13">
        <v>100111</v>
      </c>
      <c r="P13" t="s">
        <v>703</v>
      </c>
      <c r="Q13" t="s">
        <v>877</v>
      </c>
      <c r="R13" t="s">
        <v>878</v>
      </c>
      <c r="S13">
        <v>1300</v>
      </c>
      <c r="T13"/>
      <c r="U13" t="s">
        <v>376</v>
      </c>
      <c r="V13" t="s">
        <v>853</v>
      </c>
      <c r="W13" s="134"/>
      <c r="X13" s="129"/>
      <c r="Y13" s="129"/>
      <c r="Z13" s="129"/>
      <c r="AA13" s="129"/>
      <c r="AB13" s="129" t="str">
        <f>IF(基本情報登録!$D$10="","",IF(基本情報登録!$D$10='登録データ（女）'!F13,1,0))</f>
        <v/>
      </c>
      <c r="AC13" s="129"/>
      <c r="AD13" s="126"/>
      <c r="AE13" s="1">
        <v>11</v>
      </c>
      <c r="AF13" s="1" t="str">
        <f>IFERROR(VLOOKUP(AE13,男子!$AT$18:$AU$467,2,FALSE),"")</f>
        <v/>
      </c>
      <c r="AG13" s="1">
        <v>11</v>
      </c>
      <c r="AH13" s="1" t="str">
        <f>IFERROR(VLOOKUP(AG13,男子!$AV$18:$AW$465,2,FALSE),"")</f>
        <v/>
      </c>
      <c r="AI13" s="1">
        <v>11</v>
      </c>
      <c r="AJ13" s="1" t="str">
        <f>IFERROR(VLOOKUP(AI13,女子!$AT$18:$AU$467,2,FALSE),"")</f>
        <v/>
      </c>
      <c r="AK13" s="1">
        <v>11</v>
      </c>
      <c r="AL13" t="str">
        <f>IFERROR(VLOOKUP(AK13,女子!$AV$18:$AW$467,2,FALSE),"")</f>
        <v/>
      </c>
      <c r="AN13" s="162"/>
      <c r="AO13" s="161"/>
      <c r="AP13" s="161"/>
      <c r="AQ13"/>
      <c r="AR13"/>
      <c r="AS13"/>
      <c r="AT13"/>
      <c r="AU13"/>
      <c r="AV13"/>
      <c r="AW13" t="s">
        <v>701</v>
      </c>
      <c r="AX13" t="s">
        <v>702</v>
      </c>
      <c r="AY13">
        <v>100111</v>
      </c>
      <c r="AZ13" t="s">
        <v>703</v>
      </c>
      <c r="BA13" t="s">
        <v>2742</v>
      </c>
      <c r="BB13" t="str">
        <f t="shared" si="0"/>
        <v>04</v>
      </c>
    </row>
    <row r="14" spans="1:54">
      <c r="A14" s="169">
        <v>1012</v>
      </c>
      <c r="B14" t="s">
        <v>2296</v>
      </c>
      <c r="C14" t="s">
        <v>2297</v>
      </c>
      <c r="D14" t="s">
        <v>1027</v>
      </c>
      <c r="E14" s="166" t="s">
        <v>1028</v>
      </c>
      <c r="F14" t="s">
        <v>764</v>
      </c>
      <c r="G14" s="166">
        <v>3</v>
      </c>
      <c r="H14" t="s">
        <v>1627</v>
      </c>
      <c r="I14" t="s">
        <v>1990</v>
      </c>
      <c r="J14" t="s">
        <v>2298</v>
      </c>
      <c r="K14" t="s">
        <v>427</v>
      </c>
      <c r="L14" t="s">
        <v>430</v>
      </c>
      <c r="M14" t="s">
        <v>704</v>
      </c>
      <c r="N14" t="s">
        <v>705</v>
      </c>
      <c r="O14">
        <v>100112</v>
      </c>
      <c r="P14" t="s">
        <v>706</v>
      </c>
      <c r="Q14" t="s">
        <v>883</v>
      </c>
      <c r="R14" t="s">
        <v>884</v>
      </c>
      <c r="S14">
        <v>1135</v>
      </c>
      <c r="T14"/>
      <c r="U14" t="s">
        <v>860</v>
      </c>
      <c r="V14" t="s">
        <v>861</v>
      </c>
      <c r="W14" s="134"/>
      <c r="X14" s="129"/>
      <c r="Y14" s="129"/>
      <c r="Z14" s="129"/>
      <c r="AA14" s="129"/>
      <c r="AB14" s="129" t="str">
        <f>IF(基本情報登録!$D$10="","",IF(基本情報登録!$D$10='登録データ（女）'!F14,1,0))</f>
        <v/>
      </c>
      <c r="AC14" s="129"/>
      <c r="AD14" s="126"/>
      <c r="AE14" s="1">
        <v>12</v>
      </c>
      <c r="AF14" s="1" t="str">
        <f>IFERROR(VLOOKUP(AE14,男子!$AT$18:$AU$467,2,FALSE),"")</f>
        <v/>
      </c>
      <c r="AG14" s="1">
        <v>12</v>
      </c>
      <c r="AH14" s="1" t="str">
        <f>IFERROR(VLOOKUP(AG14,男子!$AV$18:$AW$465,2,FALSE),"")</f>
        <v/>
      </c>
      <c r="AI14" s="1">
        <v>12</v>
      </c>
      <c r="AJ14" s="1" t="str">
        <f>IFERROR(VLOOKUP(AI14,女子!$AT$18:$AU$467,2,FALSE),"")</f>
        <v/>
      </c>
      <c r="AK14" s="1">
        <v>12</v>
      </c>
      <c r="AL14" t="str">
        <f>IFERROR(VLOOKUP(AK14,女子!$AV$18:$AW$467,2,FALSE),"")</f>
        <v/>
      </c>
      <c r="AN14" s="162"/>
      <c r="AO14" s="161"/>
      <c r="AP14" s="161"/>
      <c r="AQ14"/>
      <c r="AR14"/>
      <c r="AS14"/>
      <c r="AT14"/>
      <c r="AU14"/>
      <c r="AV14"/>
      <c r="AW14" t="s">
        <v>704</v>
      </c>
      <c r="AX14" t="s">
        <v>705</v>
      </c>
      <c r="AY14">
        <v>100112</v>
      </c>
      <c r="AZ14" t="s">
        <v>706</v>
      </c>
      <c r="BA14" t="s">
        <v>2742</v>
      </c>
      <c r="BB14" t="str">
        <f t="shared" si="0"/>
        <v>04</v>
      </c>
    </row>
    <row r="15" spans="1:54">
      <c r="A15" s="169">
        <v>1013</v>
      </c>
      <c r="B15" t="s">
        <v>2299</v>
      </c>
      <c r="C15" t="s">
        <v>2300</v>
      </c>
      <c r="D15" t="s">
        <v>1027</v>
      </c>
      <c r="E15" s="166" t="s">
        <v>1028</v>
      </c>
      <c r="F15" t="s">
        <v>764</v>
      </c>
      <c r="G15" s="166">
        <v>3</v>
      </c>
      <c r="H15" t="s">
        <v>319</v>
      </c>
      <c r="I15" t="s">
        <v>602</v>
      </c>
      <c r="J15" t="s">
        <v>629</v>
      </c>
      <c r="K15" t="s">
        <v>427</v>
      </c>
      <c r="L15" t="s">
        <v>430</v>
      </c>
      <c r="M15" t="s">
        <v>707</v>
      </c>
      <c r="N15" t="s">
        <v>708</v>
      </c>
      <c r="O15">
        <v>100113</v>
      </c>
      <c r="P15" t="s">
        <v>709</v>
      </c>
      <c r="Q15" t="s">
        <v>889</v>
      </c>
      <c r="R15" t="s">
        <v>890</v>
      </c>
      <c r="S15">
        <v>3000</v>
      </c>
      <c r="T15"/>
      <c r="U15" t="s">
        <v>866</v>
      </c>
      <c r="V15" t="s">
        <v>867</v>
      </c>
      <c r="W15" s="134"/>
      <c r="X15" s="129"/>
      <c r="Y15" s="129"/>
      <c r="Z15" s="129"/>
      <c r="AA15" s="129"/>
      <c r="AB15" s="129" t="str">
        <f>IF(基本情報登録!$D$10="","",IF(基本情報登録!$D$10='登録データ（女）'!F15,1,0))</f>
        <v/>
      </c>
      <c r="AC15" s="129"/>
      <c r="AD15" s="126"/>
      <c r="AE15" s="1">
        <v>13</v>
      </c>
      <c r="AF15" s="1" t="str">
        <f>IFERROR(VLOOKUP(AE15,男子!$AT$18:$AU$467,2,FALSE),"")</f>
        <v/>
      </c>
      <c r="AG15" s="1">
        <v>13</v>
      </c>
      <c r="AH15" s="1" t="str">
        <f>IFERROR(VLOOKUP(AG15,男子!$AV$18:$AW$465,2,FALSE),"")</f>
        <v/>
      </c>
      <c r="AI15" s="1">
        <v>13</v>
      </c>
      <c r="AJ15" s="1" t="str">
        <f>IFERROR(VLOOKUP(AI15,女子!$AT$18:$AU$467,2,FALSE),"")</f>
        <v/>
      </c>
      <c r="AK15" s="1">
        <v>13</v>
      </c>
      <c r="AL15" t="str">
        <f>IFERROR(VLOOKUP(AK15,女子!$AV$18:$AW$467,2,FALSE),"")</f>
        <v/>
      </c>
      <c r="AN15" s="162"/>
      <c r="AO15" s="161"/>
      <c r="AP15" s="161"/>
      <c r="AQ15"/>
      <c r="AR15"/>
      <c r="AS15"/>
      <c r="AT15"/>
      <c r="AU15"/>
      <c r="AV15"/>
      <c r="AW15" t="s">
        <v>707</v>
      </c>
      <c r="AX15" t="s">
        <v>708</v>
      </c>
      <c r="AY15">
        <v>100113</v>
      </c>
      <c r="AZ15" t="s">
        <v>709</v>
      </c>
      <c r="BA15" t="s">
        <v>2744</v>
      </c>
      <c r="BB15" t="str">
        <f t="shared" si="0"/>
        <v>06</v>
      </c>
    </row>
    <row r="16" spans="1:54">
      <c r="A16" s="169">
        <v>1014</v>
      </c>
      <c r="B16" t="s">
        <v>2301</v>
      </c>
      <c r="C16" t="s">
        <v>2302</v>
      </c>
      <c r="D16" t="s">
        <v>1027</v>
      </c>
      <c r="E16" s="166" t="s">
        <v>1028</v>
      </c>
      <c r="F16" t="s">
        <v>764</v>
      </c>
      <c r="G16" s="166">
        <v>3</v>
      </c>
      <c r="H16" t="s">
        <v>280</v>
      </c>
      <c r="I16" t="s">
        <v>2303</v>
      </c>
      <c r="J16" t="s">
        <v>474</v>
      </c>
      <c r="K16" t="s">
        <v>427</v>
      </c>
      <c r="L16" t="s">
        <v>430</v>
      </c>
      <c r="M16" t="s">
        <v>710</v>
      </c>
      <c r="N16" t="s">
        <v>711</v>
      </c>
      <c r="O16">
        <v>100114</v>
      </c>
      <c r="P16" t="s">
        <v>712</v>
      </c>
      <c r="Q16" t="s">
        <v>903</v>
      </c>
      <c r="R16" t="s">
        <v>904</v>
      </c>
      <c r="S16">
        <v>4500</v>
      </c>
      <c r="T16"/>
      <c r="U16" t="s">
        <v>871</v>
      </c>
      <c r="V16" t="s">
        <v>872</v>
      </c>
      <c r="W16" s="134"/>
      <c r="X16" s="129"/>
      <c r="Y16" s="129"/>
      <c r="Z16" s="129"/>
      <c r="AA16" s="129"/>
      <c r="AB16" s="129" t="str">
        <f>IF(基本情報登録!$D$10="","",IF(基本情報登録!$D$10='登録データ（女）'!F16,1,0))</f>
        <v/>
      </c>
      <c r="AC16" s="129"/>
      <c r="AD16" s="126"/>
      <c r="AE16" s="1">
        <v>14</v>
      </c>
      <c r="AF16" s="1" t="str">
        <f>IFERROR(VLOOKUP(AE16,男子!$AT$18:$AU$467,2,FALSE),"")</f>
        <v/>
      </c>
      <c r="AG16" s="1">
        <v>14</v>
      </c>
      <c r="AH16" s="1" t="str">
        <f>IFERROR(VLOOKUP(AG16,男子!$AV$18:$AW$465,2,FALSE),"")</f>
        <v/>
      </c>
      <c r="AI16" s="1">
        <v>14</v>
      </c>
      <c r="AJ16" s="1" t="str">
        <f>IFERROR(VLOOKUP(AI16,女子!$AT$18:$AU$467,2,FALSE),"")</f>
        <v/>
      </c>
      <c r="AK16" s="1">
        <v>14</v>
      </c>
      <c r="AL16" t="str">
        <f>IFERROR(VLOOKUP(AK16,女子!$AV$18:$AW$467,2,FALSE),"")</f>
        <v/>
      </c>
      <c r="AN16" s="162"/>
      <c r="AO16" s="161"/>
      <c r="AP16" s="161"/>
      <c r="AQ16"/>
      <c r="AR16"/>
      <c r="AS16"/>
      <c r="AT16"/>
      <c r="AU16"/>
      <c r="AV16"/>
      <c r="AW16" t="s">
        <v>710</v>
      </c>
      <c r="AX16" t="s">
        <v>711</v>
      </c>
      <c r="AY16">
        <v>100114</v>
      </c>
      <c r="AZ16" t="s">
        <v>712</v>
      </c>
      <c r="BA16" t="s">
        <v>2742</v>
      </c>
      <c r="BB16" t="str">
        <f t="shared" si="0"/>
        <v>04</v>
      </c>
    </row>
    <row r="17" spans="1:54">
      <c r="A17" s="169">
        <v>1015</v>
      </c>
      <c r="B17" t="s">
        <v>2304</v>
      </c>
      <c r="C17" t="s">
        <v>2305</v>
      </c>
      <c r="D17" t="s">
        <v>1027</v>
      </c>
      <c r="E17" s="166" t="s">
        <v>1028</v>
      </c>
      <c r="F17" t="s">
        <v>764</v>
      </c>
      <c r="G17" s="166">
        <v>3</v>
      </c>
      <c r="H17" t="s">
        <v>2306</v>
      </c>
      <c r="I17" t="s">
        <v>2307</v>
      </c>
      <c r="J17" t="s">
        <v>566</v>
      </c>
      <c r="K17" t="s">
        <v>427</v>
      </c>
      <c r="L17" t="s">
        <v>430</v>
      </c>
      <c r="M17" t="s">
        <v>713</v>
      </c>
      <c r="N17" t="s">
        <v>714</v>
      </c>
      <c r="O17">
        <v>100115</v>
      </c>
      <c r="P17" t="s">
        <v>715</v>
      </c>
      <c r="T17"/>
      <c r="U17" t="s">
        <v>877</v>
      </c>
      <c r="V17" t="s">
        <v>878</v>
      </c>
      <c r="W17" s="134"/>
      <c r="X17" s="129"/>
      <c r="Y17" s="129"/>
      <c r="Z17" s="129"/>
      <c r="AA17" s="129"/>
      <c r="AB17" s="129" t="str">
        <f>IF(基本情報登録!$D$10="","",IF(基本情報登録!$D$10='登録データ（女）'!F17,1,0))</f>
        <v/>
      </c>
      <c r="AC17" s="129"/>
      <c r="AD17" s="126"/>
      <c r="AE17" s="1">
        <v>15</v>
      </c>
      <c r="AF17" s="1" t="str">
        <f>IFERROR(VLOOKUP(AE17,男子!$AT$18:$AU$467,2,FALSE),"")</f>
        <v/>
      </c>
      <c r="AG17" s="1">
        <v>15</v>
      </c>
      <c r="AH17" s="1" t="str">
        <f>IFERROR(VLOOKUP(AG17,男子!$AV$18:$AW$465,2,FALSE),"")</f>
        <v/>
      </c>
      <c r="AI17" s="1">
        <v>15</v>
      </c>
      <c r="AJ17" s="1" t="str">
        <f>IFERROR(VLOOKUP(AI17,女子!$AT$18:$AU$467,2,FALSE),"")</f>
        <v/>
      </c>
      <c r="AK17" s="1">
        <v>15</v>
      </c>
      <c r="AL17" t="str">
        <f>IFERROR(VLOOKUP(AK17,女子!$AV$18:$AW$467,2,FALSE),"")</f>
        <v/>
      </c>
      <c r="AN17" s="162"/>
      <c r="AO17" s="161"/>
      <c r="AP17" s="161"/>
      <c r="AQ17"/>
      <c r="AR17"/>
      <c r="AS17"/>
      <c r="AT17"/>
      <c r="AU17"/>
      <c r="AV17"/>
      <c r="AW17" t="s">
        <v>713</v>
      </c>
      <c r="AX17" t="s">
        <v>714</v>
      </c>
      <c r="AY17">
        <v>100115</v>
      </c>
      <c r="AZ17" t="s">
        <v>715</v>
      </c>
      <c r="BA17" t="s">
        <v>2740</v>
      </c>
      <c r="BB17" t="str">
        <f t="shared" si="0"/>
        <v>02</v>
      </c>
    </row>
    <row r="18" spans="1:54">
      <c r="A18" s="169">
        <v>1016</v>
      </c>
      <c r="B18" t="s">
        <v>2308</v>
      </c>
      <c r="C18" t="s">
        <v>2309</v>
      </c>
      <c r="D18" t="s">
        <v>1027</v>
      </c>
      <c r="E18" s="166" t="s">
        <v>1028</v>
      </c>
      <c r="F18" t="s">
        <v>764</v>
      </c>
      <c r="G18" s="166">
        <v>3</v>
      </c>
      <c r="H18" t="s">
        <v>410</v>
      </c>
      <c r="I18" t="s">
        <v>2310</v>
      </c>
      <c r="J18" t="s">
        <v>2311</v>
      </c>
      <c r="K18" t="s">
        <v>427</v>
      </c>
      <c r="L18" t="s">
        <v>430</v>
      </c>
      <c r="M18" t="s">
        <v>716</v>
      </c>
      <c r="N18" t="s">
        <v>717</v>
      </c>
      <c r="O18">
        <v>100116</v>
      </c>
      <c r="P18" t="s">
        <v>718</v>
      </c>
      <c r="Q18"/>
      <c r="R18"/>
      <c r="S18"/>
      <c r="T18"/>
      <c r="U18" t="s">
        <v>883</v>
      </c>
      <c r="V18" t="s">
        <v>885</v>
      </c>
      <c r="W18" s="134"/>
      <c r="X18" s="129"/>
      <c r="Y18" s="129"/>
      <c r="Z18" s="129"/>
      <c r="AA18" s="129"/>
      <c r="AB18" s="129" t="str">
        <f>IF(基本情報登録!$D$10="","",IF(基本情報登録!$D$10='登録データ（女）'!F18,1,0))</f>
        <v/>
      </c>
      <c r="AC18" s="129"/>
      <c r="AD18" s="126"/>
      <c r="AE18" s="1">
        <v>16</v>
      </c>
      <c r="AF18" s="1" t="str">
        <f>IFERROR(VLOOKUP(AE18,男子!$AT$18:$AU$467,2,FALSE),"")</f>
        <v/>
      </c>
      <c r="AG18" s="1">
        <v>16</v>
      </c>
      <c r="AH18" s="1" t="str">
        <f>IFERROR(VLOOKUP(AG18,男子!$AV$18:$AW$465,2,FALSE),"")</f>
        <v/>
      </c>
      <c r="AI18" s="1">
        <v>16</v>
      </c>
      <c r="AJ18" s="1" t="str">
        <f>IFERROR(VLOOKUP(AI18,女子!$AT$18:$AU$467,2,FALSE),"")</f>
        <v/>
      </c>
      <c r="AK18" s="1">
        <v>16</v>
      </c>
      <c r="AL18" t="str">
        <f>IFERROR(VLOOKUP(AK18,女子!$AV$18:$AW$467,2,FALSE),"")</f>
        <v/>
      </c>
      <c r="AN18" s="162"/>
      <c r="AO18" s="161"/>
      <c r="AP18" s="161"/>
      <c r="AQ18"/>
      <c r="AR18"/>
      <c r="AS18"/>
      <c r="AT18"/>
      <c r="AU18"/>
      <c r="AV18"/>
      <c r="AW18" t="s">
        <v>716</v>
      </c>
      <c r="AX18" t="s">
        <v>717</v>
      </c>
      <c r="AY18">
        <v>100116</v>
      </c>
      <c r="AZ18" t="s">
        <v>718</v>
      </c>
      <c r="BA18" t="s">
        <v>2742</v>
      </c>
      <c r="BB18" t="str">
        <f t="shared" si="0"/>
        <v>04</v>
      </c>
    </row>
    <row r="19" spans="1:54">
      <c r="A19" s="169">
        <v>1017</v>
      </c>
      <c r="B19" t="s">
        <v>2312</v>
      </c>
      <c r="C19" t="s">
        <v>2313</v>
      </c>
      <c r="D19" t="s">
        <v>1027</v>
      </c>
      <c r="E19" s="166" t="s">
        <v>1028</v>
      </c>
      <c r="F19" t="s">
        <v>764</v>
      </c>
      <c r="G19" s="166">
        <v>2</v>
      </c>
      <c r="H19" t="s">
        <v>1142</v>
      </c>
      <c r="I19" t="s">
        <v>447</v>
      </c>
      <c r="J19" t="s">
        <v>2314</v>
      </c>
      <c r="K19" t="s">
        <v>427</v>
      </c>
      <c r="L19" t="s">
        <v>430</v>
      </c>
      <c r="M19" t="s">
        <v>719</v>
      </c>
      <c r="N19" t="s">
        <v>720</v>
      </c>
      <c r="O19">
        <v>100117</v>
      </c>
      <c r="P19" t="s">
        <v>721</v>
      </c>
      <c r="Q19"/>
      <c r="R19"/>
      <c r="S19"/>
      <c r="T19"/>
      <c r="U19" t="s">
        <v>889</v>
      </c>
      <c r="V19" t="s">
        <v>891</v>
      </c>
      <c r="W19" s="134"/>
      <c r="X19" s="129"/>
      <c r="Y19" s="129"/>
      <c r="Z19" s="129"/>
      <c r="AA19" s="129"/>
      <c r="AB19" s="129" t="str">
        <f>IF(基本情報登録!$D$10="","",IF(基本情報登録!$D$10='登録データ（女）'!F19,1,0))</f>
        <v/>
      </c>
      <c r="AC19" s="129"/>
      <c r="AD19" s="126"/>
      <c r="AE19" s="1">
        <v>17</v>
      </c>
      <c r="AF19" s="1" t="str">
        <f>IFERROR(VLOOKUP(AE19,男子!$AT$18:$AU$467,2,FALSE),"")</f>
        <v/>
      </c>
      <c r="AG19" s="1">
        <v>17</v>
      </c>
      <c r="AH19" s="1" t="str">
        <f>IFERROR(VLOOKUP(AG19,男子!$AV$18:$AW$465,2,FALSE),"")</f>
        <v/>
      </c>
      <c r="AI19" s="1">
        <v>17</v>
      </c>
      <c r="AJ19" s="1" t="str">
        <f>IFERROR(VLOOKUP(AI19,女子!$AT$18:$AU$467,2,FALSE),"")</f>
        <v/>
      </c>
      <c r="AK19" s="1">
        <v>17</v>
      </c>
      <c r="AL19" t="str">
        <f>IFERROR(VLOOKUP(AK19,女子!$AV$18:$AW$467,2,FALSE),"")</f>
        <v/>
      </c>
      <c r="AN19" s="162"/>
      <c r="AO19" s="161"/>
      <c r="AP19" s="161"/>
      <c r="AQ19"/>
      <c r="AR19"/>
      <c r="AS19"/>
      <c r="AT19"/>
      <c r="AU19"/>
      <c r="AV19"/>
      <c r="AW19" t="s">
        <v>719</v>
      </c>
      <c r="AX19" t="s">
        <v>720</v>
      </c>
      <c r="AY19">
        <v>100117</v>
      </c>
      <c r="AZ19" t="s">
        <v>721</v>
      </c>
      <c r="BA19" t="s">
        <v>2742</v>
      </c>
      <c r="BB19" t="str">
        <f t="shared" si="0"/>
        <v>04</v>
      </c>
    </row>
    <row r="20" spans="1:54">
      <c r="A20" s="169">
        <v>1018</v>
      </c>
      <c r="B20" t="s">
        <v>2315</v>
      </c>
      <c r="C20" t="s">
        <v>2316</v>
      </c>
      <c r="D20" t="s">
        <v>1027</v>
      </c>
      <c r="E20" s="166" t="s">
        <v>1028</v>
      </c>
      <c r="F20" t="s">
        <v>764</v>
      </c>
      <c r="G20" s="166" t="s">
        <v>197</v>
      </c>
      <c r="H20" t="s">
        <v>2317</v>
      </c>
      <c r="I20" t="s">
        <v>2318</v>
      </c>
      <c r="J20" t="s">
        <v>478</v>
      </c>
      <c r="K20" t="s">
        <v>427</v>
      </c>
      <c r="L20" t="s">
        <v>430</v>
      </c>
      <c r="M20" t="s">
        <v>722</v>
      </c>
      <c r="N20" t="s">
        <v>723</v>
      </c>
      <c r="O20">
        <v>100118</v>
      </c>
      <c r="P20" t="s">
        <v>724</v>
      </c>
      <c r="Q20"/>
      <c r="R20"/>
      <c r="S20"/>
      <c r="T20"/>
      <c r="U20" t="s">
        <v>896</v>
      </c>
      <c r="V20" t="s">
        <v>898</v>
      </c>
      <c r="W20" s="134"/>
      <c r="X20" s="129"/>
      <c r="Y20" s="129"/>
      <c r="Z20" s="129"/>
      <c r="AA20" s="129"/>
      <c r="AB20" s="129" t="str">
        <f>IF(基本情報登録!$D$10="","",IF(基本情報登録!$D$10='登録データ（女）'!F20,1,0))</f>
        <v/>
      </c>
      <c r="AC20" s="129"/>
      <c r="AD20" s="126"/>
      <c r="AE20" s="1">
        <v>18</v>
      </c>
      <c r="AF20" s="1" t="str">
        <f>IFERROR(VLOOKUP(AE20,男子!$AT$18:$AU$467,2,FALSE),"")</f>
        <v/>
      </c>
      <c r="AG20" s="1">
        <v>18</v>
      </c>
      <c r="AH20" s="1" t="str">
        <f>IFERROR(VLOOKUP(AG20,男子!$AV$18:$AW$465,2,FALSE),"")</f>
        <v/>
      </c>
      <c r="AI20" s="1">
        <v>18</v>
      </c>
      <c r="AJ20" s="1" t="str">
        <f>IFERROR(VLOOKUP(AI20,女子!$AT$18:$AU$467,2,FALSE),"")</f>
        <v/>
      </c>
      <c r="AK20" s="1">
        <v>18</v>
      </c>
      <c r="AL20" t="str">
        <f>IFERROR(VLOOKUP(AK20,女子!$AV$18:$AW$467,2,FALSE),"")</f>
        <v/>
      </c>
      <c r="AN20" s="162"/>
      <c r="AO20" s="161"/>
      <c r="AP20" s="161"/>
      <c r="AQ20"/>
      <c r="AR20"/>
      <c r="AS20"/>
      <c r="AT20"/>
      <c r="AU20"/>
      <c r="AV20"/>
      <c r="AW20" t="s">
        <v>722</v>
      </c>
      <c r="AX20" t="s">
        <v>723</v>
      </c>
      <c r="AY20">
        <v>100118</v>
      </c>
      <c r="AZ20" t="s">
        <v>724</v>
      </c>
      <c r="BA20" t="s">
        <v>2742</v>
      </c>
      <c r="BB20" t="str">
        <f t="shared" si="0"/>
        <v>04</v>
      </c>
    </row>
    <row r="21" spans="1:54">
      <c r="A21" s="169">
        <v>1019</v>
      </c>
      <c r="B21" t="s">
        <v>2319</v>
      </c>
      <c r="C21" t="s">
        <v>2320</v>
      </c>
      <c r="D21" t="s">
        <v>1027</v>
      </c>
      <c r="E21" s="166" t="s">
        <v>1028</v>
      </c>
      <c r="F21" t="s">
        <v>764</v>
      </c>
      <c r="G21" s="166">
        <v>2</v>
      </c>
      <c r="H21" t="s">
        <v>315</v>
      </c>
      <c r="I21" t="s">
        <v>1068</v>
      </c>
      <c r="J21" t="s">
        <v>2321</v>
      </c>
      <c r="K21" t="s">
        <v>427</v>
      </c>
      <c r="L21" t="s">
        <v>430</v>
      </c>
      <c r="M21" t="s">
        <v>725</v>
      </c>
      <c r="N21" t="s">
        <v>726</v>
      </c>
      <c r="O21">
        <v>100119</v>
      </c>
      <c r="P21" t="s">
        <v>727</v>
      </c>
      <c r="Q21"/>
      <c r="R21"/>
      <c r="S21"/>
      <c r="T21"/>
      <c r="U21" t="s">
        <v>903</v>
      </c>
      <c r="V21" t="s">
        <v>905</v>
      </c>
      <c r="W21" s="134"/>
      <c r="X21" s="129"/>
      <c r="Y21" s="129"/>
      <c r="Z21" s="129"/>
      <c r="AA21" s="129"/>
      <c r="AB21" s="129" t="str">
        <f>IF(基本情報登録!$D$10="","",IF(基本情報登録!$D$10='登録データ（女）'!F21,1,0))</f>
        <v/>
      </c>
      <c r="AC21" s="129"/>
      <c r="AD21" s="126"/>
      <c r="AE21" s="1"/>
      <c r="AF21" s="1"/>
      <c r="AG21" s="1"/>
      <c r="AH21" s="1"/>
      <c r="AI21" s="1"/>
      <c r="AJ21" s="1"/>
      <c r="AK21" s="1"/>
      <c r="AN21" s="162"/>
      <c r="AO21" s="161"/>
      <c r="AP21" s="161"/>
      <c r="AQ21"/>
      <c r="AR21"/>
      <c r="AS21"/>
      <c r="AT21"/>
      <c r="AU21"/>
      <c r="AV21"/>
      <c r="AW21" t="s">
        <v>725</v>
      </c>
      <c r="AX21" t="s">
        <v>726</v>
      </c>
      <c r="AY21">
        <v>100119</v>
      </c>
      <c r="AZ21" t="s">
        <v>727</v>
      </c>
      <c r="BA21" t="s">
        <v>2744</v>
      </c>
      <c r="BB21" t="str">
        <f t="shared" si="0"/>
        <v>06</v>
      </c>
    </row>
    <row r="22" spans="1:54">
      <c r="A22" s="169">
        <v>1020</v>
      </c>
      <c r="B22" t="s">
        <v>2322</v>
      </c>
      <c r="C22" t="s">
        <v>2323</v>
      </c>
      <c r="D22" t="s">
        <v>788</v>
      </c>
      <c r="E22" s="166" t="s">
        <v>789</v>
      </c>
      <c r="F22" t="s">
        <v>719</v>
      </c>
      <c r="G22" s="166" t="s">
        <v>181</v>
      </c>
      <c r="H22" t="s">
        <v>238</v>
      </c>
      <c r="I22" t="s">
        <v>1514</v>
      </c>
      <c r="J22" t="s">
        <v>479</v>
      </c>
      <c r="K22" t="s">
        <v>427</v>
      </c>
      <c r="L22" t="s">
        <v>430</v>
      </c>
      <c r="M22" t="s">
        <v>728</v>
      </c>
      <c r="N22" t="s">
        <v>729</v>
      </c>
      <c r="O22">
        <v>100120</v>
      </c>
      <c r="P22" t="s">
        <v>730</v>
      </c>
      <c r="Q22"/>
      <c r="R22"/>
      <c r="S22"/>
      <c r="T22"/>
      <c r="U22" t="s">
        <v>909</v>
      </c>
      <c r="V22" t="s">
        <v>910</v>
      </c>
      <c r="W22" s="134"/>
      <c r="X22" s="129"/>
      <c r="Y22" s="129"/>
      <c r="Z22" s="129"/>
      <c r="AA22" s="129"/>
      <c r="AB22" s="129" t="str">
        <f>IF(基本情報登録!$D$10="","",IF(基本情報登録!$D$10='登録データ（女）'!F22,1,0))</f>
        <v/>
      </c>
      <c r="AC22" s="129"/>
      <c r="AD22" s="126"/>
      <c r="AE22" s="1" t="s">
        <v>174</v>
      </c>
      <c r="AF22" s="1"/>
      <c r="AG22" s="1"/>
      <c r="AH22" s="1"/>
      <c r="AI22" s="1" t="s">
        <v>175</v>
      </c>
      <c r="AJ22" s="1"/>
      <c r="AK22" s="1"/>
      <c r="AN22" s="162"/>
      <c r="AO22" s="161"/>
      <c r="AP22" s="161"/>
      <c r="AQ22"/>
      <c r="AR22"/>
      <c r="AS22"/>
      <c r="AT22"/>
      <c r="AU22"/>
      <c r="AV22"/>
      <c r="AW22" t="s">
        <v>728</v>
      </c>
      <c r="AX22" t="s">
        <v>729</v>
      </c>
      <c r="AY22">
        <v>100120</v>
      </c>
      <c r="AZ22" t="s">
        <v>730</v>
      </c>
      <c r="BA22" t="s">
        <v>2743</v>
      </c>
      <c r="BB22" t="str">
        <f t="shared" si="0"/>
        <v>07</v>
      </c>
    </row>
    <row r="23" spans="1:54">
      <c r="A23" s="169">
        <v>1021</v>
      </c>
      <c r="B23" t="s">
        <v>2324</v>
      </c>
      <c r="C23" t="s">
        <v>2325</v>
      </c>
      <c r="D23" t="s">
        <v>843</v>
      </c>
      <c r="E23" s="166" t="s">
        <v>844</v>
      </c>
      <c r="F23" t="s">
        <v>719</v>
      </c>
      <c r="G23" s="166" t="s">
        <v>181</v>
      </c>
      <c r="H23" t="s">
        <v>1719</v>
      </c>
      <c r="I23" t="s">
        <v>2326</v>
      </c>
      <c r="J23" t="s">
        <v>477</v>
      </c>
      <c r="K23" t="s">
        <v>427</v>
      </c>
      <c r="L23" t="s">
        <v>430</v>
      </c>
      <c r="M23" t="s">
        <v>731</v>
      </c>
      <c r="N23" t="s">
        <v>732</v>
      </c>
      <c r="O23">
        <v>100121</v>
      </c>
      <c r="P23" t="s">
        <v>733</v>
      </c>
      <c r="Q23"/>
      <c r="R23"/>
      <c r="S23"/>
      <c r="T23"/>
      <c r="U23"/>
      <c r="V23"/>
      <c r="W23" s="129"/>
      <c r="X23" s="129"/>
      <c r="Y23" s="129"/>
      <c r="Z23" s="129"/>
      <c r="AA23" s="129"/>
      <c r="AB23" s="129" t="str">
        <f>IF(基本情報登録!$D$10="","",IF(基本情報登録!$D$10='登録データ（女）'!F23,1,0))</f>
        <v/>
      </c>
      <c r="AC23" s="129"/>
      <c r="AD23" s="126"/>
      <c r="AE23" s="1">
        <v>1</v>
      </c>
      <c r="AF23" s="1" t="str">
        <f>IFERROR(VLOOKUP('登録データ（男）'!AE23,男子!$AX$18:$AY$467,2,FALSE),"")</f>
        <v/>
      </c>
      <c r="AG23" s="1"/>
      <c r="AH23" s="1"/>
      <c r="AI23" s="1">
        <v>1</v>
      </c>
      <c r="AJ23" s="1" t="str">
        <f>IFERROR(VLOOKUP(AI23,女子!$AX$18:$AY$467,2,FALSE),"")</f>
        <v/>
      </c>
      <c r="AK23" s="1"/>
      <c r="AN23" s="162"/>
      <c r="AO23" s="161"/>
      <c r="AP23" s="161"/>
      <c r="AQ23"/>
      <c r="AR23"/>
      <c r="AS23"/>
      <c r="AT23"/>
      <c r="AU23"/>
      <c r="AV23"/>
      <c r="AW23" t="s">
        <v>731</v>
      </c>
      <c r="AX23" t="s">
        <v>732</v>
      </c>
      <c r="AY23">
        <v>100121</v>
      </c>
      <c r="AZ23" t="s">
        <v>733</v>
      </c>
      <c r="BA23" t="s">
        <v>2741</v>
      </c>
      <c r="BB23" t="str">
        <f t="shared" si="0"/>
        <v>05</v>
      </c>
    </row>
    <row r="24" spans="1:54">
      <c r="A24" s="169">
        <v>1022</v>
      </c>
      <c r="B24" t="s">
        <v>2327</v>
      </c>
      <c r="C24" t="s">
        <v>2328</v>
      </c>
      <c r="D24" t="s">
        <v>856</v>
      </c>
      <c r="E24" s="166" t="s">
        <v>857</v>
      </c>
      <c r="F24" t="s">
        <v>719</v>
      </c>
      <c r="G24" s="166" t="s">
        <v>181</v>
      </c>
      <c r="H24" t="s">
        <v>1786</v>
      </c>
      <c r="I24" t="s">
        <v>2249</v>
      </c>
      <c r="J24" t="s">
        <v>2329</v>
      </c>
      <c r="K24" t="s">
        <v>427</v>
      </c>
      <c r="L24" t="s">
        <v>430</v>
      </c>
      <c r="M24" t="s">
        <v>734</v>
      </c>
      <c r="N24" t="s">
        <v>735</v>
      </c>
      <c r="O24">
        <v>100122</v>
      </c>
      <c r="P24" t="s">
        <v>736</v>
      </c>
      <c r="Q24"/>
      <c r="R24"/>
      <c r="S24"/>
      <c r="T24"/>
      <c r="U24"/>
      <c r="V24"/>
      <c r="W24" s="134"/>
      <c r="X24" s="129"/>
      <c r="Y24" s="129" t="s">
        <v>151</v>
      </c>
      <c r="Z24" s="129"/>
      <c r="AA24" s="129"/>
      <c r="AB24" s="129" t="str">
        <f>IF(基本情報登録!$D$10="","",IF(基本情報登録!$D$10='登録データ（女）'!F24,1,0))</f>
        <v/>
      </c>
      <c r="AC24" s="129"/>
      <c r="AD24" s="126"/>
      <c r="AE24" s="1">
        <v>2</v>
      </c>
      <c r="AF24" s="1" t="str">
        <f>IFERROR(VLOOKUP('登録データ（男）'!AE24,男子!$AX$18:$AY$467,2,FALSE),"")</f>
        <v/>
      </c>
      <c r="AG24" s="1"/>
      <c r="AH24" s="1"/>
      <c r="AI24" s="1">
        <v>2</v>
      </c>
      <c r="AJ24" s="1" t="str">
        <f>IFERROR(VLOOKUP(AI24,女子!$AX$18:$AY$467,2,FALSE),"")</f>
        <v/>
      </c>
      <c r="AK24" s="1"/>
      <c r="AN24" s="162"/>
      <c r="AO24" s="161"/>
      <c r="AP24" s="161"/>
      <c r="AQ24"/>
      <c r="AR24"/>
      <c r="AS24"/>
      <c r="AT24"/>
      <c r="AU24"/>
      <c r="AV24"/>
      <c r="AW24" t="s">
        <v>734</v>
      </c>
      <c r="AX24" t="s">
        <v>735</v>
      </c>
      <c r="AY24">
        <v>100122</v>
      </c>
      <c r="AZ24" t="s">
        <v>736</v>
      </c>
      <c r="BA24" t="s">
        <v>2740</v>
      </c>
      <c r="BB24" t="str">
        <f t="shared" si="0"/>
        <v>02</v>
      </c>
    </row>
    <row r="25" spans="1:54">
      <c r="A25" s="169">
        <v>1023</v>
      </c>
      <c r="B25" t="s">
        <v>2330</v>
      </c>
      <c r="C25" t="s">
        <v>2331</v>
      </c>
      <c r="D25" t="s">
        <v>219</v>
      </c>
      <c r="E25" s="166" t="s">
        <v>220</v>
      </c>
      <c r="F25" t="s">
        <v>719</v>
      </c>
      <c r="G25" s="166" t="s">
        <v>181</v>
      </c>
      <c r="H25" t="s">
        <v>255</v>
      </c>
      <c r="I25" t="s">
        <v>2332</v>
      </c>
      <c r="J25" t="s">
        <v>475</v>
      </c>
      <c r="K25" t="s">
        <v>427</v>
      </c>
      <c r="L25" t="s">
        <v>430</v>
      </c>
      <c r="M25" t="s">
        <v>737</v>
      </c>
      <c r="N25" t="s">
        <v>738</v>
      </c>
      <c r="O25">
        <v>100123</v>
      </c>
      <c r="P25" t="s">
        <v>739</v>
      </c>
      <c r="Q25"/>
      <c r="R25"/>
      <c r="S25"/>
      <c r="T25"/>
      <c r="U25"/>
      <c r="V25"/>
      <c r="W25" s="134"/>
      <c r="X25" s="129"/>
      <c r="Y25" s="129"/>
      <c r="Z25" s="129"/>
      <c r="AA25" s="129"/>
      <c r="AB25" s="129" t="str">
        <f>IF(基本情報登録!$D$10="","",IF(基本情報登録!$D$10='登録データ（女）'!F25,1,0))</f>
        <v/>
      </c>
      <c r="AC25" s="129"/>
      <c r="AD25" s="126"/>
      <c r="AE25" s="1">
        <v>3</v>
      </c>
      <c r="AF25" s="1" t="str">
        <f>IFERROR(VLOOKUP('登録データ（男）'!AE25,男子!$AX$18:$AY$467,2,FALSE),"")</f>
        <v/>
      </c>
      <c r="AG25" s="1"/>
      <c r="AH25" s="1"/>
      <c r="AI25" s="1">
        <v>3</v>
      </c>
      <c r="AJ25" s="1" t="str">
        <f>IFERROR(VLOOKUP(AI25,女子!$AX$18:$AY$467,2,FALSE),"")</f>
        <v/>
      </c>
      <c r="AK25" s="1"/>
      <c r="AN25" s="162"/>
      <c r="AO25" s="161"/>
      <c r="AP25" s="161"/>
      <c r="AQ25"/>
      <c r="AR25"/>
      <c r="AS25"/>
      <c r="AT25"/>
      <c r="AU25"/>
      <c r="AV25"/>
      <c r="AW25" t="s">
        <v>737</v>
      </c>
      <c r="AX25" t="s">
        <v>738</v>
      </c>
      <c r="AY25">
        <v>100123</v>
      </c>
      <c r="AZ25" t="s">
        <v>739</v>
      </c>
      <c r="BA25" t="s">
        <v>2740</v>
      </c>
      <c r="BB25" t="str">
        <f t="shared" si="0"/>
        <v>02</v>
      </c>
    </row>
    <row r="26" spans="1:54">
      <c r="A26" s="169">
        <v>1024</v>
      </c>
      <c r="B26" t="s">
        <v>2333</v>
      </c>
      <c r="C26" t="s">
        <v>2334</v>
      </c>
      <c r="D26" t="s">
        <v>834</v>
      </c>
      <c r="E26" s="166" t="s">
        <v>835</v>
      </c>
      <c r="F26" t="s">
        <v>719</v>
      </c>
      <c r="G26" s="166" t="s">
        <v>182</v>
      </c>
      <c r="H26" t="s">
        <v>845</v>
      </c>
      <c r="I26" t="s">
        <v>2335</v>
      </c>
      <c r="J26" t="s">
        <v>2336</v>
      </c>
      <c r="K26" t="s">
        <v>427</v>
      </c>
      <c r="L26" t="s">
        <v>430</v>
      </c>
      <c r="M26" t="s">
        <v>740</v>
      </c>
      <c r="N26" t="s">
        <v>741</v>
      </c>
      <c r="O26">
        <v>100124</v>
      </c>
      <c r="P26" t="s">
        <v>742</v>
      </c>
      <c r="Q26"/>
      <c r="R26"/>
      <c r="S26"/>
      <c r="T26"/>
      <c r="U26"/>
      <c r="V26"/>
      <c r="W26" s="134"/>
      <c r="X26" s="129"/>
      <c r="Y26" s="129"/>
      <c r="Z26" s="129"/>
      <c r="AA26" s="129"/>
      <c r="AB26" s="129" t="str">
        <f>IF(基本情報登録!$D$10="","",IF(基本情報登録!$D$10='登録データ（女）'!F26,1,0))</f>
        <v/>
      </c>
      <c r="AC26" s="129"/>
      <c r="AD26" s="126"/>
      <c r="AE26" s="1">
        <v>4</v>
      </c>
      <c r="AF26" s="1" t="str">
        <f>IFERROR(VLOOKUP('登録データ（男）'!AE26,男子!$AX$18:$AY$467,2,FALSE),"")</f>
        <v/>
      </c>
      <c r="AG26" s="1"/>
      <c r="AH26" s="1"/>
      <c r="AI26" s="1">
        <v>4</v>
      </c>
      <c r="AJ26" s="1" t="str">
        <f>IFERROR(VLOOKUP(AI26,女子!$AX$18:$AY$467,2,FALSE),"")</f>
        <v/>
      </c>
      <c r="AK26" s="1"/>
      <c r="AN26" s="162"/>
      <c r="AO26" s="161"/>
      <c r="AP26" s="161"/>
      <c r="AQ26"/>
      <c r="AR26"/>
      <c r="AS26"/>
      <c r="AT26"/>
      <c r="AU26"/>
      <c r="AV26"/>
      <c r="AW26" t="s">
        <v>740</v>
      </c>
      <c r="AX26" t="s">
        <v>741</v>
      </c>
      <c r="AY26">
        <v>100124</v>
      </c>
      <c r="AZ26" t="s">
        <v>742</v>
      </c>
      <c r="BA26" t="s">
        <v>2743</v>
      </c>
      <c r="BB26" t="str">
        <f t="shared" si="0"/>
        <v>07</v>
      </c>
    </row>
    <row r="27" spans="1:54">
      <c r="A27" s="169">
        <v>1025</v>
      </c>
      <c r="B27" t="s">
        <v>2337</v>
      </c>
      <c r="C27" t="s">
        <v>2338</v>
      </c>
      <c r="D27" t="s">
        <v>1115</v>
      </c>
      <c r="E27" s="166" t="s">
        <v>1116</v>
      </c>
      <c r="F27" t="s">
        <v>719</v>
      </c>
      <c r="G27" s="166" t="s">
        <v>182</v>
      </c>
      <c r="H27" t="s">
        <v>308</v>
      </c>
      <c r="I27" t="s">
        <v>560</v>
      </c>
      <c r="J27" t="s">
        <v>472</v>
      </c>
      <c r="K27" t="s">
        <v>427</v>
      </c>
      <c r="L27" t="s">
        <v>430</v>
      </c>
      <c r="M27" t="s">
        <v>743</v>
      </c>
      <c r="N27" t="s">
        <v>744</v>
      </c>
      <c r="O27">
        <v>100125</v>
      </c>
      <c r="P27" t="s">
        <v>745</v>
      </c>
      <c r="Q27"/>
      <c r="R27"/>
      <c r="S27"/>
      <c r="T27"/>
      <c r="U27"/>
      <c r="V27"/>
      <c r="W27" s="134"/>
      <c r="X27" s="129"/>
      <c r="Y27" s="129"/>
      <c r="Z27" s="129"/>
      <c r="AA27" s="129"/>
      <c r="AB27" s="129" t="str">
        <f>IF(基本情報登録!$D$10="","",IF(基本情報登録!$D$10='登録データ（女）'!F27,1,0))</f>
        <v/>
      </c>
      <c r="AC27" s="129"/>
      <c r="AD27" s="126"/>
      <c r="AE27" s="1">
        <v>5</v>
      </c>
      <c r="AF27" s="1" t="str">
        <f>IFERROR(VLOOKUP('登録データ（男）'!AE27,男子!$AX$18:$AY$467,2,FALSE),"")</f>
        <v/>
      </c>
      <c r="AG27" s="1"/>
      <c r="AH27" s="1"/>
      <c r="AI27" s="1">
        <v>5</v>
      </c>
      <c r="AJ27" s="1" t="str">
        <f>IFERROR(VLOOKUP(AI27,女子!$AX$18:$AY$467,2,FALSE),"")</f>
        <v/>
      </c>
      <c r="AK27" s="1"/>
      <c r="AN27" s="162"/>
      <c r="AO27" s="161"/>
      <c r="AP27" s="161"/>
      <c r="AQ27"/>
      <c r="AR27"/>
      <c r="AS27"/>
      <c r="AT27"/>
      <c r="AU27"/>
      <c r="AV27"/>
      <c r="AW27" t="s">
        <v>743</v>
      </c>
      <c r="AX27" t="s">
        <v>744</v>
      </c>
      <c r="AY27">
        <v>100125</v>
      </c>
      <c r="AZ27" t="s">
        <v>745</v>
      </c>
      <c r="BA27" t="s">
        <v>2743</v>
      </c>
      <c r="BB27" t="str">
        <f t="shared" si="0"/>
        <v>07</v>
      </c>
    </row>
    <row r="28" spans="1:54">
      <c r="A28" s="169">
        <v>1026</v>
      </c>
      <c r="B28" t="s">
        <v>2339</v>
      </c>
      <c r="C28" t="s">
        <v>2340</v>
      </c>
      <c r="D28" t="s">
        <v>204</v>
      </c>
      <c r="E28" s="166">
        <v>13</v>
      </c>
      <c r="F28" t="s">
        <v>719</v>
      </c>
      <c r="G28" s="166" t="s">
        <v>182</v>
      </c>
      <c r="H28" t="s">
        <v>307</v>
      </c>
      <c r="I28" t="s">
        <v>2341</v>
      </c>
      <c r="J28" t="s">
        <v>2342</v>
      </c>
      <c r="K28" t="s">
        <v>427</v>
      </c>
      <c r="L28" t="s">
        <v>430</v>
      </c>
      <c r="M28" t="s">
        <v>746</v>
      </c>
      <c r="N28" t="s">
        <v>747</v>
      </c>
      <c r="O28">
        <v>100126</v>
      </c>
      <c r="P28" t="s">
        <v>748</v>
      </c>
      <c r="Q28"/>
      <c r="R28"/>
      <c r="S28"/>
      <c r="T28"/>
      <c r="U28"/>
      <c r="V28"/>
      <c r="W28" s="134"/>
      <c r="X28" s="129"/>
      <c r="Y28" s="129"/>
      <c r="Z28" s="129"/>
      <c r="AA28" s="129"/>
      <c r="AB28" s="129" t="str">
        <f>IF(基本情報登録!$D$10="","",IF(基本情報登録!$D$10='登録データ（女）'!F28,1,0))</f>
        <v/>
      </c>
      <c r="AC28" s="129"/>
      <c r="AD28" s="126"/>
      <c r="AE28" s="1"/>
      <c r="AF28" s="1"/>
      <c r="AG28" s="1"/>
      <c r="AH28" s="1"/>
      <c r="AI28" s="1"/>
      <c r="AJ28" s="1"/>
      <c r="AK28" s="1"/>
      <c r="AN28" s="163"/>
      <c r="AO28" s="164"/>
      <c r="AP28" s="164"/>
      <c r="AQ28"/>
      <c r="AR28"/>
      <c r="AS28"/>
      <c r="AT28"/>
      <c r="AU28"/>
      <c r="AV28"/>
      <c r="AW28" t="s">
        <v>746</v>
      </c>
      <c r="AX28" t="s">
        <v>747</v>
      </c>
      <c r="AY28">
        <v>100126</v>
      </c>
      <c r="AZ28" t="s">
        <v>748</v>
      </c>
      <c r="BA28" t="s">
        <v>2743</v>
      </c>
      <c r="BB28" t="str">
        <f t="shared" si="0"/>
        <v>07</v>
      </c>
    </row>
    <row r="29" spans="1:54">
      <c r="A29" s="169">
        <v>1027</v>
      </c>
      <c r="B29" t="s">
        <v>2343</v>
      </c>
      <c r="C29" t="s">
        <v>2344</v>
      </c>
      <c r="D29" t="s">
        <v>1115</v>
      </c>
      <c r="E29" s="166" t="s">
        <v>1116</v>
      </c>
      <c r="F29" t="s">
        <v>719</v>
      </c>
      <c r="G29" s="166" t="s">
        <v>184</v>
      </c>
      <c r="H29" t="s">
        <v>2345</v>
      </c>
      <c r="I29" t="s">
        <v>1468</v>
      </c>
      <c r="J29" t="s">
        <v>2346</v>
      </c>
      <c r="K29" t="s">
        <v>427</v>
      </c>
      <c r="L29" t="s">
        <v>430</v>
      </c>
      <c r="M29" t="s">
        <v>749</v>
      </c>
      <c r="N29" t="s">
        <v>750</v>
      </c>
      <c r="O29">
        <v>100127</v>
      </c>
      <c r="P29" t="s">
        <v>751</v>
      </c>
      <c r="Q29"/>
      <c r="R29"/>
      <c r="S29"/>
      <c r="T29"/>
      <c r="U29"/>
      <c r="V29"/>
      <c r="W29" s="134"/>
      <c r="X29" s="129"/>
      <c r="Y29" s="129"/>
      <c r="Z29" s="129"/>
      <c r="AA29" s="129"/>
      <c r="AB29" s="129" t="str">
        <f>IF(基本情報登録!$D$10="","",IF(基本情報登録!$D$10='登録データ（女）'!F29,1,0))</f>
        <v/>
      </c>
      <c r="AC29" s="129"/>
      <c r="AD29" s="126"/>
      <c r="AE29" s="1"/>
      <c r="AF29" s="1"/>
      <c r="AG29" s="1"/>
      <c r="AH29" s="1"/>
      <c r="AI29" s="1"/>
      <c r="AJ29" s="1"/>
      <c r="AK29" s="1"/>
      <c r="AN29" s="163"/>
      <c r="AO29" s="164"/>
      <c r="AP29" s="164"/>
      <c r="AQ29"/>
      <c r="AR29"/>
      <c r="AS29"/>
      <c r="AT29"/>
      <c r="AU29"/>
      <c r="AV29"/>
      <c r="AW29" t="s">
        <v>749</v>
      </c>
      <c r="AX29" t="s">
        <v>750</v>
      </c>
      <c r="AY29">
        <v>100127</v>
      </c>
      <c r="AZ29" t="s">
        <v>751</v>
      </c>
      <c r="BA29" t="s">
        <v>2739</v>
      </c>
      <c r="BB29" t="str">
        <f t="shared" si="0"/>
        <v>03</v>
      </c>
    </row>
    <row r="30" spans="1:54">
      <c r="A30" s="169">
        <v>1028</v>
      </c>
      <c r="B30" t="s">
        <v>2347</v>
      </c>
      <c r="C30" t="s">
        <v>2348</v>
      </c>
      <c r="D30" t="s">
        <v>1027</v>
      </c>
      <c r="E30" s="166" t="s">
        <v>1028</v>
      </c>
      <c r="F30" t="s">
        <v>719</v>
      </c>
      <c r="G30" s="166" t="s">
        <v>184</v>
      </c>
      <c r="H30" t="s">
        <v>2349</v>
      </c>
      <c r="I30" t="s">
        <v>550</v>
      </c>
      <c r="J30" t="s">
        <v>2350</v>
      </c>
      <c r="K30" t="s">
        <v>427</v>
      </c>
      <c r="L30" t="s">
        <v>430</v>
      </c>
      <c r="M30" t="s">
        <v>752</v>
      </c>
      <c r="N30" t="s">
        <v>753</v>
      </c>
      <c r="O30">
        <v>100128</v>
      </c>
      <c r="P30" t="s">
        <v>754</v>
      </c>
      <c r="Q30"/>
      <c r="R30"/>
      <c r="S30"/>
      <c r="T30"/>
      <c r="U30"/>
      <c r="V30"/>
      <c r="W30" s="134"/>
      <c r="X30" s="129"/>
      <c r="Y30" s="129"/>
      <c r="Z30" s="129"/>
      <c r="AA30" s="129"/>
      <c r="AB30" s="129" t="str">
        <f>IF(基本情報登録!$D$10="","",IF(基本情報登録!$D$10='登録データ（女）'!F30,1,0))</f>
        <v/>
      </c>
      <c r="AC30" s="129"/>
      <c r="AD30" s="126"/>
      <c r="AE30" s="1"/>
      <c r="AF30" s="1"/>
      <c r="AG30" s="1"/>
      <c r="AH30" s="1"/>
      <c r="AI30" s="1"/>
      <c r="AJ30" s="1"/>
      <c r="AK30" s="1"/>
      <c r="AN30" s="163"/>
      <c r="AO30" s="164"/>
      <c r="AP30" s="164"/>
      <c r="AQ30"/>
      <c r="AR30"/>
      <c r="AS30"/>
      <c r="AT30"/>
      <c r="AU30"/>
      <c r="AV30"/>
      <c r="AW30" t="s">
        <v>752</v>
      </c>
      <c r="AX30" t="s">
        <v>753</v>
      </c>
      <c r="AY30">
        <v>100128</v>
      </c>
      <c r="AZ30" t="s">
        <v>754</v>
      </c>
      <c r="BA30" t="s">
        <v>2742</v>
      </c>
      <c r="BB30" t="str">
        <f t="shared" si="0"/>
        <v>04</v>
      </c>
    </row>
    <row r="31" spans="1:54">
      <c r="A31" s="169">
        <v>1029</v>
      </c>
      <c r="B31" t="s">
        <v>2351</v>
      </c>
      <c r="C31" t="s">
        <v>2352</v>
      </c>
      <c r="D31" t="s">
        <v>788</v>
      </c>
      <c r="E31" s="166" t="s">
        <v>789</v>
      </c>
      <c r="F31" t="s">
        <v>719</v>
      </c>
      <c r="G31" s="166" t="s">
        <v>184</v>
      </c>
      <c r="H31" t="s">
        <v>2353</v>
      </c>
      <c r="I31" t="s">
        <v>2354</v>
      </c>
      <c r="J31" t="s">
        <v>2355</v>
      </c>
      <c r="K31" t="s">
        <v>427</v>
      </c>
      <c r="L31" t="s">
        <v>430</v>
      </c>
      <c r="M31" t="s">
        <v>755</v>
      </c>
      <c r="N31" t="s">
        <v>756</v>
      </c>
      <c r="O31">
        <v>100129</v>
      </c>
      <c r="P31" t="s">
        <v>757</v>
      </c>
      <c r="Q31"/>
      <c r="R31"/>
      <c r="S31"/>
      <c r="T31"/>
      <c r="U31"/>
      <c r="V31"/>
      <c r="W31" s="134"/>
      <c r="X31" s="129"/>
      <c r="Y31" s="129"/>
      <c r="Z31" s="129"/>
      <c r="AA31" s="129"/>
      <c r="AB31" s="129" t="str">
        <f>IF(基本情報登録!$D$10="","",IF(基本情報登録!$D$10='登録データ（女）'!F31,1,0))</f>
        <v/>
      </c>
      <c r="AC31" s="129"/>
      <c r="AD31" s="126"/>
      <c r="AE31" s="1"/>
      <c r="AF31" s="1"/>
      <c r="AG31" s="1"/>
      <c r="AH31" s="1"/>
      <c r="AI31" s="1"/>
      <c r="AJ31" s="1"/>
      <c r="AK31" s="1"/>
      <c r="AN31" s="163"/>
      <c r="AO31" s="164"/>
      <c r="AP31" s="164"/>
      <c r="AQ31"/>
      <c r="AR31"/>
      <c r="AS31"/>
      <c r="AT31"/>
      <c r="AU31"/>
      <c r="AV31"/>
      <c r="AW31" t="s">
        <v>755</v>
      </c>
      <c r="AX31" t="s">
        <v>756</v>
      </c>
      <c r="AY31">
        <v>100129</v>
      </c>
      <c r="AZ31" t="s">
        <v>757</v>
      </c>
      <c r="BA31" t="s">
        <v>2742</v>
      </c>
      <c r="BB31" t="str">
        <f t="shared" si="0"/>
        <v>04</v>
      </c>
    </row>
    <row r="32" spans="1:54">
      <c r="A32" s="169">
        <v>1030</v>
      </c>
      <c r="B32" t="s">
        <v>2356</v>
      </c>
      <c r="C32" t="s">
        <v>2357</v>
      </c>
      <c r="D32" t="s">
        <v>843</v>
      </c>
      <c r="E32" s="166" t="s">
        <v>844</v>
      </c>
      <c r="F32" t="s">
        <v>719</v>
      </c>
      <c r="G32" s="166" t="s">
        <v>189</v>
      </c>
      <c r="H32" t="s">
        <v>424</v>
      </c>
      <c r="I32" t="s">
        <v>2358</v>
      </c>
      <c r="J32" t="s">
        <v>2359</v>
      </c>
      <c r="K32" t="s">
        <v>427</v>
      </c>
      <c r="L32" t="s">
        <v>430</v>
      </c>
      <c r="M32" t="s">
        <v>758</v>
      </c>
      <c r="N32" t="s">
        <v>759</v>
      </c>
      <c r="O32">
        <v>100130</v>
      </c>
      <c r="P32" t="s">
        <v>760</v>
      </c>
      <c r="Q32"/>
      <c r="R32"/>
      <c r="S32"/>
      <c r="T32"/>
      <c r="U32"/>
      <c r="V32"/>
      <c r="W32" s="134"/>
      <c r="X32" s="129"/>
      <c r="Y32" s="129"/>
      <c r="Z32" s="129"/>
      <c r="AA32" s="129"/>
      <c r="AB32" s="129" t="str">
        <f>IF(基本情報登録!$D$10="","",IF(基本情報登録!$D$10='登録データ（女）'!F32,1,0))</f>
        <v/>
      </c>
      <c r="AC32" s="129"/>
      <c r="AD32" s="126"/>
      <c r="AE32" s="1"/>
      <c r="AF32" s="1"/>
      <c r="AG32" s="1"/>
      <c r="AH32" s="1"/>
      <c r="AI32" s="1"/>
      <c r="AJ32" s="1"/>
      <c r="AK32" s="1"/>
      <c r="AN32" s="163"/>
      <c r="AO32" s="164"/>
      <c r="AP32" s="164"/>
      <c r="AQ32"/>
      <c r="AR32"/>
      <c r="AS32"/>
      <c r="AT32"/>
      <c r="AU32"/>
      <c r="AV32"/>
      <c r="AW32" t="s">
        <v>758</v>
      </c>
      <c r="AX32" t="s">
        <v>759</v>
      </c>
      <c r="AY32">
        <v>100130</v>
      </c>
      <c r="AZ32" t="s">
        <v>760</v>
      </c>
      <c r="BA32" t="s">
        <v>2742</v>
      </c>
      <c r="BB32" t="str">
        <f t="shared" si="0"/>
        <v>04</v>
      </c>
    </row>
    <row r="33" spans="1:54">
      <c r="A33" s="169">
        <v>1031</v>
      </c>
      <c r="B33" t="s">
        <v>2360</v>
      </c>
      <c r="C33" t="s">
        <v>2361</v>
      </c>
      <c r="D33" t="s">
        <v>1115</v>
      </c>
      <c r="E33" s="166" t="s">
        <v>1116</v>
      </c>
      <c r="F33" t="s">
        <v>719</v>
      </c>
      <c r="G33" s="166" t="s">
        <v>189</v>
      </c>
      <c r="H33" t="s">
        <v>2362</v>
      </c>
      <c r="I33" t="s">
        <v>2363</v>
      </c>
      <c r="J33" t="s">
        <v>448</v>
      </c>
      <c r="K33" t="s">
        <v>427</v>
      </c>
      <c r="L33" t="s">
        <v>430</v>
      </c>
      <c r="M33" t="s">
        <v>761</v>
      </c>
      <c r="N33" t="s">
        <v>762</v>
      </c>
      <c r="O33">
        <v>100131</v>
      </c>
      <c r="P33" t="s">
        <v>763</v>
      </c>
      <c r="Q33"/>
      <c r="R33"/>
      <c r="S33"/>
      <c r="T33"/>
      <c r="U33"/>
      <c r="V33"/>
      <c r="W33" s="134"/>
      <c r="X33" s="129"/>
      <c r="Y33" s="129"/>
      <c r="Z33" s="129"/>
      <c r="AA33" s="129"/>
      <c r="AB33" s="129" t="str">
        <f>IF(基本情報登録!$D$10="","",IF(基本情報登録!$D$10='登録データ（女）'!F33,1,0))</f>
        <v/>
      </c>
      <c r="AC33" s="129"/>
      <c r="AD33" s="126"/>
      <c r="AE33" s="1"/>
      <c r="AF33" s="1"/>
      <c r="AG33" s="1"/>
      <c r="AH33" s="1"/>
      <c r="AI33" s="1"/>
      <c r="AJ33" s="1"/>
      <c r="AK33" s="1"/>
      <c r="AN33" s="163"/>
      <c r="AO33" s="164"/>
      <c r="AP33" s="164"/>
      <c r="AQ33"/>
      <c r="AR33"/>
      <c r="AS33"/>
      <c r="AT33"/>
      <c r="AU33"/>
      <c r="AV33"/>
      <c r="AW33" t="s">
        <v>761</v>
      </c>
      <c r="AX33" t="s">
        <v>762</v>
      </c>
      <c r="AY33">
        <v>100131</v>
      </c>
      <c r="AZ33" t="s">
        <v>763</v>
      </c>
      <c r="BA33" t="s">
        <v>2744</v>
      </c>
      <c r="BB33" t="str">
        <f t="shared" si="0"/>
        <v>06</v>
      </c>
    </row>
    <row r="34" spans="1:54">
      <c r="A34" s="169">
        <v>1032</v>
      </c>
      <c r="B34" t="s">
        <v>2364</v>
      </c>
      <c r="C34" t="s">
        <v>2365</v>
      </c>
      <c r="D34" t="s">
        <v>219</v>
      </c>
      <c r="E34" s="166" t="s">
        <v>220</v>
      </c>
      <c r="F34" t="s">
        <v>719</v>
      </c>
      <c r="G34" s="166" t="s">
        <v>189</v>
      </c>
      <c r="H34" t="s">
        <v>2366</v>
      </c>
      <c r="I34" t="s">
        <v>457</v>
      </c>
      <c r="J34" t="s">
        <v>462</v>
      </c>
      <c r="K34" t="s">
        <v>427</v>
      </c>
      <c r="L34" t="s">
        <v>430</v>
      </c>
      <c r="M34" t="s">
        <v>764</v>
      </c>
      <c r="N34" t="s">
        <v>765</v>
      </c>
      <c r="O34">
        <v>100132</v>
      </c>
      <c r="P34" t="s">
        <v>766</v>
      </c>
      <c r="Q34"/>
      <c r="R34"/>
      <c r="S34"/>
      <c r="T34"/>
      <c r="U34"/>
      <c r="V34"/>
      <c r="W34" s="134"/>
      <c r="X34" s="129"/>
      <c r="Y34" s="129"/>
      <c r="Z34" s="129"/>
      <c r="AA34" s="129"/>
      <c r="AB34" s="129" t="str">
        <f>IF(基本情報登録!$D$10="","",IF(基本情報登録!$D$10='登録データ（女）'!F34,1,0))</f>
        <v/>
      </c>
      <c r="AC34" s="129"/>
      <c r="AD34" s="126"/>
      <c r="AE34" s="1"/>
      <c r="AF34" s="1"/>
      <c r="AG34" s="1"/>
      <c r="AH34" s="1"/>
      <c r="AI34" s="1"/>
      <c r="AJ34" s="1"/>
      <c r="AK34" s="1"/>
      <c r="AN34" s="163"/>
      <c r="AO34" s="164"/>
      <c r="AP34" s="164"/>
      <c r="AQ34"/>
      <c r="AR34"/>
      <c r="AS34"/>
      <c r="AT34"/>
      <c r="AU34"/>
      <c r="AV34"/>
      <c r="AW34" t="s">
        <v>764</v>
      </c>
      <c r="AX34" t="s">
        <v>765</v>
      </c>
      <c r="AY34">
        <v>100132</v>
      </c>
      <c r="AZ34" t="s">
        <v>766</v>
      </c>
      <c r="BA34" t="s">
        <v>2744</v>
      </c>
      <c r="BB34" t="str">
        <f t="shared" si="0"/>
        <v>06</v>
      </c>
    </row>
    <row r="35" spans="1:54">
      <c r="A35" s="169">
        <v>1033</v>
      </c>
      <c r="B35" t="s">
        <v>2367</v>
      </c>
      <c r="C35" t="s">
        <v>2368</v>
      </c>
      <c r="D35" t="s">
        <v>788</v>
      </c>
      <c r="E35" s="166" t="s">
        <v>789</v>
      </c>
      <c r="F35" t="s">
        <v>746</v>
      </c>
      <c r="G35" s="166" t="s">
        <v>181</v>
      </c>
      <c r="H35" t="s">
        <v>1391</v>
      </c>
      <c r="I35" t="s">
        <v>510</v>
      </c>
      <c r="J35" t="s">
        <v>478</v>
      </c>
      <c r="K35" t="s">
        <v>427</v>
      </c>
      <c r="L35" t="s">
        <v>430</v>
      </c>
      <c r="M35" t="s">
        <v>767</v>
      </c>
      <c r="N35" t="s">
        <v>768</v>
      </c>
      <c r="O35">
        <v>100133</v>
      </c>
      <c r="P35" t="s">
        <v>769</v>
      </c>
      <c r="Q35"/>
      <c r="R35"/>
      <c r="S35"/>
      <c r="T35"/>
      <c r="U35"/>
      <c r="V35"/>
      <c r="W35" s="134"/>
      <c r="X35" s="129"/>
      <c r="Y35" s="129"/>
      <c r="Z35" s="129"/>
      <c r="AA35" s="129"/>
      <c r="AB35" s="129" t="str">
        <f>IF(基本情報登録!$D$10="","",IF(基本情報登録!$D$10='登録データ（女）'!F35,1,0))</f>
        <v/>
      </c>
      <c r="AC35" s="129"/>
      <c r="AD35" s="126"/>
      <c r="AE35" s="1"/>
      <c r="AF35" s="1"/>
      <c r="AG35" s="1"/>
      <c r="AH35" s="1"/>
      <c r="AI35" s="1"/>
      <c r="AJ35" s="1"/>
      <c r="AK35" s="1"/>
      <c r="AN35" s="163"/>
      <c r="AO35" s="164"/>
      <c r="AP35" s="164"/>
      <c r="AQ35"/>
      <c r="AR35"/>
      <c r="AS35"/>
      <c r="AT35"/>
      <c r="AU35"/>
      <c r="AV35"/>
      <c r="AW35" t="s">
        <v>767</v>
      </c>
      <c r="AX35" t="s">
        <v>768</v>
      </c>
      <c r="AY35">
        <v>100133</v>
      </c>
      <c r="AZ35" t="s">
        <v>769</v>
      </c>
      <c r="BA35" t="s">
        <v>2739</v>
      </c>
      <c r="BB35" t="str">
        <f t="shared" si="0"/>
        <v>03</v>
      </c>
    </row>
    <row r="36" spans="1:54">
      <c r="A36" s="169">
        <v>1034</v>
      </c>
      <c r="B36" t="s">
        <v>2369</v>
      </c>
      <c r="C36" t="s">
        <v>2370</v>
      </c>
      <c r="D36" t="s">
        <v>1027</v>
      </c>
      <c r="E36" s="166" t="s">
        <v>1028</v>
      </c>
      <c r="F36" t="s">
        <v>746</v>
      </c>
      <c r="G36" s="166" t="s">
        <v>181</v>
      </c>
      <c r="H36" t="s">
        <v>252</v>
      </c>
      <c r="I36" t="s">
        <v>2371</v>
      </c>
      <c r="J36" t="s">
        <v>476</v>
      </c>
      <c r="K36" t="s">
        <v>427</v>
      </c>
      <c r="L36" t="s">
        <v>430</v>
      </c>
      <c r="M36" t="s">
        <v>770</v>
      </c>
      <c r="N36" t="s">
        <v>771</v>
      </c>
      <c r="O36">
        <v>100134</v>
      </c>
      <c r="P36" t="s">
        <v>772</v>
      </c>
      <c r="Q36"/>
      <c r="R36"/>
      <c r="S36" s="134"/>
      <c r="T36"/>
      <c r="U36"/>
      <c r="V36"/>
      <c r="W36" s="134"/>
      <c r="X36" s="129"/>
      <c r="Y36" s="129"/>
      <c r="Z36" s="129"/>
      <c r="AA36" s="129"/>
      <c r="AB36" s="129" t="str">
        <f>IF(基本情報登録!$D$10="","",IF(基本情報登録!$D$10='登録データ（女）'!F36,1,0))</f>
        <v/>
      </c>
      <c r="AC36" s="129"/>
      <c r="AD36" s="126"/>
      <c r="AE36" s="1"/>
      <c r="AF36" s="1"/>
      <c r="AG36" s="1"/>
      <c r="AH36" s="1"/>
      <c r="AI36" s="1"/>
      <c r="AJ36" s="1"/>
      <c r="AK36" s="1"/>
      <c r="AN36" s="164"/>
      <c r="AO36" s="164"/>
      <c r="AP36" s="164"/>
      <c r="AQ36"/>
      <c r="AR36"/>
      <c r="AS36"/>
      <c r="AT36"/>
      <c r="AU36"/>
      <c r="AV36"/>
      <c r="AW36" t="s">
        <v>770</v>
      </c>
      <c r="AX36" t="s">
        <v>771</v>
      </c>
      <c r="AY36">
        <v>100134</v>
      </c>
      <c r="AZ36" t="s">
        <v>772</v>
      </c>
      <c r="BA36" t="s">
        <v>2742</v>
      </c>
      <c r="BB36" t="str">
        <f t="shared" si="0"/>
        <v>04</v>
      </c>
    </row>
    <row r="37" spans="1:54">
      <c r="A37" s="169">
        <v>1035</v>
      </c>
      <c r="B37" t="s">
        <v>2372</v>
      </c>
      <c r="C37" t="s">
        <v>2373</v>
      </c>
      <c r="D37" t="s">
        <v>335</v>
      </c>
      <c r="E37" s="166">
        <v>12</v>
      </c>
      <c r="F37" t="s">
        <v>746</v>
      </c>
      <c r="G37" s="166" t="s">
        <v>181</v>
      </c>
      <c r="H37" t="s">
        <v>265</v>
      </c>
      <c r="I37" t="s">
        <v>2374</v>
      </c>
      <c r="J37" t="s">
        <v>455</v>
      </c>
      <c r="K37" t="s">
        <v>427</v>
      </c>
      <c r="L37" t="s">
        <v>430</v>
      </c>
      <c r="M37" t="s">
        <v>773</v>
      </c>
      <c r="N37" t="s">
        <v>774</v>
      </c>
      <c r="O37">
        <v>100135</v>
      </c>
      <c r="P37" t="s">
        <v>775</v>
      </c>
      <c r="Q37"/>
      <c r="R37"/>
      <c r="S37" s="134"/>
      <c r="T37"/>
      <c r="U37"/>
      <c r="V37"/>
      <c r="W37" s="134"/>
      <c r="X37" s="129"/>
      <c r="Y37" s="129"/>
      <c r="Z37" s="129"/>
      <c r="AA37" s="129"/>
      <c r="AB37" s="129" t="str">
        <f>IF(基本情報登録!$D$10="","",IF(基本情報登録!$D$10='登録データ（女）'!F37,1,0))</f>
        <v/>
      </c>
      <c r="AC37" s="129"/>
      <c r="AD37" s="126"/>
      <c r="AE37" s="1"/>
      <c r="AF37" s="1"/>
      <c r="AG37" s="1"/>
      <c r="AH37" s="1"/>
      <c r="AI37" s="1"/>
      <c r="AJ37" s="1"/>
      <c r="AK37" s="1"/>
      <c r="AN37" s="164"/>
      <c r="AO37" s="164"/>
      <c r="AP37" s="164"/>
      <c r="AQ37"/>
      <c r="AR37"/>
      <c r="AS37"/>
      <c r="AT37"/>
      <c r="AU37"/>
      <c r="AV37"/>
      <c r="AW37" t="s">
        <v>773</v>
      </c>
      <c r="AX37" t="s">
        <v>774</v>
      </c>
      <c r="AY37">
        <v>100135</v>
      </c>
      <c r="AZ37" t="s">
        <v>775</v>
      </c>
      <c r="BA37" t="s">
        <v>2740</v>
      </c>
      <c r="BB37" t="str">
        <f t="shared" si="0"/>
        <v>02</v>
      </c>
    </row>
    <row r="38" spans="1:54">
      <c r="A38" s="169">
        <v>1036</v>
      </c>
      <c r="B38" t="s">
        <v>2375</v>
      </c>
      <c r="C38" t="s">
        <v>2376</v>
      </c>
      <c r="D38" t="s">
        <v>929</v>
      </c>
      <c r="E38" s="166">
        <v>20</v>
      </c>
      <c r="F38" t="s">
        <v>746</v>
      </c>
      <c r="G38" s="166" t="s">
        <v>181</v>
      </c>
      <c r="H38" t="s">
        <v>2377</v>
      </c>
      <c r="I38" t="s">
        <v>1918</v>
      </c>
      <c r="J38" t="s">
        <v>443</v>
      </c>
      <c r="K38" t="s">
        <v>427</v>
      </c>
      <c r="L38" t="s">
        <v>430</v>
      </c>
      <c r="M38" t="s">
        <v>776</v>
      </c>
      <c r="N38" t="s">
        <v>777</v>
      </c>
      <c r="O38">
        <v>100136</v>
      </c>
      <c r="P38" t="s">
        <v>778</v>
      </c>
      <c r="Q38" s="129"/>
      <c r="R38" s="133"/>
      <c r="S38" s="134"/>
      <c r="T38"/>
      <c r="U38"/>
      <c r="V38"/>
      <c r="W38" s="134"/>
      <c r="X38" s="129"/>
      <c r="Y38" s="129"/>
      <c r="Z38" s="129"/>
      <c r="AA38" s="129"/>
      <c r="AB38" s="129" t="str">
        <f>IF(基本情報登録!$D$10="","",IF(基本情報登録!$D$10='登録データ（女）'!F38,1,0))</f>
        <v/>
      </c>
      <c r="AC38" s="129"/>
      <c r="AD38" s="126"/>
      <c r="AE38" s="1"/>
      <c r="AF38" s="1"/>
      <c r="AG38" s="1"/>
      <c r="AH38" s="1"/>
      <c r="AI38" s="1"/>
      <c r="AJ38" s="1"/>
      <c r="AK38" s="1"/>
      <c r="AN38" s="164"/>
      <c r="AO38" s="164"/>
      <c r="AP38" s="164"/>
      <c r="AQ38"/>
      <c r="AR38"/>
      <c r="AS38"/>
      <c r="AT38"/>
      <c r="AU38"/>
      <c r="AV38"/>
      <c r="AW38" t="s">
        <v>776</v>
      </c>
      <c r="AX38" t="s">
        <v>777</v>
      </c>
      <c r="AY38">
        <v>100136</v>
      </c>
      <c r="AZ38" t="s">
        <v>778</v>
      </c>
      <c r="BA38" t="s">
        <v>2744</v>
      </c>
      <c r="BB38" t="str">
        <f t="shared" si="0"/>
        <v>06</v>
      </c>
    </row>
    <row r="39" spans="1:54">
      <c r="A39" s="169">
        <v>1037</v>
      </c>
      <c r="B39" t="s">
        <v>2378</v>
      </c>
      <c r="C39" t="s">
        <v>2379</v>
      </c>
      <c r="D39" t="s">
        <v>788</v>
      </c>
      <c r="E39" s="166" t="s">
        <v>789</v>
      </c>
      <c r="F39" t="s">
        <v>746</v>
      </c>
      <c r="G39" s="166" t="s">
        <v>181</v>
      </c>
      <c r="H39" t="s">
        <v>200</v>
      </c>
      <c r="I39" t="s">
        <v>2380</v>
      </c>
      <c r="J39" t="s">
        <v>462</v>
      </c>
      <c r="K39" t="s">
        <v>427</v>
      </c>
      <c r="L39" t="s">
        <v>430</v>
      </c>
      <c r="M39" t="s">
        <v>779</v>
      </c>
      <c r="N39" t="s">
        <v>780</v>
      </c>
      <c r="O39">
        <v>100137</v>
      </c>
      <c r="P39" t="s">
        <v>781</v>
      </c>
      <c r="Q39" s="129"/>
      <c r="R39" s="133"/>
      <c r="S39" s="134"/>
      <c r="T39"/>
      <c r="U39"/>
      <c r="V39"/>
      <c r="W39" s="134"/>
      <c r="X39" s="129"/>
      <c r="Y39" s="129"/>
      <c r="Z39" s="129"/>
      <c r="AA39" s="129"/>
      <c r="AB39" s="129" t="str">
        <f>IF(基本情報登録!$D$10="","",IF(基本情報登録!$D$10='登録データ（女）'!F39,1,0))</f>
        <v/>
      </c>
      <c r="AC39" s="129"/>
      <c r="AD39" s="126"/>
      <c r="AE39" s="1"/>
      <c r="AF39" s="1"/>
      <c r="AG39" s="1"/>
      <c r="AH39" s="1"/>
      <c r="AI39" s="1"/>
      <c r="AJ39" s="1"/>
      <c r="AK39" s="1"/>
      <c r="AN39" s="164"/>
      <c r="AO39" s="164"/>
      <c r="AP39" s="164"/>
      <c r="AQ39"/>
      <c r="AR39"/>
      <c r="AS39"/>
      <c r="AT39"/>
      <c r="AU39"/>
      <c r="AV39"/>
      <c r="AW39" t="s">
        <v>779</v>
      </c>
      <c r="AX39" t="s">
        <v>780</v>
      </c>
      <c r="AY39">
        <v>100137</v>
      </c>
      <c r="AZ39" t="s">
        <v>781</v>
      </c>
      <c r="BA39" t="s">
        <v>2743</v>
      </c>
      <c r="BB39" t="str">
        <f t="shared" si="0"/>
        <v>07</v>
      </c>
    </row>
    <row r="40" spans="1:54">
      <c r="A40" s="169">
        <v>1038</v>
      </c>
      <c r="B40" t="s">
        <v>2381</v>
      </c>
      <c r="C40" t="s">
        <v>2382</v>
      </c>
      <c r="D40" t="s">
        <v>843</v>
      </c>
      <c r="E40" s="166" t="s">
        <v>844</v>
      </c>
      <c r="F40" t="s">
        <v>746</v>
      </c>
      <c r="G40" s="166" t="s">
        <v>182</v>
      </c>
      <c r="H40" t="s">
        <v>2383</v>
      </c>
      <c r="I40" t="s">
        <v>2384</v>
      </c>
      <c r="J40" t="s">
        <v>485</v>
      </c>
      <c r="K40" t="s">
        <v>427</v>
      </c>
      <c r="L40" t="s">
        <v>430</v>
      </c>
      <c r="M40" t="s">
        <v>782</v>
      </c>
      <c r="N40" t="s">
        <v>783</v>
      </c>
      <c r="O40">
        <v>100138</v>
      </c>
      <c r="P40" t="s">
        <v>784</v>
      </c>
      <c r="Q40" s="129"/>
      <c r="R40" s="133"/>
      <c r="S40" s="134"/>
      <c r="T40"/>
      <c r="U40"/>
      <c r="V40"/>
      <c r="W40" s="134"/>
      <c r="X40" s="129"/>
      <c r="Y40" s="129"/>
      <c r="Z40" s="129"/>
      <c r="AA40" s="129"/>
      <c r="AB40" s="129" t="str">
        <f>IF(基本情報登録!$D$10="","",IF(基本情報登録!$D$10='登録データ（女）'!F40,1,0))</f>
        <v/>
      </c>
      <c r="AC40" s="129"/>
      <c r="AD40" s="126"/>
      <c r="AE40" s="1"/>
      <c r="AF40" s="1"/>
      <c r="AG40" s="1"/>
      <c r="AH40" s="1"/>
      <c r="AI40" s="1"/>
      <c r="AJ40" s="1"/>
      <c r="AK40" s="1"/>
      <c r="AN40" s="164"/>
      <c r="AO40" s="164"/>
      <c r="AP40" s="164"/>
      <c r="AQ40"/>
      <c r="AR40"/>
      <c r="AS40"/>
      <c r="AT40"/>
      <c r="AU40"/>
      <c r="AV40"/>
      <c r="AW40" t="s">
        <v>782</v>
      </c>
      <c r="AX40" t="s">
        <v>783</v>
      </c>
      <c r="AY40">
        <v>100138</v>
      </c>
      <c r="AZ40" t="s">
        <v>784</v>
      </c>
      <c r="BA40" t="s">
        <v>2737</v>
      </c>
      <c r="BB40" t="str">
        <f t="shared" si="0"/>
        <v>05</v>
      </c>
    </row>
    <row r="41" spans="1:54">
      <c r="A41" s="169">
        <v>1039</v>
      </c>
      <c r="B41" t="s">
        <v>2385</v>
      </c>
      <c r="C41" t="s">
        <v>2386</v>
      </c>
      <c r="D41" t="s">
        <v>788</v>
      </c>
      <c r="E41" s="166" t="s">
        <v>789</v>
      </c>
      <c r="F41" t="s">
        <v>746</v>
      </c>
      <c r="G41" s="166" t="s">
        <v>182</v>
      </c>
      <c r="H41" t="s">
        <v>344</v>
      </c>
      <c r="I41" t="s">
        <v>2387</v>
      </c>
      <c r="J41" t="s">
        <v>2314</v>
      </c>
      <c r="K41" t="s">
        <v>427</v>
      </c>
      <c r="L41" t="s">
        <v>430</v>
      </c>
      <c r="M41" t="s">
        <v>3097</v>
      </c>
      <c r="N41" t="s">
        <v>3098</v>
      </c>
      <c r="O41">
        <v>100139</v>
      </c>
      <c r="P41" t="s">
        <v>3099</v>
      </c>
      <c r="Q41" s="129"/>
      <c r="R41" s="133"/>
      <c r="S41" s="134"/>
      <c r="T41" s="133"/>
      <c r="U41" s="129"/>
      <c r="V41" s="129"/>
      <c r="W41" s="134"/>
      <c r="X41" s="129"/>
      <c r="Y41" s="129"/>
      <c r="Z41" s="129"/>
      <c r="AA41" s="129"/>
      <c r="AB41" s="129" t="str">
        <f>IF(基本情報登録!$D$10="","",IF(基本情報登録!$D$10='登録データ（女）'!F41,1,0))</f>
        <v/>
      </c>
      <c r="AC41" s="129"/>
      <c r="AD41" s="126"/>
      <c r="AE41" s="1"/>
      <c r="AF41" s="1"/>
      <c r="AG41" s="1"/>
      <c r="AH41" s="1"/>
      <c r="AI41" s="1"/>
      <c r="AJ41" s="1"/>
      <c r="AK41" s="1"/>
      <c r="AN41" s="164"/>
      <c r="AO41" s="164"/>
      <c r="AP41" s="164"/>
      <c r="AQ41"/>
      <c r="AR41"/>
      <c r="AS41"/>
      <c r="AT41"/>
      <c r="AU41"/>
      <c r="AV41"/>
      <c r="AW41" t="s">
        <v>3097</v>
      </c>
      <c r="AX41" t="s">
        <v>3098</v>
      </c>
      <c r="AY41">
        <v>100139</v>
      </c>
      <c r="AZ41" t="s">
        <v>3099</v>
      </c>
      <c r="BA41" t="s">
        <v>2738</v>
      </c>
      <c r="BB41" t="str">
        <f t="shared" si="0"/>
        <v>06</v>
      </c>
    </row>
    <row r="42" spans="1:54">
      <c r="A42" s="169">
        <v>1040</v>
      </c>
      <c r="B42" t="s">
        <v>2388</v>
      </c>
      <c r="C42" t="s">
        <v>2389</v>
      </c>
      <c r="D42" t="s">
        <v>843</v>
      </c>
      <c r="E42" s="166" t="s">
        <v>844</v>
      </c>
      <c r="F42" t="s">
        <v>746</v>
      </c>
      <c r="G42" s="166" t="s">
        <v>182</v>
      </c>
      <c r="H42" t="s">
        <v>276</v>
      </c>
      <c r="I42" t="s">
        <v>1256</v>
      </c>
      <c r="J42" t="s">
        <v>2359</v>
      </c>
      <c r="K42" t="s">
        <v>427</v>
      </c>
      <c r="L42" t="s">
        <v>430</v>
      </c>
      <c r="M42" t="s">
        <v>3100</v>
      </c>
      <c r="N42" t="s">
        <v>3101</v>
      </c>
      <c r="O42">
        <v>100140</v>
      </c>
      <c r="P42" t="s">
        <v>3102</v>
      </c>
      <c r="Q42" s="129"/>
      <c r="R42" s="133"/>
      <c r="S42" s="134"/>
      <c r="T42" s="133"/>
      <c r="U42" s="129"/>
      <c r="V42" s="129"/>
      <c r="W42" s="134"/>
      <c r="X42" s="129"/>
      <c r="Y42" s="129"/>
      <c r="Z42" s="129"/>
      <c r="AA42" s="129"/>
      <c r="AB42" s="129" t="str">
        <f>IF(基本情報登録!$D$10="","",IF(基本情報登録!$D$10='登録データ（女）'!F42,1,0))</f>
        <v/>
      </c>
      <c r="AC42" s="129"/>
      <c r="AD42" s="126"/>
      <c r="AE42" s="1"/>
      <c r="AF42" s="1"/>
      <c r="AG42" s="1"/>
      <c r="AH42" s="1"/>
      <c r="AI42" s="1"/>
      <c r="AJ42" s="1"/>
      <c r="AK42" s="1"/>
      <c r="AN42" s="164"/>
      <c r="AO42" s="164"/>
      <c r="AP42" s="164"/>
      <c r="AQ42"/>
      <c r="AR42"/>
      <c r="AS42"/>
      <c r="AT42"/>
      <c r="AU42"/>
      <c r="AV42"/>
      <c r="AW42" t="s">
        <v>3100</v>
      </c>
      <c r="AX42" t="s">
        <v>3101</v>
      </c>
      <c r="AY42">
        <v>100140</v>
      </c>
      <c r="AZ42" t="s">
        <v>3102</v>
      </c>
      <c r="BA42" t="s">
        <v>2743</v>
      </c>
      <c r="BB42" t="str">
        <f t="shared" si="0"/>
        <v>07</v>
      </c>
    </row>
    <row r="43" spans="1:54">
      <c r="A43" s="169">
        <v>1041</v>
      </c>
      <c r="B43" t="s">
        <v>2390</v>
      </c>
      <c r="C43" t="s">
        <v>2391</v>
      </c>
      <c r="D43" t="s">
        <v>205</v>
      </c>
      <c r="E43" s="166" t="s">
        <v>206</v>
      </c>
      <c r="F43" t="s">
        <v>746</v>
      </c>
      <c r="G43" s="166" t="s">
        <v>182</v>
      </c>
      <c r="H43" t="s">
        <v>800</v>
      </c>
      <c r="I43" t="s">
        <v>805</v>
      </c>
      <c r="J43" t="s">
        <v>566</v>
      </c>
      <c r="K43" t="s">
        <v>427</v>
      </c>
      <c r="L43" t="s">
        <v>430</v>
      </c>
      <c r="M43" s="138"/>
      <c r="N43" s="138"/>
      <c r="O43" s="143"/>
      <c r="P43" s="138"/>
      <c r="Q43" s="129"/>
      <c r="R43" s="133"/>
      <c r="S43" s="134"/>
      <c r="T43" s="133"/>
      <c r="U43" s="129"/>
      <c r="V43" s="129"/>
      <c r="W43" s="134"/>
      <c r="X43" s="129"/>
      <c r="Y43" s="129"/>
      <c r="Z43" s="129"/>
      <c r="AA43" s="129"/>
      <c r="AB43" s="129" t="str">
        <f>IF(基本情報登録!$D$10="","",IF(基本情報登録!$D$10='登録データ（女）'!F43,1,0))</f>
        <v/>
      </c>
      <c r="AC43" s="129"/>
      <c r="AD43" s="126"/>
      <c r="AE43" s="1"/>
      <c r="AF43" s="1"/>
      <c r="AG43" s="1"/>
      <c r="AH43" s="1"/>
      <c r="AI43" s="1"/>
      <c r="AJ43" s="1"/>
      <c r="AK43" s="1"/>
      <c r="AN43" s="164"/>
      <c r="AO43" s="164"/>
      <c r="AP43" s="164"/>
      <c r="AQ43"/>
      <c r="AR43"/>
      <c r="AS43"/>
      <c r="AT43"/>
      <c r="AU43"/>
      <c r="AV43"/>
      <c r="AW43"/>
      <c r="AX43"/>
      <c r="AY43"/>
      <c r="AZ43"/>
      <c r="BA43"/>
      <c r="BB43" t="e">
        <f t="shared" si="0"/>
        <v>#N/A</v>
      </c>
    </row>
    <row r="44" spans="1:54">
      <c r="A44" s="169">
        <v>1042</v>
      </c>
      <c r="B44" t="s">
        <v>2392</v>
      </c>
      <c r="C44" t="s">
        <v>2393</v>
      </c>
      <c r="D44" t="s">
        <v>929</v>
      </c>
      <c r="E44" s="166">
        <v>20</v>
      </c>
      <c r="F44" t="s">
        <v>746</v>
      </c>
      <c r="G44" s="166" t="s">
        <v>182</v>
      </c>
      <c r="H44" t="s">
        <v>2394</v>
      </c>
      <c r="I44" t="s">
        <v>644</v>
      </c>
      <c r="J44" t="s">
        <v>438</v>
      </c>
      <c r="K44" t="s">
        <v>427</v>
      </c>
      <c r="L44" t="s">
        <v>430</v>
      </c>
      <c r="M44" s="138"/>
      <c r="N44" s="138"/>
      <c r="O44" s="143"/>
      <c r="P44" s="138"/>
      <c r="Q44" s="129"/>
      <c r="R44" s="133"/>
      <c r="S44" s="134"/>
      <c r="T44" s="133"/>
      <c r="U44" s="129"/>
      <c r="V44" s="129"/>
      <c r="W44" s="134"/>
      <c r="X44" s="129"/>
      <c r="Y44" s="129"/>
      <c r="Z44" s="129"/>
      <c r="AA44" s="129"/>
      <c r="AB44" s="129" t="str">
        <f>IF(基本情報登録!$D$10="","",IF(基本情報登録!$D$10='登録データ（女）'!F44,1,0))</f>
        <v/>
      </c>
      <c r="AC44" s="129"/>
      <c r="AD44" s="126"/>
      <c r="AE44" s="1"/>
      <c r="AF44" s="1"/>
      <c r="AG44" s="1"/>
      <c r="AH44" s="1"/>
      <c r="AI44" s="1"/>
      <c r="AJ44" s="1"/>
      <c r="AK44" s="1"/>
      <c r="AN44" s="164"/>
      <c r="AO44" s="164"/>
      <c r="AP44" s="164"/>
      <c r="AQ44"/>
      <c r="AR44"/>
      <c r="AS44"/>
      <c r="AT44"/>
      <c r="AU44"/>
      <c r="AV44"/>
      <c r="AW44"/>
      <c r="AX44"/>
      <c r="AY44"/>
      <c r="AZ44"/>
      <c r="BA44"/>
      <c r="BB44" t="e">
        <f t="shared" si="0"/>
        <v>#N/A</v>
      </c>
    </row>
    <row r="45" spans="1:54">
      <c r="A45" s="169">
        <v>1043</v>
      </c>
      <c r="B45" t="s">
        <v>2395</v>
      </c>
      <c r="C45" t="s">
        <v>2396</v>
      </c>
      <c r="D45" t="s">
        <v>207</v>
      </c>
      <c r="E45" s="166" t="s">
        <v>208</v>
      </c>
      <c r="F45" t="s">
        <v>746</v>
      </c>
      <c r="G45" s="166" t="s">
        <v>184</v>
      </c>
      <c r="H45" t="s">
        <v>382</v>
      </c>
      <c r="I45" t="s">
        <v>2397</v>
      </c>
      <c r="J45" t="s">
        <v>2398</v>
      </c>
      <c r="K45" t="s">
        <v>427</v>
      </c>
      <c r="L45" t="s">
        <v>430</v>
      </c>
      <c r="M45" s="138"/>
      <c r="N45" s="138"/>
      <c r="O45" s="143"/>
      <c r="P45" s="138"/>
      <c r="Q45" s="129"/>
      <c r="R45" s="133"/>
      <c r="S45" s="134"/>
      <c r="T45" s="133"/>
      <c r="U45" s="129"/>
      <c r="V45" s="129"/>
      <c r="W45" s="134"/>
      <c r="X45" s="129"/>
      <c r="Y45" s="129"/>
      <c r="Z45" s="129"/>
      <c r="AA45" s="129"/>
      <c r="AB45" s="129" t="str">
        <f>IF(基本情報登録!$D$10="","",IF(基本情報登録!$D$10='登録データ（女）'!F45,1,0))</f>
        <v/>
      </c>
      <c r="AC45" s="129"/>
      <c r="AD45" s="126"/>
      <c r="AE45" s="1"/>
      <c r="AF45" s="1"/>
      <c r="AG45" s="1"/>
      <c r="AH45" s="1"/>
      <c r="AI45" s="1"/>
      <c r="AJ45" s="1"/>
      <c r="AK45" s="1"/>
      <c r="AN45" s="164"/>
      <c r="AO45" s="164"/>
      <c r="AP45" s="164"/>
      <c r="AQ45"/>
      <c r="AR45"/>
      <c r="AS45"/>
      <c r="AT45"/>
      <c r="AU45"/>
      <c r="AV45"/>
      <c r="AW45"/>
      <c r="AX45"/>
      <c r="AY45"/>
      <c r="AZ45"/>
      <c r="BA45"/>
      <c r="BB45" t="e">
        <f t="shared" si="0"/>
        <v>#N/A</v>
      </c>
    </row>
    <row r="46" spans="1:54">
      <c r="A46" s="169">
        <v>1044</v>
      </c>
      <c r="B46" t="s">
        <v>2399</v>
      </c>
      <c r="C46" t="s">
        <v>2400</v>
      </c>
      <c r="D46" t="s">
        <v>843</v>
      </c>
      <c r="E46" s="166" t="s">
        <v>844</v>
      </c>
      <c r="F46" t="s">
        <v>746</v>
      </c>
      <c r="G46" s="166" t="s">
        <v>184</v>
      </c>
      <c r="H46" t="s">
        <v>493</v>
      </c>
      <c r="I46" t="s">
        <v>2401</v>
      </c>
      <c r="J46" t="s">
        <v>2402</v>
      </c>
      <c r="K46" t="s">
        <v>427</v>
      </c>
      <c r="L46" t="s">
        <v>430</v>
      </c>
      <c r="M46" s="138"/>
      <c r="N46" s="138"/>
      <c r="O46" s="143"/>
      <c r="P46" s="138"/>
      <c r="Q46" s="129"/>
      <c r="R46" s="133"/>
      <c r="S46" s="134"/>
      <c r="T46" s="133"/>
      <c r="U46" s="129"/>
      <c r="V46" s="129"/>
      <c r="W46" s="134"/>
      <c r="X46" s="129"/>
      <c r="Y46" s="129"/>
      <c r="Z46" s="129"/>
      <c r="AA46" s="129"/>
      <c r="AB46" s="129" t="str">
        <f>IF(基本情報登録!$D$10="","",IF(基本情報登録!$D$10='登録データ（女）'!F46,1,0))</f>
        <v/>
      </c>
      <c r="AC46" s="129"/>
      <c r="AD46" s="126"/>
      <c r="AE46" s="1"/>
      <c r="AF46" s="1"/>
      <c r="AG46" s="1"/>
      <c r="AH46" s="1"/>
      <c r="AI46" s="1"/>
      <c r="AJ46" s="1"/>
      <c r="AK46" s="1"/>
      <c r="AN46" s="164"/>
      <c r="AO46" s="164"/>
      <c r="AP46" s="164"/>
      <c r="AQ46"/>
      <c r="AR46"/>
      <c r="AS46"/>
      <c r="AT46"/>
      <c r="AU46"/>
      <c r="AV46"/>
      <c r="AW46"/>
      <c r="AX46"/>
      <c r="AY46"/>
      <c r="AZ46"/>
      <c r="BA46"/>
      <c r="BB46"/>
    </row>
    <row r="47" spans="1:54">
      <c r="A47" s="169">
        <v>1045</v>
      </c>
      <c r="B47" t="s">
        <v>2403</v>
      </c>
      <c r="C47" t="s">
        <v>2404</v>
      </c>
      <c r="D47" t="s">
        <v>207</v>
      </c>
      <c r="E47" s="166" t="s">
        <v>208</v>
      </c>
      <c r="F47" t="s">
        <v>746</v>
      </c>
      <c r="G47" s="166" t="s">
        <v>184</v>
      </c>
      <c r="H47" t="s">
        <v>398</v>
      </c>
      <c r="I47" t="s">
        <v>2272</v>
      </c>
      <c r="J47" t="s">
        <v>444</v>
      </c>
      <c r="K47" t="s">
        <v>427</v>
      </c>
      <c r="L47" t="s">
        <v>430</v>
      </c>
      <c r="M47" s="138"/>
      <c r="N47" s="138"/>
      <c r="O47" s="143"/>
      <c r="P47" s="138"/>
      <c r="Q47" s="129"/>
      <c r="R47" s="133"/>
      <c r="S47" s="134"/>
      <c r="T47" s="133"/>
      <c r="U47" s="129"/>
      <c r="V47" s="129"/>
      <c r="W47" s="134"/>
      <c r="X47" s="129"/>
      <c r="Y47" s="129"/>
      <c r="Z47" s="129"/>
      <c r="AA47" s="129"/>
      <c r="AB47" s="129" t="str">
        <f>IF(基本情報登録!$D$10="","",IF(基本情報登録!$D$10='登録データ（女）'!F47,1,0))</f>
        <v/>
      </c>
      <c r="AC47" s="129"/>
      <c r="AD47" s="126"/>
      <c r="AE47" s="1"/>
      <c r="AF47" s="1"/>
      <c r="AG47" s="1"/>
      <c r="AH47" s="1"/>
      <c r="AI47" s="1"/>
      <c r="AJ47" s="1"/>
      <c r="AK47" s="1"/>
      <c r="AN47" s="164"/>
      <c r="AO47" s="164"/>
      <c r="AP47" s="164"/>
      <c r="AQ47"/>
      <c r="AR47"/>
      <c r="AS47"/>
      <c r="AT47"/>
      <c r="AU47"/>
      <c r="AV47"/>
      <c r="AW47"/>
      <c r="AX47"/>
      <c r="AY47"/>
      <c r="AZ47"/>
      <c r="BA47"/>
      <c r="BB47"/>
    </row>
    <row r="48" spans="1:54">
      <c r="A48" s="169">
        <v>1046</v>
      </c>
      <c r="B48" t="s">
        <v>2405</v>
      </c>
      <c r="C48" t="s">
        <v>2406</v>
      </c>
      <c r="D48" t="s">
        <v>205</v>
      </c>
      <c r="E48" s="166" t="s">
        <v>206</v>
      </c>
      <c r="F48" t="s">
        <v>746</v>
      </c>
      <c r="G48" s="166" t="s">
        <v>184</v>
      </c>
      <c r="H48" t="s">
        <v>2407</v>
      </c>
      <c r="I48" t="s">
        <v>2408</v>
      </c>
      <c r="J48" t="s">
        <v>459</v>
      </c>
      <c r="K48" t="s">
        <v>427</v>
      </c>
      <c r="L48" t="s">
        <v>430</v>
      </c>
      <c r="M48" s="138"/>
      <c r="N48" s="138"/>
      <c r="O48" s="143"/>
      <c r="P48" s="138"/>
      <c r="Q48" s="129"/>
      <c r="R48" s="133"/>
      <c r="S48" s="134"/>
      <c r="T48" s="133"/>
      <c r="U48" s="129"/>
      <c r="V48" s="129"/>
      <c r="W48" s="134"/>
      <c r="X48" s="129"/>
      <c r="Y48" s="129"/>
      <c r="Z48" s="129"/>
      <c r="AA48" s="129"/>
      <c r="AB48" s="129" t="str">
        <f>IF(基本情報登録!$D$10="","",IF(基本情報登録!$D$10='登録データ（女）'!F48,1,0))</f>
        <v/>
      </c>
      <c r="AC48" s="129"/>
      <c r="AD48" s="126"/>
      <c r="AE48" s="1"/>
      <c r="AF48" s="1"/>
      <c r="AG48" s="1"/>
      <c r="AH48" s="1"/>
      <c r="AI48" s="1"/>
      <c r="AJ48" s="1"/>
      <c r="AK48" s="1"/>
      <c r="AN48" s="164"/>
      <c r="AO48" s="164"/>
      <c r="AP48" s="164"/>
      <c r="AQ48"/>
      <c r="AR48"/>
      <c r="AS48"/>
      <c r="AT48"/>
      <c r="AU48"/>
      <c r="AV48"/>
      <c r="AW48"/>
      <c r="AX48"/>
      <c r="AY48"/>
      <c r="AZ48"/>
      <c r="BA48"/>
      <c r="BB48"/>
    </row>
    <row r="49" spans="1:54">
      <c r="A49" s="169">
        <v>1047</v>
      </c>
      <c r="B49" t="s">
        <v>2409</v>
      </c>
      <c r="C49" t="s">
        <v>2410</v>
      </c>
      <c r="D49" t="s">
        <v>788</v>
      </c>
      <c r="E49" s="166" t="s">
        <v>789</v>
      </c>
      <c r="F49" t="s">
        <v>746</v>
      </c>
      <c r="G49" s="166" t="s">
        <v>184</v>
      </c>
      <c r="H49" t="s">
        <v>2411</v>
      </c>
      <c r="I49" t="s">
        <v>2412</v>
      </c>
      <c r="J49" t="s">
        <v>450</v>
      </c>
      <c r="K49" t="s">
        <v>427</v>
      </c>
      <c r="L49" t="s">
        <v>430</v>
      </c>
      <c r="M49" s="138"/>
      <c r="N49" s="138"/>
      <c r="O49" s="143"/>
      <c r="P49" s="138"/>
      <c r="Q49" s="129"/>
      <c r="R49" s="133"/>
      <c r="S49" s="134"/>
      <c r="T49" s="133"/>
      <c r="U49" s="129"/>
      <c r="V49" s="129"/>
      <c r="W49" s="134"/>
      <c r="X49" s="129"/>
      <c r="Y49" s="129"/>
      <c r="Z49" s="129"/>
      <c r="AA49" s="129"/>
      <c r="AB49" s="129" t="str">
        <f>IF(基本情報登録!$D$10="","",IF(基本情報登録!$D$10='登録データ（女）'!F49,1,0))</f>
        <v/>
      </c>
      <c r="AC49" s="129"/>
      <c r="AD49" s="126"/>
      <c r="AE49" s="1"/>
      <c r="AF49" s="1"/>
      <c r="AG49" s="1"/>
      <c r="AH49" s="1"/>
      <c r="AI49" s="1"/>
      <c r="AJ49" s="1"/>
      <c r="AK49" s="1"/>
      <c r="AN49" s="164"/>
      <c r="AO49" s="164"/>
      <c r="AP49" s="164"/>
      <c r="AQ49"/>
      <c r="AR49"/>
      <c r="AS49"/>
      <c r="AT49"/>
      <c r="AU49"/>
      <c r="AV49"/>
      <c r="AW49"/>
      <c r="AX49"/>
      <c r="AY49"/>
      <c r="AZ49"/>
      <c r="BA49"/>
      <c r="BB49"/>
    </row>
    <row r="50" spans="1:54">
      <c r="A50" s="169">
        <v>1048</v>
      </c>
      <c r="B50" t="s">
        <v>2413</v>
      </c>
      <c r="C50" t="s">
        <v>2414</v>
      </c>
      <c r="D50" t="s">
        <v>788</v>
      </c>
      <c r="E50" s="166" t="s">
        <v>789</v>
      </c>
      <c r="F50" t="s">
        <v>746</v>
      </c>
      <c r="G50" s="166" t="s">
        <v>184</v>
      </c>
      <c r="H50" t="s">
        <v>2415</v>
      </c>
      <c r="I50" t="s">
        <v>637</v>
      </c>
      <c r="J50" t="s">
        <v>2416</v>
      </c>
      <c r="K50" t="s">
        <v>427</v>
      </c>
      <c r="L50" t="s">
        <v>430</v>
      </c>
      <c r="M50" s="138"/>
      <c r="N50" s="138"/>
      <c r="O50" s="143"/>
      <c r="P50" s="138"/>
      <c r="Q50" s="129"/>
      <c r="R50" s="133"/>
      <c r="S50" s="134"/>
      <c r="T50" s="133"/>
      <c r="U50" s="129"/>
      <c r="V50" s="129"/>
      <c r="W50" s="134"/>
      <c r="X50" s="129"/>
      <c r="Y50" s="129"/>
      <c r="Z50" s="129"/>
      <c r="AA50" s="129"/>
      <c r="AB50" s="129" t="str">
        <f>IF(基本情報登録!$D$10="","",IF(基本情報登録!$D$10='登録データ（女）'!F50,1,0))</f>
        <v/>
      </c>
      <c r="AC50" s="129"/>
      <c r="AD50" s="126"/>
      <c r="AE50" s="1"/>
      <c r="AF50" s="1"/>
      <c r="AG50" s="1"/>
      <c r="AH50" s="1"/>
      <c r="AI50" s="1"/>
      <c r="AJ50" s="1"/>
      <c r="AK50" s="1"/>
      <c r="AN50" s="164"/>
      <c r="AO50" s="164"/>
      <c r="AP50" s="164"/>
      <c r="AQ50"/>
      <c r="AR50"/>
      <c r="AS50"/>
      <c r="AT50"/>
      <c r="AU50"/>
      <c r="AV50"/>
      <c r="AW50"/>
      <c r="AX50"/>
      <c r="AY50"/>
      <c r="AZ50"/>
      <c r="BA50"/>
      <c r="BB50"/>
    </row>
    <row r="51" spans="1:54">
      <c r="A51" s="169">
        <v>1049</v>
      </c>
      <c r="B51" t="s">
        <v>2417</v>
      </c>
      <c r="C51" t="s">
        <v>2418</v>
      </c>
      <c r="D51" t="s">
        <v>843</v>
      </c>
      <c r="E51" s="166" t="s">
        <v>844</v>
      </c>
      <c r="F51" t="s">
        <v>746</v>
      </c>
      <c r="G51" s="166" t="s">
        <v>184</v>
      </c>
      <c r="H51" t="s">
        <v>432</v>
      </c>
      <c r="I51" t="s">
        <v>467</v>
      </c>
      <c r="J51" t="s">
        <v>2419</v>
      </c>
      <c r="K51" t="s">
        <v>427</v>
      </c>
      <c r="L51" t="s">
        <v>430</v>
      </c>
      <c r="M51" s="138"/>
      <c r="N51" s="138"/>
      <c r="O51" s="143"/>
      <c r="P51" s="138"/>
      <c r="Q51" s="129"/>
      <c r="R51" s="133"/>
      <c r="S51" s="134"/>
      <c r="T51" s="133"/>
      <c r="U51" s="129"/>
      <c r="V51" s="129"/>
      <c r="W51" s="134"/>
      <c r="X51" s="129"/>
      <c r="Y51" s="129"/>
      <c r="Z51" s="129"/>
      <c r="AA51" s="129"/>
      <c r="AB51" s="129" t="str">
        <f>IF(基本情報登録!$D$10="","",IF(基本情報登録!$D$10='登録データ（女）'!F51,1,0))</f>
        <v/>
      </c>
      <c r="AC51" s="129"/>
      <c r="AD51" s="126"/>
      <c r="AE51" s="1"/>
      <c r="AF51" s="1"/>
      <c r="AG51" s="1"/>
      <c r="AH51" s="1"/>
      <c r="AI51" s="1"/>
      <c r="AJ51" s="1"/>
      <c r="AK51" s="1"/>
      <c r="AN51" s="164"/>
      <c r="AO51" s="164"/>
      <c r="AP51" s="164"/>
      <c r="AQ51"/>
      <c r="AR51"/>
      <c r="AS51"/>
      <c r="AT51"/>
      <c r="AU51"/>
      <c r="AV51"/>
      <c r="AW51"/>
      <c r="AX51"/>
      <c r="AY51"/>
      <c r="AZ51"/>
      <c r="BA51"/>
      <c r="BB51"/>
    </row>
    <row r="52" spans="1:54">
      <c r="A52" s="169">
        <v>1050</v>
      </c>
      <c r="B52" t="s">
        <v>2420</v>
      </c>
      <c r="C52" t="s">
        <v>2421</v>
      </c>
      <c r="D52" t="s">
        <v>1115</v>
      </c>
      <c r="E52" s="166" t="s">
        <v>1116</v>
      </c>
      <c r="F52" t="s">
        <v>716</v>
      </c>
      <c r="G52" s="166" t="s">
        <v>181</v>
      </c>
      <c r="H52" t="s">
        <v>2422</v>
      </c>
      <c r="I52" t="s">
        <v>617</v>
      </c>
      <c r="J52" t="s">
        <v>2423</v>
      </c>
      <c r="K52" t="s">
        <v>427</v>
      </c>
      <c r="L52" t="s">
        <v>430</v>
      </c>
      <c r="M52" s="138"/>
      <c r="N52" s="138"/>
      <c r="O52" s="143"/>
      <c r="P52" s="138"/>
      <c r="Q52" s="129"/>
      <c r="R52" s="133"/>
      <c r="S52" s="134"/>
      <c r="T52" s="133"/>
      <c r="U52" s="129"/>
      <c r="V52" s="129"/>
      <c r="W52" s="134"/>
      <c r="X52" s="129"/>
      <c r="Y52" s="129"/>
      <c r="Z52" s="129"/>
      <c r="AA52" s="129"/>
      <c r="AB52" s="129" t="str">
        <f>IF(基本情報登録!$D$10="","",IF(基本情報登録!$D$10='登録データ（女）'!F52,1,0))</f>
        <v/>
      </c>
      <c r="AC52" s="129"/>
      <c r="AD52" s="126"/>
      <c r="AE52" s="1"/>
      <c r="AF52" s="1"/>
      <c r="AG52" s="1"/>
      <c r="AH52" s="1"/>
      <c r="AI52" s="1"/>
      <c r="AJ52" s="1"/>
      <c r="AK52" s="1"/>
      <c r="AN52" s="164"/>
      <c r="AO52" s="164"/>
      <c r="AP52" s="164"/>
      <c r="AQ52"/>
      <c r="AR52"/>
      <c r="AS52"/>
      <c r="AT52"/>
      <c r="AU52"/>
      <c r="AV52"/>
      <c r="AW52"/>
      <c r="AX52"/>
      <c r="AY52"/>
      <c r="AZ52"/>
      <c r="BA52"/>
      <c r="BB52"/>
    </row>
    <row r="53" spans="1:54">
      <c r="A53" s="169">
        <v>1051</v>
      </c>
      <c r="B53" t="s">
        <v>2424</v>
      </c>
      <c r="C53" t="s">
        <v>2425</v>
      </c>
      <c r="D53" t="s">
        <v>1115</v>
      </c>
      <c r="E53" s="166" t="s">
        <v>1116</v>
      </c>
      <c r="F53" t="s">
        <v>755</v>
      </c>
      <c r="G53" s="166" t="s">
        <v>181</v>
      </c>
      <c r="H53" t="s">
        <v>264</v>
      </c>
      <c r="I53" t="s">
        <v>2426</v>
      </c>
      <c r="J53" t="s">
        <v>433</v>
      </c>
      <c r="K53" t="s">
        <v>427</v>
      </c>
      <c r="L53" t="s">
        <v>430</v>
      </c>
      <c r="M53" s="139"/>
      <c r="N53" s="139"/>
      <c r="O53" s="142"/>
      <c r="P53" s="139"/>
      <c r="Q53" s="129"/>
      <c r="R53" s="133"/>
      <c r="S53" s="134"/>
      <c r="T53" s="133"/>
      <c r="U53" s="129"/>
      <c r="V53" s="129"/>
      <c r="W53" s="134"/>
      <c r="X53" s="129"/>
      <c r="Y53" s="129"/>
      <c r="Z53" s="129"/>
      <c r="AA53" s="129"/>
      <c r="AB53" s="129" t="str">
        <f>IF(基本情報登録!$D$10="","",IF(基本情報登録!$D$10='登録データ（女）'!F53,1,0))</f>
        <v/>
      </c>
      <c r="AC53" s="129"/>
      <c r="AD53" s="126"/>
      <c r="AE53" s="1"/>
      <c r="AF53" s="1"/>
      <c r="AG53" s="1"/>
      <c r="AH53" s="1"/>
      <c r="AI53" s="1"/>
      <c r="AJ53" s="1"/>
      <c r="AK53" s="1"/>
      <c r="AN53" s="164"/>
      <c r="AO53" s="164"/>
      <c r="AP53" s="164"/>
      <c r="AQ53"/>
      <c r="AR53"/>
      <c r="AS53"/>
      <c r="AT53"/>
      <c r="AU53"/>
      <c r="AV53"/>
      <c r="AW53"/>
      <c r="AX53"/>
      <c r="AY53"/>
      <c r="AZ53"/>
      <c r="BA53"/>
      <c r="BB53"/>
    </row>
    <row r="54" spans="1:54">
      <c r="A54" s="169">
        <v>1052</v>
      </c>
      <c r="B54" t="s">
        <v>2427</v>
      </c>
      <c r="C54" t="s">
        <v>2428</v>
      </c>
      <c r="D54" t="s">
        <v>843</v>
      </c>
      <c r="E54" s="166" t="s">
        <v>844</v>
      </c>
      <c r="F54" t="s">
        <v>755</v>
      </c>
      <c r="G54" s="166" t="s">
        <v>181</v>
      </c>
      <c r="H54" t="s">
        <v>216</v>
      </c>
      <c r="I54" t="s">
        <v>1049</v>
      </c>
      <c r="J54" t="s">
        <v>2429</v>
      </c>
      <c r="K54" t="s">
        <v>427</v>
      </c>
      <c r="L54" t="s">
        <v>430</v>
      </c>
      <c r="M54" s="138"/>
      <c r="N54" s="138"/>
      <c r="O54" s="143"/>
      <c r="P54" s="138"/>
      <c r="Q54" s="129"/>
      <c r="R54" s="133"/>
      <c r="S54" s="134"/>
      <c r="T54" s="133"/>
      <c r="U54" s="129"/>
      <c r="V54" s="129"/>
      <c r="W54" s="134"/>
      <c r="X54" s="129"/>
      <c r="Y54" s="129"/>
      <c r="Z54" s="129"/>
      <c r="AA54" s="129"/>
      <c r="AB54" s="129" t="str">
        <f>IF(基本情報登録!$D$10="","",IF(基本情報登録!$D$10='登録データ（女）'!F54,1,0))</f>
        <v/>
      </c>
      <c r="AC54" s="129"/>
      <c r="AD54" s="126"/>
      <c r="AE54" s="1"/>
      <c r="AF54" s="1"/>
      <c r="AG54" s="1"/>
      <c r="AH54" s="1"/>
      <c r="AI54" s="1"/>
      <c r="AJ54" s="1"/>
      <c r="AK54" s="1"/>
      <c r="AN54" s="164"/>
      <c r="AO54" s="164"/>
      <c r="AP54" s="164"/>
      <c r="AQ54"/>
      <c r="AR54"/>
      <c r="AS54"/>
      <c r="AT54"/>
      <c r="AU54"/>
      <c r="AV54"/>
      <c r="AW54"/>
      <c r="AX54"/>
      <c r="AY54"/>
      <c r="AZ54"/>
      <c r="BA54"/>
      <c r="BB54"/>
    </row>
    <row r="55" spans="1:54">
      <c r="A55" s="169">
        <v>1053</v>
      </c>
      <c r="B55" t="s">
        <v>2430</v>
      </c>
      <c r="C55" t="s">
        <v>2431</v>
      </c>
      <c r="D55" t="s">
        <v>843</v>
      </c>
      <c r="E55" s="166" t="s">
        <v>844</v>
      </c>
      <c r="F55" t="s">
        <v>755</v>
      </c>
      <c r="G55" s="166" t="s">
        <v>182</v>
      </c>
      <c r="H55" t="s">
        <v>351</v>
      </c>
      <c r="I55" t="s">
        <v>482</v>
      </c>
      <c r="J55" t="s">
        <v>2329</v>
      </c>
      <c r="K55" t="s">
        <v>427</v>
      </c>
      <c r="L55" t="s">
        <v>430</v>
      </c>
      <c r="M55" s="138"/>
      <c r="N55" s="138"/>
      <c r="O55" s="143"/>
      <c r="P55" s="138"/>
      <c r="Q55" s="129"/>
      <c r="R55" s="133"/>
      <c r="S55" s="134"/>
      <c r="T55" s="133"/>
      <c r="U55" s="129"/>
      <c r="V55" s="129"/>
      <c r="W55" s="134"/>
      <c r="X55" s="129"/>
      <c r="Y55" s="129"/>
      <c r="Z55" s="129"/>
      <c r="AA55" s="129"/>
      <c r="AB55" s="129" t="str">
        <f>IF(基本情報登録!$D$10="","",IF(基本情報登録!$D$10='登録データ（女）'!F55,1,0))</f>
        <v/>
      </c>
      <c r="AC55" s="129"/>
      <c r="AD55" s="126"/>
      <c r="AE55" s="1"/>
      <c r="AF55" s="1"/>
      <c r="AG55" s="1"/>
      <c r="AH55" s="1"/>
      <c r="AI55" s="1"/>
      <c r="AJ55" s="1"/>
      <c r="AK55" s="1"/>
      <c r="AN55" s="164"/>
      <c r="AO55" s="164"/>
      <c r="AP55" s="164"/>
      <c r="AQ55"/>
      <c r="AR55"/>
      <c r="AS55"/>
      <c r="AT55"/>
      <c r="AU55"/>
      <c r="AV55"/>
      <c r="AW55"/>
      <c r="AX55"/>
      <c r="AY55"/>
      <c r="AZ55"/>
      <c r="BA55"/>
      <c r="BB55"/>
    </row>
    <row r="56" spans="1:54">
      <c r="A56" s="169">
        <v>1054</v>
      </c>
      <c r="B56" t="s">
        <v>2432</v>
      </c>
      <c r="C56" t="s">
        <v>2433</v>
      </c>
      <c r="D56" t="s">
        <v>205</v>
      </c>
      <c r="E56" s="166" t="s">
        <v>206</v>
      </c>
      <c r="F56" t="s">
        <v>755</v>
      </c>
      <c r="G56" s="166" t="s">
        <v>182</v>
      </c>
      <c r="H56" t="s">
        <v>280</v>
      </c>
      <c r="I56" t="s">
        <v>1049</v>
      </c>
      <c r="J56" t="s">
        <v>2434</v>
      </c>
      <c r="K56" t="s">
        <v>427</v>
      </c>
      <c r="L56" t="s">
        <v>430</v>
      </c>
      <c r="M56" s="138"/>
      <c r="N56" s="138"/>
      <c r="O56" s="143"/>
      <c r="P56" s="138"/>
      <c r="Q56" s="129"/>
      <c r="R56" s="133"/>
      <c r="S56" s="134"/>
      <c r="T56" s="133"/>
      <c r="U56" s="129"/>
      <c r="V56" s="129"/>
      <c r="W56" s="134"/>
      <c r="X56" s="129"/>
      <c r="Y56" s="129"/>
      <c r="Z56" s="129"/>
      <c r="AA56" s="129"/>
      <c r="AB56" s="129" t="str">
        <f>IF(基本情報登録!$D$10="","",IF(基本情報登録!$D$10='登録データ（女）'!F56,1,0))</f>
        <v/>
      </c>
      <c r="AC56" s="129"/>
      <c r="AD56" s="126"/>
      <c r="AE56" s="1"/>
      <c r="AF56" s="1"/>
      <c r="AG56" s="1"/>
      <c r="AH56" s="1"/>
      <c r="AI56" s="1"/>
      <c r="AJ56" s="1"/>
      <c r="AK56" s="1"/>
      <c r="AN56" s="164"/>
      <c r="AO56" s="164"/>
      <c r="AP56" s="164"/>
      <c r="AQ56"/>
      <c r="AR56"/>
      <c r="AS56"/>
      <c r="AT56"/>
      <c r="AU56"/>
      <c r="AV56"/>
      <c r="AW56"/>
      <c r="AX56"/>
      <c r="AY56"/>
      <c r="AZ56"/>
      <c r="BA56"/>
      <c r="BB56"/>
    </row>
    <row r="57" spans="1:54">
      <c r="A57" s="169">
        <v>1055</v>
      </c>
      <c r="B57" t="s">
        <v>2435</v>
      </c>
      <c r="C57" t="s">
        <v>2436</v>
      </c>
      <c r="D57" t="s">
        <v>843</v>
      </c>
      <c r="E57" s="166" t="s">
        <v>844</v>
      </c>
      <c r="F57" t="s">
        <v>755</v>
      </c>
      <c r="G57" s="166" t="s">
        <v>184</v>
      </c>
      <c r="H57" t="s">
        <v>2437</v>
      </c>
      <c r="I57" t="s">
        <v>510</v>
      </c>
      <c r="J57" t="s">
        <v>2438</v>
      </c>
      <c r="K57" t="s">
        <v>427</v>
      </c>
      <c r="L57" t="s">
        <v>430</v>
      </c>
      <c r="M57" s="138"/>
      <c r="N57" s="138"/>
      <c r="O57" s="143"/>
      <c r="P57" s="138"/>
      <c r="Q57" s="129"/>
      <c r="R57" s="133"/>
      <c r="S57" s="134"/>
      <c r="T57" s="133"/>
      <c r="U57" s="129"/>
      <c r="V57" s="129"/>
      <c r="W57" s="134"/>
      <c r="X57" s="129"/>
      <c r="Y57" s="129"/>
      <c r="Z57" s="129"/>
      <c r="AA57" s="129"/>
      <c r="AB57" s="129" t="str">
        <f>IF(基本情報登録!$D$10="","",IF(基本情報登録!$D$10='登録データ（女）'!F57,1,0))</f>
        <v/>
      </c>
      <c r="AC57" s="129"/>
      <c r="AD57" s="126"/>
      <c r="AE57" s="1"/>
      <c r="AF57" s="1"/>
      <c r="AG57" s="1"/>
      <c r="AH57" s="1"/>
      <c r="AI57" s="1"/>
      <c r="AJ57" s="1"/>
      <c r="AK57" s="1"/>
      <c r="AN57" s="164"/>
      <c r="AO57" s="164"/>
      <c r="AP57" s="164"/>
      <c r="AQ57"/>
      <c r="AR57"/>
      <c r="AS57"/>
      <c r="AT57"/>
      <c r="AU57"/>
      <c r="AV57"/>
      <c r="AW57"/>
      <c r="AX57"/>
      <c r="AY57"/>
      <c r="AZ57"/>
      <c r="BA57"/>
      <c r="BB57"/>
    </row>
    <row r="58" spans="1:54">
      <c r="A58" s="169">
        <v>1056</v>
      </c>
      <c r="B58" t="s">
        <v>2439</v>
      </c>
      <c r="C58" t="s">
        <v>2440</v>
      </c>
      <c r="D58" t="s">
        <v>843</v>
      </c>
      <c r="E58" s="166" t="s">
        <v>844</v>
      </c>
      <c r="F58" t="s">
        <v>755</v>
      </c>
      <c r="G58" s="166" t="s">
        <v>182</v>
      </c>
      <c r="H58" t="s">
        <v>311</v>
      </c>
      <c r="I58" t="s">
        <v>2441</v>
      </c>
      <c r="J58" t="s">
        <v>2442</v>
      </c>
      <c r="K58" t="s">
        <v>427</v>
      </c>
      <c r="L58" t="s">
        <v>430</v>
      </c>
      <c r="M58" s="138"/>
      <c r="N58" s="138"/>
      <c r="O58" s="144"/>
      <c r="P58" s="138"/>
      <c r="Q58" s="129"/>
      <c r="R58" s="133"/>
      <c r="S58" s="134"/>
      <c r="T58" s="133"/>
      <c r="U58" s="129"/>
      <c r="V58" s="129"/>
      <c r="W58" s="134"/>
      <c r="X58" s="129"/>
      <c r="Y58" s="129"/>
      <c r="Z58" s="129"/>
      <c r="AA58" s="129"/>
      <c r="AB58" s="129" t="str">
        <f>IF(基本情報登録!$D$10="","",IF(基本情報登録!$D$10='登録データ（女）'!F58,1,0))</f>
        <v/>
      </c>
      <c r="AC58" s="129"/>
      <c r="AD58" s="126"/>
      <c r="AE58" s="1"/>
      <c r="AF58" s="1"/>
      <c r="AG58" s="1"/>
      <c r="AH58" s="1"/>
      <c r="AI58" s="1"/>
      <c r="AJ58" s="1"/>
      <c r="AK58" s="1"/>
      <c r="AN58" s="164"/>
      <c r="AO58" s="164"/>
      <c r="AP58" s="164"/>
      <c r="AQ58"/>
      <c r="AR58"/>
      <c r="AS58"/>
      <c r="AT58"/>
      <c r="AU58"/>
      <c r="AV58"/>
      <c r="AW58"/>
      <c r="AX58"/>
      <c r="AY58"/>
      <c r="AZ58"/>
      <c r="BA58"/>
      <c r="BB58"/>
    </row>
    <row r="59" spans="1:54">
      <c r="A59" s="169">
        <v>1057</v>
      </c>
      <c r="B59" t="s">
        <v>2443</v>
      </c>
      <c r="C59" t="s">
        <v>2444</v>
      </c>
      <c r="D59" t="s">
        <v>843</v>
      </c>
      <c r="E59" s="166" t="s">
        <v>844</v>
      </c>
      <c r="F59" t="s">
        <v>755</v>
      </c>
      <c r="G59" s="166" t="s">
        <v>184</v>
      </c>
      <c r="H59" t="s">
        <v>486</v>
      </c>
      <c r="I59" t="s">
        <v>2445</v>
      </c>
      <c r="J59" t="s">
        <v>2446</v>
      </c>
      <c r="K59" t="s">
        <v>427</v>
      </c>
      <c r="L59" t="s">
        <v>430</v>
      </c>
      <c r="M59" s="129"/>
      <c r="N59" s="136"/>
      <c r="O59" s="145"/>
      <c r="P59" s="136"/>
      <c r="Q59" s="129"/>
      <c r="R59" s="133"/>
      <c r="S59" s="134"/>
      <c r="T59" s="133"/>
      <c r="U59" s="129"/>
      <c r="V59" s="129"/>
      <c r="W59" s="134"/>
      <c r="X59" s="129"/>
      <c r="Y59" s="129"/>
      <c r="Z59" s="129"/>
      <c r="AA59" s="129"/>
      <c r="AB59" s="129" t="str">
        <f>IF(基本情報登録!$D$10="","",IF(基本情報登録!$D$10='登録データ（女）'!F59,1,0))</f>
        <v/>
      </c>
      <c r="AC59" s="129"/>
      <c r="AD59" s="126"/>
      <c r="AE59" s="1"/>
      <c r="AF59" s="1"/>
      <c r="AG59" s="1"/>
      <c r="AH59" s="1"/>
      <c r="AI59" s="1"/>
      <c r="AJ59" s="1"/>
      <c r="AK59" s="1"/>
      <c r="AN59" s="164"/>
      <c r="AO59" s="164"/>
      <c r="AP59" s="164"/>
      <c r="AQ59"/>
      <c r="AR59"/>
      <c r="AS59"/>
      <c r="AT59"/>
      <c r="AU59"/>
      <c r="AV59"/>
      <c r="AW59"/>
      <c r="AX59"/>
      <c r="AY59"/>
      <c r="AZ59"/>
      <c r="BA59"/>
      <c r="BB59"/>
    </row>
    <row r="60" spans="1:54">
      <c r="A60" s="169">
        <v>1058</v>
      </c>
      <c r="B60" t="s">
        <v>2447</v>
      </c>
      <c r="C60" t="s">
        <v>2448</v>
      </c>
      <c r="D60" t="s">
        <v>843</v>
      </c>
      <c r="E60" s="166" t="s">
        <v>844</v>
      </c>
      <c r="F60" t="s">
        <v>755</v>
      </c>
      <c r="G60" s="166" t="s">
        <v>182</v>
      </c>
      <c r="H60" t="s">
        <v>340</v>
      </c>
      <c r="I60" t="s">
        <v>2449</v>
      </c>
      <c r="J60" t="s">
        <v>2450</v>
      </c>
      <c r="K60" t="s">
        <v>427</v>
      </c>
      <c r="L60" t="s">
        <v>430</v>
      </c>
      <c r="M60" s="136"/>
      <c r="N60" s="136"/>
      <c r="O60" s="145"/>
      <c r="P60" s="136"/>
      <c r="Q60" s="129"/>
      <c r="R60" s="133"/>
      <c r="S60" s="134"/>
      <c r="T60" s="133"/>
      <c r="U60" s="129"/>
      <c r="V60" s="129"/>
      <c r="W60" s="134"/>
      <c r="X60" s="129"/>
      <c r="Y60" s="129"/>
      <c r="Z60" s="129"/>
      <c r="AA60" s="129"/>
      <c r="AB60" s="129" t="str">
        <f>IF(基本情報登録!$D$10="","",IF(基本情報登録!$D$10='登録データ（女）'!F60,1,0))</f>
        <v/>
      </c>
      <c r="AC60" s="129"/>
      <c r="AD60" s="126"/>
      <c r="AE60" s="1"/>
      <c r="AF60" s="1"/>
      <c r="AG60" s="1"/>
      <c r="AH60" s="1"/>
      <c r="AI60" s="1"/>
      <c r="AJ60" s="1"/>
      <c r="AK60" s="1"/>
      <c r="AN60" s="164"/>
      <c r="AO60" s="164"/>
      <c r="AP60" s="164"/>
      <c r="AQ60"/>
      <c r="AR60"/>
      <c r="AS60"/>
      <c r="AT60"/>
      <c r="AU60"/>
      <c r="AV60"/>
      <c r="AW60"/>
      <c r="AX60"/>
      <c r="AY60"/>
      <c r="AZ60"/>
      <c r="BA60"/>
      <c r="BB60"/>
    </row>
    <row r="61" spans="1:54">
      <c r="A61" s="169">
        <v>1059</v>
      </c>
      <c r="B61" t="s">
        <v>2451</v>
      </c>
      <c r="C61" t="s">
        <v>2452</v>
      </c>
      <c r="D61" t="s">
        <v>843</v>
      </c>
      <c r="E61" s="166" t="s">
        <v>844</v>
      </c>
      <c r="F61" t="s">
        <v>704</v>
      </c>
      <c r="G61" s="166">
        <v>4</v>
      </c>
      <c r="H61" t="s">
        <v>201</v>
      </c>
      <c r="I61" t="s">
        <v>1327</v>
      </c>
      <c r="J61" t="s">
        <v>2453</v>
      </c>
      <c r="K61" t="s">
        <v>427</v>
      </c>
      <c r="L61" t="s">
        <v>430</v>
      </c>
      <c r="M61" s="136"/>
      <c r="N61" s="136"/>
      <c r="O61" s="145"/>
      <c r="P61" s="136"/>
      <c r="Q61" s="137"/>
      <c r="R61" s="137"/>
      <c r="S61" s="137"/>
      <c r="T61" s="133"/>
      <c r="U61" s="129"/>
      <c r="V61" s="129"/>
      <c r="W61" s="134"/>
      <c r="X61" s="129"/>
      <c r="Y61" s="129"/>
      <c r="Z61" s="129"/>
      <c r="AA61" s="129"/>
      <c r="AB61" s="129" t="str">
        <f>IF(基本情報登録!$D$10="","",IF(基本情報登録!$D$10='登録データ（女）'!F61,1,0))</f>
        <v/>
      </c>
      <c r="AC61" s="129"/>
      <c r="AD61" s="126"/>
      <c r="AE61" s="1"/>
      <c r="AF61" s="1"/>
      <c r="AG61" s="1"/>
      <c r="AH61" s="1"/>
      <c r="AI61" s="1"/>
      <c r="AJ61" s="1"/>
      <c r="AK61" s="1"/>
      <c r="AN61" s="164"/>
      <c r="AO61" s="164"/>
      <c r="AP61" s="164"/>
      <c r="AQ61"/>
      <c r="AR61"/>
      <c r="AS61"/>
      <c r="AT61"/>
      <c r="AU61"/>
      <c r="AV61"/>
      <c r="AW61"/>
      <c r="AX61"/>
      <c r="AY61"/>
      <c r="AZ61"/>
      <c r="BA61"/>
      <c r="BB61"/>
    </row>
    <row r="62" spans="1:54">
      <c r="A62" s="169">
        <v>1060</v>
      </c>
      <c r="B62" t="s">
        <v>2454</v>
      </c>
      <c r="C62" t="s">
        <v>2455</v>
      </c>
      <c r="D62" t="s">
        <v>843</v>
      </c>
      <c r="E62" s="166" t="s">
        <v>844</v>
      </c>
      <c r="F62" t="s">
        <v>704</v>
      </c>
      <c r="G62" s="166">
        <v>4</v>
      </c>
      <c r="H62" t="s">
        <v>240</v>
      </c>
      <c r="I62" t="s">
        <v>2456</v>
      </c>
      <c r="J62" t="s">
        <v>2457</v>
      </c>
      <c r="K62" t="s">
        <v>427</v>
      </c>
      <c r="L62" t="s">
        <v>430</v>
      </c>
      <c r="M62" s="136"/>
      <c r="N62" s="136"/>
      <c r="O62" s="145"/>
      <c r="P62" s="136"/>
      <c r="Q62" s="137"/>
      <c r="R62" s="137"/>
      <c r="S62" s="137"/>
      <c r="T62" s="133"/>
      <c r="U62" s="129"/>
      <c r="V62" s="129"/>
      <c r="W62" s="134"/>
      <c r="X62" s="129"/>
      <c r="Y62" s="129"/>
      <c r="Z62" s="129"/>
      <c r="AA62" s="129"/>
      <c r="AB62" s="129" t="str">
        <f>IF(基本情報登録!$D$10="","",IF(基本情報登録!$D$10='登録データ（女）'!F62,1,0))</f>
        <v/>
      </c>
      <c r="AC62" s="129"/>
      <c r="AD62" s="126"/>
      <c r="AE62" s="1"/>
      <c r="AF62" s="1"/>
      <c r="AG62" s="1"/>
      <c r="AH62" s="1"/>
      <c r="AI62" s="1"/>
      <c r="AJ62" s="1"/>
      <c r="AK62" s="1"/>
      <c r="AN62" s="164"/>
      <c r="AO62" s="164"/>
      <c r="AP62" s="164"/>
      <c r="AQ62"/>
      <c r="AR62"/>
      <c r="AS62"/>
      <c r="AT62"/>
      <c r="AU62"/>
      <c r="AV62"/>
      <c r="AW62"/>
      <c r="AX62"/>
      <c r="AY62"/>
      <c r="AZ62"/>
      <c r="BA62"/>
      <c r="BB62"/>
    </row>
    <row r="63" spans="1:54">
      <c r="A63" s="169">
        <v>1061</v>
      </c>
      <c r="B63" t="s">
        <v>2458</v>
      </c>
      <c r="C63" t="s">
        <v>2459</v>
      </c>
      <c r="D63" t="s">
        <v>843</v>
      </c>
      <c r="E63" s="166" t="s">
        <v>844</v>
      </c>
      <c r="F63" t="s">
        <v>704</v>
      </c>
      <c r="G63" s="166">
        <v>4</v>
      </c>
      <c r="H63" t="s">
        <v>2460</v>
      </c>
      <c r="I63" t="s">
        <v>2461</v>
      </c>
      <c r="J63" t="s">
        <v>441</v>
      </c>
      <c r="K63" t="s">
        <v>427</v>
      </c>
      <c r="L63" t="s">
        <v>430</v>
      </c>
      <c r="M63" s="140"/>
      <c r="N63" s="140"/>
      <c r="O63" s="146"/>
      <c r="P63" s="140"/>
      <c r="Q63" s="137"/>
      <c r="R63" s="137"/>
      <c r="S63" s="137"/>
      <c r="T63" s="133"/>
      <c r="U63" s="129"/>
      <c r="V63" s="129"/>
      <c r="W63" s="134"/>
      <c r="X63" s="129"/>
      <c r="Y63" s="129"/>
      <c r="Z63" s="129"/>
      <c r="AA63" s="129"/>
      <c r="AB63" s="129" t="str">
        <f>IF(基本情報登録!$D$10="","",IF(基本情報登録!$D$10='登録データ（女）'!F63,1,0))</f>
        <v/>
      </c>
      <c r="AC63" s="129"/>
      <c r="AD63" s="126"/>
      <c r="AE63" s="1"/>
      <c r="AF63" s="1"/>
      <c r="AG63" s="1"/>
      <c r="AH63" s="1"/>
      <c r="AI63" s="1"/>
      <c r="AJ63" s="1"/>
      <c r="AK63" s="1"/>
      <c r="AN63" s="164"/>
      <c r="AO63" s="164"/>
      <c r="AP63" s="164"/>
      <c r="AQ63"/>
      <c r="AR63"/>
      <c r="AS63"/>
      <c r="AT63"/>
      <c r="AU63"/>
      <c r="AV63"/>
      <c r="AW63"/>
      <c r="AX63"/>
      <c r="AY63"/>
      <c r="AZ63"/>
      <c r="BA63"/>
      <c r="BB63"/>
    </row>
    <row r="64" spans="1:54">
      <c r="A64" s="169">
        <v>1062</v>
      </c>
      <c r="B64" t="s">
        <v>2462</v>
      </c>
      <c r="C64" t="s">
        <v>2463</v>
      </c>
      <c r="D64" t="s">
        <v>1115</v>
      </c>
      <c r="E64" s="166" t="s">
        <v>1116</v>
      </c>
      <c r="F64" t="s">
        <v>704</v>
      </c>
      <c r="G64" s="166">
        <v>3</v>
      </c>
      <c r="H64" t="s">
        <v>311</v>
      </c>
      <c r="I64" t="s">
        <v>2464</v>
      </c>
      <c r="J64" t="s">
        <v>464</v>
      </c>
      <c r="K64" t="s">
        <v>427</v>
      </c>
      <c r="L64" t="s">
        <v>430</v>
      </c>
      <c r="M64" s="136"/>
      <c r="N64" s="136"/>
      <c r="O64" s="145"/>
      <c r="P64" s="136"/>
      <c r="Q64" s="137"/>
      <c r="R64" s="137"/>
      <c r="S64" s="137"/>
      <c r="T64" s="133"/>
      <c r="U64" s="129"/>
      <c r="V64" s="129"/>
      <c r="W64" s="134"/>
      <c r="X64" s="129"/>
      <c r="Y64" s="129"/>
      <c r="Z64" s="129"/>
      <c r="AA64" s="129"/>
      <c r="AB64" s="129" t="str">
        <f>IF(基本情報登録!$D$10="","",IF(基本情報登録!$D$10='登録データ（女）'!F64,1,0))</f>
        <v/>
      </c>
      <c r="AC64" s="129"/>
      <c r="AD64" s="126"/>
      <c r="AE64" s="1"/>
      <c r="AF64" s="1"/>
      <c r="AG64" s="1"/>
      <c r="AH64" s="1"/>
      <c r="AI64" s="1"/>
      <c r="AJ64" s="1"/>
      <c r="AK64" s="1"/>
      <c r="AN64" s="164"/>
      <c r="AO64" s="164"/>
      <c r="AP64" s="164"/>
      <c r="AQ64"/>
      <c r="AR64"/>
      <c r="AS64"/>
      <c r="AT64"/>
      <c r="AU64"/>
      <c r="AV64"/>
      <c r="AW64"/>
      <c r="AX64"/>
      <c r="AY64"/>
      <c r="AZ64"/>
      <c r="BA64"/>
      <c r="BB64"/>
    </row>
    <row r="65" spans="1:54">
      <c r="A65" s="169">
        <v>1063</v>
      </c>
      <c r="B65" t="s">
        <v>2465</v>
      </c>
      <c r="C65" t="s">
        <v>2466</v>
      </c>
      <c r="D65" t="s">
        <v>843</v>
      </c>
      <c r="E65" s="166" t="s">
        <v>844</v>
      </c>
      <c r="F65" t="s">
        <v>704</v>
      </c>
      <c r="G65" s="166">
        <v>3</v>
      </c>
      <c r="H65" t="s">
        <v>2467</v>
      </c>
      <c r="I65" t="s">
        <v>2468</v>
      </c>
      <c r="J65" t="s">
        <v>458</v>
      </c>
      <c r="K65" t="s">
        <v>427</v>
      </c>
      <c r="L65" t="s">
        <v>430</v>
      </c>
      <c r="M65" s="129"/>
      <c r="N65" s="129"/>
      <c r="O65" s="141"/>
      <c r="P65" s="129"/>
      <c r="Q65" s="137"/>
      <c r="R65" s="137"/>
      <c r="S65" s="137"/>
      <c r="T65" s="133"/>
      <c r="U65" s="129"/>
      <c r="V65" s="129"/>
      <c r="W65" s="134"/>
      <c r="X65" s="129"/>
      <c r="Y65" s="129"/>
      <c r="Z65" s="129"/>
      <c r="AA65" s="129"/>
      <c r="AB65" s="129" t="str">
        <f>IF(基本情報登録!$D$10="","",IF(基本情報登録!$D$10='登録データ（女）'!F65,1,0))</f>
        <v/>
      </c>
      <c r="AC65" s="129"/>
      <c r="AD65" s="126"/>
      <c r="AE65" s="1"/>
      <c r="AF65" s="1"/>
      <c r="AG65" s="1"/>
      <c r="AH65" s="1"/>
      <c r="AI65" s="1"/>
      <c r="AJ65" s="1"/>
      <c r="AK65" s="1"/>
      <c r="AN65" s="164"/>
      <c r="AO65" s="164"/>
      <c r="AP65" s="164"/>
      <c r="AQ65"/>
      <c r="AR65"/>
      <c r="AS65"/>
      <c r="AT65"/>
      <c r="AU65"/>
      <c r="AV65"/>
      <c r="AW65"/>
      <c r="AX65"/>
      <c r="AY65"/>
      <c r="AZ65"/>
      <c r="BA65"/>
      <c r="BB65"/>
    </row>
    <row r="66" spans="1:54">
      <c r="A66" s="169">
        <v>1064</v>
      </c>
      <c r="B66" t="s">
        <v>2469</v>
      </c>
      <c r="C66" t="s">
        <v>2470</v>
      </c>
      <c r="D66" t="s">
        <v>1115</v>
      </c>
      <c r="E66" s="166" t="s">
        <v>1116</v>
      </c>
      <c r="F66" t="s">
        <v>704</v>
      </c>
      <c r="G66" s="166">
        <v>2</v>
      </c>
      <c r="H66" t="s">
        <v>2471</v>
      </c>
      <c r="I66" t="s">
        <v>2472</v>
      </c>
      <c r="J66" t="s">
        <v>444</v>
      </c>
      <c r="K66" t="s">
        <v>427</v>
      </c>
      <c r="L66" t="s">
        <v>430</v>
      </c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29" t="str">
        <f>IF(基本情報登録!$D$10="","",IF(基本情報登録!$D$10='登録データ（女）'!F66,1,0))</f>
        <v/>
      </c>
      <c r="AC66" s="137"/>
      <c r="AN66" s="164"/>
      <c r="AO66" s="164"/>
      <c r="AP66" s="164"/>
      <c r="AQ66"/>
      <c r="AR66"/>
      <c r="AS66"/>
      <c r="AT66"/>
      <c r="AU66"/>
      <c r="AV66"/>
      <c r="AW66"/>
      <c r="AX66"/>
      <c r="AY66"/>
      <c r="AZ66"/>
      <c r="BA66"/>
      <c r="BB66"/>
    </row>
    <row r="67" spans="1:54">
      <c r="A67" s="169">
        <v>1065</v>
      </c>
      <c r="B67" t="s">
        <v>2473</v>
      </c>
      <c r="C67" t="s">
        <v>2474</v>
      </c>
      <c r="D67" t="s">
        <v>843</v>
      </c>
      <c r="E67" s="166" t="s">
        <v>844</v>
      </c>
      <c r="F67" t="s">
        <v>704</v>
      </c>
      <c r="G67" s="166">
        <v>2</v>
      </c>
      <c r="H67" t="s">
        <v>1142</v>
      </c>
      <c r="I67" t="s">
        <v>567</v>
      </c>
      <c r="J67" t="s">
        <v>2475</v>
      </c>
      <c r="K67" t="s">
        <v>427</v>
      </c>
      <c r="L67" t="s">
        <v>430</v>
      </c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29" t="str">
        <f>IF(基本情報登録!$D$10="","",IF(基本情報登録!$D$10='登録データ（女）'!F67,1,0))</f>
        <v/>
      </c>
      <c r="AC67" s="137"/>
      <c r="AN67" s="164"/>
      <c r="AO67" s="164"/>
      <c r="AP67" s="164"/>
      <c r="AQ67"/>
      <c r="AR67"/>
      <c r="AS67"/>
      <c r="AT67"/>
      <c r="AU67"/>
      <c r="AV67"/>
      <c r="AW67"/>
      <c r="AX67"/>
      <c r="AY67"/>
      <c r="AZ67"/>
      <c r="BA67"/>
      <c r="BB67"/>
    </row>
    <row r="68" spans="1:54">
      <c r="A68" s="169">
        <v>1066</v>
      </c>
      <c r="B68" t="s">
        <v>2476</v>
      </c>
      <c r="C68" t="s">
        <v>2477</v>
      </c>
      <c r="D68" t="s">
        <v>205</v>
      </c>
      <c r="E68" s="166" t="s">
        <v>206</v>
      </c>
      <c r="F68" t="s">
        <v>737</v>
      </c>
      <c r="G68" s="166" t="s">
        <v>182</v>
      </c>
      <c r="H68" t="s">
        <v>2478</v>
      </c>
      <c r="I68" t="s">
        <v>2068</v>
      </c>
      <c r="J68" t="s">
        <v>452</v>
      </c>
      <c r="K68" t="s">
        <v>427</v>
      </c>
      <c r="L68" t="s">
        <v>430</v>
      </c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29" t="str">
        <f>IF(基本情報登録!$D$10="","",IF(基本情報登録!$D$10='登録データ（女）'!F68,1,0))</f>
        <v/>
      </c>
      <c r="AC68" s="137"/>
      <c r="AN68" s="164"/>
      <c r="AO68" s="164"/>
      <c r="AP68" s="164"/>
      <c r="AQ68"/>
      <c r="AR68"/>
      <c r="AS68"/>
      <c r="AT68"/>
      <c r="AU68"/>
      <c r="AV68"/>
      <c r="AW68"/>
      <c r="AX68"/>
      <c r="AY68"/>
      <c r="AZ68"/>
      <c r="BA68"/>
      <c r="BB68"/>
    </row>
    <row r="69" spans="1:54">
      <c r="A69" s="169">
        <v>1067</v>
      </c>
      <c r="B69" t="s">
        <v>2479</v>
      </c>
      <c r="C69" t="s">
        <v>2480</v>
      </c>
      <c r="D69" t="s">
        <v>205</v>
      </c>
      <c r="E69" s="166" t="s">
        <v>206</v>
      </c>
      <c r="F69" t="s">
        <v>737</v>
      </c>
      <c r="G69" s="166" t="s">
        <v>182</v>
      </c>
      <c r="H69" t="s">
        <v>285</v>
      </c>
      <c r="I69" t="s">
        <v>605</v>
      </c>
      <c r="J69" t="s">
        <v>2481</v>
      </c>
      <c r="K69" t="s">
        <v>427</v>
      </c>
      <c r="L69" t="s">
        <v>430</v>
      </c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29" t="str">
        <f>IF(基本情報登録!$D$10="","",IF(基本情報登録!$D$10='登録データ（女）'!F69,1,0))</f>
        <v/>
      </c>
      <c r="AC69" s="137"/>
      <c r="AN69" s="164"/>
      <c r="AO69" s="164"/>
      <c r="AP69" s="164"/>
      <c r="AQ69"/>
      <c r="AR69"/>
      <c r="AS69"/>
      <c r="AT69"/>
      <c r="AU69"/>
      <c r="AV69"/>
      <c r="AW69"/>
      <c r="AX69"/>
      <c r="AY69"/>
      <c r="AZ69"/>
      <c r="BA69"/>
      <c r="BB69"/>
    </row>
    <row r="70" spans="1:54">
      <c r="A70" s="169">
        <v>1068</v>
      </c>
      <c r="B70" t="s">
        <v>2482</v>
      </c>
      <c r="C70" t="s">
        <v>2483</v>
      </c>
      <c r="D70" t="s">
        <v>205</v>
      </c>
      <c r="E70" s="166" t="s">
        <v>206</v>
      </c>
      <c r="F70" t="s">
        <v>737</v>
      </c>
      <c r="G70" s="166" t="s">
        <v>182</v>
      </c>
      <c r="H70" t="s">
        <v>342</v>
      </c>
      <c r="I70" t="s">
        <v>547</v>
      </c>
      <c r="J70" t="s">
        <v>2484</v>
      </c>
      <c r="K70" t="s">
        <v>427</v>
      </c>
      <c r="L70" t="s">
        <v>430</v>
      </c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29" t="str">
        <f>IF(基本情報登録!$D$10="","",IF(基本情報登録!$D$10='登録データ（女）'!F70,1,0))</f>
        <v/>
      </c>
      <c r="AC70" s="137"/>
      <c r="AN70" s="164"/>
      <c r="AO70" s="164"/>
      <c r="AP70" s="164"/>
      <c r="AQ70"/>
      <c r="AR70"/>
      <c r="AS70"/>
      <c r="AT70"/>
      <c r="AU70"/>
      <c r="AV70"/>
      <c r="AW70"/>
      <c r="AX70"/>
      <c r="AY70"/>
      <c r="AZ70"/>
      <c r="BA70"/>
      <c r="BB70"/>
    </row>
    <row r="71" spans="1:54">
      <c r="A71" s="169">
        <v>1069</v>
      </c>
      <c r="B71" t="s">
        <v>2485</v>
      </c>
      <c r="C71" t="s">
        <v>2486</v>
      </c>
      <c r="D71" t="s">
        <v>205</v>
      </c>
      <c r="E71" s="166" t="s">
        <v>206</v>
      </c>
      <c r="F71" t="s">
        <v>737</v>
      </c>
      <c r="G71" s="166" t="s">
        <v>182</v>
      </c>
      <c r="H71" t="s">
        <v>283</v>
      </c>
      <c r="I71" t="s">
        <v>2487</v>
      </c>
      <c r="J71" t="s">
        <v>2488</v>
      </c>
      <c r="K71" t="s">
        <v>427</v>
      </c>
      <c r="L71" t="s">
        <v>430</v>
      </c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29" t="str">
        <f>IF(基本情報登録!$D$10="","",IF(基本情報登録!$D$10='登録データ（女）'!F71,1,0))</f>
        <v/>
      </c>
      <c r="AC71" s="137"/>
      <c r="AN71" s="164"/>
      <c r="AO71" s="164"/>
      <c r="AP71" s="164"/>
      <c r="AQ71"/>
      <c r="AR71"/>
      <c r="AS71"/>
      <c r="AT71"/>
      <c r="AU71"/>
      <c r="AV71"/>
      <c r="AW71"/>
      <c r="AX71"/>
      <c r="AY71"/>
      <c r="AZ71"/>
      <c r="BA71"/>
      <c r="BB71"/>
    </row>
    <row r="72" spans="1:54">
      <c r="A72" s="169">
        <v>1070</v>
      </c>
      <c r="B72" t="s">
        <v>2489</v>
      </c>
      <c r="C72" t="s">
        <v>2490</v>
      </c>
      <c r="D72" t="s">
        <v>205</v>
      </c>
      <c r="E72" s="166" t="s">
        <v>206</v>
      </c>
      <c r="F72" t="s">
        <v>737</v>
      </c>
      <c r="G72" s="166" t="s">
        <v>184</v>
      </c>
      <c r="H72" t="s">
        <v>412</v>
      </c>
      <c r="I72" t="s">
        <v>2491</v>
      </c>
      <c r="J72" t="s">
        <v>456</v>
      </c>
      <c r="K72" t="s">
        <v>427</v>
      </c>
      <c r="L72" t="s">
        <v>430</v>
      </c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29" t="str">
        <f>IF(基本情報登録!$D$10="","",IF(基本情報登録!$D$10='登録データ（女）'!F72,1,0))</f>
        <v/>
      </c>
      <c r="AC72" s="137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</row>
    <row r="73" spans="1:54">
      <c r="A73" s="169">
        <v>1071</v>
      </c>
      <c r="B73" t="s">
        <v>2492</v>
      </c>
      <c r="C73" t="s">
        <v>2493</v>
      </c>
      <c r="D73" t="s">
        <v>205</v>
      </c>
      <c r="E73" s="166" t="s">
        <v>206</v>
      </c>
      <c r="F73" t="s">
        <v>737</v>
      </c>
      <c r="G73" s="166" t="s">
        <v>184</v>
      </c>
      <c r="H73" t="s">
        <v>2494</v>
      </c>
      <c r="I73" t="s">
        <v>2495</v>
      </c>
      <c r="J73" t="s">
        <v>463</v>
      </c>
      <c r="K73" t="s">
        <v>427</v>
      </c>
      <c r="L73" t="s">
        <v>430</v>
      </c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29" t="str">
        <f>IF(基本情報登録!$D$10="","",IF(基本情報登録!$D$10='登録データ（女）'!F73,1,0))</f>
        <v/>
      </c>
      <c r="AC73" s="137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</row>
    <row r="74" spans="1:54">
      <c r="A74" s="169">
        <v>1072</v>
      </c>
      <c r="B74" t="s">
        <v>2496</v>
      </c>
      <c r="C74" t="s">
        <v>2497</v>
      </c>
      <c r="D74" t="s">
        <v>856</v>
      </c>
      <c r="E74" s="166" t="s">
        <v>857</v>
      </c>
      <c r="F74" t="s">
        <v>683</v>
      </c>
      <c r="G74" s="166" t="s">
        <v>182</v>
      </c>
      <c r="H74" t="s">
        <v>320</v>
      </c>
      <c r="I74" t="s">
        <v>2068</v>
      </c>
      <c r="J74" t="s">
        <v>2329</v>
      </c>
      <c r="K74" t="s">
        <v>427</v>
      </c>
      <c r="L74" t="s">
        <v>430</v>
      </c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29" t="str">
        <f>IF(基本情報登録!$D$10="","",IF(基本情報登録!$D$10='登録データ（女）'!F74,1,0))</f>
        <v/>
      </c>
      <c r="AC74" s="137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</row>
    <row r="75" spans="1:54">
      <c r="A75" s="169">
        <v>1073</v>
      </c>
      <c r="B75" t="s">
        <v>2498</v>
      </c>
      <c r="C75" t="s">
        <v>2499</v>
      </c>
      <c r="D75" t="s">
        <v>856</v>
      </c>
      <c r="E75" s="166" t="s">
        <v>857</v>
      </c>
      <c r="F75" t="s">
        <v>683</v>
      </c>
      <c r="G75" s="166" t="s">
        <v>182</v>
      </c>
      <c r="H75" t="s">
        <v>304</v>
      </c>
      <c r="I75" t="s">
        <v>547</v>
      </c>
      <c r="J75" t="s">
        <v>2500</v>
      </c>
      <c r="K75" t="s">
        <v>427</v>
      </c>
      <c r="L75" t="s">
        <v>430</v>
      </c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29" t="str">
        <f>IF(基本情報登録!$D$10="","",IF(基本情報登録!$D$10='登録データ（女）'!F75,1,0))</f>
        <v/>
      </c>
      <c r="AC75" s="137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</row>
    <row r="76" spans="1:54">
      <c r="A76" s="169">
        <v>1074</v>
      </c>
      <c r="B76" t="s">
        <v>2501</v>
      </c>
      <c r="C76" t="s">
        <v>2502</v>
      </c>
      <c r="D76" t="s">
        <v>856</v>
      </c>
      <c r="E76" s="166" t="s">
        <v>857</v>
      </c>
      <c r="F76" t="s">
        <v>683</v>
      </c>
      <c r="G76" s="166" t="s">
        <v>182</v>
      </c>
      <c r="H76" t="s">
        <v>1075</v>
      </c>
      <c r="I76" t="s">
        <v>2503</v>
      </c>
      <c r="J76" t="s">
        <v>2504</v>
      </c>
      <c r="K76" t="s">
        <v>427</v>
      </c>
      <c r="L76" t="s">
        <v>430</v>
      </c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29" t="str">
        <f>IF(基本情報登録!$D$10="","",IF(基本情報登録!$D$10='登録データ（女）'!F76,1,0))</f>
        <v/>
      </c>
      <c r="AC76" s="137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</row>
    <row r="77" spans="1:54">
      <c r="A77" s="169">
        <v>1075</v>
      </c>
      <c r="B77" t="s">
        <v>2505</v>
      </c>
      <c r="C77" t="s">
        <v>2506</v>
      </c>
      <c r="D77" t="s">
        <v>856</v>
      </c>
      <c r="E77" s="166" t="s">
        <v>857</v>
      </c>
      <c r="F77" t="s">
        <v>683</v>
      </c>
      <c r="G77" s="166" t="s">
        <v>184</v>
      </c>
      <c r="H77" t="s">
        <v>276</v>
      </c>
      <c r="I77" t="s">
        <v>447</v>
      </c>
      <c r="J77" t="s">
        <v>461</v>
      </c>
      <c r="K77" t="s">
        <v>427</v>
      </c>
      <c r="L77" t="s">
        <v>430</v>
      </c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29" t="str">
        <f>IF(基本情報登録!$D$10="","",IF(基本情報登録!$D$10='登録データ（女）'!F77,1,0))</f>
        <v/>
      </c>
      <c r="AC77" s="13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</row>
    <row r="78" spans="1:54">
      <c r="A78" s="169">
        <v>1076</v>
      </c>
      <c r="B78" t="s">
        <v>2507</v>
      </c>
      <c r="C78" t="s">
        <v>2508</v>
      </c>
      <c r="D78" t="s">
        <v>856</v>
      </c>
      <c r="E78" s="166" t="s">
        <v>857</v>
      </c>
      <c r="F78" t="s">
        <v>683</v>
      </c>
      <c r="G78" s="166" t="s">
        <v>184</v>
      </c>
      <c r="H78" t="s">
        <v>1478</v>
      </c>
      <c r="I78" t="s">
        <v>1744</v>
      </c>
      <c r="J78" t="s">
        <v>2509</v>
      </c>
      <c r="K78" t="s">
        <v>427</v>
      </c>
      <c r="L78" t="s">
        <v>430</v>
      </c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29" t="str">
        <f>IF(基本情報登録!$D$10="","",IF(基本情報登録!$D$10='登録データ（女）'!F78,1,0))</f>
        <v/>
      </c>
      <c r="AC78" s="137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</row>
    <row r="79" spans="1:54">
      <c r="A79" s="169">
        <v>1077</v>
      </c>
      <c r="B79" t="s">
        <v>2510</v>
      </c>
      <c r="C79" t="s">
        <v>2511</v>
      </c>
      <c r="D79" t="s">
        <v>856</v>
      </c>
      <c r="E79" s="166" t="s">
        <v>857</v>
      </c>
      <c r="F79" t="s">
        <v>683</v>
      </c>
      <c r="G79" s="166" t="s">
        <v>184</v>
      </c>
      <c r="H79" t="s">
        <v>2512</v>
      </c>
      <c r="I79" t="s">
        <v>482</v>
      </c>
      <c r="J79" t="s">
        <v>429</v>
      </c>
      <c r="K79" t="s">
        <v>427</v>
      </c>
      <c r="L79" t="s">
        <v>430</v>
      </c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29" t="str">
        <f>IF(基本情報登録!$D$10="","",IF(基本情報登録!$D$10='登録データ（女）'!F79,1,0))</f>
        <v/>
      </c>
      <c r="AC79" s="137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</row>
    <row r="80" spans="1:54">
      <c r="A80" s="169">
        <v>1078</v>
      </c>
      <c r="B80" t="s">
        <v>2513</v>
      </c>
      <c r="C80" t="s">
        <v>2514</v>
      </c>
      <c r="D80" t="s">
        <v>856</v>
      </c>
      <c r="E80" s="166" t="s">
        <v>857</v>
      </c>
      <c r="F80" t="s">
        <v>683</v>
      </c>
      <c r="G80" s="166" t="s">
        <v>184</v>
      </c>
      <c r="H80" t="s">
        <v>2515</v>
      </c>
      <c r="I80" t="s">
        <v>434</v>
      </c>
      <c r="J80" t="s">
        <v>2516</v>
      </c>
      <c r="K80" t="s">
        <v>427</v>
      </c>
      <c r="L80" t="s">
        <v>430</v>
      </c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29" t="str">
        <f>IF(基本情報登録!$D$10="","",IF(基本情報登録!$D$10='登録データ（女）'!F80,1,0))</f>
        <v/>
      </c>
      <c r="AC80" s="137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</row>
    <row r="81" spans="1:54">
      <c r="A81" s="169">
        <v>1079</v>
      </c>
      <c r="B81" t="s">
        <v>2517</v>
      </c>
      <c r="C81" t="s">
        <v>2518</v>
      </c>
      <c r="D81" t="s">
        <v>856</v>
      </c>
      <c r="E81" s="166" t="s">
        <v>857</v>
      </c>
      <c r="F81" t="s">
        <v>683</v>
      </c>
      <c r="G81" s="166" t="s">
        <v>184</v>
      </c>
      <c r="H81" t="s">
        <v>2519</v>
      </c>
      <c r="I81" t="s">
        <v>2520</v>
      </c>
      <c r="J81" t="s">
        <v>2350</v>
      </c>
      <c r="K81" t="s">
        <v>427</v>
      </c>
      <c r="L81" t="s">
        <v>430</v>
      </c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29" t="str">
        <f>IF(基本情報登録!$D$10="","",IF(基本情報登録!$D$10='登録データ（女）'!F81,1,0))</f>
        <v/>
      </c>
      <c r="AC81" s="137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</row>
    <row r="82" spans="1:54">
      <c r="A82" s="169">
        <v>1080</v>
      </c>
      <c r="B82" t="s">
        <v>2521</v>
      </c>
      <c r="C82" t="s">
        <v>2522</v>
      </c>
      <c r="D82" t="s">
        <v>856</v>
      </c>
      <c r="E82" s="166" t="s">
        <v>857</v>
      </c>
      <c r="F82" t="s">
        <v>683</v>
      </c>
      <c r="G82" s="166" t="s">
        <v>184</v>
      </c>
      <c r="H82" t="s">
        <v>1481</v>
      </c>
      <c r="I82" t="s">
        <v>2523</v>
      </c>
      <c r="J82" t="s">
        <v>2524</v>
      </c>
      <c r="K82" t="s">
        <v>427</v>
      </c>
      <c r="L82" t="s">
        <v>430</v>
      </c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29" t="str">
        <f>IF(基本情報登録!$D$10="","",IF(基本情報登録!$D$10='登録データ（女）'!F82,1,0))</f>
        <v/>
      </c>
      <c r="AC82" s="137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</row>
    <row r="83" spans="1:54">
      <c r="A83" s="169">
        <v>1081</v>
      </c>
      <c r="B83" t="s">
        <v>2525</v>
      </c>
      <c r="C83" t="s">
        <v>2526</v>
      </c>
      <c r="D83" t="s">
        <v>843</v>
      </c>
      <c r="E83" s="166" t="s">
        <v>844</v>
      </c>
      <c r="F83" t="s">
        <v>701</v>
      </c>
      <c r="G83" s="166">
        <v>4</v>
      </c>
      <c r="H83" t="s">
        <v>1844</v>
      </c>
      <c r="I83" t="s">
        <v>1704</v>
      </c>
      <c r="J83" t="s">
        <v>2290</v>
      </c>
      <c r="K83" t="s">
        <v>427</v>
      </c>
      <c r="L83" t="s">
        <v>430</v>
      </c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29" t="str">
        <f>IF(基本情報登録!$D$10="","",IF(基本情報登録!$D$10='登録データ（女）'!F83,1,0))</f>
        <v/>
      </c>
      <c r="AC83" s="137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</row>
    <row r="84" spans="1:54">
      <c r="A84" s="169">
        <v>1082</v>
      </c>
      <c r="B84" t="s">
        <v>2527</v>
      </c>
      <c r="C84" t="s">
        <v>2528</v>
      </c>
      <c r="D84" t="s">
        <v>788</v>
      </c>
      <c r="E84" s="166" t="s">
        <v>789</v>
      </c>
      <c r="F84" t="s">
        <v>701</v>
      </c>
      <c r="G84" s="166">
        <v>4</v>
      </c>
      <c r="H84" t="s">
        <v>2529</v>
      </c>
      <c r="I84" t="s">
        <v>582</v>
      </c>
      <c r="J84" t="s">
        <v>450</v>
      </c>
      <c r="K84" t="s">
        <v>427</v>
      </c>
      <c r="L84" t="s">
        <v>430</v>
      </c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29" t="str">
        <f>IF(基本情報登録!$D$10="","",IF(基本情報登録!$D$10='登録データ（女）'!F84,1,0))</f>
        <v/>
      </c>
      <c r="AC84" s="137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</row>
    <row r="85" spans="1:54">
      <c r="A85" s="169">
        <v>1083</v>
      </c>
      <c r="B85" t="s">
        <v>2530</v>
      </c>
      <c r="C85" t="s">
        <v>2531</v>
      </c>
      <c r="D85" t="s">
        <v>1115</v>
      </c>
      <c r="E85" s="166" t="s">
        <v>1116</v>
      </c>
      <c r="F85" t="s">
        <v>701</v>
      </c>
      <c r="G85" s="166">
        <v>4</v>
      </c>
      <c r="H85" t="s">
        <v>2532</v>
      </c>
      <c r="I85" t="s">
        <v>1406</v>
      </c>
      <c r="J85" t="s">
        <v>2533</v>
      </c>
      <c r="K85" t="s">
        <v>427</v>
      </c>
      <c r="L85" t="s">
        <v>430</v>
      </c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29" t="str">
        <f>IF(基本情報登録!$D$10="","",IF(基本情報登録!$D$10='登録データ（女）'!F85,1,0))</f>
        <v/>
      </c>
      <c r="AC85" s="137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</row>
    <row r="86" spans="1:54">
      <c r="A86" s="169">
        <v>1084</v>
      </c>
      <c r="B86" t="s">
        <v>2534</v>
      </c>
      <c r="C86" t="s">
        <v>2535</v>
      </c>
      <c r="D86" t="s">
        <v>843</v>
      </c>
      <c r="E86" s="166" t="s">
        <v>844</v>
      </c>
      <c r="F86" t="s">
        <v>701</v>
      </c>
      <c r="G86" s="166">
        <v>3</v>
      </c>
      <c r="H86" t="s">
        <v>2306</v>
      </c>
      <c r="I86" t="s">
        <v>1355</v>
      </c>
      <c r="J86" t="s">
        <v>2536</v>
      </c>
      <c r="K86" t="s">
        <v>427</v>
      </c>
      <c r="L86" t="s">
        <v>430</v>
      </c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29" t="str">
        <f>IF(基本情報登録!$D$10="","",IF(基本情報登録!$D$10='登録データ（女）'!F86,1,0))</f>
        <v/>
      </c>
      <c r="AC86" s="137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</row>
    <row r="87" spans="1:54">
      <c r="A87" s="169">
        <v>1085</v>
      </c>
      <c r="B87" t="s">
        <v>2537</v>
      </c>
      <c r="C87" t="s">
        <v>2538</v>
      </c>
      <c r="D87" t="s">
        <v>1115</v>
      </c>
      <c r="E87" s="166" t="s">
        <v>1116</v>
      </c>
      <c r="F87" t="s">
        <v>701</v>
      </c>
      <c r="G87" s="166">
        <v>3</v>
      </c>
      <c r="H87" t="s">
        <v>1425</v>
      </c>
      <c r="I87" t="s">
        <v>2487</v>
      </c>
      <c r="J87" t="s">
        <v>464</v>
      </c>
      <c r="K87" t="s">
        <v>427</v>
      </c>
      <c r="L87" t="s">
        <v>430</v>
      </c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29" t="str">
        <f>IF(基本情報登録!$D$10="","",IF(基本情報登録!$D$10='登録データ（女）'!F87,1,0))</f>
        <v/>
      </c>
      <c r="AC87" s="13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</row>
    <row r="88" spans="1:54">
      <c r="A88" s="169">
        <v>1086</v>
      </c>
      <c r="B88" t="s">
        <v>2539</v>
      </c>
      <c r="C88" t="s">
        <v>2540</v>
      </c>
      <c r="D88" t="s">
        <v>843</v>
      </c>
      <c r="E88" s="166" t="s">
        <v>844</v>
      </c>
      <c r="F88" t="s">
        <v>701</v>
      </c>
      <c r="G88" s="166">
        <v>3</v>
      </c>
      <c r="H88" t="s">
        <v>2541</v>
      </c>
      <c r="I88" t="s">
        <v>2542</v>
      </c>
      <c r="J88" t="s">
        <v>433</v>
      </c>
      <c r="K88" t="s">
        <v>427</v>
      </c>
      <c r="L88" t="s">
        <v>430</v>
      </c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29" t="str">
        <f>IF(基本情報登録!$D$10="","",IF(基本情報登録!$D$10='登録データ（女）'!F88,1,0))</f>
        <v/>
      </c>
      <c r="AC88" s="137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</row>
    <row r="89" spans="1:54">
      <c r="A89" s="169">
        <v>1087</v>
      </c>
      <c r="B89" t="s">
        <v>2543</v>
      </c>
      <c r="C89" t="s">
        <v>2544</v>
      </c>
      <c r="D89" t="s">
        <v>843</v>
      </c>
      <c r="E89" s="166" t="s">
        <v>844</v>
      </c>
      <c r="F89" t="s">
        <v>701</v>
      </c>
      <c r="G89" s="166">
        <v>3</v>
      </c>
      <c r="H89" t="s">
        <v>2020</v>
      </c>
      <c r="I89" t="s">
        <v>482</v>
      </c>
      <c r="J89" t="s">
        <v>2290</v>
      </c>
      <c r="K89" t="s">
        <v>427</v>
      </c>
      <c r="L89" t="s">
        <v>430</v>
      </c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29" t="str">
        <f>IF(基本情報登録!$D$10="","",IF(基本情報登録!$D$10='登録データ（女）'!F89,1,0))</f>
        <v/>
      </c>
      <c r="AC89" s="137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</row>
    <row r="90" spans="1:54">
      <c r="A90" s="169">
        <v>1088</v>
      </c>
      <c r="B90" t="s">
        <v>2545</v>
      </c>
      <c r="C90" t="s">
        <v>2546</v>
      </c>
      <c r="D90" t="s">
        <v>205</v>
      </c>
      <c r="E90" s="166" t="s">
        <v>206</v>
      </c>
      <c r="F90" t="s">
        <v>701</v>
      </c>
      <c r="G90" s="166">
        <v>4</v>
      </c>
      <c r="H90" t="s">
        <v>1766</v>
      </c>
      <c r="I90" t="s">
        <v>1364</v>
      </c>
      <c r="J90" t="s">
        <v>2547</v>
      </c>
      <c r="K90" t="s">
        <v>427</v>
      </c>
      <c r="L90" t="s">
        <v>430</v>
      </c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29" t="str">
        <f>IF(基本情報登録!$D$10="","",IF(基本情報登録!$D$10='登録データ（女）'!F90,1,0))</f>
        <v/>
      </c>
      <c r="AC90" s="137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</row>
    <row r="91" spans="1:54">
      <c r="A91" s="169">
        <v>1089</v>
      </c>
      <c r="B91" t="s">
        <v>2548</v>
      </c>
      <c r="C91" t="s">
        <v>2549</v>
      </c>
      <c r="D91" t="s">
        <v>843</v>
      </c>
      <c r="E91" s="166" t="s">
        <v>844</v>
      </c>
      <c r="F91" t="s">
        <v>701</v>
      </c>
      <c r="G91" s="166">
        <v>4</v>
      </c>
      <c r="H91" t="s">
        <v>1245</v>
      </c>
      <c r="I91" t="s">
        <v>2550</v>
      </c>
      <c r="J91" t="s">
        <v>2551</v>
      </c>
      <c r="K91" t="s">
        <v>427</v>
      </c>
      <c r="L91" t="s">
        <v>430</v>
      </c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29" t="str">
        <f>IF(基本情報登録!$D$10="","",IF(基本情報登録!$D$10='登録データ（女）'!F91,1,0))</f>
        <v/>
      </c>
      <c r="AC91" s="137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</row>
    <row r="92" spans="1:54">
      <c r="A92" s="169">
        <v>1090</v>
      </c>
      <c r="B92" t="s">
        <v>2552</v>
      </c>
      <c r="C92" t="s">
        <v>2553</v>
      </c>
      <c r="D92" t="s">
        <v>843</v>
      </c>
      <c r="E92" s="166" t="s">
        <v>844</v>
      </c>
      <c r="F92" t="s">
        <v>701</v>
      </c>
      <c r="G92" s="166">
        <v>4</v>
      </c>
      <c r="H92" t="s">
        <v>1245</v>
      </c>
      <c r="I92" t="s">
        <v>447</v>
      </c>
      <c r="J92" t="s">
        <v>450</v>
      </c>
      <c r="K92" t="s">
        <v>427</v>
      </c>
      <c r="L92" t="s">
        <v>430</v>
      </c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29" t="str">
        <f>IF(基本情報登録!$D$10="","",IF(基本情報登録!$D$10='登録データ（女）'!F92,1,0))</f>
        <v/>
      </c>
      <c r="AC92" s="137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</row>
    <row r="93" spans="1:54">
      <c r="A93" s="169">
        <v>1091</v>
      </c>
      <c r="B93" t="s">
        <v>2554</v>
      </c>
      <c r="C93" t="s">
        <v>2555</v>
      </c>
      <c r="D93" t="s">
        <v>205</v>
      </c>
      <c r="E93" s="166" t="s">
        <v>206</v>
      </c>
      <c r="F93" t="s">
        <v>701</v>
      </c>
      <c r="G93" s="166">
        <v>4</v>
      </c>
      <c r="H93" t="s">
        <v>244</v>
      </c>
      <c r="I93" t="s">
        <v>1049</v>
      </c>
      <c r="J93" t="s">
        <v>2556</v>
      </c>
      <c r="K93" t="s">
        <v>427</v>
      </c>
      <c r="L93" t="s">
        <v>430</v>
      </c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29" t="str">
        <f>IF(基本情報登録!$D$10="","",IF(基本情報登録!$D$10='登録データ（女）'!F93,1,0))</f>
        <v/>
      </c>
      <c r="AC93" s="137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</row>
    <row r="94" spans="1:54">
      <c r="A94" s="169">
        <v>1092</v>
      </c>
      <c r="B94" t="s">
        <v>2557</v>
      </c>
      <c r="C94" t="s">
        <v>2558</v>
      </c>
      <c r="D94" t="s">
        <v>856</v>
      </c>
      <c r="E94" s="166" t="s">
        <v>857</v>
      </c>
      <c r="F94" t="s">
        <v>701</v>
      </c>
      <c r="G94" s="166">
        <v>4</v>
      </c>
      <c r="H94" t="s">
        <v>202</v>
      </c>
      <c r="I94" t="s">
        <v>2559</v>
      </c>
      <c r="J94" t="s">
        <v>2560</v>
      </c>
      <c r="K94" t="s">
        <v>427</v>
      </c>
      <c r="L94" t="s">
        <v>430</v>
      </c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29" t="str">
        <f>IF(基本情報登録!$D$10="","",IF(基本情報登録!$D$10='登録データ（女）'!F94,1,0))</f>
        <v/>
      </c>
      <c r="AC94" s="137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</row>
    <row r="95" spans="1:54">
      <c r="A95" s="169">
        <v>1093</v>
      </c>
      <c r="B95" t="s">
        <v>2561</v>
      </c>
      <c r="C95" t="s">
        <v>2562</v>
      </c>
      <c r="D95" t="s">
        <v>856</v>
      </c>
      <c r="E95" s="166" t="s">
        <v>857</v>
      </c>
      <c r="F95" t="s">
        <v>701</v>
      </c>
      <c r="G95" s="166">
        <v>3</v>
      </c>
      <c r="H95" t="s">
        <v>302</v>
      </c>
      <c r="I95" t="s">
        <v>510</v>
      </c>
      <c r="J95" t="s">
        <v>441</v>
      </c>
      <c r="K95" t="s">
        <v>427</v>
      </c>
      <c r="L95" t="s">
        <v>430</v>
      </c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29" t="str">
        <f>IF(基本情報登録!$D$10="","",IF(基本情報登録!$D$10='登録データ（女）'!F95,1,0))</f>
        <v/>
      </c>
      <c r="AC95" s="137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</row>
    <row r="96" spans="1:54">
      <c r="A96" s="169">
        <v>1094</v>
      </c>
      <c r="B96" t="s">
        <v>2563</v>
      </c>
      <c r="C96" t="s">
        <v>2564</v>
      </c>
      <c r="D96" t="s">
        <v>834</v>
      </c>
      <c r="E96" s="166" t="s">
        <v>835</v>
      </c>
      <c r="F96" t="s">
        <v>701</v>
      </c>
      <c r="G96" s="166" t="s">
        <v>182</v>
      </c>
      <c r="H96" t="s">
        <v>2006</v>
      </c>
      <c r="I96" t="s">
        <v>2565</v>
      </c>
      <c r="J96" t="s">
        <v>438</v>
      </c>
      <c r="K96" t="s">
        <v>427</v>
      </c>
      <c r="L96" t="s">
        <v>430</v>
      </c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29" t="str">
        <f>IF(基本情報登録!$D$10="","",IF(基本情報登録!$D$10='登録データ（女）'!F96,1,0))</f>
        <v/>
      </c>
      <c r="AC96" s="137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</row>
    <row r="97" spans="1:54">
      <c r="A97" s="169">
        <v>1095</v>
      </c>
      <c r="B97" t="s">
        <v>2566</v>
      </c>
      <c r="C97" t="s">
        <v>2567</v>
      </c>
      <c r="D97" t="s">
        <v>843</v>
      </c>
      <c r="E97" s="166" t="s">
        <v>844</v>
      </c>
      <c r="F97" t="s">
        <v>701</v>
      </c>
      <c r="G97" s="166">
        <v>4</v>
      </c>
      <c r="H97" t="s">
        <v>2568</v>
      </c>
      <c r="I97" t="s">
        <v>482</v>
      </c>
      <c r="J97" t="s">
        <v>450</v>
      </c>
      <c r="K97" t="s">
        <v>427</v>
      </c>
      <c r="L97" t="s">
        <v>430</v>
      </c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29" t="str">
        <f>IF(基本情報登録!$D$10="","",IF(基本情報登録!$D$10='登録データ（女）'!F97,1,0))</f>
        <v/>
      </c>
      <c r="AC97" s="13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</row>
    <row r="98" spans="1:54">
      <c r="A98" s="169">
        <v>1096</v>
      </c>
      <c r="B98" t="s">
        <v>2569</v>
      </c>
      <c r="C98" t="s">
        <v>2570</v>
      </c>
      <c r="D98" t="s">
        <v>1027</v>
      </c>
      <c r="E98" s="166" t="s">
        <v>1028</v>
      </c>
      <c r="F98" t="s">
        <v>701</v>
      </c>
      <c r="G98" s="166" t="s">
        <v>181</v>
      </c>
      <c r="H98" t="s">
        <v>2571</v>
      </c>
      <c r="I98" t="s">
        <v>2572</v>
      </c>
      <c r="J98" t="s">
        <v>2573</v>
      </c>
      <c r="K98" t="s">
        <v>427</v>
      </c>
      <c r="L98" t="s">
        <v>430</v>
      </c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29" t="str">
        <f>IF(基本情報登録!$D$10="","",IF(基本情報登録!$D$10='登録データ（女）'!F98,1,0))</f>
        <v/>
      </c>
      <c r="AC98" s="137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</row>
    <row r="99" spans="1:54">
      <c r="A99" s="169">
        <v>1097</v>
      </c>
      <c r="B99" t="s">
        <v>2574</v>
      </c>
      <c r="C99" t="s">
        <v>2575</v>
      </c>
      <c r="D99" t="s">
        <v>1027</v>
      </c>
      <c r="E99" s="166" t="s">
        <v>1028</v>
      </c>
      <c r="F99" t="s">
        <v>701</v>
      </c>
      <c r="G99" s="166">
        <v>4</v>
      </c>
      <c r="H99" t="s">
        <v>240</v>
      </c>
      <c r="I99" t="s">
        <v>1760</v>
      </c>
      <c r="J99" t="s">
        <v>471</v>
      </c>
      <c r="K99" t="s">
        <v>427</v>
      </c>
      <c r="L99" t="s">
        <v>430</v>
      </c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29" t="str">
        <f>IF(基本情報登録!$D$10="","",IF(基本情報登録!$D$10='登録データ（女）'!F99,1,0))</f>
        <v/>
      </c>
      <c r="AC99" s="137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</row>
    <row r="100" spans="1:54">
      <c r="A100" s="169">
        <v>1098</v>
      </c>
      <c r="B100" t="s">
        <v>2576</v>
      </c>
      <c r="C100" t="s">
        <v>2577</v>
      </c>
      <c r="D100" t="s">
        <v>1115</v>
      </c>
      <c r="E100" s="166" t="s">
        <v>1116</v>
      </c>
      <c r="F100" t="s">
        <v>701</v>
      </c>
      <c r="G100" s="166">
        <v>4</v>
      </c>
      <c r="H100" t="s">
        <v>993</v>
      </c>
      <c r="I100" t="s">
        <v>2161</v>
      </c>
      <c r="J100" t="s">
        <v>448</v>
      </c>
      <c r="K100" t="s">
        <v>427</v>
      </c>
      <c r="L100" t="s">
        <v>430</v>
      </c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29" t="str">
        <f>IF(基本情報登録!$D$10="","",IF(基本情報登録!$D$10='登録データ（女）'!F100,1,0))</f>
        <v/>
      </c>
      <c r="AC100" s="137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</row>
    <row r="101" spans="1:54">
      <c r="A101" s="169">
        <v>1099</v>
      </c>
      <c r="B101" t="s">
        <v>2578</v>
      </c>
      <c r="C101" t="s">
        <v>2579</v>
      </c>
      <c r="D101" t="s">
        <v>843</v>
      </c>
      <c r="E101" s="166" t="s">
        <v>844</v>
      </c>
      <c r="F101" t="s">
        <v>701</v>
      </c>
      <c r="G101" s="166">
        <v>3</v>
      </c>
      <c r="H101" t="s">
        <v>306</v>
      </c>
      <c r="I101" t="s">
        <v>2441</v>
      </c>
      <c r="J101" t="s">
        <v>2580</v>
      </c>
      <c r="K101" t="s">
        <v>427</v>
      </c>
      <c r="L101" t="s">
        <v>430</v>
      </c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29" t="str">
        <f>IF(基本情報登録!$D$10="","",IF(基本情報登録!$D$10='登録データ（女）'!F101,1,0))</f>
        <v/>
      </c>
      <c r="AC101" s="137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</row>
    <row r="102" spans="1:54">
      <c r="A102" s="169">
        <v>1100</v>
      </c>
      <c r="B102" t="s">
        <v>2581</v>
      </c>
      <c r="C102" t="s">
        <v>2582</v>
      </c>
      <c r="D102" t="s">
        <v>843</v>
      </c>
      <c r="E102" s="166" t="s">
        <v>844</v>
      </c>
      <c r="F102" t="s">
        <v>701</v>
      </c>
      <c r="G102" s="166">
        <v>3</v>
      </c>
      <c r="H102" t="s">
        <v>309</v>
      </c>
      <c r="I102" t="s">
        <v>1203</v>
      </c>
      <c r="J102" t="s">
        <v>2583</v>
      </c>
      <c r="K102" t="s">
        <v>427</v>
      </c>
      <c r="L102" t="s">
        <v>430</v>
      </c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29" t="str">
        <f>IF(基本情報登録!$D$10="","",IF(基本情報登録!$D$10='登録データ（女）'!F102,1,0))</f>
        <v/>
      </c>
      <c r="AC102" s="137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</row>
    <row r="103" spans="1:54">
      <c r="A103" s="169">
        <v>1101</v>
      </c>
      <c r="B103" t="s">
        <v>2584</v>
      </c>
      <c r="C103" t="s">
        <v>2585</v>
      </c>
      <c r="D103" t="s">
        <v>1115</v>
      </c>
      <c r="E103" s="166" t="s">
        <v>1116</v>
      </c>
      <c r="F103" t="s">
        <v>701</v>
      </c>
      <c r="G103" s="166" t="s">
        <v>184</v>
      </c>
      <c r="H103" t="s">
        <v>1662</v>
      </c>
      <c r="I103" t="s">
        <v>2586</v>
      </c>
      <c r="J103" t="s">
        <v>478</v>
      </c>
      <c r="K103" t="s">
        <v>427</v>
      </c>
      <c r="L103" t="s">
        <v>430</v>
      </c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29" t="str">
        <f>IF(基本情報登録!$D$10="","",IF(基本情報登録!$D$10='登録データ（女）'!F103,1,0))</f>
        <v/>
      </c>
      <c r="AC103" s="137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</row>
    <row r="104" spans="1:54">
      <c r="A104" s="169">
        <v>1102</v>
      </c>
      <c r="B104" t="s">
        <v>2587</v>
      </c>
      <c r="C104" t="s">
        <v>2588</v>
      </c>
      <c r="D104" t="s">
        <v>207</v>
      </c>
      <c r="E104" s="166" t="s">
        <v>208</v>
      </c>
      <c r="F104" t="s">
        <v>701</v>
      </c>
      <c r="G104" s="166">
        <v>2</v>
      </c>
      <c r="H104" t="s">
        <v>2589</v>
      </c>
      <c r="I104" t="s">
        <v>2590</v>
      </c>
      <c r="J104" t="s">
        <v>481</v>
      </c>
      <c r="K104" t="s">
        <v>427</v>
      </c>
      <c r="L104" t="s">
        <v>430</v>
      </c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29" t="str">
        <f>IF(基本情報登録!$D$10="","",IF(基本情報登録!$D$10='登録データ（女）'!F104,1,0))</f>
        <v/>
      </c>
      <c r="AC104" s="137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</row>
    <row r="105" spans="1:54">
      <c r="A105" s="169">
        <v>1103</v>
      </c>
      <c r="B105" t="s">
        <v>2591</v>
      </c>
      <c r="C105" t="s">
        <v>2592</v>
      </c>
      <c r="D105" t="s">
        <v>843</v>
      </c>
      <c r="E105" s="166" t="s">
        <v>844</v>
      </c>
      <c r="F105" t="s">
        <v>701</v>
      </c>
      <c r="G105" s="166">
        <v>2</v>
      </c>
      <c r="H105" t="s">
        <v>1612</v>
      </c>
      <c r="I105" t="s">
        <v>2593</v>
      </c>
      <c r="J105" t="s">
        <v>441</v>
      </c>
      <c r="K105" t="s">
        <v>427</v>
      </c>
      <c r="L105" t="s">
        <v>430</v>
      </c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29" t="str">
        <f>IF(基本情報登録!$D$10="","",IF(基本情報登録!$D$10='登録データ（女）'!F105,1,0))</f>
        <v/>
      </c>
      <c r="AC105" s="137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</row>
    <row r="106" spans="1:54">
      <c r="A106" s="169">
        <v>1104</v>
      </c>
      <c r="B106" t="s">
        <v>2594</v>
      </c>
      <c r="C106" t="s">
        <v>2595</v>
      </c>
      <c r="D106" t="s">
        <v>843</v>
      </c>
      <c r="E106" s="166" t="s">
        <v>844</v>
      </c>
      <c r="F106" t="s">
        <v>701</v>
      </c>
      <c r="G106" s="166" t="s">
        <v>184</v>
      </c>
      <c r="H106" t="s">
        <v>1493</v>
      </c>
      <c r="I106" t="s">
        <v>590</v>
      </c>
      <c r="J106" t="s">
        <v>2596</v>
      </c>
      <c r="K106" t="s">
        <v>427</v>
      </c>
      <c r="L106" t="s">
        <v>430</v>
      </c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29" t="str">
        <f>IF(基本情報登録!$D$10="","",IF(基本情報登録!$D$10='登録データ（女）'!F106,1,0))</f>
        <v/>
      </c>
      <c r="AC106" s="137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</row>
    <row r="107" spans="1:54">
      <c r="A107" s="169">
        <v>1105</v>
      </c>
      <c r="B107" t="s">
        <v>2597</v>
      </c>
      <c r="C107" t="s">
        <v>2598</v>
      </c>
      <c r="D107" t="s">
        <v>1115</v>
      </c>
      <c r="E107" s="166" t="s">
        <v>1116</v>
      </c>
      <c r="F107" t="s">
        <v>701</v>
      </c>
      <c r="G107" s="166">
        <v>2</v>
      </c>
      <c r="H107" t="s">
        <v>382</v>
      </c>
      <c r="I107" t="s">
        <v>482</v>
      </c>
      <c r="J107" t="s">
        <v>435</v>
      </c>
      <c r="K107" t="s">
        <v>427</v>
      </c>
      <c r="L107" t="s">
        <v>430</v>
      </c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29" t="str">
        <f>IF(基本情報登録!$D$10="","",IF(基本情報登録!$D$10='登録データ（女）'!F107,1,0))</f>
        <v/>
      </c>
      <c r="AC107" s="13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</row>
    <row r="108" spans="1:54">
      <c r="A108" s="169">
        <v>1106</v>
      </c>
      <c r="B108" t="s">
        <v>2599</v>
      </c>
      <c r="C108" t="s">
        <v>2600</v>
      </c>
      <c r="D108" t="s">
        <v>929</v>
      </c>
      <c r="E108" s="166">
        <v>20</v>
      </c>
      <c r="F108" t="s">
        <v>701</v>
      </c>
      <c r="G108" s="166" t="s">
        <v>184</v>
      </c>
      <c r="H108" t="s">
        <v>349</v>
      </c>
      <c r="I108" t="s">
        <v>2601</v>
      </c>
      <c r="J108" t="s">
        <v>471</v>
      </c>
      <c r="K108" t="s">
        <v>427</v>
      </c>
      <c r="L108" t="s">
        <v>430</v>
      </c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29" t="str">
        <f>IF(基本情報登録!$D$10="","",IF(基本情報登録!$D$10='登録データ（女）'!F108,1,0))</f>
        <v/>
      </c>
      <c r="AC108" s="137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</row>
    <row r="109" spans="1:54">
      <c r="A109" s="169">
        <v>1107</v>
      </c>
      <c r="B109" t="s">
        <v>2602</v>
      </c>
      <c r="C109" t="s">
        <v>2603</v>
      </c>
      <c r="D109" t="s">
        <v>788</v>
      </c>
      <c r="E109" s="166" t="s">
        <v>789</v>
      </c>
      <c r="F109" t="s">
        <v>701</v>
      </c>
      <c r="G109" s="166">
        <v>2</v>
      </c>
      <c r="H109" t="s">
        <v>1493</v>
      </c>
      <c r="I109" t="s">
        <v>1151</v>
      </c>
      <c r="J109" t="s">
        <v>592</v>
      </c>
      <c r="K109" t="s">
        <v>427</v>
      </c>
      <c r="L109" t="s">
        <v>430</v>
      </c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29" t="str">
        <f>IF(基本情報登録!$D$10="","",IF(基本情報登録!$D$10='登録データ（女）'!F109,1,0))</f>
        <v/>
      </c>
      <c r="AC109" s="137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</row>
    <row r="110" spans="1:54">
      <c r="A110" s="169">
        <v>1108</v>
      </c>
      <c r="B110" t="s">
        <v>2604</v>
      </c>
      <c r="C110" t="s">
        <v>2605</v>
      </c>
      <c r="D110" t="s">
        <v>205</v>
      </c>
      <c r="E110" s="166" t="s">
        <v>206</v>
      </c>
      <c r="F110" t="s">
        <v>701</v>
      </c>
      <c r="G110" s="166">
        <v>2</v>
      </c>
      <c r="H110" t="s">
        <v>350</v>
      </c>
      <c r="I110" t="s">
        <v>2606</v>
      </c>
      <c r="J110" t="s">
        <v>2607</v>
      </c>
      <c r="K110" t="s">
        <v>427</v>
      </c>
      <c r="L110" t="s">
        <v>430</v>
      </c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29" t="str">
        <f>IF(基本情報登録!$D$10="","",IF(基本情報登録!$D$10='登録データ（女）'!F110,1,0))</f>
        <v/>
      </c>
      <c r="AC110" s="137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</row>
    <row r="111" spans="1:54">
      <c r="A111" s="169">
        <v>1109</v>
      </c>
      <c r="B111" t="s">
        <v>2608</v>
      </c>
      <c r="C111" t="s">
        <v>2609</v>
      </c>
      <c r="D111" t="s">
        <v>219</v>
      </c>
      <c r="E111" s="166" t="s">
        <v>220</v>
      </c>
      <c r="F111" t="s">
        <v>701</v>
      </c>
      <c r="G111" s="166" t="s">
        <v>184</v>
      </c>
      <c r="H111" t="s">
        <v>1478</v>
      </c>
      <c r="I111" t="s">
        <v>2610</v>
      </c>
      <c r="J111" t="s">
        <v>2611</v>
      </c>
      <c r="K111" t="s">
        <v>427</v>
      </c>
      <c r="L111" t="s">
        <v>430</v>
      </c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29" t="str">
        <f>IF(基本情報登録!$D$10="","",IF(基本情報登録!$D$10='登録データ（女）'!F111,1,0))</f>
        <v/>
      </c>
      <c r="AC111" s="137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</row>
    <row r="112" spans="1:54">
      <c r="A112" s="169">
        <v>1110</v>
      </c>
      <c r="B112" t="s">
        <v>2612</v>
      </c>
      <c r="C112" t="s">
        <v>2613</v>
      </c>
      <c r="D112" t="s">
        <v>788</v>
      </c>
      <c r="E112" s="166" t="s">
        <v>789</v>
      </c>
      <c r="F112" t="s">
        <v>701</v>
      </c>
      <c r="G112" s="166" t="s">
        <v>184</v>
      </c>
      <c r="H112" t="s">
        <v>2614</v>
      </c>
      <c r="I112" t="s">
        <v>2615</v>
      </c>
      <c r="J112" t="s">
        <v>2475</v>
      </c>
      <c r="K112" t="s">
        <v>427</v>
      </c>
      <c r="L112" t="s">
        <v>430</v>
      </c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29" t="str">
        <f>IF(基本情報登録!$D$10="","",IF(基本情報登録!$D$10='登録データ（女）'!F112,1,0))</f>
        <v/>
      </c>
      <c r="AC112" s="137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</row>
    <row r="113" spans="1:54">
      <c r="A113" s="169">
        <v>1111</v>
      </c>
      <c r="B113" t="s">
        <v>2616</v>
      </c>
      <c r="C113" t="s">
        <v>2617</v>
      </c>
      <c r="D113" t="s">
        <v>809</v>
      </c>
      <c r="E113" s="166">
        <v>10</v>
      </c>
      <c r="F113" t="s">
        <v>746</v>
      </c>
      <c r="G113" s="166" t="s">
        <v>189</v>
      </c>
      <c r="H113" t="s">
        <v>2618</v>
      </c>
      <c r="I113" t="s">
        <v>2619</v>
      </c>
      <c r="J113" t="s">
        <v>2620</v>
      </c>
      <c r="K113" t="s">
        <v>427</v>
      </c>
      <c r="L113" t="s">
        <v>430</v>
      </c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29" t="str">
        <f>IF(基本情報登録!$D$10="","",IF(基本情報登録!$D$10='登録データ（女）'!F113,1,0))</f>
        <v/>
      </c>
      <c r="AC113" s="137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</row>
    <row r="114" spans="1:54">
      <c r="A114" s="169">
        <v>1112</v>
      </c>
      <c r="B114" t="s">
        <v>2621</v>
      </c>
      <c r="C114" t="s">
        <v>2622</v>
      </c>
      <c r="D114" t="s">
        <v>843</v>
      </c>
      <c r="E114" s="166" t="s">
        <v>844</v>
      </c>
      <c r="F114" t="s">
        <v>746</v>
      </c>
      <c r="G114" s="166" t="s">
        <v>189</v>
      </c>
      <c r="H114" t="s">
        <v>2623</v>
      </c>
      <c r="I114" t="s">
        <v>2624</v>
      </c>
      <c r="J114" t="s">
        <v>461</v>
      </c>
      <c r="K114" t="s">
        <v>427</v>
      </c>
      <c r="L114" t="s">
        <v>430</v>
      </c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29" t="str">
        <f>IF(基本情報登録!$D$10="","",IF(基本情報登録!$D$10='登録データ（女）'!F114,1,0))</f>
        <v/>
      </c>
      <c r="AC114" s="137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</row>
    <row r="115" spans="1:54">
      <c r="A115" s="169">
        <v>1113</v>
      </c>
      <c r="B115" t="s">
        <v>2625</v>
      </c>
      <c r="C115" t="s">
        <v>2626</v>
      </c>
      <c r="D115" t="s">
        <v>856</v>
      </c>
      <c r="E115" s="166" t="s">
        <v>857</v>
      </c>
      <c r="F115" t="s">
        <v>746</v>
      </c>
      <c r="G115" s="166" t="s">
        <v>189</v>
      </c>
      <c r="H115" t="s">
        <v>2627</v>
      </c>
      <c r="I115" t="s">
        <v>2211</v>
      </c>
      <c r="J115" t="s">
        <v>2628</v>
      </c>
      <c r="K115" t="s">
        <v>427</v>
      </c>
      <c r="L115" t="s">
        <v>430</v>
      </c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29" t="str">
        <f>IF(基本情報登録!$D$10="","",IF(基本情報登録!$D$10='登録データ（女）'!F115,1,0))</f>
        <v/>
      </c>
      <c r="AC115" s="137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</row>
    <row r="116" spans="1:54">
      <c r="A116" s="169">
        <v>1114</v>
      </c>
      <c r="B116" t="s">
        <v>2629</v>
      </c>
      <c r="C116" t="s">
        <v>2630</v>
      </c>
      <c r="D116" t="s">
        <v>843</v>
      </c>
      <c r="E116" s="166" t="s">
        <v>844</v>
      </c>
      <c r="F116" t="s">
        <v>746</v>
      </c>
      <c r="G116" s="166" t="s">
        <v>189</v>
      </c>
      <c r="H116" t="s">
        <v>2631</v>
      </c>
      <c r="I116" t="s">
        <v>1448</v>
      </c>
      <c r="J116" t="s">
        <v>437</v>
      </c>
      <c r="K116" t="s">
        <v>427</v>
      </c>
      <c r="L116" t="s">
        <v>430</v>
      </c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29" t="str">
        <f>IF(基本情報登録!$D$10="","",IF(基本情報登録!$D$10='登録データ（女）'!F116,1,0))</f>
        <v/>
      </c>
      <c r="AC116" s="137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</row>
    <row r="117" spans="1:54">
      <c r="A117" s="169">
        <v>1115</v>
      </c>
      <c r="B117" t="s">
        <v>2632</v>
      </c>
      <c r="C117" t="s">
        <v>2633</v>
      </c>
      <c r="D117" t="s">
        <v>1115</v>
      </c>
      <c r="E117" s="166" t="s">
        <v>1116</v>
      </c>
      <c r="F117" t="s">
        <v>695</v>
      </c>
      <c r="G117" s="166">
        <v>4</v>
      </c>
      <c r="H117" t="s">
        <v>2634</v>
      </c>
      <c r="I117" t="s">
        <v>2635</v>
      </c>
      <c r="J117" t="s">
        <v>454</v>
      </c>
      <c r="K117" t="s">
        <v>427</v>
      </c>
      <c r="L117" t="s">
        <v>430</v>
      </c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29" t="str">
        <f>IF(基本情報登録!$D$10="","",IF(基本情報登録!$D$10='登録データ（女）'!F117,1,0))</f>
        <v/>
      </c>
      <c r="AC117" s="13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</row>
    <row r="118" spans="1:54">
      <c r="A118" s="169">
        <v>1116</v>
      </c>
      <c r="B118" t="s">
        <v>2636</v>
      </c>
      <c r="C118" t="s">
        <v>2637</v>
      </c>
      <c r="D118" t="s">
        <v>1115</v>
      </c>
      <c r="E118" s="166" t="s">
        <v>1116</v>
      </c>
      <c r="F118" t="s">
        <v>695</v>
      </c>
      <c r="G118" s="166">
        <v>4</v>
      </c>
      <c r="H118" t="s">
        <v>233</v>
      </c>
      <c r="I118" t="s">
        <v>2638</v>
      </c>
      <c r="J118" t="s">
        <v>2639</v>
      </c>
      <c r="K118" t="s">
        <v>427</v>
      </c>
      <c r="L118" t="s">
        <v>430</v>
      </c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29" t="str">
        <f>IF(基本情報登録!$D$10="","",IF(基本情報登録!$D$10='登録データ（女）'!F118,1,0))</f>
        <v/>
      </c>
      <c r="AC118" s="137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</row>
    <row r="119" spans="1:54">
      <c r="A119" s="169">
        <v>1117</v>
      </c>
      <c r="B119" t="s">
        <v>2640</v>
      </c>
      <c r="C119" t="s">
        <v>2641</v>
      </c>
      <c r="D119" t="s">
        <v>1115</v>
      </c>
      <c r="E119" s="166" t="s">
        <v>1116</v>
      </c>
      <c r="F119" t="s">
        <v>695</v>
      </c>
      <c r="G119" s="166">
        <v>4</v>
      </c>
      <c r="H119">
        <v>990526</v>
      </c>
      <c r="I119" t="s">
        <v>984</v>
      </c>
      <c r="J119" t="s">
        <v>459</v>
      </c>
      <c r="K119" t="s">
        <v>427</v>
      </c>
      <c r="L119" t="s">
        <v>430</v>
      </c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29" t="str">
        <f>IF(基本情報登録!$D$10="","",IF(基本情報登録!$D$10='登録データ（女）'!F119,1,0))</f>
        <v/>
      </c>
      <c r="AC119" s="137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</row>
    <row r="120" spans="1:54">
      <c r="A120" s="169">
        <v>1118</v>
      </c>
      <c r="B120" t="s">
        <v>2642</v>
      </c>
      <c r="C120" t="s">
        <v>2643</v>
      </c>
      <c r="D120" t="s">
        <v>1115</v>
      </c>
      <c r="E120" s="166" t="s">
        <v>1116</v>
      </c>
      <c r="F120" t="s">
        <v>695</v>
      </c>
      <c r="G120" s="166">
        <v>3</v>
      </c>
      <c r="H120" t="s">
        <v>2644</v>
      </c>
      <c r="I120" t="s">
        <v>1406</v>
      </c>
      <c r="J120" t="s">
        <v>2453</v>
      </c>
      <c r="K120" t="s">
        <v>427</v>
      </c>
      <c r="L120" t="s">
        <v>430</v>
      </c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29" t="str">
        <f>IF(基本情報登録!$D$10="","",IF(基本情報登録!$D$10='登録データ（女）'!F120,1,0))</f>
        <v/>
      </c>
      <c r="AC120" s="137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</row>
    <row r="121" spans="1:54">
      <c r="A121" s="169">
        <v>1119</v>
      </c>
      <c r="B121" t="s">
        <v>2645</v>
      </c>
      <c r="C121" t="s">
        <v>2646</v>
      </c>
      <c r="D121" t="s">
        <v>1115</v>
      </c>
      <c r="E121" s="166" t="s">
        <v>1116</v>
      </c>
      <c r="F121" t="s">
        <v>695</v>
      </c>
      <c r="G121" s="166">
        <v>3</v>
      </c>
      <c r="H121" t="s">
        <v>2647</v>
      </c>
      <c r="I121" t="s">
        <v>2648</v>
      </c>
      <c r="J121" t="s">
        <v>2350</v>
      </c>
      <c r="K121" t="s">
        <v>427</v>
      </c>
      <c r="L121" t="s">
        <v>430</v>
      </c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29" t="str">
        <f>IF(基本情報登録!$D$10="","",IF(基本情報登録!$D$10='登録データ（女）'!F121,1,0))</f>
        <v/>
      </c>
      <c r="AC121" s="137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</row>
    <row r="122" spans="1:54">
      <c r="A122" s="169">
        <v>1120</v>
      </c>
      <c r="B122" t="s">
        <v>2649</v>
      </c>
      <c r="C122" t="s">
        <v>2650</v>
      </c>
      <c r="D122" t="s">
        <v>856</v>
      </c>
      <c r="E122" s="166" t="s">
        <v>857</v>
      </c>
      <c r="F122" t="s">
        <v>695</v>
      </c>
      <c r="G122" s="166">
        <v>2</v>
      </c>
      <c r="H122" t="s">
        <v>385</v>
      </c>
      <c r="I122" t="s">
        <v>547</v>
      </c>
      <c r="J122" t="s">
        <v>2651</v>
      </c>
      <c r="K122" t="s">
        <v>427</v>
      </c>
      <c r="L122" t="s">
        <v>430</v>
      </c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29" t="str">
        <f>IF(基本情報登録!$D$10="","",IF(基本情報登録!$D$10='登録データ（女）'!F122,1,0))</f>
        <v/>
      </c>
      <c r="AC122" s="137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</row>
    <row r="123" spans="1:54">
      <c r="A123" s="169">
        <v>1121</v>
      </c>
      <c r="B123" t="s">
        <v>2652</v>
      </c>
      <c r="C123" t="s">
        <v>2653</v>
      </c>
      <c r="D123" t="s">
        <v>1115</v>
      </c>
      <c r="E123" s="166" t="s">
        <v>1116</v>
      </c>
      <c r="F123" t="s">
        <v>695</v>
      </c>
      <c r="G123" s="166">
        <v>2</v>
      </c>
      <c r="H123" t="s">
        <v>348</v>
      </c>
      <c r="I123" t="s">
        <v>2654</v>
      </c>
      <c r="J123" t="s">
        <v>2655</v>
      </c>
      <c r="K123" t="s">
        <v>427</v>
      </c>
      <c r="L123" t="s">
        <v>430</v>
      </c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29" t="str">
        <f>IF(基本情報登録!$D$10="","",IF(基本情報登録!$D$10='登録データ（女）'!F123,1,0))</f>
        <v/>
      </c>
      <c r="AC123" s="137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</row>
    <row r="124" spans="1:54">
      <c r="A124" s="169">
        <v>1122</v>
      </c>
      <c r="B124" t="s">
        <v>2656</v>
      </c>
      <c r="C124" t="s">
        <v>2657</v>
      </c>
      <c r="D124" t="s">
        <v>1027</v>
      </c>
      <c r="E124" s="166" t="s">
        <v>1028</v>
      </c>
      <c r="F124" t="s">
        <v>764</v>
      </c>
      <c r="G124" s="166" t="s">
        <v>184</v>
      </c>
      <c r="H124" t="s">
        <v>1493</v>
      </c>
      <c r="I124" t="s">
        <v>2658</v>
      </c>
      <c r="J124" t="s">
        <v>468</v>
      </c>
      <c r="K124" t="s">
        <v>427</v>
      </c>
      <c r="L124" t="s">
        <v>430</v>
      </c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29" t="str">
        <f>IF(基本情報登録!$D$10="","",IF(基本情報登録!$D$10='登録データ（女）'!F124,1,0))</f>
        <v/>
      </c>
      <c r="AC124" s="137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</row>
    <row r="125" spans="1:54">
      <c r="A125" s="169">
        <v>1123</v>
      </c>
      <c r="B125" t="s">
        <v>2659</v>
      </c>
      <c r="C125" t="s">
        <v>2660</v>
      </c>
      <c r="D125" t="s">
        <v>1027</v>
      </c>
      <c r="E125" s="166" t="s">
        <v>1028</v>
      </c>
      <c r="F125" t="s">
        <v>764</v>
      </c>
      <c r="G125" s="166" t="s">
        <v>189</v>
      </c>
      <c r="H125" t="s">
        <v>2076</v>
      </c>
      <c r="I125" t="s">
        <v>1068</v>
      </c>
      <c r="J125" t="s">
        <v>2484</v>
      </c>
      <c r="K125" t="s">
        <v>427</v>
      </c>
      <c r="L125" t="s">
        <v>430</v>
      </c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29" t="str">
        <f>IF(基本情報登録!$D$10="","",IF(基本情報登録!$D$10='登録データ（女）'!F125,1,0))</f>
        <v/>
      </c>
      <c r="AC125" s="137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</row>
    <row r="126" spans="1:54">
      <c r="A126" s="169">
        <v>1124</v>
      </c>
      <c r="B126" t="s">
        <v>2661</v>
      </c>
      <c r="C126" t="s">
        <v>2662</v>
      </c>
      <c r="D126" t="s">
        <v>1115</v>
      </c>
      <c r="E126" s="166" t="s">
        <v>1116</v>
      </c>
      <c r="F126" t="s">
        <v>764</v>
      </c>
      <c r="G126" s="166" t="s">
        <v>189</v>
      </c>
      <c r="H126" t="s">
        <v>428</v>
      </c>
      <c r="I126" t="s">
        <v>460</v>
      </c>
      <c r="J126" t="s">
        <v>2663</v>
      </c>
      <c r="K126" t="s">
        <v>427</v>
      </c>
      <c r="L126" t="s">
        <v>430</v>
      </c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29" t="str">
        <f>IF(基本情報登録!$D$10="","",IF(基本情報登録!$D$10='登録データ（女）'!F126,1,0))</f>
        <v/>
      </c>
      <c r="AC126" s="137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</row>
    <row r="127" spans="1:54">
      <c r="A127" s="169">
        <v>1125</v>
      </c>
      <c r="B127" t="s">
        <v>2664</v>
      </c>
      <c r="C127" t="s">
        <v>2665</v>
      </c>
      <c r="D127" t="s">
        <v>205</v>
      </c>
      <c r="E127" s="166" t="s">
        <v>206</v>
      </c>
      <c r="F127" t="s">
        <v>671</v>
      </c>
      <c r="G127" s="166" t="s">
        <v>181</v>
      </c>
      <c r="H127" t="s">
        <v>249</v>
      </c>
      <c r="I127" t="s">
        <v>1502</v>
      </c>
      <c r="J127" t="s">
        <v>477</v>
      </c>
      <c r="K127" t="s">
        <v>427</v>
      </c>
      <c r="L127" t="s">
        <v>430</v>
      </c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29" t="str">
        <f>IF(基本情報登録!$D$10="","",IF(基本情報登録!$D$10='登録データ（女）'!F127,1,0))</f>
        <v/>
      </c>
      <c r="AC127" s="13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</row>
    <row r="128" spans="1:54">
      <c r="A128" s="169">
        <v>1126</v>
      </c>
      <c r="B128" t="s">
        <v>2666</v>
      </c>
      <c r="C128" t="s">
        <v>2667</v>
      </c>
      <c r="D128" t="s">
        <v>205</v>
      </c>
      <c r="E128" s="166" t="s">
        <v>206</v>
      </c>
      <c r="F128" t="s">
        <v>671</v>
      </c>
      <c r="G128" s="166" t="s">
        <v>188</v>
      </c>
      <c r="H128" t="s">
        <v>2668</v>
      </c>
      <c r="I128" t="s">
        <v>2669</v>
      </c>
      <c r="J128" t="s">
        <v>2670</v>
      </c>
      <c r="K128" t="s">
        <v>427</v>
      </c>
      <c r="L128" t="s">
        <v>430</v>
      </c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29" t="str">
        <f>IF(基本情報登録!$D$10="","",IF(基本情報登録!$D$10='登録データ（女）'!F128,1,0))</f>
        <v/>
      </c>
      <c r="AC128" s="137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</row>
    <row r="129" spans="1:54">
      <c r="A129" s="169">
        <v>1127</v>
      </c>
      <c r="B129" t="s">
        <v>2671</v>
      </c>
      <c r="C129" t="s">
        <v>2672</v>
      </c>
      <c r="D129" t="s">
        <v>843</v>
      </c>
      <c r="E129" s="166" t="s">
        <v>844</v>
      </c>
      <c r="F129" t="s">
        <v>686</v>
      </c>
      <c r="G129" s="166" t="s">
        <v>181</v>
      </c>
      <c r="H129" t="s">
        <v>864</v>
      </c>
      <c r="I129" t="s">
        <v>805</v>
      </c>
      <c r="J129" t="s">
        <v>476</v>
      </c>
      <c r="K129" t="s">
        <v>427</v>
      </c>
      <c r="L129" t="s">
        <v>430</v>
      </c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29" t="str">
        <f>IF(基本情報登録!$D$10="","",IF(基本情報登録!$D$10='登録データ（女）'!F129,1,0))</f>
        <v/>
      </c>
      <c r="AC129" s="137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</row>
    <row r="130" spans="1:54">
      <c r="A130" s="169">
        <v>1128</v>
      </c>
      <c r="B130" t="s">
        <v>2673</v>
      </c>
      <c r="C130" t="s">
        <v>2674</v>
      </c>
      <c r="D130" t="s">
        <v>843</v>
      </c>
      <c r="E130" s="166" t="s">
        <v>844</v>
      </c>
      <c r="F130" t="s">
        <v>686</v>
      </c>
      <c r="G130" s="166" t="s">
        <v>182</v>
      </c>
      <c r="H130" t="s">
        <v>343</v>
      </c>
      <c r="I130" t="s">
        <v>519</v>
      </c>
      <c r="J130" t="s">
        <v>2675</v>
      </c>
      <c r="K130" t="s">
        <v>427</v>
      </c>
      <c r="L130" t="s">
        <v>430</v>
      </c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29" t="str">
        <f>IF(基本情報登録!$D$10="","",IF(基本情報登録!$D$10='登録データ（女）'!F130,1,0))</f>
        <v/>
      </c>
      <c r="AC130" s="137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</row>
    <row r="131" spans="1:54">
      <c r="A131" s="169">
        <v>1129</v>
      </c>
      <c r="B131" t="s">
        <v>2676</v>
      </c>
      <c r="C131" t="s">
        <v>2677</v>
      </c>
      <c r="D131" t="s">
        <v>843</v>
      </c>
      <c r="E131" s="166" t="s">
        <v>844</v>
      </c>
      <c r="F131" t="s">
        <v>686</v>
      </c>
      <c r="G131" s="166" t="s">
        <v>184</v>
      </c>
      <c r="H131" t="s">
        <v>2678</v>
      </c>
      <c r="I131" t="s">
        <v>1049</v>
      </c>
      <c r="J131" t="s">
        <v>438</v>
      </c>
      <c r="K131" t="s">
        <v>427</v>
      </c>
      <c r="L131" t="s">
        <v>430</v>
      </c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29" t="str">
        <f>IF(基本情報登録!$D$10="","",IF(基本情報登録!$D$10='登録データ（女）'!F131,1,0))</f>
        <v/>
      </c>
      <c r="AC131" s="137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</row>
    <row r="132" spans="1:54">
      <c r="A132" s="169">
        <v>1130</v>
      </c>
      <c r="B132" t="s">
        <v>2679</v>
      </c>
      <c r="C132" t="s">
        <v>2680</v>
      </c>
      <c r="D132" t="s">
        <v>843</v>
      </c>
      <c r="E132" s="166" t="s">
        <v>844</v>
      </c>
      <c r="F132" t="s">
        <v>686</v>
      </c>
      <c r="G132" s="166" t="s">
        <v>184</v>
      </c>
      <c r="H132" t="s">
        <v>391</v>
      </c>
      <c r="I132" t="s">
        <v>1426</v>
      </c>
      <c r="J132" t="s">
        <v>2681</v>
      </c>
      <c r="K132" t="s">
        <v>427</v>
      </c>
      <c r="L132" t="s">
        <v>430</v>
      </c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29" t="str">
        <f>IF(基本情報登録!$D$10="","",IF(基本情報登録!$D$10='登録データ（女）'!F132,1,0))</f>
        <v/>
      </c>
      <c r="AC132" s="137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</row>
    <row r="133" spans="1:54">
      <c r="A133" s="169">
        <v>1131</v>
      </c>
      <c r="B133" t="s">
        <v>2682</v>
      </c>
      <c r="C133" t="s">
        <v>2683</v>
      </c>
      <c r="D133" t="s">
        <v>843</v>
      </c>
      <c r="E133" s="166" t="s">
        <v>844</v>
      </c>
      <c r="F133" t="s">
        <v>686</v>
      </c>
      <c r="G133" s="166" t="s">
        <v>184</v>
      </c>
      <c r="H133" t="s">
        <v>2684</v>
      </c>
      <c r="I133" t="s">
        <v>447</v>
      </c>
      <c r="J133" t="s">
        <v>477</v>
      </c>
      <c r="K133" t="s">
        <v>427</v>
      </c>
      <c r="L133" t="s">
        <v>430</v>
      </c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29" t="str">
        <f>IF(基本情報登録!$D$10="","",IF(基本情報登録!$D$10='登録データ（女）'!F133,1,0))</f>
        <v/>
      </c>
      <c r="AC133" s="137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</row>
    <row r="134" spans="1:54">
      <c r="A134" s="169">
        <v>1132</v>
      </c>
      <c r="B134" t="s">
        <v>2685</v>
      </c>
      <c r="C134" t="s">
        <v>2686</v>
      </c>
      <c r="D134" t="s">
        <v>843</v>
      </c>
      <c r="E134" s="166" t="s">
        <v>844</v>
      </c>
      <c r="F134" t="s">
        <v>686</v>
      </c>
      <c r="G134" s="166" t="s">
        <v>189</v>
      </c>
      <c r="H134" t="s">
        <v>2114</v>
      </c>
      <c r="I134" t="s">
        <v>2687</v>
      </c>
      <c r="J134" t="s">
        <v>2688</v>
      </c>
      <c r="K134" t="s">
        <v>427</v>
      </c>
      <c r="L134" t="s">
        <v>430</v>
      </c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29" t="str">
        <f>IF(基本情報登録!$D$10="","",IF(基本情報登録!$D$10='登録データ（女）'!F134,1,0))</f>
        <v/>
      </c>
      <c r="AC134" s="137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</row>
    <row r="135" spans="1:54">
      <c r="A135" s="169">
        <v>1133</v>
      </c>
      <c r="B135" t="s">
        <v>2689</v>
      </c>
      <c r="C135" t="s">
        <v>2690</v>
      </c>
      <c r="D135" t="s">
        <v>843</v>
      </c>
      <c r="E135" s="166" t="s">
        <v>844</v>
      </c>
      <c r="F135" t="s">
        <v>686</v>
      </c>
      <c r="G135" s="166" t="s">
        <v>189</v>
      </c>
      <c r="H135" t="s">
        <v>2691</v>
      </c>
      <c r="I135" t="s">
        <v>582</v>
      </c>
      <c r="J135" t="s">
        <v>2692</v>
      </c>
      <c r="K135" t="s">
        <v>427</v>
      </c>
      <c r="L135" t="s">
        <v>430</v>
      </c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29" t="str">
        <f>IF(基本情報登録!$D$10="","",IF(基本情報登録!$D$10='登録データ（女）'!F135,1,0))</f>
        <v/>
      </c>
      <c r="AC135" s="137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</row>
    <row r="136" spans="1:54">
      <c r="A136" s="169">
        <v>1134</v>
      </c>
      <c r="B136" t="s">
        <v>2693</v>
      </c>
      <c r="C136" t="s">
        <v>2694</v>
      </c>
      <c r="D136" t="s">
        <v>194</v>
      </c>
      <c r="E136" s="166">
        <v>27</v>
      </c>
      <c r="F136" t="s">
        <v>716</v>
      </c>
      <c r="G136" s="166" t="s">
        <v>189</v>
      </c>
      <c r="H136" t="s">
        <v>2103</v>
      </c>
      <c r="I136" t="s">
        <v>2695</v>
      </c>
      <c r="J136" t="s">
        <v>2696</v>
      </c>
      <c r="K136" t="s">
        <v>427</v>
      </c>
      <c r="L136" t="s">
        <v>430</v>
      </c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29" t="str">
        <f>IF(基本情報登録!$D$10="","",IF(基本情報登録!$D$10='登録データ（女）'!F136,1,0))</f>
        <v/>
      </c>
      <c r="AC136" s="137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</row>
    <row r="137" spans="1:54">
      <c r="A137" s="169">
        <v>1135</v>
      </c>
      <c r="B137" t="s">
        <v>2697</v>
      </c>
      <c r="C137" t="s">
        <v>2698</v>
      </c>
      <c r="D137" t="s">
        <v>799</v>
      </c>
      <c r="E137" s="166">
        <v>11</v>
      </c>
      <c r="F137" t="s">
        <v>716</v>
      </c>
      <c r="G137" s="166" t="s">
        <v>184</v>
      </c>
      <c r="H137" t="s">
        <v>2699</v>
      </c>
      <c r="I137" t="s">
        <v>582</v>
      </c>
      <c r="J137" t="s">
        <v>2675</v>
      </c>
      <c r="K137" t="s">
        <v>427</v>
      </c>
      <c r="L137" t="s">
        <v>430</v>
      </c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29" t="str">
        <f>IF(基本情報登録!$D$10="","",IF(基本情報登録!$D$10='登録データ（女）'!F137,1,0))</f>
        <v/>
      </c>
      <c r="AC137" s="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</row>
    <row r="138" spans="1:54">
      <c r="A138" s="169">
        <v>1136</v>
      </c>
      <c r="B138" t="s">
        <v>2700</v>
      </c>
      <c r="C138" t="s">
        <v>2701</v>
      </c>
      <c r="D138" t="s">
        <v>843</v>
      </c>
      <c r="E138" s="166" t="s">
        <v>844</v>
      </c>
      <c r="F138" t="s">
        <v>716</v>
      </c>
      <c r="G138" s="166" t="s">
        <v>182</v>
      </c>
      <c r="H138" t="s">
        <v>289</v>
      </c>
      <c r="I138" t="s">
        <v>1049</v>
      </c>
      <c r="J138" t="s">
        <v>597</v>
      </c>
      <c r="K138" t="s">
        <v>427</v>
      </c>
      <c r="L138" t="s">
        <v>430</v>
      </c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29" t="str">
        <f>IF(基本情報登録!$D$10="","",IF(基本情報登録!$D$10='登録データ（女）'!F138,1,0))</f>
        <v/>
      </c>
      <c r="AC138" s="137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</row>
    <row r="139" spans="1:54">
      <c r="A139" s="169">
        <v>1137</v>
      </c>
      <c r="B139" t="s">
        <v>2702</v>
      </c>
      <c r="C139" t="s">
        <v>2703</v>
      </c>
      <c r="D139" t="s">
        <v>205</v>
      </c>
      <c r="E139" s="166" t="s">
        <v>206</v>
      </c>
      <c r="F139" t="s">
        <v>734</v>
      </c>
      <c r="G139" s="166" t="s">
        <v>181</v>
      </c>
      <c r="H139" t="s">
        <v>217</v>
      </c>
      <c r="I139" t="s">
        <v>470</v>
      </c>
      <c r="J139" t="s">
        <v>438</v>
      </c>
      <c r="K139" t="s">
        <v>427</v>
      </c>
      <c r="L139" t="s">
        <v>430</v>
      </c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29" t="str">
        <f>IF(基本情報登録!$D$10="","",IF(基本情報登録!$D$10='登録データ（女）'!F139,1,0))</f>
        <v/>
      </c>
      <c r="AC139" s="137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</row>
    <row r="140" spans="1:54">
      <c r="A140" s="169">
        <v>1138</v>
      </c>
      <c r="B140" t="s">
        <v>2704</v>
      </c>
      <c r="C140" t="s">
        <v>2705</v>
      </c>
      <c r="D140" t="s">
        <v>205</v>
      </c>
      <c r="E140" s="166" t="s">
        <v>206</v>
      </c>
      <c r="F140" t="s">
        <v>734</v>
      </c>
      <c r="G140" s="166" t="s">
        <v>181</v>
      </c>
      <c r="H140" t="s">
        <v>2706</v>
      </c>
      <c r="I140" t="s">
        <v>434</v>
      </c>
      <c r="J140" t="s">
        <v>476</v>
      </c>
      <c r="K140" t="s">
        <v>427</v>
      </c>
      <c r="L140" t="s">
        <v>430</v>
      </c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29" t="str">
        <f>IF(基本情報登録!$D$10="","",IF(基本情報登録!$D$10='登録データ（女）'!F140,1,0))</f>
        <v/>
      </c>
      <c r="AC140" s="137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</row>
    <row r="141" spans="1:54">
      <c r="A141" s="169">
        <v>1139</v>
      </c>
      <c r="B141" t="s">
        <v>2707</v>
      </c>
      <c r="C141" t="s">
        <v>2708</v>
      </c>
      <c r="D141" t="s">
        <v>205</v>
      </c>
      <c r="E141" s="166" t="s">
        <v>206</v>
      </c>
      <c r="F141" t="s">
        <v>734</v>
      </c>
      <c r="G141" s="166" t="s">
        <v>181</v>
      </c>
      <c r="H141" t="s">
        <v>2709</v>
      </c>
      <c r="I141" t="s">
        <v>2710</v>
      </c>
      <c r="J141" t="s">
        <v>2711</v>
      </c>
      <c r="K141" t="s">
        <v>427</v>
      </c>
      <c r="L141" t="s">
        <v>430</v>
      </c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29" t="str">
        <f>IF(基本情報登録!$D$10="","",IF(基本情報登録!$D$10='登録データ（女）'!F141,1,0))</f>
        <v/>
      </c>
      <c r="AC141" s="137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</row>
    <row r="142" spans="1:54">
      <c r="A142" s="169">
        <v>1140</v>
      </c>
      <c r="B142" t="s">
        <v>2712</v>
      </c>
      <c r="C142" t="s">
        <v>2713</v>
      </c>
      <c r="D142" t="s">
        <v>205</v>
      </c>
      <c r="E142" s="166" t="s">
        <v>206</v>
      </c>
      <c r="F142" t="s">
        <v>734</v>
      </c>
      <c r="G142" s="166" t="s">
        <v>182</v>
      </c>
      <c r="H142" t="s">
        <v>1779</v>
      </c>
      <c r="I142" t="s">
        <v>2714</v>
      </c>
      <c r="J142" t="s">
        <v>566</v>
      </c>
      <c r="K142" t="s">
        <v>427</v>
      </c>
      <c r="L142" t="s">
        <v>430</v>
      </c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29" t="str">
        <f>IF(基本情報登録!$D$10="","",IF(基本情報登録!$D$10='登録データ（女）'!F142,1,0))</f>
        <v/>
      </c>
      <c r="AC142" s="137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</row>
    <row r="143" spans="1:54">
      <c r="A143" s="169">
        <v>1141</v>
      </c>
      <c r="B143" t="s">
        <v>2715</v>
      </c>
      <c r="C143" t="s">
        <v>2716</v>
      </c>
      <c r="D143" t="s">
        <v>205</v>
      </c>
      <c r="E143" s="166" t="s">
        <v>206</v>
      </c>
      <c r="F143" t="s">
        <v>734</v>
      </c>
      <c r="G143" s="166" t="s">
        <v>182</v>
      </c>
      <c r="H143" t="s">
        <v>2717</v>
      </c>
      <c r="I143" t="s">
        <v>2718</v>
      </c>
      <c r="J143" t="s">
        <v>451</v>
      </c>
      <c r="K143" t="s">
        <v>427</v>
      </c>
      <c r="L143" t="s">
        <v>430</v>
      </c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29" t="str">
        <f>IF(基本情報登録!$D$10="","",IF(基本情報登録!$D$10='登録データ（女）'!F143,1,0))</f>
        <v/>
      </c>
      <c r="AC143" s="137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</row>
    <row r="144" spans="1:54">
      <c r="A144" s="169">
        <v>1142</v>
      </c>
      <c r="B144" t="s">
        <v>2719</v>
      </c>
      <c r="C144" t="s">
        <v>2720</v>
      </c>
      <c r="D144" t="s">
        <v>205</v>
      </c>
      <c r="E144" s="166" t="s">
        <v>206</v>
      </c>
      <c r="F144" t="s">
        <v>734</v>
      </c>
      <c r="G144" s="166" t="s">
        <v>182</v>
      </c>
      <c r="H144" t="s">
        <v>1351</v>
      </c>
      <c r="I144" t="s">
        <v>2721</v>
      </c>
      <c r="J144" t="s">
        <v>2722</v>
      </c>
      <c r="K144" t="s">
        <v>427</v>
      </c>
      <c r="L144" t="s">
        <v>430</v>
      </c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29" t="str">
        <f>IF(基本情報登録!$D$10="","",IF(基本情報登録!$D$10='登録データ（女）'!F144,1,0))</f>
        <v/>
      </c>
      <c r="AC144" s="137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</row>
    <row r="145" spans="1:54">
      <c r="A145" s="169">
        <v>1143</v>
      </c>
      <c r="B145" t="s">
        <v>2723</v>
      </c>
      <c r="C145" t="s">
        <v>2724</v>
      </c>
      <c r="D145" t="s">
        <v>205</v>
      </c>
      <c r="E145" s="166" t="s">
        <v>206</v>
      </c>
      <c r="F145" t="s">
        <v>734</v>
      </c>
      <c r="G145" s="166" t="s">
        <v>184</v>
      </c>
      <c r="H145" t="s">
        <v>286</v>
      </c>
      <c r="I145" t="s">
        <v>447</v>
      </c>
      <c r="J145" t="s">
        <v>452</v>
      </c>
      <c r="K145" t="s">
        <v>427</v>
      </c>
      <c r="L145" t="s">
        <v>430</v>
      </c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29" t="str">
        <f>IF(基本情報登録!$D$10="","",IF(基本情報登録!$D$10='登録データ（女）'!F145,1,0))</f>
        <v/>
      </c>
      <c r="AC145" s="137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</row>
    <row r="146" spans="1:54">
      <c r="A146" s="169">
        <v>1144</v>
      </c>
      <c r="B146" t="s">
        <v>2725</v>
      </c>
      <c r="C146" t="s">
        <v>2726</v>
      </c>
      <c r="D146" t="s">
        <v>205</v>
      </c>
      <c r="E146" s="166" t="s">
        <v>206</v>
      </c>
      <c r="F146" t="s">
        <v>734</v>
      </c>
      <c r="G146" s="166" t="s">
        <v>184</v>
      </c>
      <c r="H146" t="s">
        <v>2727</v>
      </c>
      <c r="I146" t="s">
        <v>2728</v>
      </c>
      <c r="J146" t="s">
        <v>461</v>
      </c>
      <c r="K146" t="s">
        <v>427</v>
      </c>
      <c r="L146" t="s">
        <v>430</v>
      </c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29" t="str">
        <f>IF(基本情報登録!$D$10="","",IF(基本情報登録!$D$10='登録データ（女）'!F146,1,0))</f>
        <v/>
      </c>
      <c r="AC146" s="137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</row>
    <row r="147" spans="1:54">
      <c r="A147" s="169">
        <v>1145</v>
      </c>
      <c r="B147" t="s">
        <v>3019</v>
      </c>
      <c r="C147" t="s">
        <v>3020</v>
      </c>
      <c r="D147" t="s">
        <v>843</v>
      </c>
      <c r="E147" s="166" t="s">
        <v>844</v>
      </c>
      <c r="F147" t="s">
        <v>755</v>
      </c>
      <c r="G147" s="166" t="s">
        <v>184</v>
      </c>
      <c r="H147" t="s">
        <v>3021</v>
      </c>
      <c r="I147" t="s">
        <v>3022</v>
      </c>
      <c r="J147" t="s">
        <v>3023</v>
      </c>
      <c r="K147" t="s">
        <v>427</v>
      </c>
      <c r="L147" t="s">
        <v>430</v>
      </c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29" t="str">
        <f>IF(基本情報登録!$D$10="","",IF(基本情報登録!$D$10='登録データ（女）'!F147,1,0))</f>
        <v/>
      </c>
      <c r="AC147" s="13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</row>
    <row r="148" spans="1:54">
      <c r="A148" s="169">
        <v>1146</v>
      </c>
      <c r="B148" t="s">
        <v>3024</v>
      </c>
      <c r="C148" t="s">
        <v>3025</v>
      </c>
      <c r="D148" t="s">
        <v>1027</v>
      </c>
      <c r="E148" s="166" t="s">
        <v>1028</v>
      </c>
      <c r="F148" t="s">
        <v>764</v>
      </c>
      <c r="G148" s="166">
        <v>6</v>
      </c>
      <c r="H148" t="s">
        <v>3026</v>
      </c>
      <c r="I148" t="s">
        <v>3027</v>
      </c>
      <c r="J148" t="s">
        <v>3028</v>
      </c>
      <c r="K148" t="s">
        <v>427</v>
      </c>
      <c r="L148" t="s">
        <v>430</v>
      </c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29" t="str">
        <f>IF(基本情報登録!$D$10="","",IF(基本情報登録!$D$10='登録データ（女）'!F148,1,0))</f>
        <v/>
      </c>
      <c r="AC148" s="137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</row>
    <row r="149" spans="1:54">
      <c r="A149" s="169">
        <v>1147</v>
      </c>
      <c r="B149" t="s">
        <v>3029</v>
      </c>
      <c r="C149" t="s">
        <v>3030</v>
      </c>
      <c r="D149" t="s">
        <v>1115</v>
      </c>
      <c r="E149" s="166" t="s">
        <v>1116</v>
      </c>
      <c r="F149" t="s">
        <v>701</v>
      </c>
      <c r="G149" s="166">
        <v>1</v>
      </c>
      <c r="H149" t="s">
        <v>3031</v>
      </c>
      <c r="I149" t="s">
        <v>3032</v>
      </c>
      <c r="J149" t="s">
        <v>3033</v>
      </c>
      <c r="K149" t="s">
        <v>2779</v>
      </c>
      <c r="L149" t="s">
        <v>2780</v>
      </c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29" t="str">
        <f>IF(基本情報登録!$D$10="","",IF(基本情報登録!$D$10='登録データ（女）'!F149,1,0))</f>
        <v/>
      </c>
      <c r="AC149" s="137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</row>
    <row r="150" spans="1:54">
      <c r="A150" s="169">
        <v>1148</v>
      </c>
      <c r="B150" t="s">
        <v>3034</v>
      </c>
      <c r="C150" t="s">
        <v>3035</v>
      </c>
      <c r="D150" t="s">
        <v>856</v>
      </c>
      <c r="E150" s="166" t="s">
        <v>857</v>
      </c>
      <c r="F150" t="s">
        <v>701</v>
      </c>
      <c r="G150" s="166">
        <v>1</v>
      </c>
      <c r="H150" t="s">
        <v>3036</v>
      </c>
      <c r="I150" t="s">
        <v>3037</v>
      </c>
      <c r="J150" t="s">
        <v>3038</v>
      </c>
      <c r="K150" t="s">
        <v>2779</v>
      </c>
      <c r="L150" t="s">
        <v>2780</v>
      </c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29" t="str">
        <f>IF(基本情報登録!$D$10="","",IF(基本情報登録!$D$10='登録データ（女）'!F150,1,0))</f>
        <v/>
      </c>
      <c r="AC150" s="137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</row>
    <row r="151" spans="1:54">
      <c r="A151" s="169">
        <v>1149</v>
      </c>
      <c r="B151" t="s">
        <v>3039</v>
      </c>
      <c r="C151" t="s">
        <v>3040</v>
      </c>
      <c r="D151" t="s">
        <v>1027</v>
      </c>
      <c r="E151" s="166" t="s">
        <v>1028</v>
      </c>
      <c r="F151" t="s">
        <v>701</v>
      </c>
      <c r="G151" s="166">
        <v>1</v>
      </c>
      <c r="H151" t="s">
        <v>3041</v>
      </c>
      <c r="I151" t="s">
        <v>2899</v>
      </c>
      <c r="J151" t="s">
        <v>3042</v>
      </c>
      <c r="K151" t="s">
        <v>2779</v>
      </c>
      <c r="L151" t="s">
        <v>2780</v>
      </c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29" t="str">
        <f>IF(基本情報登録!$D$10="","",IF(基本情報登録!$D$10='登録データ（女）'!F151,1,0))</f>
        <v/>
      </c>
      <c r="AC151" s="137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</row>
    <row r="152" spans="1:54">
      <c r="A152" s="169">
        <v>1150</v>
      </c>
      <c r="B152" t="s">
        <v>3043</v>
      </c>
      <c r="C152" t="s">
        <v>3044</v>
      </c>
      <c r="D152" t="s">
        <v>843</v>
      </c>
      <c r="E152" s="166" t="s">
        <v>844</v>
      </c>
      <c r="F152" t="s">
        <v>701</v>
      </c>
      <c r="G152" s="166">
        <v>1</v>
      </c>
      <c r="H152" t="s">
        <v>2817</v>
      </c>
      <c r="I152" t="s">
        <v>3045</v>
      </c>
      <c r="J152" t="s">
        <v>3046</v>
      </c>
      <c r="K152" t="s">
        <v>2779</v>
      </c>
      <c r="L152" t="s">
        <v>2780</v>
      </c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29" t="str">
        <f>IF(基本情報登録!$D$10="","",IF(基本情報登録!$D$10='登録データ（女）'!F152,1,0))</f>
        <v/>
      </c>
      <c r="AC152" s="137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</row>
    <row r="153" spans="1:54">
      <c r="A153" s="169">
        <v>1151</v>
      </c>
      <c r="B153" t="s">
        <v>3047</v>
      </c>
      <c r="C153" t="s">
        <v>3048</v>
      </c>
      <c r="D153" t="s">
        <v>843</v>
      </c>
      <c r="E153" s="166" t="s">
        <v>844</v>
      </c>
      <c r="F153" t="s">
        <v>701</v>
      </c>
      <c r="G153" s="166">
        <v>1</v>
      </c>
      <c r="H153" t="s">
        <v>3049</v>
      </c>
      <c r="I153" t="s">
        <v>2937</v>
      </c>
      <c r="J153" t="s">
        <v>3050</v>
      </c>
      <c r="K153" t="s">
        <v>2779</v>
      </c>
      <c r="L153" t="s">
        <v>2780</v>
      </c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29" t="str">
        <f>IF(基本情報登録!$D$10="","",IF(基本情報登録!$D$10='登録データ（女）'!F153,1,0))</f>
        <v/>
      </c>
      <c r="AC153" s="137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</row>
    <row r="154" spans="1:54">
      <c r="A154" s="169">
        <v>1152</v>
      </c>
      <c r="B154" t="s">
        <v>3051</v>
      </c>
      <c r="C154" t="s">
        <v>3052</v>
      </c>
      <c r="D154" t="s">
        <v>1027</v>
      </c>
      <c r="E154" s="166" t="s">
        <v>1028</v>
      </c>
      <c r="F154" t="s">
        <v>701</v>
      </c>
      <c r="G154" s="166">
        <v>1</v>
      </c>
      <c r="H154" t="s">
        <v>3053</v>
      </c>
      <c r="I154" t="s">
        <v>3054</v>
      </c>
      <c r="J154" t="s">
        <v>3055</v>
      </c>
      <c r="K154" t="s">
        <v>2779</v>
      </c>
      <c r="L154" t="s">
        <v>2780</v>
      </c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29" t="str">
        <f>IF(基本情報登録!$D$10="","",IF(基本情報登録!$D$10='登録データ（女）'!F154,1,0))</f>
        <v/>
      </c>
      <c r="AC154" s="137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</row>
    <row r="155" spans="1:54">
      <c r="A155" s="169">
        <v>1153</v>
      </c>
      <c r="B155" t="s">
        <v>3056</v>
      </c>
      <c r="C155" t="s">
        <v>3057</v>
      </c>
      <c r="D155" t="s">
        <v>843</v>
      </c>
      <c r="E155" s="166" t="s">
        <v>844</v>
      </c>
      <c r="F155" t="s">
        <v>701</v>
      </c>
      <c r="G155" s="166">
        <v>1</v>
      </c>
      <c r="H155" t="s">
        <v>3058</v>
      </c>
      <c r="I155" t="s">
        <v>2937</v>
      </c>
      <c r="J155" t="s">
        <v>3059</v>
      </c>
      <c r="K155" t="s">
        <v>2779</v>
      </c>
      <c r="L155" t="s">
        <v>2780</v>
      </c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29" t="str">
        <f>IF(基本情報登録!$D$10="","",IF(基本情報登録!$D$10='登録データ（女）'!F155,1,0))</f>
        <v/>
      </c>
      <c r="AC155" s="137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</row>
    <row r="156" spans="1:54">
      <c r="A156" s="169">
        <v>1154</v>
      </c>
      <c r="B156" t="s">
        <v>3060</v>
      </c>
      <c r="C156" t="s">
        <v>3061</v>
      </c>
      <c r="D156" t="s">
        <v>205</v>
      </c>
      <c r="E156" s="166" t="s">
        <v>206</v>
      </c>
      <c r="F156" t="s">
        <v>701</v>
      </c>
      <c r="G156" s="166">
        <v>1</v>
      </c>
      <c r="H156" t="s">
        <v>3062</v>
      </c>
      <c r="I156" t="s">
        <v>3063</v>
      </c>
      <c r="J156" t="s">
        <v>3064</v>
      </c>
      <c r="K156" t="s">
        <v>2779</v>
      </c>
      <c r="L156" t="s">
        <v>2780</v>
      </c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29" t="str">
        <f>IF(基本情報登録!$D$10="","",IF(基本情報登録!$D$10='登録データ（女）'!F156,1,0))</f>
        <v/>
      </c>
      <c r="AC156" s="137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</row>
    <row r="157" spans="1:54">
      <c r="A157" s="169">
        <v>1155</v>
      </c>
      <c r="B157" t="s">
        <v>3065</v>
      </c>
      <c r="C157" t="s">
        <v>3066</v>
      </c>
      <c r="D157" t="s">
        <v>843</v>
      </c>
      <c r="E157" s="166" t="s">
        <v>844</v>
      </c>
      <c r="F157" t="s">
        <v>701</v>
      </c>
      <c r="G157" s="166">
        <v>1</v>
      </c>
      <c r="H157" t="s">
        <v>3067</v>
      </c>
      <c r="I157" t="s">
        <v>3068</v>
      </c>
      <c r="J157" t="s">
        <v>3069</v>
      </c>
      <c r="K157" t="s">
        <v>2779</v>
      </c>
      <c r="L157" t="s">
        <v>2780</v>
      </c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29" t="str">
        <f>IF(基本情報登録!$D$10="","",IF(基本情報登録!$D$10='登録データ（女）'!F157,1,0))</f>
        <v/>
      </c>
      <c r="AC157" s="13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</row>
    <row r="158" spans="1:54">
      <c r="A158" s="169">
        <v>1156</v>
      </c>
      <c r="B158" t="s">
        <v>3070</v>
      </c>
      <c r="C158" t="s">
        <v>3071</v>
      </c>
      <c r="D158" t="s">
        <v>1115</v>
      </c>
      <c r="E158" s="166" t="s">
        <v>1116</v>
      </c>
      <c r="F158" t="s">
        <v>701</v>
      </c>
      <c r="G158" s="166">
        <v>1</v>
      </c>
      <c r="H158" t="s">
        <v>2195</v>
      </c>
      <c r="I158" t="s">
        <v>3072</v>
      </c>
      <c r="J158" t="s">
        <v>3073</v>
      </c>
      <c r="K158" t="s">
        <v>2779</v>
      </c>
      <c r="L158" t="s">
        <v>2780</v>
      </c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29" t="str">
        <f>IF(基本情報登録!$D$10="","",IF(基本情報登録!$D$10='登録データ（女）'!F158,1,0))</f>
        <v/>
      </c>
      <c r="AC158" s="137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</row>
    <row r="159" spans="1:54">
      <c r="A159" s="169">
        <v>1157</v>
      </c>
      <c r="B159" t="s">
        <v>3074</v>
      </c>
      <c r="C159" t="s">
        <v>3075</v>
      </c>
      <c r="D159" t="s">
        <v>788</v>
      </c>
      <c r="E159" s="166" t="s">
        <v>789</v>
      </c>
      <c r="F159" t="s">
        <v>701</v>
      </c>
      <c r="G159" s="166">
        <v>1</v>
      </c>
      <c r="H159" t="s">
        <v>3076</v>
      </c>
      <c r="I159" t="s">
        <v>3077</v>
      </c>
      <c r="J159" t="s">
        <v>3078</v>
      </c>
      <c r="K159" t="s">
        <v>2779</v>
      </c>
      <c r="L159" t="s">
        <v>2780</v>
      </c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29" t="str">
        <f>IF(基本情報登録!$D$10="","",IF(基本情報登録!$D$10='登録データ（女）'!F159,1,0))</f>
        <v/>
      </c>
      <c r="AC159" s="137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</row>
    <row r="160" spans="1:54">
      <c r="A160" s="169">
        <v>1158</v>
      </c>
      <c r="B160" t="s">
        <v>3079</v>
      </c>
      <c r="C160" t="s">
        <v>3080</v>
      </c>
      <c r="D160" t="s">
        <v>843</v>
      </c>
      <c r="E160" s="166" t="s">
        <v>844</v>
      </c>
      <c r="F160" t="s">
        <v>701</v>
      </c>
      <c r="G160" s="166">
        <v>1</v>
      </c>
      <c r="H160" t="s">
        <v>3081</v>
      </c>
      <c r="I160" t="s">
        <v>2813</v>
      </c>
      <c r="J160" t="s">
        <v>3082</v>
      </c>
      <c r="K160" t="s">
        <v>2779</v>
      </c>
      <c r="L160" t="s">
        <v>2780</v>
      </c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29" t="str">
        <f>IF(基本情報登録!$D$10="","",IF(基本情報登録!$D$10='登録データ（女）'!F160,1,0))</f>
        <v/>
      </c>
      <c r="AC160" s="137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</row>
    <row r="161" spans="1:54">
      <c r="A161" s="169">
        <v>1159</v>
      </c>
      <c r="B161" t="s">
        <v>3083</v>
      </c>
      <c r="C161" t="s">
        <v>3084</v>
      </c>
      <c r="D161" t="s">
        <v>1115</v>
      </c>
      <c r="E161" s="166" t="s">
        <v>1116</v>
      </c>
      <c r="F161" t="s">
        <v>704</v>
      </c>
      <c r="G161" s="166">
        <v>1</v>
      </c>
      <c r="H161" t="s">
        <v>2953</v>
      </c>
      <c r="I161" t="s">
        <v>968</v>
      </c>
      <c r="J161" t="s">
        <v>461</v>
      </c>
      <c r="K161" t="s">
        <v>427</v>
      </c>
      <c r="L161" t="s">
        <v>430</v>
      </c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29" t="str">
        <f>IF(基本情報登録!$D$10="","",IF(基本情報登録!$D$10='登録データ（女）'!F161,1,0))</f>
        <v/>
      </c>
      <c r="AC161" s="137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</row>
    <row r="162" spans="1:54">
      <c r="A162" s="169">
        <v>1160</v>
      </c>
      <c r="B162" t="s">
        <v>3085</v>
      </c>
      <c r="C162" t="s">
        <v>3086</v>
      </c>
      <c r="D162" t="s">
        <v>856</v>
      </c>
      <c r="E162" s="166" t="s">
        <v>857</v>
      </c>
      <c r="F162" t="s">
        <v>716</v>
      </c>
      <c r="G162" s="166" t="s">
        <v>189</v>
      </c>
      <c r="H162" t="s">
        <v>2870</v>
      </c>
      <c r="I162" t="s">
        <v>2058</v>
      </c>
      <c r="J162" t="s">
        <v>461</v>
      </c>
      <c r="K162" t="s">
        <v>427</v>
      </c>
      <c r="L162" t="s">
        <v>430</v>
      </c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29" t="str">
        <f>IF(基本情報登録!$D$10="","",IF(基本情報登録!$D$10='登録データ（女）'!F162,1,0))</f>
        <v/>
      </c>
      <c r="AC162" s="137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</row>
    <row r="163" spans="1:54">
      <c r="A163" s="169">
        <v>1161</v>
      </c>
      <c r="B163" t="s">
        <v>3087</v>
      </c>
      <c r="C163" t="s">
        <v>3088</v>
      </c>
      <c r="D163" t="s">
        <v>843</v>
      </c>
      <c r="E163" s="166" t="s">
        <v>844</v>
      </c>
      <c r="F163" t="s">
        <v>716</v>
      </c>
      <c r="G163" s="166" t="s">
        <v>182</v>
      </c>
      <c r="H163" t="s">
        <v>3089</v>
      </c>
      <c r="I163" t="s">
        <v>3090</v>
      </c>
      <c r="J163" t="s">
        <v>3091</v>
      </c>
      <c r="K163" t="s">
        <v>427</v>
      </c>
      <c r="L163" t="s">
        <v>430</v>
      </c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29" t="str">
        <f>IF(基本情報登録!$D$10="","",IF(基本情報登録!$D$10='登録データ（女）'!F163,1,0))</f>
        <v/>
      </c>
      <c r="AC163" s="137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</row>
    <row r="164" spans="1:54">
      <c r="A164" s="169">
        <v>1162</v>
      </c>
      <c r="B164" t="s">
        <v>3092</v>
      </c>
      <c r="C164" t="s">
        <v>3093</v>
      </c>
      <c r="D164" t="s">
        <v>788</v>
      </c>
      <c r="E164" s="166" t="s">
        <v>789</v>
      </c>
      <c r="F164" t="s">
        <v>3094</v>
      </c>
      <c r="G164" s="166" t="s">
        <v>182</v>
      </c>
      <c r="H164" t="s">
        <v>1773</v>
      </c>
      <c r="I164" t="s">
        <v>3095</v>
      </c>
      <c r="J164" t="s">
        <v>3096</v>
      </c>
      <c r="K164" t="s">
        <v>427</v>
      </c>
      <c r="L164" t="s">
        <v>430</v>
      </c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29" t="str">
        <f>IF(基本情報登録!$D$10="","",IF(基本情報登録!$D$10='登録データ（女）'!F164,1,0))</f>
        <v/>
      </c>
      <c r="AC164" s="137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</row>
    <row r="165" spans="1:54">
      <c r="A165" s="169">
        <v>1163</v>
      </c>
      <c r="B165" t="s">
        <v>3468</v>
      </c>
      <c r="C165" t="s">
        <v>3469</v>
      </c>
      <c r="D165" t="s">
        <v>1115</v>
      </c>
      <c r="E165" s="166" t="s">
        <v>1116</v>
      </c>
      <c r="F165" t="s">
        <v>695</v>
      </c>
      <c r="G165" s="166" t="s">
        <v>189</v>
      </c>
      <c r="H165" t="s">
        <v>3470</v>
      </c>
      <c r="I165" t="s">
        <v>3471</v>
      </c>
      <c r="J165" t="s">
        <v>458</v>
      </c>
      <c r="K165" t="s">
        <v>427</v>
      </c>
      <c r="L165" t="s">
        <v>430</v>
      </c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  <c r="AA165" s="137"/>
      <c r="AB165" s="129" t="str">
        <f>IF(基本情報登録!$D$10="","",IF(基本情報登録!$D$10='登録データ（女）'!F165,1,0))</f>
        <v/>
      </c>
      <c r="AC165" s="137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</row>
    <row r="166" spans="1:54">
      <c r="A166" s="169">
        <v>1164</v>
      </c>
      <c r="B166" t="s">
        <v>3472</v>
      </c>
      <c r="C166" t="s">
        <v>3473</v>
      </c>
      <c r="D166" t="s">
        <v>1115</v>
      </c>
      <c r="E166" s="166" t="s">
        <v>1116</v>
      </c>
      <c r="F166" t="s">
        <v>695</v>
      </c>
      <c r="G166" s="166" t="s">
        <v>189</v>
      </c>
      <c r="H166" t="s">
        <v>3203</v>
      </c>
      <c r="I166" t="s">
        <v>1327</v>
      </c>
      <c r="J166" t="s">
        <v>3474</v>
      </c>
      <c r="K166" t="s">
        <v>427</v>
      </c>
      <c r="L166" t="s">
        <v>430</v>
      </c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  <c r="AB166" s="129" t="str">
        <f>IF(基本情報登録!$D$10="","",IF(基本情報登録!$D$10='登録データ（女）'!F166,1,0))</f>
        <v/>
      </c>
      <c r="AC166" s="137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</row>
    <row r="167" spans="1:54">
      <c r="A167" s="169">
        <v>1165</v>
      </c>
      <c r="B167" t="s">
        <v>3475</v>
      </c>
      <c r="C167" t="s">
        <v>3476</v>
      </c>
      <c r="D167" t="s">
        <v>205</v>
      </c>
      <c r="E167" s="166" t="s">
        <v>206</v>
      </c>
      <c r="F167" t="s">
        <v>737</v>
      </c>
      <c r="G167" s="166" t="s">
        <v>189</v>
      </c>
      <c r="H167" t="s">
        <v>3477</v>
      </c>
      <c r="I167" t="s">
        <v>554</v>
      </c>
      <c r="J167" t="s">
        <v>461</v>
      </c>
      <c r="K167" t="s">
        <v>427</v>
      </c>
      <c r="L167" t="s">
        <v>430</v>
      </c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  <c r="AA167" s="137"/>
      <c r="AB167" s="129" t="str">
        <f>IF(基本情報登録!$D$10="","",IF(基本情報登録!$D$10='登録データ（女）'!F167,1,0))</f>
        <v/>
      </c>
      <c r="AC167" s="13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</row>
    <row r="168" spans="1:54">
      <c r="A168" s="169">
        <v>1166</v>
      </c>
      <c r="B168" t="s">
        <v>3478</v>
      </c>
      <c r="C168" t="s">
        <v>3479</v>
      </c>
      <c r="D168" t="s">
        <v>856</v>
      </c>
      <c r="E168" s="166" t="s">
        <v>857</v>
      </c>
      <c r="F168" t="s">
        <v>683</v>
      </c>
      <c r="G168" s="166" t="s">
        <v>189</v>
      </c>
      <c r="H168" t="s">
        <v>3053</v>
      </c>
      <c r="I168" t="s">
        <v>447</v>
      </c>
      <c r="J168" t="s">
        <v>3480</v>
      </c>
      <c r="K168" t="s">
        <v>427</v>
      </c>
      <c r="L168" t="s">
        <v>430</v>
      </c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29" t="str">
        <f>IF(基本情報登録!$D$10="","",IF(基本情報登録!$D$10='登録データ（女）'!F168,1,0))</f>
        <v/>
      </c>
      <c r="AC168" s="137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</row>
    <row r="169" spans="1:54">
      <c r="A169" s="169">
        <v>1167</v>
      </c>
      <c r="B169" t="s">
        <v>3481</v>
      </c>
      <c r="C169" t="s">
        <v>2582</v>
      </c>
      <c r="D169" t="s">
        <v>856</v>
      </c>
      <c r="E169" s="166" t="s">
        <v>857</v>
      </c>
      <c r="F169" t="s">
        <v>683</v>
      </c>
      <c r="G169" s="166" t="s">
        <v>189</v>
      </c>
      <c r="H169" t="s">
        <v>2834</v>
      </c>
      <c r="I169" t="s">
        <v>482</v>
      </c>
      <c r="J169" t="s">
        <v>2583</v>
      </c>
      <c r="K169" t="s">
        <v>427</v>
      </c>
      <c r="L169" t="s">
        <v>430</v>
      </c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7"/>
      <c r="AA169" s="137"/>
      <c r="AB169" s="129" t="str">
        <f>IF(基本情報登録!$D$10="","",IF(基本情報登録!$D$10='登録データ（女）'!F169,1,0))</f>
        <v/>
      </c>
      <c r="AC169" s="137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</row>
    <row r="170" spans="1:54">
      <c r="A170" s="169">
        <v>1168</v>
      </c>
      <c r="B170" t="s">
        <v>3482</v>
      </c>
      <c r="C170" t="s">
        <v>3483</v>
      </c>
      <c r="D170" t="s">
        <v>205</v>
      </c>
      <c r="E170" s="166" t="s">
        <v>206</v>
      </c>
      <c r="F170" t="s">
        <v>677</v>
      </c>
      <c r="G170" s="166" t="s">
        <v>184</v>
      </c>
      <c r="H170" t="s">
        <v>386</v>
      </c>
      <c r="I170" t="s">
        <v>3484</v>
      </c>
      <c r="J170" t="s">
        <v>3485</v>
      </c>
      <c r="K170" t="s">
        <v>427</v>
      </c>
      <c r="L170" t="s">
        <v>430</v>
      </c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29" t="str">
        <f>IF(基本情報登録!$D$10="","",IF(基本情報登録!$D$10='登録データ（女）'!F170,1,0))</f>
        <v/>
      </c>
      <c r="AC170" s="137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</row>
    <row r="171" spans="1:54">
      <c r="A171" s="169">
        <v>1169</v>
      </c>
      <c r="B171" t="s">
        <v>3486</v>
      </c>
      <c r="C171" t="s">
        <v>3487</v>
      </c>
      <c r="D171" t="s">
        <v>196</v>
      </c>
      <c r="E171" s="166">
        <v>14</v>
      </c>
      <c r="F171" t="s">
        <v>716</v>
      </c>
      <c r="G171" s="166" t="s">
        <v>184</v>
      </c>
      <c r="H171" t="s">
        <v>1283</v>
      </c>
      <c r="I171" t="s">
        <v>3488</v>
      </c>
      <c r="J171" t="s">
        <v>2126</v>
      </c>
      <c r="K171" t="s">
        <v>427</v>
      </c>
      <c r="L171" t="s">
        <v>430</v>
      </c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7"/>
      <c r="AB171" s="129" t="str">
        <f>IF(基本情報登録!$D$10="","",IF(基本情報登録!$D$10='登録データ（女）'!F171,1,0))</f>
        <v/>
      </c>
      <c r="AC171" s="137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</row>
    <row r="172" spans="1:54">
      <c r="A172" s="169">
        <v>1170</v>
      </c>
      <c r="B172" t="s">
        <v>3489</v>
      </c>
      <c r="C172" t="s">
        <v>3490</v>
      </c>
      <c r="D172" t="s">
        <v>843</v>
      </c>
      <c r="E172" s="166" t="s">
        <v>844</v>
      </c>
      <c r="F172" t="s">
        <v>716</v>
      </c>
      <c r="G172" s="166" t="s">
        <v>189</v>
      </c>
      <c r="H172" t="s">
        <v>2122</v>
      </c>
      <c r="I172" t="s">
        <v>560</v>
      </c>
      <c r="J172" t="s">
        <v>3491</v>
      </c>
      <c r="K172" t="s">
        <v>427</v>
      </c>
      <c r="L172" t="s">
        <v>430</v>
      </c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29" t="str">
        <f>IF(基本情報登録!$D$10="","",IF(基本情報登録!$D$10='登録データ（女）'!F172,1,0))</f>
        <v/>
      </c>
      <c r="AC172" s="137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</row>
    <row r="173" spans="1:54">
      <c r="A173" s="169">
        <v>1171</v>
      </c>
      <c r="B173" t="s">
        <v>3492</v>
      </c>
      <c r="C173" t="s">
        <v>3493</v>
      </c>
      <c r="D173" t="s">
        <v>205</v>
      </c>
      <c r="E173" s="166" t="s">
        <v>206</v>
      </c>
      <c r="F173" t="s">
        <v>734</v>
      </c>
      <c r="G173" s="166" t="s">
        <v>189</v>
      </c>
      <c r="H173" t="s">
        <v>2834</v>
      </c>
      <c r="I173" t="s">
        <v>1136</v>
      </c>
      <c r="J173" t="s">
        <v>429</v>
      </c>
      <c r="K173" t="s">
        <v>427</v>
      </c>
      <c r="L173" t="s">
        <v>430</v>
      </c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  <c r="Z173" s="137"/>
      <c r="AA173" s="137"/>
      <c r="AB173" s="129" t="str">
        <f>IF(基本情報登録!$D$10="","",IF(基本情報登録!$D$10='登録データ（女）'!F173,1,0))</f>
        <v/>
      </c>
      <c r="AC173" s="137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</row>
    <row r="174" spans="1:54">
      <c r="A174" s="169">
        <v>1172</v>
      </c>
      <c r="B174" t="s">
        <v>3494</v>
      </c>
      <c r="C174" t="s">
        <v>3495</v>
      </c>
      <c r="D174" t="s">
        <v>205</v>
      </c>
      <c r="E174" s="166" t="s">
        <v>206</v>
      </c>
      <c r="F174" t="s">
        <v>734</v>
      </c>
      <c r="G174" s="166" t="s">
        <v>189</v>
      </c>
      <c r="H174" t="s">
        <v>3496</v>
      </c>
      <c r="I174" t="s">
        <v>3497</v>
      </c>
      <c r="J174" t="s">
        <v>476</v>
      </c>
      <c r="K174" t="s">
        <v>427</v>
      </c>
      <c r="L174" t="s">
        <v>430</v>
      </c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  <c r="Z174" s="137"/>
      <c r="AA174" s="137"/>
      <c r="AB174" s="129" t="str">
        <f>IF(基本情報登録!$D$10="","",IF(基本情報登録!$D$10='登録データ（女）'!F174,1,0))</f>
        <v/>
      </c>
      <c r="AC174" s="137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</row>
    <row r="175" spans="1:54">
      <c r="A175" s="169">
        <v>1173</v>
      </c>
      <c r="B175" t="s">
        <v>3498</v>
      </c>
      <c r="C175" t="s">
        <v>3499</v>
      </c>
      <c r="D175" t="s">
        <v>1115</v>
      </c>
      <c r="E175" s="166" t="s">
        <v>1116</v>
      </c>
      <c r="F175" t="s">
        <v>749</v>
      </c>
      <c r="G175" s="166" t="s">
        <v>181</v>
      </c>
      <c r="H175" t="s">
        <v>926</v>
      </c>
      <c r="I175" t="s">
        <v>3500</v>
      </c>
      <c r="J175" t="s">
        <v>459</v>
      </c>
      <c r="K175" t="s">
        <v>427</v>
      </c>
      <c r="L175" t="s">
        <v>430</v>
      </c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  <c r="AA175" s="137"/>
      <c r="AB175" s="129" t="str">
        <f>IF(基本情報登録!$D$10="","",IF(基本情報登録!$D$10='登録データ（女）'!F175,1,0))</f>
        <v/>
      </c>
      <c r="AC175" s="137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</row>
    <row r="176" spans="1:54">
      <c r="A176" s="169">
        <v>1174</v>
      </c>
      <c r="B176" t="s">
        <v>3501</v>
      </c>
      <c r="C176" t="s">
        <v>3502</v>
      </c>
      <c r="D176" t="s">
        <v>856</v>
      </c>
      <c r="E176" s="166" t="s">
        <v>857</v>
      </c>
      <c r="F176" t="s">
        <v>749</v>
      </c>
      <c r="G176" s="166" t="s">
        <v>182</v>
      </c>
      <c r="H176" t="s">
        <v>303</v>
      </c>
      <c r="I176" t="s">
        <v>2037</v>
      </c>
      <c r="J176" t="s">
        <v>3503</v>
      </c>
      <c r="K176" t="s">
        <v>427</v>
      </c>
      <c r="L176" t="s">
        <v>430</v>
      </c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29" t="str">
        <f>IF(基本情報登録!$D$10="","",IF(基本情報登録!$D$10='登録データ（女）'!F176,1,0))</f>
        <v/>
      </c>
      <c r="AC176" s="137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</row>
    <row r="177" spans="1:54">
      <c r="A177" s="169">
        <v>1175</v>
      </c>
      <c r="B177" t="s">
        <v>3504</v>
      </c>
      <c r="C177" t="s">
        <v>2553</v>
      </c>
      <c r="D177" t="s">
        <v>1115</v>
      </c>
      <c r="E177" s="166" t="s">
        <v>1116</v>
      </c>
      <c r="F177" t="s">
        <v>749</v>
      </c>
      <c r="G177" s="166" t="s">
        <v>182</v>
      </c>
      <c r="H177" t="s">
        <v>1255</v>
      </c>
      <c r="I177" t="s">
        <v>447</v>
      </c>
      <c r="J177" t="s">
        <v>450</v>
      </c>
      <c r="K177" t="s">
        <v>427</v>
      </c>
      <c r="L177" t="s">
        <v>430</v>
      </c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  <c r="AA177" s="137"/>
      <c r="AB177" s="129" t="str">
        <f>IF(基本情報登録!$D$10="","",IF(基本情報登録!$D$10='登録データ（女）'!F177,1,0))</f>
        <v/>
      </c>
      <c r="AC177" s="13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</row>
    <row r="178" spans="1:54">
      <c r="A178" s="169">
        <v>1176</v>
      </c>
      <c r="B178" t="s">
        <v>3505</v>
      </c>
      <c r="C178" t="s">
        <v>3506</v>
      </c>
      <c r="D178" t="s">
        <v>843</v>
      </c>
      <c r="E178" s="166" t="s">
        <v>844</v>
      </c>
      <c r="F178" t="s">
        <v>755</v>
      </c>
      <c r="G178" s="166" t="s">
        <v>189</v>
      </c>
      <c r="H178" t="s">
        <v>3292</v>
      </c>
      <c r="I178" t="s">
        <v>447</v>
      </c>
      <c r="J178" t="s">
        <v>3507</v>
      </c>
      <c r="K178" t="s">
        <v>427</v>
      </c>
      <c r="L178" t="s">
        <v>430</v>
      </c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  <c r="AA178" s="137"/>
      <c r="AB178" s="129" t="str">
        <f>IF(基本情報登録!$D$10="","",IF(基本情報登録!$D$10='登録データ（女）'!F178,1,0))</f>
        <v/>
      </c>
      <c r="AC178" s="137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</row>
    <row r="179" spans="1:54">
      <c r="A179" s="169">
        <v>1177</v>
      </c>
      <c r="B179" t="s">
        <v>3508</v>
      </c>
      <c r="C179" t="s">
        <v>3509</v>
      </c>
      <c r="D179" t="s">
        <v>856</v>
      </c>
      <c r="E179" s="166" t="s">
        <v>857</v>
      </c>
      <c r="F179" t="s">
        <v>746</v>
      </c>
      <c r="G179" s="166" t="s">
        <v>189</v>
      </c>
      <c r="H179" t="s">
        <v>3510</v>
      </c>
      <c r="I179" t="s">
        <v>2272</v>
      </c>
      <c r="J179" t="s">
        <v>3511</v>
      </c>
      <c r="K179" t="s">
        <v>427</v>
      </c>
      <c r="L179" t="s">
        <v>430</v>
      </c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  <c r="AA179" s="137"/>
      <c r="AB179" s="129" t="str">
        <f>IF(基本情報登録!$D$10="","",IF(基本情報登録!$D$10='登録データ（女）'!F179,1,0))</f>
        <v/>
      </c>
      <c r="AC179" s="137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</row>
    <row r="180" spans="1:54">
      <c r="A180" s="169">
        <v>1178</v>
      </c>
      <c r="B180" t="s">
        <v>3512</v>
      </c>
      <c r="C180" t="s">
        <v>3513</v>
      </c>
      <c r="D180" t="s">
        <v>788</v>
      </c>
      <c r="E180" s="166" t="s">
        <v>789</v>
      </c>
      <c r="F180" t="s">
        <v>746</v>
      </c>
      <c r="G180" s="166" t="s">
        <v>189</v>
      </c>
      <c r="H180" t="s">
        <v>3514</v>
      </c>
      <c r="I180" t="s">
        <v>2115</v>
      </c>
      <c r="J180" t="s">
        <v>3515</v>
      </c>
      <c r="K180" t="s">
        <v>427</v>
      </c>
      <c r="L180" t="s">
        <v>430</v>
      </c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  <c r="AB180" s="129" t="str">
        <f>IF(基本情報登録!$D$10="","",IF(基本情報登録!$D$10='登録データ（女）'!F180,1,0))</f>
        <v/>
      </c>
      <c r="AC180" s="137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</row>
    <row r="181" spans="1:54">
      <c r="A181" s="169">
        <v>1179</v>
      </c>
      <c r="B181" t="s">
        <v>3520</v>
      </c>
      <c r="C181" t="s">
        <v>3521</v>
      </c>
      <c r="D181" t="s">
        <v>1115</v>
      </c>
      <c r="E181" s="166" t="s">
        <v>1116</v>
      </c>
      <c r="F181" t="s">
        <v>755</v>
      </c>
      <c r="G181" s="166" t="s">
        <v>189</v>
      </c>
      <c r="H181" t="s">
        <v>3522</v>
      </c>
      <c r="I181" t="s">
        <v>510</v>
      </c>
      <c r="J181" t="s">
        <v>597</v>
      </c>
      <c r="K181" t="s">
        <v>427</v>
      </c>
      <c r="L181" t="s">
        <v>430</v>
      </c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  <c r="AA181" s="137"/>
      <c r="AB181" s="129" t="str">
        <f>IF(基本情報登録!$D$10="","",IF(基本情報登録!$D$10='登録データ（女）'!F181,1,0))</f>
        <v/>
      </c>
      <c r="AC181" s="137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</row>
    <row r="182" spans="1:54">
      <c r="A182" s="169">
        <v>1180</v>
      </c>
      <c r="B182" t="s">
        <v>3523</v>
      </c>
      <c r="C182" t="s">
        <v>3524</v>
      </c>
      <c r="D182" t="s">
        <v>788</v>
      </c>
      <c r="E182" s="166" t="s">
        <v>789</v>
      </c>
      <c r="F182" t="s">
        <v>740</v>
      </c>
      <c r="G182" s="166" t="s">
        <v>184</v>
      </c>
      <c r="H182" t="s">
        <v>3525</v>
      </c>
      <c r="I182" t="s">
        <v>3526</v>
      </c>
      <c r="J182" t="s">
        <v>3527</v>
      </c>
      <c r="K182" t="s">
        <v>427</v>
      </c>
      <c r="L182" t="s">
        <v>430</v>
      </c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29" t="str">
        <f>IF(基本情報登録!$D$10="","",IF(基本情報登録!$D$10='登録データ（女）'!F182,1,0))</f>
        <v/>
      </c>
      <c r="AC182" s="137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</row>
    <row r="183" spans="1:54">
      <c r="A183" s="169">
        <v>1181</v>
      </c>
      <c r="B183" t="s">
        <v>3528</v>
      </c>
      <c r="C183" t="s">
        <v>3529</v>
      </c>
      <c r="D183" t="s">
        <v>843</v>
      </c>
      <c r="E183" s="166" t="s">
        <v>844</v>
      </c>
      <c r="F183" t="s">
        <v>704</v>
      </c>
      <c r="G183" s="166" t="s">
        <v>189</v>
      </c>
      <c r="H183" t="s">
        <v>3510</v>
      </c>
      <c r="I183" t="s">
        <v>3530</v>
      </c>
      <c r="J183" t="s">
        <v>3531</v>
      </c>
      <c r="K183" t="s">
        <v>427</v>
      </c>
      <c r="L183" t="s">
        <v>430</v>
      </c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29" t="str">
        <f>IF(基本情報登録!$D$10="","",IF(基本情報登録!$D$10='登録データ（女）'!F183,1,0))</f>
        <v/>
      </c>
      <c r="AC183" s="137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</row>
    <row r="184" spans="1:54">
      <c r="A184" s="169">
        <v>1182</v>
      </c>
      <c r="B184" t="s">
        <v>3532</v>
      </c>
      <c r="C184" t="s">
        <v>3533</v>
      </c>
      <c r="D184" t="s">
        <v>1115</v>
      </c>
      <c r="E184" s="166" t="s">
        <v>1116</v>
      </c>
      <c r="F184" t="s">
        <v>704</v>
      </c>
      <c r="G184" s="166" t="s">
        <v>189</v>
      </c>
      <c r="H184" t="s">
        <v>3260</v>
      </c>
      <c r="I184" t="s">
        <v>3534</v>
      </c>
      <c r="J184" t="s">
        <v>3535</v>
      </c>
      <c r="K184" t="s">
        <v>427</v>
      </c>
      <c r="L184" t="s">
        <v>430</v>
      </c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29" t="str">
        <f>IF(基本情報登録!$D$10="","",IF(基本情報登録!$D$10='登録データ（女）'!F184,1,0))</f>
        <v/>
      </c>
      <c r="AC184" s="137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</row>
    <row r="185" spans="1:54">
      <c r="A185" s="169">
        <v>1183</v>
      </c>
      <c r="B185" t="s">
        <v>3536</v>
      </c>
      <c r="C185" t="s">
        <v>3537</v>
      </c>
      <c r="D185" t="s">
        <v>788</v>
      </c>
      <c r="E185" s="166" t="s">
        <v>789</v>
      </c>
      <c r="F185" t="s">
        <v>755</v>
      </c>
      <c r="G185" s="166" t="s">
        <v>182</v>
      </c>
      <c r="H185" t="s">
        <v>3538</v>
      </c>
      <c r="I185" t="s">
        <v>3539</v>
      </c>
      <c r="J185" t="s">
        <v>3540</v>
      </c>
      <c r="K185" t="s">
        <v>427</v>
      </c>
      <c r="L185" t="s">
        <v>430</v>
      </c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  <c r="AA185" s="137"/>
      <c r="AB185" s="129" t="str">
        <f>IF(基本情報登録!$D$10="","",IF(基本情報登録!$D$10='登録データ（女）'!F185,1,0))</f>
        <v/>
      </c>
      <c r="AC185" s="137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</row>
    <row r="186" spans="1:54">
      <c r="A186" s="169">
        <v>1184</v>
      </c>
      <c r="B186" t="s">
        <v>3541</v>
      </c>
      <c r="C186" t="s">
        <v>3542</v>
      </c>
      <c r="D186" t="s">
        <v>856</v>
      </c>
      <c r="E186" s="166" t="s">
        <v>857</v>
      </c>
      <c r="F186" t="s">
        <v>683</v>
      </c>
      <c r="G186" s="166" t="s">
        <v>189</v>
      </c>
      <c r="H186" t="s">
        <v>3543</v>
      </c>
      <c r="I186" t="s">
        <v>3544</v>
      </c>
      <c r="J186" t="s">
        <v>448</v>
      </c>
      <c r="K186" t="s">
        <v>427</v>
      </c>
      <c r="L186" t="s">
        <v>430</v>
      </c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  <c r="AB186" s="129" t="str">
        <f>IF(基本情報登録!$D$10="","",IF(基本情報登録!$D$10='登録データ（女）'!F186,1,0))</f>
        <v/>
      </c>
      <c r="AC186" s="137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</row>
    <row r="187" spans="1:54">
      <c r="A187" s="169">
        <v>1185</v>
      </c>
      <c r="B187" t="s">
        <v>3545</v>
      </c>
      <c r="C187" t="s">
        <v>3546</v>
      </c>
      <c r="D187" t="s">
        <v>834</v>
      </c>
      <c r="E187" s="166" t="s">
        <v>835</v>
      </c>
      <c r="F187" t="s">
        <v>716</v>
      </c>
      <c r="G187" s="166" t="s">
        <v>189</v>
      </c>
      <c r="H187" t="s">
        <v>2122</v>
      </c>
      <c r="I187" t="s">
        <v>3274</v>
      </c>
      <c r="J187" t="s">
        <v>3547</v>
      </c>
      <c r="K187" t="s">
        <v>427</v>
      </c>
      <c r="L187" t="s">
        <v>430</v>
      </c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  <c r="AA187" s="137"/>
      <c r="AB187" s="129" t="str">
        <f>IF(基本情報登録!$D$10="","",IF(基本情報登録!$D$10='登録データ（女）'!F187,1,0))</f>
        <v/>
      </c>
      <c r="AC187" s="13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</row>
    <row r="188" spans="1:54">
      <c r="A188" s="169">
        <v>1186</v>
      </c>
      <c r="B188" t="s">
        <v>3548</v>
      </c>
      <c r="C188" t="s">
        <v>3549</v>
      </c>
      <c r="D188" t="s">
        <v>1115</v>
      </c>
      <c r="E188" s="166" t="s">
        <v>1116</v>
      </c>
      <c r="F188" t="s">
        <v>3550</v>
      </c>
      <c r="G188" s="166" t="s">
        <v>182</v>
      </c>
      <c r="H188" t="s">
        <v>2034</v>
      </c>
      <c r="I188" t="s">
        <v>3551</v>
      </c>
      <c r="J188" t="s">
        <v>3552</v>
      </c>
      <c r="K188" t="s">
        <v>427</v>
      </c>
      <c r="L188" t="s">
        <v>430</v>
      </c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  <c r="AA188" s="137"/>
      <c r="AB188" s="129" t="str">
        <f>IF(基本情報登録!$D$10="","",IF(基本情報登録!$D$10='登録データ（女）'!F188,1,0))</f>
        <v/>
      </c>
      <c r="AC188" s="137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</row>
    <row r="189" spans="1:54">
      <c r="A189" s="169">
        <v>1187</v>
      </c>
      <c r="B189" t="s">
        <v>3553</v>
      </c>
      <c r="C189" t="s">
        <v>3554</v>
      </c>
      <c r="D189" t="s">
        <v>1115</v>
      </c>
      <c r="E189" s="166" t="s">
        <v>1116</v>
      </c>
      <c r="F189" t="s">
        <v>3550</v>
      </c>
      <c r="G189" s="166" t="s">
        <v>182</v>
      </c>
      <c r="H189" t="s">
        <v>3555</v>
      </c>
      <c r="I189" t="s">
        <v>3556</v>
      </c>
      <c r="J189" t="s">
        <v>3557</v>
      </c>
      <c r="K189" t="s">
        <v>427</v>
      </c>
      <c r="L189" t="s">
        <v>430</v>
      </c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29" t="str">
        <f>IF(基本情報登録!$D$10="","",IF(基本情報登録!$D$10='登録データ（女）'!F189,1,0))</f>
        <v/>
      </c>
      <c r="AC189" s="137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</row>
    <row r="190" spans="1:54">
      <c r="A190" s="169">
        <v>1188</v>
      </c>
      <c r="B190" t="s">
        <v>3558</v>
      </c>
      <c r="C190" t="s">
        <v>3559</v>
      </c>
      <c r="D190" t="s">
        <v>1115</v>
      </c>
      <c r="E190" s="166" t="s">
        <v>1116</v>
      </c>
      <c r="F190" t="s">
        <v>695</v>
      </c>
      <c r="G190" s="166" t="s">
        <v>3560</v>
      </c>
      <c r="H190" t="s">
        <v>2916</v>
      </c>
      <c r="I190" t="s">
        <v>3561</v>
      </c>
      <c r="J190" t="s">
        <v>2675</v>
      </c>
      <c r="K190" t="s">
        <v>427</v>
      </c>
      <c r="L190" t="s">
        <v>430</v>
      </c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29" t="str">
        <f>IF(基本情報登録!$D$10="","",IF(基本情報登録!$D$10='登録データ（女）'!F190,1,0))</f>
        <v/>
      </c>
      <c r="AC190" s="137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</row>
    <row r="191" spans="1:54">
      <c r="A191" s="169">
        <v>1189</v>
      </c>
      <c r="B191" t="s">
        <v>3562</v>
      </c>
      <c r="C191" t="s">
        <v>3563</v>
      </c>
      <c r="D191" t="s">
        <v>843</v>
      </c>
      <c r="E191" s="166" t="s">
        <v>844</v>
      </c>
      <c r="F191" t="s">
        <v>755</v>
      </c>
      <c r="G191" s="166" t="s">
        <v>184</v>
      </c>
      <c r="H191" t="s">
        <v>3380</v>
      </c>
      <c r="I191" t="s">
        <v>2037</v>
      </c>
      <c r="J191" t="s">
        <v>464</v>
      </c>
      <c r="K191" t="s">
        <v>427</v>
      </c>
      <c r="L191" t="s">
        <v>430</v>
      </c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29" t="str">
        <f>IF(基本情報登録!$D$10="","",IF(基本情報登録!$D$10='登録データ（女）'!F191,1,0))</f>
        <v/>
      </c>
      <c r="AC191" s="137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</row>
    <row r="192" spans="1:54">
      <c r="A192" s="169">
        <v>1190</v>
      </c>
      <c r="B192" t="s">
        <v>3564</v>
      </c>
      <c r="C192" t="s">
        <v>3565</v>
      </c>
      <c r="D192" t="s">
        <v>3566</v>
      </c>
      <c r="E192" s="166" t="s">
        <v>206</v>
      </c>
      <c r="F192" t="s">
        <v>737</v>
      </c>
      <c r="G192" s="166" t="s">
        <v>189</v>
      </c>
      <c r="H192" t="s">
        <v>2792</v>
      </c>
      <c r="I192" t="s">
        <v>3567</v>
      </c>
      <c r="J192" t="s">
        <v>448</v>
      </c>
      <c r="K192" t="s">
        <v>427</v>
      </c>
      <c r="L192" t="s">
        <v>430</v>
      </c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  <c r="Z192" s="137"/>
      <c r="AA192" s="137"/>
      <c r="AB192" s="129" t="str">
        <f>IF(基本情報登録!$D$10="","",IF(基本情報登録!$D$10='登録データ（女）'!F192,1,0))</f>
        <v/>
      </c>
      <c r="AC192" s="137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</row>
    <row r="193" spans="1:54">
      <c r="A193" s="169">
        <v>1191</v>
      </c>
      <c r="B193" t="s">
        <v>3568</v>
      </c>
      <c r="C193" t="s">
        <v>3569</v>
      </c>
      <c r="D193" t="s">
        <v>1027</v>
      </c>
      <c r="E193" s="166" t="s">
        <v>1028</v>
      </c>
      <c r="F193" t="s">
        <v>764</v>
      </c>
      <c r="G193" s="166">
        <v>1</v>
      </c>
      <c r="H193" t="s">
        <v>3570</v>
      </c>
      <c r="I193" t="s">
        <v>3571</v>
      </c>
      <c r="J193" t="s">
        <v>3572</v>
      </c>
      <c r="K193" t="s">
        <v>427</v>
      </c>
      <c r="L193" t="s">
        <v>430</v>
      </c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  <c r="Z193" s="137"/>
      <c r="AA193" s="137"/>
      <c r="AB193" s="129" t="str">
        <f>IF(基本情報登録!$D$10="","",IF(基本情報登録!$D$10='登録データ（女）'!F193,1,0))</f>
        <v/>
      </c>
      <c r="AC193" s="137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</row>
    <row r="194" spans="1:54">
      <c r="A194" s="169">
        <v>1192</v>
      </c>
      <c r="B194" t="s">
        <v>3573</v>
      </c>
      <c r="C194" t="s">
        <v>3574</v>
      </c>
      <c r="D194" t="s">
        <v>843</v>
      </c>
      <c r="E194" s="166" t="s">
        <v>844</v>
      </c>
      <c r="F194" t="s">
        <v>752</v>
      </c>
      <c r="G194" s="166" t="s">
        <v>182</v>
      </c>
      <c r="H194" t="s">
        <v>3575</v>
      </c>
      <c r="I194" t="s">
        <v>465</v>
      </c>
      <c r="J194" t="s">
        <v>3576</v>
      </c>
      <c r="K194" t="s">
        <v>427</v>
      </c>
      <c r="L194" t="s">
        <v>430</v>
      </c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  <c r="AA194" s="137"/>
      <c r="AB194" s="129" t="str">
        <f>IF(基本情報登録!$D$10="","",IF(基本情報登録!$D$10='登録データ（女）'!F194,1,0))</f>
        <v/>
      </c>
      <c r="AC194" s="137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</row>
    <row r="195" spans="1:54">
      <c r="A195" s="169">
        <v>1193</v>
      </c>
      <c r="B195" t="s">
        <v>3577</v>
      </c>
      <c r="C195" t="s">
        <v>3578</v>
      </c>
      <c r="D195" t="s">
        <v>843</v>
      </c>
      <c r="E195" s="166" t="s">
        <v>844</v>
      </c>
      <c r="F195" t="s">
        <v>752</v>
      </c>
      <c r="G195" s="166" t="s">
        <v>182</v>
      </c>
      <c r="H195" t="s">
        <v>3579</v>
      </c>
      <c r="I195" t="s">
        <v>3580</v>
      </c>
      <c r="J195" t="s">
        <v>433</v>
      </c>
      <c r="K195" t="s">
        <v>427</v>
      </c>
      <c r="L195" t="s">
        <v>430</v>
      </c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  <c r="Z195" s="137"/>
      <c r="AA195" s="137"/>
      <c r="AB195" s="129" t="str">
        <f>IF(基本情報登録!$D$10="","",IF(基本情報登録!$D$10='登録データ（女）'!F195,1,0))</f>
        <v/>
      </c>
      <c r="AC195" s="137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</row>
    <row r="196" spans="1:54">
      <c r="A196" s="169">
        <v>1194</v>
      </c>
      <c r="B196" t="s">
        <v>3581</v>
      </c>
      <c r="C196" t="s">
        <v>3582</v>
      </c>
      <c r="D196" t="s">
        <v>843</v>
      </c>
      <c r="E196" s="166" t="s">
        <v>844</v>
      </c>
      <c r="F196" t="s">
        <v>752</v>
      </c>
      <c r="G196" s="166" t="s">
        <v>189</v>
      </c>
      <c r="H196" t="s">
        <v>3583</v>
      </c>
      <c r="I196" t="s">
        <v>1327</v>
      </c>
      <c r="J196" t="s">
        <v>2336</v>
      </c>
      <c r="K196" t="s">
        <v>427</v>
      </c>
      <c r="L196" t="s">
        <v>430</v>
      </c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29" t="str">
        <f>IF(基本情報登録!$D$10="","",IF(基本情報登録!$D$10='登録データ（女）'!F196,1,0))</f>
        <v/>
      </c>
      <c r="AC196" s="137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</row>
    <row r="197" spans="1:54">
      <c r="A197" s="169">
        <v>1195</v>
      </c>
      <c r="B197" t="s">
        <v>3584</v>
      </c>
      <c r="C197" t="s">
        <v>3585</v>
      </c>
      <c r="D197" t="s">
        <v>788</v>
      </c>
      <c r="E197" s="166" t="s">
        <v>789</v>
      </c>
      <c r="F197" t="s">
        <v>752</v>
      </c>
      <c r="G197" s="166" t="s">
        <v>3560</v>
      </c>
      <c r="H197" t="s">
        <v>3586</v>
      </c>
      <c r="I197" t="s">
        <v>3587</v>
      </c>
      <c r="J197" t="s">
        <v>3588</v>
      </c>
      <c r="K197" t="s">
        <v>427</v>
      </c>
      <c r="L197" t="s">
        <v>430</v>
      </c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  <c r="AA197" s="137"/>
      <c r="AB197" s="129" t="str">
        <f>IF(基本情報登録!$D$10="","",IF(基本情報登録!$D$10='登録データ（女）'!F197,1,0))</f>
        <v/>
      </c>
      <c r="AC197" s="13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</row>
    <row r="198" spans="1:54">
      <c r="A198" s="169">
        <v>1196</v>
      </c>
      <c r="B198" t="s">
        <v>3589</v>
      </c>
      <c r="C198" t="s">
        <v>3590</v>
      </c>
      <c r="D198" t="s">
        <v>843</v>
      </c>
      <c r="E198" s="166" t="s">
        <v>844</v>
      </c>
      <c r="F198" t="s">
        <v>752</v>
      </c>
      <c r="G198" s="166" t="s">
        <v>189</v>
      </c>
      <c r="H198" t="s">
        <v>3591</v>
      </c>
      <c r="I198" t="s">
        <v>3592</v>
      </c>
      <c r="J198" t="s">
        <v>429</v>
      </c>
      <c r="K198" t="s">
        <v>427</v>
      </c>
      <c r="L198" t="s">
        <v>430</v>
      </c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  <c r="AA198" s="137"/>
      <c r="AB198" s="129" t="str">
        <f>IF(基本情報登録!$D$10="","",IF(基本情報登録!$D$10='登録データ（女）'!F198,1,0))</f>
        <v/>
      </c>
      <c r="AC198" s="137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</row>
    <row r="199" spans="1:54">
      <c r="A199" s="169">
        <v>1197</v>
      </c>
      <c r="B199" t="s">
        <v>3593</v>
      </c>
      <c r="C199" t="s">
        <v>3594</v>
      </c>
      <c r="D199" t="s">
        <v>843</v>
      </c>
      <c r="E199" s="166" t="s">
        <v>844</v>
      </c>
      <c r="F199" t="s">
        <v>752</v>
      </c>
      <c r="G199" s="166" t="s">
        <v>189</v>
      </c>
      <c r="H199" t="s">
        <v>3595</v>
      </c>
      <c r="I199" t="s">
        <v>3596</v>
      </c>
      <c r="J199" t="s">
        <v>3597</v>
      </c>
      <c r="K199" t="s">
        <v>427</v>
      </c>
      <c r="L199" t="s">
        <v>430</v>
      </c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  <c r="Z199" s="137"/>
      <c r="AA199" s="137"/>
      <c r="AB199" s="129" t="str">
        <f>IF(基本情報登録!$D$10="","",IF(基本情報登録!$D$10='登録データ（女）'!F199,1,0))</f>
        <v/>
      </c>
      <c r="AC199" s="137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</row>
    <row r="200" spans="1:54">
      <c r="A200" s="135"/>
      <c r="B200" s="139"/>
      <c r="C200" s="139"/>
      <c r="D200" s="139"/>
      <c r="E200" s="135"/>
      <c r="F200" s="139"/>
      <c r="G200" s="135"/>
      <c r="H200" s="139"/>
      <c r="I200" s="139"/>
      <c r="J200" s="139"/>
      <c r="K200" s="139"/>
      <c r="L200" s="139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29" t="str">
        <f>IF(基本情報登録!$D$10="","",IF(基本情報登録!$D$10='登録データ（女）'!F200,1,0))</f>
        <v/>
      </c>
      <c r="AC200" s="137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</row>
    <row r="201" spans="1:54">
      <c r="A201" s="135"/>
      <c r="B201" s="139"/>
      <c r="C201" s="139"/>
      <c r="D201" s="139"/>
      <c r="E201" s="135"/>
      <c r="F201" s="139"/>
      <c r="G201" s="135"/>
      <c r="H201" s="139"/>
      <c r="I201" s="139"/>
      <c r="J201" s="139"/>
      <c r="K201" s="139"/>
      <c r="L201" s="139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  <c r="Z201" s="137"/>
      <c r="AA201" s="137"/>
      <c r="AB201" s="129" t="str">
        <f>IF(基本情報登録!$D$10="","",IF(基本情報登録!$D$10='登録データ（女）'!F201,1,0))</f>
        <v/>
      </c>
      <c r="AC201" s="137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</row>
    <row r="202" spans="1:54">
      <c r="A202" s="135"/>
      <c r="B202" s="139"/>
      <c r="C202" s="139"/>
      <c r="D202" s="139"/>
      <c r="E202" s="135"/>
      <c r="F202" s="139"/>
      <c r="G202" s="135"/>
      <c r="H202" s="139"/>
      <c r="I202" s="139"/>
      <c r="J202" s="139"/>
      <c r="K202" s="139"/>
      <c r="L202" s="139"/>
      <c r="M202" s="137"/>
      <c r="N202" s="137"/>
      <c r="O202" s="137"/>
      <c r="P202" s="137"/>
      <c r="Q202" s="137"/>
      <c r="R202" s="137"/>
      <c r="S202" s="137"/>
      <c r="T202" s="137"/>
      <c r="U202" s="137"/>
      <c r="V202" s="137"/>
      <c r="W202" s="137"/>
      <c r="X202" s="137"/>
      <c r="Y202" s="137"/>
      <c r="Z202" s="137"/>
      <c r="AA202" s="137"/>
      <c r="AB202" s="129" t="str">
        <f>IF(基本情報登録!$D$10="","",IF(基本情報登録!$D$10='登録データ（女）'!F202,1,0))</f>
        <v/>
      </c>
      <c r="AC202" s="137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</row>
    <row r="203" spans="1:54">
      <c r="A203" s="135"/>
      <c r="B203" s="139"/>
      <c r="C203" s="139"/>
      <c r="D203" s="139"/>
      <c r="E203" s="135"/>
      <c r="F203" s="139"/>
      <c r="G203" s="135"/>
      <c r="H203" s="139"/>
      <c r="I203" s="139"/>
      <c r="J203" s="139"/>
      <c r="K203" s="139"/>
      <c r="L203" s="139"/>
      <c r="M203" s="137"/>
      <c r="N203" s="137"/>
      <c r="O203" s="137"/>
      <c r="P203" s="137"/>
      <c r="Q203" s="137"/>
      <c r="R203" s="137"/>
      <c r="S203" s="137"/>
      <c r="T203" s="137"/>
      <c r="U203" s="137"/>
      <c r="V203" s="137"/>
      <c r="W203" s="137"/>
      <c r="X203" s="137"/>
      <c r="Y203" s="137"/>
      <c r="Z203" s="137"/>
      <c r="AA203" s="137"/>
      <c r="AB203" s="129" t="str">
        <f>IF(基本情報登録!$D$10="","",IF(基本情報登録!$D$10='登録データ（女）'!F203,1,0))</f>
        <v/>
      </c>
      <c r="AC203" s="137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</row>
    <row r="204" spans="1:54">
      <c r="A204" s="135"/>
      <c r="B204" s="139"/>
      <c r="C204" s="139"/>
      <c r="D204" s="139"/>
      <c r="E204" s="135"/>
      <c r="F204" s="139"/>
      <c r="G204" s="135"/>
      <c r="H204" s="139"/>
      <c r="I204" s="139"/>
      <c r="J204" s="139"/>
      <c r="K204" s="139"/>
      <c r="L204" s="139"/>
      <c r="M204" s="137"/>
      <c r="N204" s="137"/>
      <c r="O204" s="137"/>
      <c r="P204" s="137"/>
      <c r="Q204" s="137"/>
      <c r="R204" s="137"/>
      <c r="S204" s="137"/>
      <c r="T204" s="137"/>
      <c r="U204" s="137"/>
      <c r="V204" s="137"/>
      <c r="W204" s="137"/>
      <c r="X204" s="137"/>
      <c r="Y204" s="137"/>
      <c r="Z204" s="137"/>
      <c r="AA204" s="137"/>
      <c r="AB204" s="129" t="str">
        <f>IF(基本情報登録!$D$10="","",IF(基本情報登録!$D$10='登録データ（女）'!F204,1,0))</f>
        <v/>
      </c>
      <c r="AC204" s="137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</row>
    <row r="205" spans="1:54">
      <c r="A205" s="135"/>
      <c r="B205" s="139"/>
      <c r="C205" s="139"/>
      <c r="D205" s="139"/>
      <c r="E205" s="135"/>
      <c r="F205" s="139"/>
      <c r="G205" s="135"/>
      <c r="H205" s="139"/>
      <c r="I205" s="139"/>
      <c r="J205" s="139"/>
      <c r="K205" s="139"/>
      <c r="L205" s="139"/>
      <c r="M205" s="137"/>
      <c r="N205" s="137"/>
      <c r="O205" s="137"/>
      <c r="P205" s="137"/>
      <c r="Q205" s="137"/>
      <c r="R205" s="137"/>
      <c r="S205" s="137"/>
      <c r="T205" s="137"/>
      <c r="U205" s="137"/>
      <c r="V205" s="137"/>
      <c r="W205" s="137"/>
      <c r="X205" s="137"/>
      <c r="Y205" s="137"/>
      <c r="Z205" s="137"/>
      <c r="AA205" s="137"/>
      <c r="AB205" s="129" t="str">
        <f>IF(基本情報登録!$D$10="","",IF(基本情報登録!$D$10='登録データ（女）'!F205,1,0))</f>
        <v/>
      </c>
      <c r="AC205" s="137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</row>
    <row r="206" spans="1:54">
      <c r="A206" s="135"/>
      <c r="B206" s="139"/>
      <c r="C206" s="139"/>
      <c r="D206" s="139"/>
      <c r="E206" s="135"/>
      <c r="F206" s="139"/>
      <c r="G206" s="135"/>
      <c r="H206" s="139"/>
      <c r="I206" s="139"/>
      <c r="J206" s="139"/>
      <c r="K206" s="139"/>
      <c r="L206" s="139"/>
      <c r="M206" s="137"/>
      <c r="N206" s="137"/>
      <c r="O206" s="137"/>
      <c r="P206" s="137"/>
      <c r="Q206" s="137"/>
      <c r="R206" s="137"/>
      <c r="S206" s="137"/>
      <c r="T206" s="137"/>
      <c r="U206" s="137"/>
      <c r="V206" s="137"/>
      <c r="W206" s="137"/>
      <c r="X206" s="137"/>
      <c r="Y206" s="137"/>
      <c r="Z206" s="137"/>
      <c r="AA206" s="137"/>
      <c r="AB206" s="129" t="str">
        <f>IF(基本情報登録!$D$10="","",IF(基本情報登録!$D$10='登録データ（女）'!F206,1,0))</f>
        <v/>
      </c>
      <c r="AC206" s="137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</row>
    <row r="207" spans="1:54">
      <c r="A207" s="135"/>
      <c r="B207" s="139"/>
      <c r="C207" s="139"/>
      <c r="D207" s="139"/>
      <c r="E207" s="135"/>
      <c r="F207" s="139"/>
      <c r="G207" s="135"/>
      <c r="H207" s="139"/>
      <c r="I207" s="139"/>
      <c r="J207" s="139"/>
      <c r="K207" s="139"/>
      <c r="L207" s="139"/>
      <c r="M207" s="137"/>
      <c r="N207" s="137"/>
      <c r="O207" s="137"/>
      <c r="P207" s="137"/>
      <c r="Q207" s="137"/>
      <c r="R207" s="137"/>
      <c r="S207" s="137"/>
      <c r="T207" s="137"/>
      <c r="U207" s="137"/>
      <c r="V207" s="137"/>
      <c r="W207" s="137"/>
      <c r="X207" s="137"/>
      <c r="Y207" s="137"/>
      <c r="Z207" s="137"/>
      <c r="AA207" s="137"/>
      <c r="AB207" s="129" t="str">
        <f>IF(基本情報登録!$D$10="","",IF(基本情報登録!$D$10='登録データ（女）'!F207,1,0))</f>
        <v/>
      </c>
      <c r="AC207" s="13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</row>
    <row r="208" spans="1:54">
      <c r="A208" s="135"/>
      <c r="B208" s="139"/>
      <c r="C208" s="139"/>
      <c r="D208" s="139"/>
      <c r="E208" s="135"/>
      <c r="F208" s="139"/>
      <c r="G208" s="135"/>
      <c r="H208" s="139"/>
      <c r="I208" s="139"/>
      <c r="J208" s="139"/>
      <c r="K208" s="139"/>
      <c r="L208" s="139"/>
      <c r="M208" s="137"/>
      <c r="N208" s="137"/>
      <c r="O208" s="137"/>
      <c r="P208" s="137"/>
      <c r="Q208" s="137"/>
      <c r="R208" s="137"/>
      <c r="S208" s="137"/>
      <c r="T208" s="137"/>
      <c r="U208" s="137"/>
      <c r="V208" s="137"/>
      <c r="W208" s="137"/>
      <c r="X208" s="137"/>
      <c r="Y208" s="137"/>
      <c r="Z208" s="137"/>
      <c r="AA208" s="137"/>
      <c r="AB208" s="129" t="str">
        <f>IF(基本情報登録!$D$10="","",IF(基本情報登録!$D$10='登録データ（女）'!F208,1,0))</f>
        <v/>
      </c>
      <c r="AC208" s="137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</row>
    <row r="209" spans="1:54">
      <c r="A209" s="135"/>
      <c r="B209" s="139"/>
      <c r="C209" s="139"/>
      <c r="D209" s="139"/>
      <c r="E209" s="135"/>
      <c r="F209" s="139"/>
      <c r="G209" s="135"/>
      <c r="H209" s="139"/>
      <c r="I209" s="139"/>
      <c r="J209" s="139"/>
      <c r="K209" s="139"/>
      <c r="L209" s="139"/>
      <c r="M209" s="137"/>
      <c r="N209" s="137"/>
      <c r="O209" s="137"/>
      <c r="P209" s="137"/>
      <c r="Q209" s="137"/>
      <c r="R209" s="137"/>
      <c r="S209" s="137"/>
      <c r="T209" s="137"/>
      <c r="U209" s="137"/>
      <c r="V209" s="137"/>
      <c r="W209" s="137"/>
      <c r="X209" s="137"/>
      <c r="Y209" s="137"/>
      <c r="Z209" s="137"/>
      <c r="AA209" s="137"/>
      <c r="AB209" s="129" t="str">
        <f>IF(基本情報登録!$D$10="","",IF(基本情報登録!$D$10='登録データ（女）'!F209,1,0))</f>
        <v/>
      </c>
      <c r="AC209" s="137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</row>
    <row r="210" spans="1:54">
      <c r="A210" s="135"/>
      <c r="B210" s="139"/>
      <c r="C210" s="139"/>
      <c r="D210" s="139"/>
      <c r="E210" s="135"/>
      <c r="F210" s="139"/>
      <c r="G210" s="135"/>
      <c r="H210" s="139"/>
      <c r="I210" s="139"/>
      <c r="J210" s="139"/>
      <c r="K210" s="139"/>
      <c r="L210" s="139"/>
      <c r="M210" s="137"/>
      <c r="N210" s="137"/>
      <c r="O210" s="137"/>
      <c r="P210" s="137"/>
      <c r="Q210" s="137"/>
      <c r="R210" s="137"/>
      <c r="S210" s="137"/>
      <c r="T210" s="137"/>
      <c r="U210" s="137"/>
      <c r="V210" s="137"/>
      <c r="W210" s="137"/>
      <c r="X210" s="137"/>
      <c r="Y210" s="137"/>
      <c r="Z210" s="137"/>
      <c r="AA210" s="137"/>
      <c r="AB210" s="129" t="str">
        <f>IF(基本情報登録!$D$10="","",IF(基本情報登録!$D$10='登録データ（女）'!F210,1,0))</f>
        <v/>
      </c>
      <c r="AC210" s="137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</row>
    <row r="211" spans="1:54">
      <c r="A211" s="135"/>
      <c r="B211" s="139"/>
      <c r="C211" s="139"/>
      <c r="D211" s="139"/>
      <c r="E211" s="135"/>
      <c r="F211" s="139"/>
      <c r="G211" s="135"/>
      <c r="H211" s="139"/>
      <c r="I211" s="139"/>
      <c r="J211" s="139"/>
      <c r="K211" s="139"/>
      <c r="L211" s="139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7"/>
      <c r="Y211" s="137"/>
      <c r="Z211" s="137"/>
      <c r="AA211" s="137"/>
      <c r="AB211" s="129" t="str">
        <f>IF(基本情報登録!$D$10="","",IF(基本情報登録!$D$10='登録データ（女）'!F211,1,0))</f>
        <v/>
      </c>
      <c r="AC211" s="137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</row>
    <row r="212" spans="1:54">
      <c r="A212" s="135"/>
      <c r="B212" s="139"/>
      <c r="C212" s="139"/>
      <c r="D212" s="139"/>
      <c r="E212" s="135"/>
      <c r="F212" s="139"/>
      <c r="G212" s="135"/>
      <c r="H212" s="139"/>
      <c r="I212" s="139"/>
      <c r="J212" s="139"/>
      <c r="K212" s="139"/>
      <c r="L212" s="139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37"/>
      <c r="Y212" s="137"/>
      <c r="Z212" s="137"/>
      <c r="AA212" s="137"/>
      <c r="AB212" s="129" t="str">
        <f>IF(基本情報登録!$D$10="","",IF(基本情報登録!$D$10='登録データ（女）'!F212,1,0))</f>
        <v/>
      </c>
      <c r="AC212" s="137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</row>
    <row r="213" spans="1:54">
      <c r="A213" s="135"/>
      <c r="B213" s="139"/>
      <c r="C213" s="139"/>
      <c r="D213" s="139"/>
      <c r="E213" s="135"/>
      <c r="F213" s="139"/>
      <c r="G213" s="135"/>
      <c r="H213" s="139"/>
      <c r="I213" s="139"/>
      <c r="J213" s="139"/>
      <c r="K213" s="139"/>
      <c r="L213" s="139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37"/>
      <c r="Y213" s="137"/>
      <c r="Z213" s="137"/>
      <c r="AA213" s="137"/>
      <c r="AB213" s="129" t="str">
        <f>IF(基本情報登録!$D$10="","",IF(基本情報登録!$D$10='登録データ（女）'!F213,1,0))</f>
        <v/>
      </c>
      <c r="AC213" s="137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</row>
    <row r="214" spans="1:54">
      <c r="A214" s="135"/>
      <c r="B214" s="139"/>
      <c r="C214" s="139"/>
      <c r="D214" s="139"/>
      <c r="E214" s="135"/>
      <c r="F214" s="139"/>
      <c r="G214" s="135"/>
      <c r="H214" s="139"/>
      <c r="I214" s="139"/>
      <c r="J214" s="139"/>
      <c r="K214" s="139"/>
      <c r="L214" s="139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37"/>
      <c r="Y214" s="137"/>
      <c r="Z214" s="137"/>
      <c r="AA214" s="137"/>
      <c r="AB214" s="129" t="str">
        <f>IF(基本情報登録!$D$10="","",IF(基本情報登録!$D$10='登録データ（女）'!F214,1,0))</f>
        <v/>
      </c>
      <c r="AC214" s="137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</row>
    <row r="215" spans="1:54">
      <c r="A215" s="135"/>
      <c r="B215" s="139"/>
      <c r="C215" s="139"/>
      <c r="D215" s="139"/>
      <c r="E215" s="135"/>
      <c r="F215" s="139"/>
      <c r="G215" s="135"/>
      <c r="H215" s="139"/>
      <c r="I215" s="139"/>
      <c r="J215" s="139"/>
      <c r="K215" s="139"/>
      <c r="L215" s="139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37"/>
      <c r="Y215" s="137"/>
      <c r="Z215" s="137"/>
      <c r="AA215" s="137"/>
      <c r="AB215" s="129" t="str">
        <f>IF(基本情報登録!$D$10="","",IF(基本情報登録!$D$10='登録データ（女）'!F215,1,0))</f>
        <v/>
      </c>
      <c r="AC215" s="137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</row>
    <row r="216" spans="1:54">
      <c r="A216" s="135"/>
      <c r="B216" s="139"/>
      <c r="C216" s="139"/>
      <c r="D216" s="139"/>
      <c r="E216" s="135"/>
      <c r="F216" s="139"/>
      <c r="G216" s="135"/>
      <c r="H216" s="139"/>
      <c r="I216" s="139"/>
      <c r="J216" s="139"/>
      <c r="K216" s="139"/>
      <c r="L216" s="139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37"/>
      <c r="Y216" s="137"/>
      <c r="Z216" s="137"/>
      <c r="AA216" s="137"/>
      <c r="AB216" s="129" t="str">
        <f>IF(基本情報登録!$D$10="","",IF(基本情報登録!$D$10='登録データ（女）'!F216,1,0))</f>
        <v/>
      </c>
      <c r="AC216" s="137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</row>
    <row r="217" spans="1:54">
      <c r="A217" s="135"/>
      <c r="B217" s="139"/>
      <c r="C217" s="139"/>
      <c r="D217" s="139"/>
      <c r="E217" s="135"/>
      <c r="F217" s="139"/>
      <c r="G217" s="135"/>
      <c r="H217" s="139"/>
      <c r="I217" s="139"/>
      <c r="J217" s="139"/>
      <c r="K217" s="139"/>
      <c r="L217" s="139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37"/>
      <c r="Y217" s="137"/>
      <c r="Z217" s="137"/>
      <c r="AA217" s="137"/>
      <c r="AB217" s="129" t="str">
        <f>IF(基本情報登録!$D$10="","",IF(基本情報登録!$D$10='登録データ（女）'!F217,1,0))</f>
        <v/>
      </c>
      <c r="AC217" s="13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</row>
    <row r="218" spans="1:54">
      <c r="A218" s="135"/>
      <c r="B218" s="139"/>
      <c r="C218" s="139"/>
      <c r="D218" s="139"/>
      <c r="E218" s="135"/>
      <c r="F218" s="139"/>
      <c r="G218" s="135"/>
      <c r="H218" s="139"/>
      <c r="I218" s="139"/>
      <c r="J218" s="139"/>
      <c r="K218" s="139"/>
      <c r="L218" s="139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37"/>
      <c r="Y218" s="137"/>
      <c r="Z218" s="137"/>
      <c r="AA218" s="137"/>
      <c r="AB218" s="129" t="str">
        <f>IF(基本情報登録!$D$10="","",IF(基本情報登録!$D$10='登録データ（女）'!F218,1,0))</f>
        <v/>
      </c>
      <c r="AC218" s="137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</row>
    <row r="219" spans="1:54">
      <c r="A219" s="135"/>
      <c r="B219" s="139"/>
      <c r="C219" s="139"/>
      <c r="D219" s="139"/>
      <c r="E219" s="135"/>
      <c r="F219" s="139"/>
      <c r="G219" s="135"/>
      <c r="H219" s="139"/>
      <c r="I219" s="139"/>
      <c r="J219" s="139"/>
      <c r="K219" s="139"/>
      <c r="L219" s="139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37"/>
      <c r="Y219" s="137"/>
      <c r="Z219" s="137"/>
      <c r="AA219" s="137"/>
      <c r="AB219" s="129" t="str">
        <f>IF(基本情報登録!$D$10="","",IF(基本情報登録!$D$10='登録データ（女）'!F219,1,0))</f>
        <v/>
      </c>
      <c r="AC219" s="137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</row>
    <row r="220" spans="1:54">
      <c r="A220" s="135"/>
      <c r="B220" s="139"/>
      <c r="C220" s="139"/>
      <c r="D220" s="139"/>
      <c r="E220" s="135"/>
      <c r="F220" s="139"/>
      <c r="G220" s="135"/>
      <c r="H220" s="139"/>
      <c r="I220" s="139"/>
      <c r="J220" s="139"/>
      <c r="K220" s="139"/>
      <c r="L220" s="139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37"/>
      <c r="Y220" s="137"/>
      <c r="Z220" s="137"/>
      <c r="AA220" s="137"/>
      <c r="AB220" s="129" t="str">
        <f>IF(基本情報登録!$D$10="","",IF(基本情報登録!$D$10='登録データ（女）'!F220,1,0))</f>
        <v/>
      </c>
      <c r="AC220" s="137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</row>
    <row r="221" spans="1:54">
      <c r="A221" s="135"/>
      <c r="B221" s="139"/>
      <c r="C221" s="139"/>
      <c r="D221" s="139"/>
      <c r="E221" s="135"/>
      <c r="F221" s="139"/>
      <c r="G221" s="135"/>
      <c r="H221" s="139"/>
      <c r="I221" s="139"/>
      <c r="J221" s="139"/>
      <c r="K221" s="139"/>
      <c r="L221" s="139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37"/>
      <c r="Y221" s="137"/>
      <c r="Z221" s="137"/>
      <c r="AA221" s="137"/>
      <c r="AB221" s="129" t="str">
        <f>IF(基本情報登録!$D$10="","",IF(基本情報登録!$D$10='登録データ（女）'!F221,1,0))</f>
        <v/>
      </c>
      <c r="AC221" s="137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</row>
    <row r="222" spans="1:54">
      <c r="A222" s="135"/>
      <c r="B222" s="139"/>
      <c r="C222" s="139"/>
      <c r="D222" s="139"/>
      <c r="E222" s="135"/>
      <c r="F222" s="139"/>
      <c r="G222" s="135"/>
      <c r="H222" s="139"/>
      <c r="I222" s="139"/>
      <c r="J222" s="139"/>
      <c r="K222" s="139"/>
      <c r="L222" s="139"/>
      <c r="M222" s="137"/>
      <c r="N222" s="137"/>
      <c r="O222" s="137"/>
      <c r="P222" s="137"/>
      <c r="Q222" s="137"/>
      <c r="R222" s="137"/>
      <c r="S222" s="137"/>
      <c r="T222" s="137"/>
      <c r="U222" s="137"/>
      <c r="V222" s="137"/>
      <c r="W222" s="137"/>
      <c r="X222" s="137"/>
      <c r="Y222" s="137"/>
      <c r="Z222" s="137"/>
      <c r="AA222" s="137"/>
      <c r="AB222" s="129" t="str">
        <f>IF(基本情報登録!$D$10="","",IF(基本情報登録!$D$10='登録データ（女）'!F222,1,0))</f>
        <v/>
      </c>
      <c r="AC222" s="137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</row>
    <row r="223" spans="1:54">
      <c r="A223" s="135"/>
      <c r="B223" s="139"/>
      <c r="C223" s="139"/>
      <c r="D223" s="139"/>
      <c r="E223" s="135"/>
      <c r="F223" s="139"/>
      <c r="G223" s="135"/>
      <c r="H223" s="139"/>
      <c r="I223" s="139"/>
      <c r="J223" s="139"/>
      <c r="K223" s="139"/>
      <c r="L223" s="139"/>
      <c r="M223" s="137"/>
      <c r="N223" s="137"/>
      <c r="O223" s="137"/>
      <c r="P223" s="137"/>
      <c r="Q223" s="137"/>
      <c r="R223" s="137"/>
      <c r="S223" s="137"/>
      <c r="T223" s="137"/>
      <c r="U223" s="137"/>
      <c r="V223" s="137"/>
      <c r="W223" s="137"/>
      <c r="X223" s="137"/>
      <c r="Y223" s="137"/>
      <c r="Z223" s="137"/>
      <c r="AA223" s="137"/>
      <c r="AB223" s="129" t="str">
        <f>IF(基本情報登録!$D$10="","",IF(基本情報登録!$D$10='登録データ（女）'!F223,1,0))</f>
        <v/>
      </c>
      <c r="AC223" s="137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</row>
    <row r="224" spans="1:54">
      <c r="A224" s="135"/>
      <c r="B224" s="139"/>
      <c r="C224" s="139"/>
      <c r="D224" s="139"/>
      <c r="E224" s="135"/>
      <c r="F224" s="139"/>
      <c r="G224" s="135"/>
      <c r="H224" s="139"/>
      <c r="I224" s="139"/>
      <c r="J224" s="139"/>
      <c r="K224" s="139"/>
      <c r="L224" s="139"/>
      <c r="M224" s="137"/>
      <c r="N224" s="137"/>
      <c r="O224" s="137"/>
      <c r="P224" s="137"/>
      <c r="Q224" s="137"/>
      <c r="R224" s="137"/>
      <c r="S224" s="137"/>
      <c r="T224" s="137"/>
      <c r="U224" s="137"/>
      <c r="V224" s="137"/>
      <c r="W224" s="137"/>
      <c r="X224" s="137"/>
      <c r="Y224" s="137"/>
      <c r="Z224" s="137"/>
      <c r="AA224" s="137"/>
      <c r="AB224" s="129" t="str">
        <f>IF(基本情報登録!$D$10="","",IF(基本情報登録!$D$10='登録データ（女）'!F224,1,0))</f>
        <v/>
      </c>
      <c r="AC224" s="137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</row>
    <row r="225" spans="1:54">
      <c r="A225" s="135"/>
      <c r="B225" s="139"/>
      <c r="C225" s="139"/>
      <c r="D225" s="139"/>
      <c r="E225" s="135"/>
      <c r="F225" s="139"/>
      <c r="G225" s="135"/>
      <c r="H225" s="139"/>
      <c r="I225" s="139"/>
      <c r="J225" s="139"/>
      <c r="K225" s="139"/>
      <c r="L225" s="139"/>
      <c r="M225" s="137"/>
      <c r="N225" s="137"/>
      <c r="O225" s="137"/>
      <c r="P225" s="137"/>
      <c r="Q225" s="137"/>
      <c r="R225" s="137"/>
      <c r="S225" s="137"/>
      <c r="T225" s="137"/>
      <c r="U225" s="137"/>
      <c r="V225" s="137"/>
      <c r="W225" s="137"/>
      <c r="X225" s="137"/>
      <c r="Y225" s="137"/>
      <c r="Z225" s="137"/>
      <c r="AA225" s="137"/>
      <c r="AB225" s="129" t="str">
        <f>IF(基本情報登録!$D$10="","",IF(基本情報登録!$D$10='登録データ（女）'!F225,1,0))</f>
        <v/>
      </c>
      <c r="AC225" s="137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</row>
    <row r="226" spans="1:54">
      <c r="A226" s="135"/>
      <c r="B226" s="139"/>
      <c r="C226" s="139"/>
      <c r="D226" s="139"/>
      <c r="E226" s="135"/>
      <c r="F226" s="139"/>
      <c r="G226" s="135"/>
      <c r="H226" s="139"/>
      <c r="I226" s="139"/>
      <c r="J226" s="139"/>
      <c r="K226" s="139"/>
      <c r="L226" s="139"/>
      <c r="M226" s="137"/>
      <c r="N226" s="137"/>
      <c r="O226" s="137"/>
      <c r="P226" s="137"/>
      <c r="Q226" s="137"/>
      <c r="R226" s="137"/>
      <c r="S226" s="137"/>
      <c r="T226" s="137"/>
      <c r="U226" s="137"/>
      <c r="V226" s="137"/>
      <c r="W226" s="137"/>
      <c r="X226" s="137"/>
      <c r="Y226" s="137"/>
      <c r="Z226" s="137"/>
      <c r="AA226" s="137"/>
      <c r="AB226" s="129" t="str">
        <f>IF(基本情報登録!$D$10="","",IF(基本情報登録!$D$10='登録データ（女）'!F226,1,0))</f>
        <v/>
      </c>
      <c r="AC226" s="137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</row>
    <row r="227" spans="1:54">
      <c r="A227" s="135"/>
      <c r="B227" s="139"/>
      <c r="C227" s="139"/>
      <c r="D227" s="139"/>
      <c r="E227" s="135"/>
      <c r="F227" s="139"/>
      <c r="G227" s="135"/>
      <c r="H227" s="139"/>
      <c r="I227" s="147"/>
      <c r="J227" s="147"/>
      <c r="K227" s="147"/>
      <c r="L227" s="147"/>
      <c r="M227" s="137"/>
      <c r="N227" s="137"/>
      <c r="O227" s="137"/>
      <c r="P227" s="137"/>
      <c r="Q227" s="137"/>
      <c r="R227" s="137"/>
      <c r="S227" s="137"/>
      <c r="T227" s="137"/>
      <c r="U227" s="137"/>
      <c r="V227" s="137"/>
      <c r="W227" s="137"/>
      <c r="X227" s="137"/>
      <c r="Y227" s="137"/>
      <c r="Z227" s="137"/>
      <c r="AA227" s="137"/>
      <c r="AB227" s="129" t="str">
        <f>IF(基本情報登録!$D$10="","",IF(基本情報登録!$D$10='登録データ（女）'!F227,1,0))</f>
        <v/>
      </c>
      <c r="AC227" s="13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</row>
    <row r="228" spans="1:54">
      <c r="A228" s="135"/>
      <c r="B228" s="139"/>
      <c r="C228" s="139"/>
      <c r="D228" s="139"/>
      <c r="E228" s="135"/>
      <c r="F228" s="139"/>
      <c r="G228" s="135"/>
      <c r="H228" s="139"/>
      <c r="I228" s="147"/>
      <c r="J228" s="147"/>
      <c r="K228" s="147"/>
      <c r="L228" s="14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7"/>
      <c r="Y228" s="137"/>
      <c r="Z228" s="137"/>
      <c r="AA228" s="137"/>
      <c r="AB228" s="129" t="str">
        <f>IF(基本情報登録!$D$10="","",IF(基本情報登録!$D$10='登録データ（女）'!F228,1,0))</f>
        <v/>
      </c>
      <c r="AC228" s="137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</row>
    <row r="229" spans="1:54">
      <c r="A229" s="135"/>
      <c r="B229" s="139"/>
      <c r="C229" s="139"/>
      <c r="D229" s="139"/>
      <c r="E229" s="135"/>
      <c r="F229" s="139"/>
      <c r="G229" s="135"/>
      <c r="H229" s="139"/>
      <c r="I229" s="147"/>
      <c r="J229" s="147"/>
      <c r="K229" s="147"/>
      <c r="L229" s="14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37"/>
      <c r="Y229" s="137"/>
      <c r="Z229" s="137"/>
      <c r="AA229" s="137"/>
      <c r="AB229" s="129" t="str">
        <f>IF(基本情報登録!$D$10="","",IF(基本情報登録!$D$10='登録データ（女）'!F229,1,0))</f>
        <v/>
      </c>
      <c r="AC229" s="137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</row>
    <row r="230" spans="1:54">
      <c r="A230" s="135"/>
      <c r="B230" s="139"/>
      <c r="C230" s="139"/>
      <c r="D230" s="139"/>
      <c r="E230" s="135"/>
      <c r="F230" s="139"/>
      <c r="G230" s="135"/>
      <c r="H230" s="139"/>
      <c r="I230" s="147"/>
      <c r="J230" s="147"/>
      <c r="K230" s="147"/>
      <c r="L230" s="14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37"/>
      <c r="Y230" s="137"/>
      <c r="Z230" s="137"/>
      <c r="AA230" s="137"/>
      <c r="AB230" s="129" t="str">
        <f>IF(基本情報登録!$D$10="","",IF(基本情報登録!$D$10='登録データ（女）'!F230,1,0))</f>
        <v/>
      </c>
      <c r="AC230" s="137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</row>
    <row r="231" spans="1:54">
      <c r="A231" s="135"/>
      <c r="B231" s="139"/>
      <c r="C231" s="139"/>
      <c r="D231" s="139"/>
      <c r="E231" s="135"/>
      <c r="F231" s="139"/>
      <c r="G231" s="135"/>
      <c r="H231" s="139"/>
      <c r="I231" s="147"/>
      <c r="J231" s="147"/>
      <c r="K231" s="147"/>
      <c r="L231" s="14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37"/>
      <c r="Y231" s="137"/>
      <c r="Z231" s="137"/>
      <c r="AA231" s="137"/>
      <c r="AB231" s="129" t="str">
        <f>IF(基本情報登録!$D$10="","",IF(基本情報登録!$D$10='登録データ（女）'!F231,1,0))</f>
        <v/>
      </c>
      <c r="AC231" s="137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</row>
    <row r="232" spans="1:54">
      <c r="A232" s="135"/>
      <c r="B232" s="139"/>
      <c r="C232" s="139"/>
      <c r="D232" s="139"/>
      <c r="E232" s="135"/>
      <c r="F232" s="139"/>
      <c r="G232" s="135"/>
      <c r="H232" s="139"/>
      <c r="I232" s="147"/>
      <c r="J232" s="147"/>
      <c r="K232" s="147"/>
      <c r="L232" s="14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37"/>
      <c r="Y232" s="137"/>
      <c r="Z232" s="137"/>
      <c r="AA232" s="137"/>
      <c r="AB232" s="129" t="str">
        <f>IF(基本情報登録!$D$10="","",IF(基本情報登録!$D$10='登録データ（女）'!F232,1,0))</f>
        <v/>
      </c>
      <c r="AC232" s="137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</row>
    <row r="233" spans="1:54">
      <c r="A233" s="135"/>
      <c r="B233" s="139"/>
      <c r="C233" s="139"/>
      <c r="D233" s="139"/>
      <c r="E233" s="135"/>
      <c r="F233" s="139"/>
      <c r="G233" s="135"/>
      <c r="H233" s="139"/>
      <c r="I233" s="147"/>
      <c r="J233" s="147"/>
      <c r="K233" s="147"/>
      <c r="L233" s="14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37"/>
      <c r="Y233" s="137"/>
      <c r="Z233" s="137"/>
      <c r="AA233" s="137"/>
      <c r="AB233" s="129" t="str">
        <f>IF(基本情報登録!$D$10="","",IF(基本情報登録!$D$10='登録データ（女）'!F233,1,0))</f>
        <v/>
      </c>
      <c r="AC233" s="137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</row>
    <row r="234" spans="1:54">
      <c r="A234" s="135"/>
      <c r="B234" s="139"/>
      <c r="C234" s="139"/>
      <c r="D234" s="139"/>
      <c r="E234" s="135"/>
      <c r="F234" s="139"/>
      <c r="G234" s="135"/>
      <c r="H234" s="139"/>
      <c r="I234" s="147"/>
      <c r="J234" s="147"/>
      <c r="K234" s="147"/>
      <c r="L234" s="14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37"/>
      <c r="Y234" s="137"/>
      <c r="Z234" s="137"/>
      <c r="AA234" s="137"/>
      <c r="AB234" s="129" t="str">
        <f>IF(基本情報登録!$D$10="","",IF(基本情報登録!$D$10='登録データ（女）'!F234,1,0))</f>
        <v/>
      </c>
      <c r="AC234" s="137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</row>
    <row r="235" spans="1:54">
      <c r="A235" s="135"/>
      <c r="B235" s="139"/>
      <c r="C235" s="139"/>
      <c r="D235" s="139"/>
      <c r="E235" s="135"/>
      <c r="F235" s="139"/>
      <c r="G235" s="135"/>
      <c r="H235" s="139"/>
      <c r="I235" s="147"/>
      <c r="J235" s="147"/>
      <c r="K235" s="147"/>
      <c r="L235" s="14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37"/>
      <c r="Y235" s="137"/>
      <c r="Z235" s="137"/>
      <c r="AA235" s="137"/>
      <c r="AB235" s="129" t="str">
        <f>IF(基本情報登録!$D$10="","",IF(基本情報登録!$D$10='登録データ（女）'!F235,1,0))</f>
        <v/>
      </c>
      <c r="AC235" s="137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</row>
    <row r="236" spans="1:54">
      <c r="A236" s="135"/>
      <c r="B236" s="139"/>
      <c r="C236" s="139"/>
      <c r="D236" s="139"/>
      <c r="E236" s="135"/>
      <c r="F236" s="139"/>
      <c r="G236" s="135"/>
      <c r="H236" s="139"/>
      <c r="I236" s="147"/>
      <c r="J236" s="147"/>
      <c r="K236" s="147"/>
      <c r="L236" s="14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37"/>
      <c r="Y236" s="137"/>
      <c r="Z236" s="137"/>
      <c r="AA236" s="137"/>
      <c r="AB236" s="129" t="str">
        <f>IF(基本情報登録!$D$10="","",IF(基本情報登録!$D$10='登録データ（女）'!F236,1,0))</f>
        <v/>
      </c>
      <c r="AC236" s="137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</row>
    <row r="237" spans="1:54">
      <c r="A237" s="135"/>
      <c r="B237" s="139"/>
      <c r="C237" s="139"/>
      <c r="D237" s="139"/>
      <c r="E237" s="135"/>
      <c r="F237" s="139"/>
      <c r="G237" s="135"/>
      <c r="H237" s="139"/>
      <c r="I237" s="147"/>
      <c r="J237" s="147"/>
      <c r="K237" s="147"/>
      <c r="L237" s="14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37"/>
      <c r="Y237" s="137"/>
      <c r="Z237" s="137"/>
      <c r="AA237" s="137"/>
      <c r="AB237" s="129" t="str">
        <f>IF(基本情報登録!$D$10="","",IF(基本情報登録!$D$10='登録データ（女）'!F237,1,0))</f>
        <v/>
      </c>
      <c r="AC237" s="1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</row>
    <row r="238" spans="1:54">
      <c r="A238" s="135"/>
      <c r="B238" s="139"/>
      <c r="C238" s="139"/>
      <c r="D238" s="139"/>
      <c r="E238" s="135"/>
      <c r="F238" s="139"/>
      <c r="G238" s="135"/>
      <c r="H238" s="139"/>
      <c r="I238" s="147"/>
      <c r="J238" s="147"/>
      <c r="K238" s="147"/>
      <c r="L238" s="14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37"/>
      <c r="Y238" s="137"/>
      <c r="Z238" s="137"/>
      <c r="AA238" s="137"/>
      <c r="AB238" s="129" t="str">
        <f>IF(基本情報登録!$D$10="","",IF(基本情報登録!$D$10='登録データ（女）'!F238,1,0))</f>
        <v/>
      </c>
      <c r="AC238" s="137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</row>
    <row r="239" spans="1:54">
      <c r="A239" s="135"/>
      <c r="B239" s="139"/>
      <c r="C239" s="139"/>
      <c r="D239" s="139"/>
      <c r="E239" s="135"/>
      <c r="F239" s="139"/>
      <c r="G239" s="135"/>
      <c r="H239" s="139"/>
      <c r="I239" s="147"/>
      <c r="J239" s="147"/>
      <c r="K239" s="147"/>
      <c r="L239" s="147"/>
      <c r="M239" s="137"/>
      <c r="N239" s="137"/>
      <c r="O239" s="137"/>
      <c r="P239" s="137"/>
      <c r="Q239" s="137"/>
      <c r="R239" s="137"/>
      <c r="S239" s="137"/>
      <c r="T239" s="137"/>
      <c r="U239" s="137"/>
      <c r="V239" s="137"/>
      <c r="W239" s="137"/>
      <c r="X239" s="137"/>
      <c r="Y239" s="137"/>
      <c r="Z239" s="137"/>
      <c r="AA239" s="137"/>
      <c r="AB239" s="129" t="str">
        <f>IF(基本情報登録!$D$10="","",IF(基本情報登録!$D$10='登録データ（女）'!F239,1,0))</f>
        <v/>
      </c>
      <c r="AC239" s="137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</row>
    <row r="240" spans="1:54">
      <c r="A240" s="135"/>
      <c r="B240" s="139"/>
      <c r="C240" s="139"/>
      <c r="D240" s="139"/>
      <c r="E240" s="135"/>
      <c r="F240" s="139"/>
      <c r="G240" s="135"/>
      <c r="H240" s="139"/>
      <c r="I240" s="147"/>
      <c r="J240" s="147"/>
      <c r="K240" s="147"/>
      <c r="L240" s="147"/>
      <c r="M240" s="137"/>
      <c r="N240" s="137"/>
      <c r="O240" s="137"/>
      <c r="P240" s="137"/>
      <c r="Q240" s="137"/>
      <c r="R240" s="137"/>
      <c r="S240" s="137"/>
      <c r="T240" s="137"/>
      <c r="U240" s="137"/>
      <c r="V240" s="137"/>
      <c r="W240" s="137"/>
      <c r="X240" s="137"/>
      <c r="Y240" s="137"/>
      <c r="Z240" s="137"/>
      <c r="AA240" s="137"/>
      <c r="AB240" s="129" t="str">
        <f>IF(基本情報登録!$D$10="","",IF(基本情報登録!$D$10='登録データ（女）'!F240,1,0))</f>
        <v/>
      </c>
      <c r="AC240" s="137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</row>
    <row r="241" spans="1:54">
      <c r="A241" s="135"/>
      <c r="B241" s="139"/>
      <c r="C241" s="139"/>
      <c r="D241" s="139"/>
      <c r="E241" s="135"/>
      <c r="F241" s="139"/>
      <c r="G241" s="135"/>
      <c r="H241" s="139"/>
      <c r="I241" s="147"/>
      <c r="J241" s="147"/>
      <c r="K241" s="147"/>
      <c r="L241" s="147"/>
      <c r="M241" s="137"/>
      <c r="N241" s="137"/>
      <c r="O241" s="137"/>
      <c r="P241" s="137"/>
      <c r="Q241" s="137"/>
      <c r="R241" s="137"/>
      <c r="S241" s="137"/>
      <c r="T241" s="137"/>
      <c r="U241" s="137"/>
      <c r="V241" s="137"/>
      <c r="W241" s="137"/>
      <c r="X241" s="137"/>
      <c r="Y241" s="137"/>
      <c r="Z241" s="137"/>
      <c r="AA241" s="137"/>
      <c r="AB241" s="129" t="str">
        <f>IF(基本情報登録!$D$10="","",IF(基本情報登録!$D$10='登録データ（女）'!F241,1,0))</f>
        <v/>
      </c>
      <c r="AC241" s="137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</row>
    <row r="242" spans="1:54">
      <c r="A242" s="135"/>
      <c r="B242" s="139"/>
      <c r="C242" s="139"/>
      <c r="D242" s="139"/>
      <c r="E242" s="135"/>
      <c r="F242" s="139"/>
      <c r="G242" s="135"/>
      <c r="H242" s="139"/>
      <c r="I242" s="147"/>
      <c r="J242" s="147"/>
      <c r="K242" s="147"/>
      <c r="L242" s="147"/>
      <c r="M242" s="137"/>
      <c r="N242" s="137"/>
      <c r="O242" s="137"/>
      <c r="P242" s="137"/>
      <c r="Q242" s="137"/>
      <c r="R242" s="137"/>
      <c r="S242" s="137"/>
      <c r="T242" s="137"/>
      <c r="U242" s="137"/>
      <c r="V242" s="137"/>
      <c r="W242" s="137"/>
      <c r="X242" s="137"/>
      <c r="Y242" s="137"/>
      <c r="Z242" s="137"/>
      <c r="AA242" s="137"/>
      <c r="AB242" s="129" t="str">
        <f>IF(基本情報登録!$D$10="","",IF(基本情報登録!$D$10='登録データ（女）'!F242,1,0))</f>
        <v/>
      </c>
      <c r="AC242" s="137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</row>
    <row r="243" spans="1:54">
      <c r="A243" s="135"/>
      <c r="B243" s="139"/>
      <c r="C243" s="139"/>
      <c r="D243" s="139"/>
      <c r="E243" s="135"/>
      <c r="F243" s="139"/>
      <c r="G243" s="135"/>
      <c r="H243" s="139"/>
      <c r="I243" s="147"/>
      <c r="J243" s="147"/>
      <c r="K243" s="147"/>
      <c r="L243" s="147"/>
      <c r="M243" s="137"/>
      <c r="N243" s="137"/>
      <c r="O243" s="137"/>
      <c r="P243" s="137"/>
      <c r="Q243" s="137"/>
      <c r="R243" s="137"/>
      <c r="S243" s="137"/>
      <c r="T243" s="137"/>
      <c r="U243" s="137"/>
      <c r="V243" s="137"/>
      <c r="W243" s="137"/>
      <c r="X243" s="137"/>
      <c r="Y243" s="137"/>
      <c r="Z243" s="137"/>
      <c r="AA243" s="137"/>
      <c r="AB243" s="129" t="str">
        <f>IF(基本情報登録!$D$10="","",IF(基本情報登録!$D$10='登録データ（女）'!F243,1,0))</f>
        <v/>
      </c>
      <c r="AC243" s="137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</row>
    <row r="244" spans="1:54">
      <c r="A244" s="135"/>
      <c r="B244" s="139"/>
      <c r="C244" s="139"/>
      <c r="D244" s="139"/>
      <c r="E244" s="135"/>
      <c r="F244" s="139"/>
      <c r="G244" s="135"/>
      <c r="H244" s="139"/>
      <c r="I244" s="147"/>
      <c r="J244" s="147"/>
      <c r="K244" s="147"/>
      <c r="L244" s="147"/>
      <c r="M244" s="137"/>
      <c r="N244" s="137"/>
      <c r="O244" s="137"/>
      <c r="P244" s="137"/>
      <c r="Q244" s="137"/>
      <c r="R244" s="137"/>
      <c r="S244" s="137"/>
      <c r="T244" s="137"/>
      <c r="U244" s="137"/>
      <c r="V244" s="137"/>
      <c r="W244" s="137"/>
      <c r="X244" s="137"/>
      <c r="Y244" s="137"/>
      <c r="Z244" s="137"/>
      <c r="AA244" s="137"/>
      <c r="AB244" s="129" t="str">
        <f>IF(基本情報登録!$D$10="","",IF(基本情報登録!$D$10='登録データ（女）'!F244,1,0))</f>
        <v/>
      </c>
      <c r="AC244" s="137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</row>
    <row r="245" spans="1:54">
      <c r="A245" s="135"/>
      <c r="B245" s="139"/>
      <c r="C245" s="139"/>
      <c r="D245" s="139"/>
      <c r="E245" s="135"/>
      <c r="F245" s="139"/>
      <c r="G245" s="135"/>
      <c r="H245" s="139"/>
      <c r="I245" s="147"/>
      <c r="J245" s="147"/>
      <c r="K245" s="147"/>
      <c r="L245" s="147"/>
      <c r="M245" s="137"/>
      <c r="N245" s="137"/>
      <c r="O245" s="137"/>
      <c r="P245" s="137"/>
      <c r="Q245" s="137"/>
      <c r="R245" s="137"/>
      <c r="S245" s="137"/>
      <c r="T245" s="137"/>
      <c r="U245" s="137"/>
      <c r="V245" s="137"/>
      <c r="W245" s="137"/>
      <c r="X245" s="137"/>
      <c r="Y245" s="137"/>
      <c r="Z245" s="137"/>
      <c r="AA245" s="137"/>
      <c r="AB245" s="129" t="str">
        <f>IF(基本情報登録!$D$10="","",IF(基本情報登録!$D$10='登録データ（女）'!F245,1,0))</f>
        <v/>
      </c>
      <c r="AC245" s="137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</row>
    <row r="246" spans="1:54">
      <c r="A246" s="135"/>
      <c r="B246" s="139"/>
      <c r="C246" s="139"/>
      <c r="D246" s="139"/>
      <c r="E246" s="135"/>
      <c r="F246" s="139"/>
      <c r="G246" s="135"/>
      <c r="H246" s="139"/>
      <c r="I246" s="147"/>
      <c r="J246" s="147"/>
      <c r="K246" s="147"/>
      <c r="L246" s="147"/>
      <c r="M246" s="137"/>
      <c r="N246" s="137"/>
      <c r="O246" s="137"/>
      <c r="P246" s="137"/>
      <c r="Q246" s="137"/>
      <c r="R246" s="137"/>
      <c r="S246" s="137"/>
      <c r="T246" s="137"/>
      <c r="U246" s="137"/>
      <c r="V246" s="137"/>
      <c r="W246" s="137"/>
      <c r="X246" s="137"/>
      <c r="Y246" s="137"/>
      <c r="Z246" s="137"/>
      <c r="AA246" s="137"/>
      <c r="AB246" s="129" t="str">
        <f>IF(基本情報登録!$D$10="","",IF(基本情報登録!$D$10='登録データ（女）'!F246,1,0))</f>
        <v/>
      </c>
      <c r="AC246" s="137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</row>
    <row r="247" spans="1:54">
      <c r="A247" s="135"/>
      <c r="B247" s="139"/>
      <c r="C247" s="139"/>
      <c r="D247" s="139"/>
      <c r="E247" s="135"/>
      <c r="F247" s="139"/>
      <c r="G247" s="135"/>
      <c r="H247" s="139"/>
      <c r="I247" s="147"/>
      <c r="J247" s="147"/>
      <c r="K247" s="147"/>
      <c r="L247" s="147"/>
      <c r="M247" s="137"/>
      <c r="N247" s="137"/>
      <c r="O247" s="137"/>
      <c r="P247" s="137"/>
      <c r="Q247" s="137"/>
      <c r="R247" s="137"/>
      <c r="S247" s="137"/>
      <c r="T247" s="137"/>
      <c r="U247" s="137"/>
      <c r="V247" s="137"/>
      <c r="W247" s="137"/>
      <c r="X247" s="137"/>
      <c r="Y247" s="137"/>
      <c r="Z247" s="137"/>
      <c r="AA247" s="137"/>
      <c r="AB247" s="129" t="str">
        <f>IF(基本情報登録!$D$10="","",IF(基本情報登録!$D$10='登録データ（女）'!F247,1,0))</f>
        <v/>
      </c>
      <c r="AC247" s="13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</row>
    <row r="248" spans="1:54">
      <c r="A248" s="135"/>
      <c r="B248" s="139"/>
      <c r="C248" s="139"/>
      <c r="D248" s="139"/>
      <c r="E248" s="135"/>
      <c r="F248" s="139"/>
      <c r="G248" s="135"/>
      <c r="H248" s="139"/>
      <c r="I248" s="147"/>
      <c r="J248" s="147"/>
      <c r="K248" s="147"/>
      <c r="L248" s="147"/>
      <c r="M248" s="137"/>
      <c r="N248" s="137"/>
      <c r="O248" s="137"/>
      <c r="P248" s="137"/>
      <c r="Q248" s="137"/>
      <c r="R248" s="137"/>
      <c r="S248" s="137"/>
      <c r="T248" s="137"/>
      <c r="U248" s="137"/>
      <c r="V248" s="137"/>
      <c r="W248" s="137"/>
      <c r="X248" s="137"/>
      <c r="Y248" s="137"/>
      <c r="Z248" s="137"/>
      <c r="AA248" s="137"/>
      <c r="AB248" s="129" t="str">
        <f>IF(基本情報登録!$D$10="","",IF(基本情報登録!$D$10='登録データ（女）'!F248,1,0))</f>
        <v/>
      </c>
      <c r="AC248" s="137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</row>
    <row r="249" spans="1:54">
      <c r="A249" s="135"/>
      <c r="B249" s="139"/>
      <c r="C249" s="139"/>
      <c r="D249" s="139"/>
      <c r="E249" s="135"/>
      <c r="F249" s="139"/>
      <c r="G249" s="135"/>
      <c r="H249" s="139"/>
      <c r="I249" s="147"/>
      <c r="J249" s="147"/>
      <c r="K249" s="147"/>
      <c r="L249" s="147"/>
      <c r="M249" s="137"/>
      <c r="N249" s="137"/>
      <c r="O249" s="137"/>
      <c r="P249" s="137"/>
      <c r="Q249" s="137"/>
      <c r="R249" s="137"/>
      <c r="S249" s="137"/>
      <c r="T249" s="137"/>
      <c r="U249" s="137"/>
      <c r="V249" s="137"/>
      <c r="W249" s="137"/>
      <c r="X249" s="137"/>
      <c r="Y249" s="137"/>
      <c r="Z249" s="137"/>
      <c r="AA249" s="137"/>
      <c r="AB249" s="129" t="str">
        <f>IF(基本情報登録!$D$10="","",IF(基本情報登録!$D$10='登録データ（女）'!F249,1,0))</f>
        <v/>
      </c>
      <c r="AC249" s="137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</row>
    <row r="250" spans="1:54">
      <c r="A250" s="135"/>
      <c r="B250" s="139"/>
      <c r="C250" s="139"/>
      <c r="D250" s="139"/>
      <c r="E250" s="135"/>
      <c r="F250" s="139"/>
      <c r="G250" s="135"/>
      <c r="H250" s="139"/>
      <c r="I250" s="147"/>
      <c r="J250" s="147"/>
      <c r="K250" s="147"/>
      <c r="L250" s="147"/>
      <c r="M250" s="137"/>
      <c r="N250" s="137"/>
      <c r="O250" s="137"/>
      <c r="P250" s="137"/>
      <c r="Q250" s="137"/>
      <c r="R250" s="137"/>
      <c r="S250" s="137"/>
      <c r="T250" s="137"/>
      <c r="U250" s="137"/>
      <c r="V250" s="137"/>
      <c r="W250" s="137"/>
      <c r="X250" s="137"/>
      <c r="Y250" s="137"/>
      <c r="Z250" s="137"/>
      <c r="AA250" s="137"/>
      <c r="AB250" s="129" t="str">
        <f>IF(基本情報登録!$D$10="","",IF(基本情報登録!$D$10='登録データ（女）'!F250,1,0))</f>
        <v/>
      </c>
      <c r="AC250" s="137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</row>
    <row r="251" spans="1:54">
      <c r="A251" s="135"/>
      <c r="B251" s="139"/>
      <c r="C251" s="139"/>
      <c r="D251" s="139"/>
      <c r="E251" s="135"/>
      <c r="F251" s="139"/>
      <c r="G251" s="135"/>
      <c r="H251" s="139"/>
      <c r="I251" s="147"/>
      <c r="J251" s="147"/>
      <c r="K251" s="147"/>
      <c r="L251" s="147"/>
      <c r="M251" s="137"/>
      <c r="N251" s="137"/>
      <c r="O251" s="137"/>
      <c r="P251" s="137"/>
      <c r="Q251" s="137"/>
      <c r="R251" s="137"/>
      <c r="S251" s="137"/>
      <c r="T251" s="137"/>
      <c r="U251" s="137"/>
      <c r="V251" s="137"/>
      <c r="W251" s="137"/>
      <c r="X251" s="137"/>
      <c r="Y251" s="137"/>
      <c r="Z251" s="137"/>
      <c r="AA251" s="137"/>
      <c r="AB251" s="129" t="str">
        <f>IF(基本情報登録!$D$10="","",IF(基本情報登録!$D$10='登録データ（女）'!F251,1,0))</f>
        <v/>
      </c>
      <c r="AC251" s="137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</row>
    <row r="252" spans="1:54">
      <c r="A252" s="135"/>
      <c r="B252" s="139"/>
      <c r="C252" s="139"/>
      <c r="D252" s="139"/>
      <c r="E252" s="135"/>
      <c r="F252" s="139"/>
      <c r="G252" s="135"/>
      <c r="H252" s="139"/>
      <c r="I252" s="147"/>
      <c r="J252" s="147"/>
      <c r="K252" s="147"/>
      <c r="L252" s="147"/>
      <c r="M252" s="137"/>
      <c r="N252" s="137"/>
      <c r="O252" s="137"/>
      <c r="P252" s="137"/>
      <c r="Q252" s="137"/>
      <c r="R252" s="137"/>
      <c r="S252" s="137"/>
      <c r="T252" s="137"/>
      <c r="U252" s="137"/>
      <c r="V252" s="137"/>
      <c r="W252" s="137"/>
      <c r="X252" s="137"/>
      <c r="Y252" s="137"/>
      <c r="Z252" s="137"/>
      <c r="AA252" s="137"/>
      <c r="AB252" s="129" t="str">
        <f>IF(基本情報登録!$D$10="","",IF(基本情報登録!$D$10='登録データ（女）'!F252,1,0))</f>
        <v/>
      </c>
      <c r="AC252" s="137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</row>
    <row r="253" spans="1:54">
      <c r="A253" s="135"/>
      <c r="B253" s="139"/>
      <c r="C253" s="139"/>
      <c r="D253" s="139"/>
      <c r="E253" s="135"/>
      <c r="F253" s="139"/>
      <c r="G253" s="135"/>
      <c r="H253" s="139"/>
      <c r="I253" s="147"/>
      <c r="J253" s="147"/>
      <c r="K253" s="147"/>
      <c r="L253" s="147"/>
      <c r="M253" s="137"/>
      <c r="N253" s="137"/>
      <c r="O253" s="137"/>
      <c r="P253" s="137"/>
      <c r="Q253" s="137"/>
      <c r="R253" s="137"/>
      <c r="S253" s="137"/>
      <c r="T253" s="137"/>
      <c r="U253" s="137"/>
      <c r="V253" s="137"/>
      <c r="W253" s="137"/>
      <c r="X253" s="137"/>
      <c r="Y253" s="137"/>
      <c r="Z253" s="137"/>
      <c r="AA253" s="137"/>
      <c r="AB253" s="129" t="str">
        <f>IF(基本情報登録!$D$10="","",IF(基本情報登録!$D$10='登録データ（女）'!F253,1,0))</f>
        <v/>
      </c>
      <c r="AC253" s="137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</row>
    <row r="254" spans="1:54">
      <c r="A254" s="135"/>
      <c r="B254" s="139"/>
      <c r="C254" s="139"/>
      <c r="D254" s="139"/>
      <c r="E254" s="135"/>
      <c r="F254" s="139"/>
      <c r="G254" s="135"/>
      <c r="H254" s="139"/>
      <c r="I254" s="147"/>
      <c r="J254" s="147"/>
      <c r="K254" s="147"/>
      <c r="L254" s="147"/>
      <c r="M254" s="137"/>
      <c r="N254" s="137"/>
      <c r="O254" s="137"/>
      <c r="P254" s="137"/>
      <c r="Q254" s="137"/>
      <c r="R254" s="137"/>
      <c r="S254" s="137"/>
      <c r="T254" s="137"/>
      <c r="U254" s="137"/>
      <c r="V254" s="137"/>
      <c r="W254" s="137"/>
      <c r="X254" s="137"/>
      <c r="Y254" s="137"/>
      <c r="Z254" s="137"/>
      <c r="AA254" s="137"/>
      <c r="AB254" s="129" t="str">
        <f>IF(基本情報登録!$D$10="","",IF(基本情報登録!$D$10='登録データ（女）'!F254,1,0))</f>
        <v/>
      </c>
      <c r="AC254" s="137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</row>
    <row r="255" spans="1:54">
      <c r="A255" s="135"/>
      <c r="B255" s="139"/>
      <c r="C255" s="139"/>
      <c r="D255" s="139"/>
      <c r="E255" s="135"/>
      <c r="F255" s="139"/>
      <c r="G255" s="135"/>
      <c r="H255" s="139"/>
      <c r="I255" s="147"/>
      <c r="J255" s="147"/>
      <c r="K255" s="147"/>
      <c r="L255" s="147"/>
      <c r="M255" s="137"/>
      <c r="N255" s="137"/>
      <c r="O255" s="137"/>
      <c r="P255" s="137"/>
      <c r="Q255" s="137"/>
      <c r="R255" s="137"/>
      <c r="S255" s="137"/>
      <c r="T255" s="137"/>
      <c r="U255" s="137"/>
      <c r="V255" s="137"/>
      <c r="W255" s="137"/>
      <c r="X255" s="137"/>
      <c r="Y255" s="137"/>
      <c r="Z255" s="137"/>
      <c r="AA255" s="137"/>
      <c r="AB255" s="129" t="str">
        <f>IF(基本情報登録!$D$10="","",IF(基本情報登録!$D$10='登録データ（女）'!F255,1,0))</f>
        <v/>
      </c>
      <c r="AC255" s="137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</row>
    <row r="256" spans="1:54">
      <c r="A256" s="135"/>
      <c r="B256" s="139"/>
      <c r="C256" s="139"/>
      <c r="D256" s="139"/>
      <c r="E256" s="135"/>
      <c r="F256" s="139"/>
      <c r="G256" s="135"/>
      <c r="H256" s="139"/>
      <c r="I256" s="147"/>
      <c r="J256" s="147"/>
      <c r="K256" s="147"/>
      <c r="L256" s="147"/>
      <c r="M256" s="137"/>
      <c r="N256" s="137"/>
      <c r="O256" s="137"/>
      <c r="P256" s="137"/>
      <c r="Q256" s="137"/>
      <c r="R256" s="137"/>
      <c r="S256" s="137"/>
      <c r="T256" s="137"/>
      <c r="U256" s="137"/>
      <c r="V256" s="137"/>
      <c r="W256" s="137"/>
      <c r="X256" s="137"/>
      <c r="Y256" s="137"/>
      <c r="Z256" s="137"/>
      <c r="AA256" s="137"/>
      <c r="AB256" s="129" t="str">
        <f>IF(基本情報登録!$D$10="","",IF(基本情報登録!$D$10='登録データ（女）'!F256,1,0))</f>
        <v/>
      </c>
      <c r="AC256" s="137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</row>
    <row r="257" spans="1:54">
      <c r="A257" s="135"/>
      <c r="B257" s="139"/>
      <c r="C257" s="139"/>
      <c r="D257" s="139"/>
      <c r="E257" s="135"/>
      <c r="F257" s="139"/>
      <c r="G257" s="135"/>
      <c r="H257" s="139"/>
      <c r="I257" s="147"/>
      <c r="J257" s="147"/>
      <c r="K257" s="147"/>
      <c r="L257" s="147"/>
      <c r="M257" s="137"/>
      <c r="N257" s="137"/>
      <c r="O257" s="137"/>
      <c r="P257" s="137"/>
      <c r="Q257" s="137"/>
      <c r="R257" s="137"/>
      <c r="S257" s="137"/>
      <c r="T257" s="137"/>
      <c r="U257" s="137"/>
      <c r="V257" s="137"/>
      <c r="W257" s="137"/>
      <c r="X257" s="137"/>
      <c r="Y257" s="137"/>
      <c r="Z257" s="137"/>
      <c r="AA257" s="137"/>
      <c r="AB257" s="129" t="str">
        <f>IF(基本情報登録!$D$10="","",IF(基本情報登録!$D$10='登録データ（女）'!F257,1,0))</f>
        <v/>
      </c>
      <c r="AC257" s="13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</row>
    <row r="258" spans="1:54">
      <c r="A258" s="135"/>
      <c r="B258" s="139"/>
      <c r="C258" s="139"/>
      <c r="D258" s="139"/>
      <c r="E258" s="135"/>
      <c r="F258" s="139"/>
      <c r="G258" s="135"/>
      <c r="H258" s="139"/>
      <c r="I258" s="147"/>
      <c r="J258" s="147"/>
      <c r="K258" s="147"/>
      <c r="L258" s="147"/>
      <c r="M258" s="137"/>
      <c r="N258" s="137"/>
      <c r="O258" s="137"/>
      <c r="P258" s="137"/>
      <c r="Q258" s="137"/>
      <c r="R258" s="137"/>
      <c r="S258" s="137"/>
      <c r="T258" s="137"/>
      <c r="U258" s="137"/>
      <c r="V258" s="137"/>
      <c r="W258" s="137"/>
      <c r="X258" s="137"/>
      <c r="Y258" s="137"/>
      <c r="Z258" s="137"/>
      <c r="AA258" s="137"/>
      <c r="AB258" s="129" t="str">
        <f>IF(基本情報登録!$D$10="","",IF(基本情報登録!$D$10='登録データ（女）'!F258,1,0))</f>
        <v/>
      </c>
      <c r="AC258" s="137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</row>
    <row r="259" spans="1:54">
      <c r="A259" s="135"/>
      <c r="B259" s="139"/>
      <c r="C259" s="139"/>
      <c r="D259" s="139"/>
      <c r="E259" s="135"/>
      <c r="F259" s="139"/>
      <c r="G259" s="135"/>
      <c r="H259" s="139"/>
      <c r="I259" s="147"/>
      <c r="J259" s="147"/>
      <c r="K259" s="147"/>
      <c r="L259" s="147"/>
      <c r="M259" s="137"/>
      <c r="N259" s="137"/>
      <c r="O259" s="137"/>
      <c r="P259" s="137"/>
      <c r="Q259" s="137"/>
      <c r="R259" s="137"/>
      <c r="S259" s="137"/>
      <c r="T259" s="137"/>
      <c r="U259" s="137"/>
      <c r="V259" s="137"/>
      <c r="W259" s="137"/>
      <c r="X259" s="137"/>
      <c r="Y259" s="137"/>
      <c r="Z259" s="137"/>
      <c r="AA259" s="137"/>
      <c r="AB259" s="129" t="str">
        <f>IF(基本情報登録!$D$10="","",IF(基本情報登録!$D$10='登録データ（女）'!F259,1,0))</f>
        <v/>
      </c>
      <c r="AC259" s="137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</row>
    <row r="260" spans="1:54">
      <c r="A260" s="135"/>
      <c r="B260" s="139"/>
      <c r="C260" s="139"/>
      <c r="D260" s="139"/>
      <c r="E260" s="135"/>
      <c r="F260" s="139"/>
      <c r="G260" s="135"/>
      <c r="H260" s="139"/>
      <c r="I260" s="147"/>
      <c r="J260" s="147"/>
      <c r="K260" s="147"/>
      <c r="L260" s="147"/>
      <c r="M260" s="137"/>
      <c r="N260" s="137"/>
      <c r="O260" s="137"/>
      <c r="P260" s="137"/>
      <c r="Q260" s="137"/>
      <c r="R260" s="137"/>
      <c r="S260" s="137"/>
      <c r="T260" s="137"/>
      <c r="U260" s="137"/>
      <c r="V260" s="137"/>
      <c r="W260" s="137"/>
      <c r="X260" s="137"/>
      <c r="Y260" s="137"/>
      <c r="Z260" s="137"/>
      <c r="AA260" s="137"/>
      <c r="AB260" s="129" t="str">
        <f>IF(基本情報登録!$D$10="","",IF(基本情報登録!$D$10='登録データ（女）'!F260,1,0))</f>
        <v/>
      </c>
      <c r="AC260" s="137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</row>
    <row r="261" spans="1:54">
      <c r="A261" s="135"/>
      <c r="B261" s="139"/>
      <c r="C261" s="139"/>
      <c r="D261" s="139"/>
      <c r="E261" s="135"/>
      <c r="F261" s="139"/>
      <c r="G261" s="135"/>
      <c r="H261" s="139"/>
      <c r="I261" s="147"/>
      <c r="J261" s="147"/>
      <c r="K261" s="147"/>
      <c r="L261" s="147"/>
      <c r="M261" s="137"/>
      <c r="N261" s="137"/>
      <c r="O261" s="137"/>
      <c r="P261" s="137"/>
      <c r="Q261" s="137"/>
      <c r="R261" s="137"/>
      <c r="S261" s="137"/>
      <c r="T261" s="137"/>
      <c r="U261" s="137"/>
      <c r="V261" s="137"/>
      <c r="W261" s="137"/>
      <c r="X261" s="137"/>
      <c r="Y261" s="137"/>
      <c r="Z261" s="137"/>
      <c r="AA261" s="137"/>
      <c r="AB261" s="129" t="str">
        <f>IF(基本情報登録!$D$10="","",IF(基本情報登録!$D$10='登録データ（女）'!F261,1,0))</f>
        <v/>
      </c>
      <c r="AC261" s="137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</row>
    <row r="262" spans="1:54">
      <c r="A262" s="135"/>
      <c r="B262" s="139"/>
      <c r="C262" s="139"/>
      <c r="D262" s="139"/>
      <c r="E262" s="135"/>
      <c r="F262" s="139"/>
      <c r="G262" s="135"/>
      <c r="H262" s="139"/>
      <c r="I262" s="147"/>
      <c r="J262" s="147"/>
      <c r="K262" s="147"/>
      <c r="L262" s="147"/>
      <c r="M262" s="137"/>
      <c r="N262" s="137"/>
      <c r="O262" s="137"/>
      <c r="P262" s="137"/>
      <c r="Q262" s="137"/>
      <c r="R262" s="137"/>
      <c r="S262" s="137"/>
      <c r="T262" s="137"/>
      <c r="U262" s="137"/>
      <c r="V262" s="137"/>
      <c r="W262" s="137"/>
      <c r="X262" s="137"/>
      <c r="Y262" s="137"/>
      <c r="Z262" s="137"/>
      <c r="AA262" s="137"/>
      <c r="AB262" s="129" t="str">
        <f>IF(基本情報登録!$D$10="","",IF(基本情報登録!$D$10='登録データ（女）'!F262,1,0))</f>
        <v/>
      </c>
      <c r="AC262" s="137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</row>
    <row r="263" spans="1:54">
      <c r="A263" s="135"/>
      <c r="B263" s="139"/>
      <c r="C263" s="139"/>
      <c r="D263" s="139"/>
      <c r="E263" s="135"/>
      <c r="F263" s="139"/>
      <c r="G263" s="135"/>
      <c r="H263" s="139"/>
      <c r="I263" s="147"/>
      <c r="J263" s="147"/>
      <c r="K263" s="147"/>
      <c r="L263" s="147"/>
      <c r="M263" s="137"/>
      <c r="N263" s="137"/>
      <c r="O263" s="137"/>
      <c r="P263" s="137"/>
      <c r="Q263" s="137"/>
      <c r="R263" s="137"/>
      <c r="S263" s="137"/>
      <c r="T263" s="137"/>
      <c r="U263" s="137"/>
      <c r="V263" s="137"/>
      <c r="W263" s="137"/>
      <c r="X263" s="137"/>
      <c r="Y263" s="137"/>
      <c r="Z263" s="137"/>
      <c r="AA263" s="137"/>
      <c r="AB263" s="129" t="str">
        <f>IF(基本情報登録!$D$10="","",IF(基本情報登録!$D$10='登録データ（女）'!F263,1,0))</f>
        <v/>
      </c>
      <c r="AC263" s="137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</row>
    <row r="264" spans="1:54">
      <c r="A264" s="135"/>
      <c r="B264" s="139"/>
      <c r="C264" s="139"/>
      <c r="D264" s="139"/>
      <c r="E264" s="135"/>
      <c r="F264" s="139"/>
      <c r="G264" s="135"/>
      <c r="H264" s="139"/>
      <c r="I264" s="147"/>
      <c r="J264" s="147"/>
      <c r="K264" s="147"/>
      <c r="L264" s="147"/>
      <c r="M264" s="137"/>
      <c r="N264" s="137"/>
      <c r="O264" s="137"/>
      <c r="P264" s="137"/>
      <c r="Q264" s="137"/>
      <c r="R264" s="137"/>
      <c r="S264" s="137"/>
      <c r="T264" s="137"/>
      <c r="U264" s="137"/>
      <c r="V264" s="137"/>
      <c r="W264" s="137"/>
      <c r="X264" s="137"/>
      <c r="Y264" s="137"/>
      <c r="Z264" s="137"/>
      <c r="AA264" s="137"/>
      <c r="AB264" s="129" t="str">
        <f>IF(基本情報登録!$D$10="","",IF(基本情報登録!$D$10='登録データ（女）'!F264,1,0))</f>
        <v/>
      </c>
      <c r="AC264" s="137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</row>
    <row r="265" spans="1:54">
      <c r="A265" s="135"/>
      <c r="B265" s="139"/>
      <c r="C265" s="139"/>
      <c r="D265" s="139"/>
      <c r="E265" s="135"/>
      <c r="F265" s="139"/>
      <c r="G265" s="135"/>
      <c r="H265" s="139"/>
      <c r="I265" s="147"/>
      <c r="J265" s="147"/>
      <c r="K265" s="147"/>
      <c r="L265" s="147"/>
      <c r="M265" s="137"/>
      <c r="N265" s="137"/>
      <c r="O265" s="137"/>
      <c r="P265" s="137"/>
      <c r="Q265" s="137"/>
      <c r="R265" s="137"/>
      <c r="S265" s="137"/>
      <c r="T265" s="137"/>
      <c r="U265" s="137"/>
      <c r="V265" s="137"/>
      <c r="W265" s="137"/>
      <c r="X265" s="137"/>
      <c r="Y265" s="137"/>
      <c r="Z265" s="137"/>
      <c r="AA265" s="137"/>
      <c r="AB265" s="129" t="str">
        <f>IF(基本情報登録!$D$10="","",IF(基本情報登録!$D$10='登録データ（女）'!F265,1,0))</f>
        <v/>
      </c>
      <c r="AC265" s="137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</row>
    <row r="266" spans="1:54">
      <c r="A266" s="135"/>
      <c r="B266" s="139"/>
      <c r="C266" s="139"/>
      <c r="D266" s="139"/>
      <c r="E266" s="135"/>
      <c r="F266" s="139"/>
      <c r="G266" s="135"/>
      <c r="H266" s="139"/>
      <c r="I266" s="147"/>
      <c r="J266" s="147"/>
      <c r="K266" s="147"/>
      <c r="L266" s="147"/>
      <c r="M266" s="137"/>
      <c r="N266" s="137"/>
      <c r="O266" s="137"/>
      <c r="P266" s="137"/>
      <c r="Q266" s="137"/>
      <c r="R266" s="137"/>
      <c r="S266" s="137"/>
      <c r="T266" s="137"/>
      <c r="U266" s="137"/>
      <c r="V266" s="137"/>
      <c r="W266" s="137"/>
      <c r="X266" s="137"/>
      <c r="Y266" s="137"/>
      <c r="Z266" s="137"/>
      <c r="AA266" s="137"/>
      <c r="AB266" s="129" t="str">
        <f>IF(基本情報登録!$D$10="","",IF(基本情報登録!$D$10='登録データ（女）'!F266,1,0))</f>
        <v/>
      </c>
      <c r="AC266" s="137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</row>
    <row r="267" spans="1:54">
      <c r="A267" s="135"/>
      <c r="B267" s="139"/>
      <c r="C267" s="139"/>
      <c r="D267" s="139"/>
      <c r="E267" s="135"/>
      <c r="F267" s="139"/>
      <c r="G267" s="135"/>
      <c r="H267" s="139"/>
      <c r="I267" s="147"/>
      <c r="J267" s="147"/>
      <c r="K267" s="147"/>
      <c r="L267" s="147"/>
      <c r="M267" s="137"/>
      <c r="N267" s="137"/>
      <c r="O267" s="137"/>
      <c r="P267" s="137"/>
      <c r="Q267" s="137"/>
      <c r="R267" s="137"/>
      <c r="S267" s="137"/>
      <c r="T267" s="137"/>
      <c r="U267" s="137"/>
      <c r="V267" s="137"/>
      <c r="W267" s="137"/>
      <c r="X267" s="137"/>
      <c r="Y267" s="137"/>
      <c r="Z267" s="137"/>
      <c r="AA267" s="137"/>
      <c r="AB267" s="129" t="str">
        <f>IF(基本情報登録!$D$10="","",IF(基本情報登録!$D$10='登録データ（女）'!F267,1,0))</f>
        <v/>
      </c>
      <c r="AC267" s="13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</row>
    <row r="268" spans="1:54">
      <c r="A268" s="135"/>
      <c r="B268" s="139"/>
      <c r="C268" s="139"/>
      <c r="D268" s="139"/>
      <c r="E268" s="135"/>
      <c r="F268" s="139"/>
      <c r="G268" s="135"/>
      <c r="H268" s="139"/>
      <c r="I268" s="147"/>
      <c r="J268" s="147"/>
      <c r="K268" s="147"/>
      <c r="L268" s="147"/>
      <c r="M268" s="137"/>
      <c r="N268" s="137"/>
      <c r="O268" s="137"/>
      <c r="P268" s="137"/>
      <c r="Q268" s="137"/>
      <c r="R268" s="137"/>
      <c r="S268" s="137"/>
      <c r="T268" s="137"/>
      <c r="U268" s="137"/>
      <c r="V268" s="137"/>
      <c r="W268" s="137"/>
      <c r="X268" s="137"/>
      <c r="Y268" s="137"/>
      <c r="Z268" s="137"/>
      <c r="AA268" s="137"/>
      <c r="AB268" s="129" t="str">
        <f>IF(基本情報登録!$D$10="","",IF(基本情報登録!$D$10='登録データ（女）'!F268,1,0))</f>
        <v/>
      </c>
      <c r="AC268" s="137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</row>
    <row r="269" spans="1:54">
      <c r="A269" s="135"/>
      <c r="B269" s="139"/>
      <c r="C269" s="139"/>
      <c r="D269" s="139"/>
      <c r="E269" s="135"/>
      <c r="F269" s="139"/>
      <c r="G269" s="135"/>
      <c r="H269" s="139"/>
      <c r="I269" s="147"/>
      <c r="J269" s="147"/>
      <c r="K269" s="147"/>
      <c r="L269" s="147"/>
      <c r="M269" s="137"/>
      <c r="N269" s="137"/>
      <c r="O269" s="137"/>
      <c r="P269" s="137"/>
      <c r="Q269" s="137"/>
      <c r="R269" s="137"/>
      <c r="S269" s="137"/>
      <c r="T269" s="137"/>
      <c r="U269" s="137"/>
      <c r="V269" s="137"/>
      <c r="W269" s="137"/>
      <c r="X269" s="137"/>
      <c r="Y269" s="137"/>
      <c r="Z269" s="137"/>
      <c r="AA269" s="137"/>
      <c r="AB269" s="129" t="str">
        <f>IF(基本情報登録!$D$10="","",IF(基本情報登録!$D$10='登録データ（女）'!F269,1,0))</f>
        <v/>
      </c>
      <c r="AC269" s="137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</row>
    <row r="270" spans="1:54">
      <c r="A270" s="135"/>
      <c r="B270" s="139"/>
      <c r="C270" s="139"/>
      <c r="D270" s="139"/>
      <c r="E270" s="135"/>
      <c r="F270" s="139"/>
      <c r="G270" s="135"/>
      <c r="H270" s="139"/>
      <c r="I270" s="147"/>
      <c r="J270" s="147"/>
      <c r="K270" s="147"/>
      <c r="L270" s="147"/>
      <c r="M270" s="137"/>
      <c r="N270" s="137"/>
      <c r="O270" s="137"/>
      <c r="P270" s="137"/>
      <c r="Q270" s="137"/>
      <c r="R270" s="137"/>
      <c r="S270" s="137"/>
      <c r="T270" s="137"/>
      <c r="U270" s="137"/>
      <c r="V270" s="137"/>
      <c r="W270" s="137"/>
      <c r="X270" s="137"/>
      <c r="Y270" s="137"/>
      <c r="Z270" s="137"/>
      <c r="AA270" s="137"/>
      <c r="AB270" s="129" t="str">
        <f>IF(基本情報登録!$D$10="","",IF(基本情報登録!$D$10='登録データ（女）'!F270,1,0))</f>
        <v/>
      </c>
      <c r="AC270" s="137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</row>
    <row r="271" spans="1:54">
      <c r="A271" s="135"/>
      <c r="B271" s="139"/>
      <c r="C271" s="139"/>
      <c r="D271" s="139"/>
      <c r="E271" s="135"/>
      <c r="F271" s="139"/>
      <c r="G271" s="135"/>
      <c r="H271" s="139"/>
      <c r="I271" s="147"/>
      <c r="J271" s="147"/>
      <c r="K271" s="147"/>
      <c r="L271" s="147"/>
      <c r="M271" s="137"/>
      <c r="N271" s="137"/>
      <c r="O271" s="137"/>
      <c r="P271" s="137"/>
      <c r="Q271" s="137"/>
      <c r="R271" s="137"/>
      <c r="S271" s="137"/>
      <c r="T271" s="137"/>
      <c r="U271" s="137"/>
      <c r="V271" s="137"/>
      <c r="W271" s="137"/>
      <c r="X271" s="137"/>
      <c r="Y271" s="137"/>
      <c r="Z271" s="137"/>
      <c r="AA271" s="137"/>
      <c r="AB271" s="129" t="str">
        <f>IF(基本情報登録!$D$10="","",IF(基本情報登録!$D$10='登録データ（女）'!F271,1,0))</f>
        <v/>
      </c>
      <c r="AC271" s="137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</row>
    <row r="272" spans="1:54">
      <c r="A272" s="135"/>
      <c r="B272" s="139"/>
      <c r="C272" s="139"/>
      <c r="D272" s="139"/>
      <c r="E272" s="135"/>
      <c r="F272" s="139"/>
      <c r="G272" s="135"/>
      <c r="H272" s="139"/>
      <c r="I272" s="147"/>
      <c r="J272" s="147"/>
      <c r="K272" s="147"/>
      <c r="L272" s="147"/>
      <c r="M272" s="137"/>
      <c r="N272" s="137"/>
      <c r="O272" s="137"/>
      <c r="P272" s="137"/>
      <c r="Q272" s="137"/>
      <c r="R272" s="137"/>
      <c r="S272" s="137"/>
      <c r="T272" s="137"/>
      <c r="U272" s="137"/>
      <c r="V272" s="137"/>
      <c r="W272" s="137"/>
      <c r="X272" s="137"/>
      <c r="Y272" s="137"/>
      <c r="Z272" s="137"/>
      <c r="AA272" s="137"/>
      <c r="AB272" s="129" t="str">
        <f>IF(基本情報登録!$D$10="","",IF(基本情報登録!$D$10='登録データ（女）'!F272,1,0))</f>
        <v/>
      </c>
      <c r="AC272" s="137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</row>
    <row r="273" spans="1:54">
      <c r="A273" s="135"/>
      <c r="B273" s="139"/>
      <c r="C273" s="139"/>
      <c r="D273" s="139"/>
      <c r="E273" s="135"/>
      <c r="F273" s="139"/>
      <c r="G273" s="135"/>
      <c r="H273" s="139"/>
      <c r="I273" s="147"/>
      <c r="J273" s="147"/>
      <c r="K273" s="147"/>
      <c r="L273" s="147"/>
      <c r="M273" s="137"/>
      <c r="N273" s="137"/>
      <c r="O273" s="137"/>
      <c r="P273" s="137"/>
      <c r="Q273" s="137"/>
      <c r="R273" s="137"/>
      <c r="S273" s="137"/>
      <c r="T273" s="137"/>
      <c r="U273" s="137"/>
      <c r="V273" s="137"/>
      <c r="W273" s="137"/>
      <c r="X273" s="137"/>
      <c r="Y273" s="137"/>
      <c r="Z273" s="137"/>
      <c r="AA273" s="137"/>
      <c r="AB273" s="129" t="str">
        <f>IF(基本情報登録!$D$10="","",IF(基本情報登録!$D$10='登録データ（女）'!F273,1,0))</f>
        <v/>
      </c>
      <c r="AC273" s="137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</row>
    <row r="274" spans="1:54">
      <c r="A274" s="135"/>
      <c r="B274" s="139"/>
      <c r="C274" s="139"/>
      <c r="D274" s="139"/>
      <c r="E274" s="135"/>
      <c r="F274" s="139"/>
      <c r="G274" s="135"/>
      <c r="H274" s="139"/>
      <c r="I274" s="147"/>
      <c r="J274" s="147"/>
      <c r="K274" s="147"/>
      <c r="L274" s="147"/>
      <c r="M274" s="137"/>
      <c r="N274" s="137"/>
      <c r="O274" s="137"/>
      <c r="P274" s="137"/>
      <c r="Q274" s="137"/>
      <c r="R274" s="137"/>
      <c r="S274" s="137"/>
      <c r="T274" s="137"/>
      <c r="U274" s="137"/>
      <c r="V274" s="137"/>
      <c r="W274" s="137"/>
      <c r="X274" s="137"/>
      <c r="Y274" s="137"/>
      <c r="Z274" s="137"/>
      <c r="AA274" s="137"/>
      <c r="AB274" s="129" t="str">
        <f>IF(基本情報登録!$D$10="","",IF(基本情報登録!$D$10='登録データ（女）'!F274,1,0))</f>
        <v/>
      </c>
      <c r="AC274" s="137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</row>
    <row r="275" spans="1:54">
      <c r="A275" s="135"/>
      <c r="B275" s="139"/>
      <c r="C275" s="139"/>
      <c r="D275" s="139"/>
      <c r="E275" s="135"/>
      <c r="F275" s="139"/>
      <c r="G275" s="135"/>
      <c r="H275" s="139"/>
      <c r="I275" s="147"/>
      <c r="J275" s="147"/>
      <c r="K275" s="147"/>
      <c r="L275" s="147"/>
      <c r="M275" s="137"/>
      <c r="N275" s="137"/>
      <c r="O275" s="137"/>
      <c r="P275" s="137"/>
      <c r="Q275" s="137"/>
      <c r="R275" s="137"/>
      <c r="S275" s="137"/>
      <c r="T275" s="137"/>
      <c r="U275" s="137"/>
      <c r="V275" s="137"/>
      <c r="W275" s="137"/>
      <c r="X275" s="137"/>
      <c r="Y275" s="137"/>
      <c r="Z275" s="137"/>
      <c r="AA275" s="137"/>
      <c r="AB275" s="129" t="str">
        <f>IF(基本情報登録!$D$10="","",IF(基本情報登録!$D$10='登録データ（女）'!F275,1,0))</f>
        <v/>
      </c>
      <c r="AC275" s="137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</row>
    <row r="276" spans="1:54">
      <c r="A276" s="135"/>
      <c r="B276" s="139"/>
      <c r="C276" s="139"/>
      <c r="D276" s="139"/>
      <c r="E276" s="135"/>
      <c r="F276" s="139"/>
      <c r="G276" s="135"/>
      <c r="H276" s="139"/>
      <c r="I276" s="147"/>
      <c r="J276" s="147"/>
      <c r="K276" s="147"/>
      <c r="L276" s="147"/>
      <c r="M276" s="137"/>
      <c r="N276" s="137"/>
      <c r="O276" s="137"/>
      <c r="P276" s="137"/>
      <c r="Q276" s="137"/>
      <c r="R276" s="137"/>
      <c r="S276" s="137"/>
      <c r="T276" s="137"/>
      <c r="U276" s="137"/>
      <c r="V276" s="137"/>
      <c r="W276" s="137"/>
      <c r="X276" s="137"/>
      <c r="Y276" s="137"/>
      <c r="Z276" s="137"/>
      <c r="AA276" s="137"/>
      <c r="AB276" s="129" t="str">
        <f>IF(基本情報登録!$D$10="","",IF(基本情報登録!$D$10='登録データ（女）'!F276,1,0))</f>
        <v/>
      </c>
      <c r="AC276" s="137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</row>
    <row r="277" spans="1:54">
      <c r="A277" s="135"/>
      <c r="B277" s="139"/>
      <c r="C277" s="139"/>
      <c r="D277" s="139"/>
      <c r="E277" s="135"/>
      <c r="F277" s="139"/>
      <c r="G277" s="135"/>
      <c r="H277" s="139"/>
      <c r="I277" s="147"/>
      <c r="J277" s="147"/>
      <c r="K277" s="147"/>
      <c r="L277" s="147"/>
      <c r="M277" s="137"/>
      <c r="N277" s="137"/>
      <c r="O277" s="137"/>
      <c r="P277" s="137"/>
      <c r="Q277" s="137"/>
      <c r="R277" s="137"/>
      <c r="S277" s="137"/>
      <c r="T277" s="137"/>
      <c r="U277" s="137"/>
      <c r="V277" s="137"/>
      <c r="W277" s="137"/>
      <c r="X277" s="137"/>
      <c r="Y277" s="137"/>
      <c r="Z277" s="137"/>
      <c r="AA277" s="137"/>
      <c r="AB277" s="129" t="str">
        <f>IF(基本情報登録!$D$10="","",IF(基本情報登録!$D$10='登録データ（女）'!F277,1,0))</f>
        <v/>
      </c>
      <c r="AC277" s="13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</row>
    <row r="278" spans="1:54">
      <c r="A278" s="135"/>
      <c r="B278" s="139"/>
      <c r="C278" s="139"/>
      <c r="D278" s="139"/>
      <c r="E278" s="135"/>
      <c r="F278" s="139"/>
      <c r="G278" s="135"/>
      <c r="H278" s="139"/>
      <c r="I278" s="147"/>
      <c r="J278" s="147"/>
      <c r="K278" s="147"/>
      <c r="L278" s="147"/>
      <c r="M278" s="137"/>
      <c r="N278" s="137"/>
      <c r="O278" s="137"/>
      <c r="P278" s="137"/>
      <c r="Q278" s="137"/>
      <c r="R278" s="137"/>
      <c r="S278" s="137"/>
      <c r="T278" s="137"/>
      <c r="U278" s="137"/>
      <c r="V278" s="137"/>
      <c r="W278" s="137"/>
      <c r="X278" s="137"/>
      <c r="Y278" s="137"/>
      <c r="Z278" s="137"/>
      <c r="AA278" s="137"/>
      <c r="AB278" s="129" t="str">
        <f>IF(基本情報登録!$D$10="","",IF(基本情報登録!$D$10='登録データ（女）'!F278,1,0))</f>
        <v/>
      </c>
      <c r="AC278" s="137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</row>
    <row r="279" spans="1:54">
      <c r="A279" s="135"/>
      <c r="B279" s="139"/>
      <c r="C279" s="139"/>
      <c r="D279" s="139"/>
      <c r="E279" s="135"/>
      <c r="F279" s="139"/>
      <c r="G279" s="135"/>
      <c r="H279" s="139"/>
      <c r="I279" s="147"/>
      <c r="J279" s="147"/>
      <c r="K279" s="147"/>
      <c r="L279" s="147"/>
      <c r="M279" s="137"/>
      <c r="N279" s="137"/>
      <c r="O279" s="137"/>
      <c r="P279" s="137"/>
      <c r="Q279" s="137"/>
      <c r="R279" s="137"/>
      <c r="S279" s="137"/>
      <c r="T279" s="137"/>
      <c r="U279" s="137"/>
      <c r="V279" s="137"/>
      <c r="W279" s="137"/>
      <c r="X279" s="137"/>
      <c r="Y279" s="137"/>
      <c r="Z279" s="137"/>
      <c r="AA279" s="137"/>
      <c r="AB279" s="129" t="str">
        <f>IF(基本情報登録!$D$10="","",IF(基本情報登録!$D$10='登録データ（女）'!F279,1,0))</f>
        <v/>
      </c>
      <c r="AC279" s="137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</row>
    <row r="280" spans="1:54">
      <c r="A280" s="135"/>
      <c r="B280" s="139"/>
      <c r="C280" s="139"/>
      <c r="D280" s="139"/>
      <c r="E280" s="135"/>
      <c r="F280" s="139"/>
      <c r="G280" s="135"/>
      <c r="H280" s="139"/>
      <c r="I280" s="147"/>
      <c r="J280" s="147"/>
      <c r="K280" s="147"/>
      <c r="L280" s="147"/>
      <c r="M280" s="137"/>
      <c r="N280" s="137"/>
      <c r="O280" s="137"/>
      <c r="P280" s="137"/>
      <c r="Q280" s="137"/>
      <c r="R280" s="137"/>
      <c r="S280" s="137"/>
      <c r="T280" s="137"/>
      <c r="U280" s="137"/>
      <c r="V280" s="137"/>
      <c r="W280" s="137"/>
      <c r="X280" s="137"/>
      <c r="Y280" s="137"/>
      <c r="Z280" s="137"/>
      <c r="AA280" s="137"/>
      <c r="AB280" s="129" t="str">
        <f>IF(基本情報登録!$D$10="","",IF(基本情報登録!$D$10='登録データ（女）'!F280,1,0))</f>
        <v/>
      </c>
      <c r="AC280" s="137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</row>
    <row r="281" spans="1:54">
      <c r="A281" s="135"/>
      <c r="B281" s="139"/>
      <c r="C281" s="139"/>
      <c r="D281" s="139"/>
      <c r="E281" s="135"/>
      <c r="F281" s="139"/>
      <c r="G281" s="135"/>
      <c r="H281" s="139"/>
      <c r="I281" s="147"/>
      <c r="J281" s="147"/>
      <c r="K281" s="147"/>
      <c r="L281" s="147"/>
      <c r="M281" s="137"/>
      <c r="N281" s="137"/>
      <c r="O281" s="137"/>
      <c r="P281" s="137"/>
      <c r="Q281" s="137"/>
      <c r="R281" s="137"/>
      <c r="S281" s="137"/>
      <c r="T281" s="137"/>
      <c r="U281" s="137"/>
      <c r="V281" s="137"/>
      <c r="W281" s="137"/>
      <c r="X281" s="137"/>
      <c r="Y281" s="137"/>
      <c r="Z281" s="137"/>
      <c r="AA281" s="137"/>
      <c r="AB281" s="129" t="str">
        <f>IF(基本情報登録!$D$10="","",IF(基本情報登録!$D$10='登録データ（女）'!F281,1,0))</f>
        <v/>
      </c>
      <c r="AC281" s="137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</row>
    <row r="282" spans="1:54">
      <c r="A282" s="135"/>
      <c r="B282" s="139"/>
      <c r="C282" s="139"/>
      <c r="D282" s="139"/>
      <c r="E282" s="135"/>
      <c r="F282" s="139"/>
      <c r="G282" s="135"/>
      <c r="H282" s="139"/>
      <c r="I282" s="147"/>
      <c r="J282" s="147"/>
      <c r="K282" s="147"/>
      <c r="L282" s="147"/>
      <c r="M282" s="137"/>
      <c r="N282" s="137"/>
      <c r="O282" s="137"/>
      <c r="P282" s="137"/>
      <c r="Q282" s="137"/>
      <c r="R282" s="137"/>
      <c r="S282" s="137"/>
      <c r="T282" s="137"/>
      <c r="U282" s="137"/>
      <c r="V282" s="137"/>
      <c r="W282" s="137"/>
      <c r="X282" s="137"/>
      <c r="Y282" s="137"/>
      <c r="Z282" s="137"/>
      <c r="AA282" s="137"/>
      <c r="AB282" s="129" t="str">
        <f>IF(基本情報登録!$D$10="","",IF(基本情報登録!$D$10='登録データ（女）'!F282,1,0))</f>
        <v/>
      </c>
      <c r="AC282" s="137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</row>
    <row r="283" spans="1:54">
      <c r="A283" s="135"/>
      <c r="B283" s="139"/>
      <c r="C283" s="139"/>
      <c r="D283" s="139"/>
      <c r="E283" s="135"/>
      <c r="F283" s="139"/>
      <c r="G283" s="135"/>
      <c r="H283" s="139"/>
      <c r="I283" s="147"/>
      <c r="J283" s="147"/>
      <c r="K283" s="147"/>
      <c r="L283" s="147"/>
      <c r="M283" s="137"/>
      <c r="N283" s="137"/>
      <c r="O283" s="137"/>
      <c r="P283" s="137"/>
      <c r="Q283" s="137"/>
      <c r="R283" s="137"/>
      <c r="S283" s="137"/>
      <c r="T283" s="137"/>
      <c r="U283" s="137"/>
      <c r="V283" s="137"/>
      <c r="W283" s="137"/>
      <c r="X283" s="137"/>
      <c r="Y283" s="137"/>
      <c r="Z283" s="137"/>
      <c r="AA283" s="137"/>
      <c r="AB283" s="129" t="str">
        <f>IF(基本情報登録!$D$10="","",IF(基本情報登録!$D$10='登録データ（女）'!F283,1,0))</f>
        <v/>
      </c>
      <c r="AC283" s="137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</row>
    <row r="284" spans="1:54">
      <c r="A284" s="135"/>
      <c r="B284" s="139"/>
      <c r="C284" s="139"/>
      <c r="D284" s="139"/>
      <c r="E284" s="135"/>
      <c r="F284" s="139"/>
      <c r="G284" s="135"/>
      <c r="H284" s="139"/>
      <c r="I284" s="147"/>
      <c r="J284" s="147"/>
      <c r="K284" s="147"/>
      <c r="L284" s="147"/>
      <c r="M284" s="137"/>
      <c r="N284" s="137"/>
      <c r="O284" s="137"/>
      <c r="P284" s="137"/>
      <c r="Q284" s="137"/>
      <c r="R284" s="137"/>
      <c r="S284" s="137"/>
      <c r="T284" s="137"/>
      <c r="U284" s="137"/>
      <c r="V284" s="137"/>
      <c r="W284" s="137"/>
      <c r="X284" s="137"/>
      <c r="Y284" s="137"/>
      <c r="Z284" s="137"/>
      <c r="AA284" s="137"/>
      <c r="AB284" s="129" t="str">
        <f>IF(基本情報登録!$D$10="","",IF(基本情報登録!$D$10='登録データ（女）'!F284,1,0))</f>
        <v/>
      </c>
      <c r="AC284" s="137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</row>
    <row r="285" spans="1:54">
      <c r="A285" s="135"/>
      <c r="B285" s="139"/>
      <c r="C285" s="139"/>
      <c r="D285" s="139"/>
      <c r="E285" s="135"/>
      <c r="F285" s="139"/>
      <c r="G285" s="135"/>
      <c r="H285" s="139"/>
      <c r="I285" s="147"/>
      <c r="J285" s="147"/>
      <c r="K285" s="147"/>
      <c r="L285" s="147"/>
      <c r="M285" s="137"/>
      <c r="N285" s="137"/>
      <c r="O285" s="137"/>
      <c r="P285" s="137"/>
      <c r="Q285" s="137"/>
      <c r="R285" s="137"/>
      <c r="S285" s="137"/>
      <c r="T285" s="137"/>
      <c r="U285" s="137"/>
      <c r="V285" s="137"/>
      <c r="W285" s="137"/>
      <c r="X285" s="137"/>
      <c r="Y285" s="137"/>
      <c r="Z285" s="137"/>
      <c r="AA285" s="137"/>
      <c r="AB285" s="129" t="str">
        <f>IF(基本情報登録!$D$10="","",IF(基本情報登録!$D$10='登録データ（女）'!F285,1,0))</f>
        <v/>
      </c>
      <c r="AC285" s="137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</row>
    <row r="286" spans="1:54">
      <c r="A286" s="135"/>
      <c r="B286" s="139"/>
      <c r="C286" s="139"/>
      <c r="D286" s="139"/>
      <c r="E286" s="135"/>
      <c r="F286" s="139"/>
      <c r="G286" s="135"/>
      <c r="H286" s="139"/>
      <c r="I286" s="147"/>
      <c r="J286" s="147"/>
      <c r="K286" s="147"/>
      <c r="L286" s="147"/>
      <c r="M286" s="137"/>
      <c r="N286" s="137"/>
      <c r="O286" s="137"/>
      <c r="P286" s="137"/>
      <c r="Q286" s="137"/>
      <c r="R286" s="137"/>
      <c r="S286" s="137"/>
      <c r="T286" s="137"/>
      <c r="U286" s="137"/>
      <c r="V286" s="137"/>
      <c r="W286" s="137"/>
      <c r="X286" s="137"/>
      <c r="Y286" s="137"/>
      <c r="Z286" s="137"/>
      <c r="AA286" s="137"/>
      <c r="AB286" s="129" t="str">
        <f>IF(基本情報登録!$D$10="","",IF(基本情報登録!$D$10='登録データ（女）'!F286,1,0))</f>
        <v/>
      </c>
      <c r="AC286" s="137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</row>
    <row r="287" spans="1:54">
      <c r="A287" s="135"/>
      <c r="B287" s="139"/>
      <c r="C287" s="139"/>
      <c r="D287" s="139"/>
      <c r="E287" s="135"/>
      <c r="F287" s="139"/>
      <c r="G287" s="135"/>
      <c r="H287" s="139"/>
      <c r="I287" s="147"/>
      <c r="J287" s="147"/>
      <c r="K287" s="147"/>
      <c r="L287" s="147"/>
      <c r="M287" s="137"/>
      <c r="N287" s="137"/>
      <c r="O287" s="137"/>
      <c r="P287" s="137"/>
      <c r="Q287" s="137"/>
      <c r="R287" s="137"/>
      <c r="S287" s="137"/>
      <c r="T287" s="137"/>
      <c r="U287" s="137"/>
      <c r="V287" s="137"/>
      <c r="W287" s="137"/>
      <c r="X287" s="137"/>
      <c r="Y287" s="137"/>
      <c r="Z287" s="137"/>
      <c r="AA287" s="137"/>
      <c r="AB287" s="129" t="str">
        <f>IF(基本情報登録!$D$10="","",IF(基本情報登録!$D$10='登録データ（女）'!F287,1,0))</f>
        <v/>
      </c>
      <c r="AC287" s="13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</row>
    <row r="288" spans="1:54">
      <c r="A288" s="135"/>
      <c r="B288" s="139"/>
      <c r="C288" s="139"/>
      <c r="D288" s="139"/>
      <c r="E288" s="135"/>
      <c r="F288" s="139"/>
      <c r="G288" s="135"/>
      <c r="H288" s="139"/>
      <c r="I288" s="147"/>
      <c r="J288" s="147"/>
      <c r="K288" s="147"/>
      <c r="L288" s="147"/>
      <c r="M288" s="137"/>
      <c r="N288" s="137"/>
      <c r="O288" s="137"/>
      <c r="P288" s="137"/>
      <c r="Q288" s="137"/>
      <c r="R288" s="137"/>
      <c r="S288" s="137"/>
      <c r="T288" s="137"/>
      <c r="U288" s="137"/>
      <c r="V288" s="137"/>
      <c r="W288" s="137"/>
      <c r="X288" s="137"/>
      <c r="Y288" s="137"/>
      <c r="Z288" s="137"/>
      <c r="AA288" s="137"/>
      <c r="AB288" s="129" t="str">
        <f>IF(基本情報登録!$D$10="","",IF(基本情報登録!$D$10='登録データ（女）'!F288,1,0))</f>
        <v/>
      </c>
      <c r="AC288" s="137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</row>
    <row r="289" spans="1:54">
      <c r="A289" s="135"/>
      <c r="B289" s="139"/>
      <c r="C289" s="139"/>
      <c r="D289" s="139"/>
      <c r="E289" s="135"/>
      <c r="F289" s="139"/>
      <c r="G289" s="135"/>
      <c r="H289" s="139"/>
      <c r="I289" s="147"/>
      <c r="J289" s="147"/>
      <c r="K289" s="147"/>
      <c r="L289" s="147"/>
      <c r="M289" s="137"/>
      <c r="N289" s="137"/>
      <c r="O289" s="137"/>
      <c r="P289" s="137"/>
      <c r="Q289" s="137"/>
      <c r="R289" s="137"/>
      <c r="S289" s="137"/>
      <c r="T289" s="137"/>
      <c r="U289" s="137"/>
      <c r="V289" s="137"/>
      <c r="W289" s="137"/>
      <c r="X289" s="137"/>
      <c r="Y289" s="137"/>
      <c r="Z289" s="137"/>
      <c r="AA289" s="137"/>
      <c r="AB289" s="129" t="str">
        <f>IF(基本情報登録!$D$10="","",IF(基本情報登録!$D$10='登録データ（女）'!F289,1,0))</f>
        <v/>
      </c>
      <c r="AC289" s="137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</row>
    <row r="290" spans="1:54">
      <c r="A290" s="135"/>
      <c r="B290" s="139"/>
      <c r="C290" s="139"/>
      <c r="D290" s="139"/>
      <c r="E290" s="135"/>
      <c r="F290" s="139"/>
      <c r="G290" s="135"/>
      <c r="H290" s="139"/>
      <c r="I290" s="147"/>
      <c r="J290" s="147"/>
      <c r="K290" s="147"/>
      <c r="L290" s="147"/>
      <c r="M290" s="137"/>
      <c r="N290" s="137"/>
      <c r="O290" s="137"/>
      <c r="P290" s="137"/>
      <c r="Q290" s="137"/>
      <c r="R290" s="137"/>
      <c r="S290" s="137"/>
      <c r="T290" s="137"/>
      <c r="U290" s="137"/>
      <c r="V290" s="137"/>
      <c r="W290" s="137"/>
      <c r="X290" s="137"/>
      <c r="Y290" s="137"/>
      <c r="Z290" s="137"/>
      <c r="AA290" s="137"/>
      <c r="AB290" s="129" t="str">
        <f>IF(基本情報登録!$D$10="","",IF(基本情報登録!$D$10='登録データ（女）'!F290,1,0))</f>
        <v/>
      </c>
      <c r="AC290" s="137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</row>
    <row r="291" spans="1:54">
      <c r="A291" s="135"/>
      <c r="B291" s="139"/>
      <c r="C291" s="139"/>
      <c r="D291" s="139"/>
      <c r="E291" s="135"/>
      <c r="F291" s="139"/>
      <c r="G291" s="135"/>
      <c r="H291" s="139"/>
      <c r="I291" s="147"/>
      <c r="J291" s="147"/>
      <c r="K291" s="147"/>
      <c r="L291" s="147"/>
      <c r="M291" s="137"/>
      <c r="N291" s="137"/>
      <c r="O291" s="137"/>
      <c r="P291" s="137"/>
      <c r="Q291" s="137"/>
      <c r="R291" s="137"/>
      <c r="S291" s="137"/>
      <c r="T291" s="137"/>
      <c r="U291" s="137"/>
      <c r="V291" s="137"/>
      <c r="W291" s="137"/>
      <c r="X291" s="137"/>
      <c r="Y291" s="137"/>
      <c r="Z291" s="137"/>
      <c r="AA291" s="137"/>
      <c r="AB291" s="129" t="str">
        <f>IF(基本情報登録!$D$10="","",IF(基本情報登録!$D$10='登録データ（女）'!F291,1,0))</f>
        <v/>
      </c>
      <c r="AC291" s="137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</row>
    <row r="292" spans="1:54">
      <c r="A292" s="135"/>
      <c r="B292" s="139"/>
      <c r="C292" s="139"/>
      <c r="D292" s="139"/>
      <c r="E292" s="135"/>
      <c r="F292" s="139"/>
      <c r="G292" s="135"/>
      <c r="H292" s="139"/>
      <c r="I292" s="147"/>
      <c r="J292" s="147"/>
      <c r="K292" s="147"/>
      <c r="L292" s="147"/>
      <c r="M292" s="137"/>
      <c r="N292" s="137"/>
      <c r="O292" s="137"/>
      <c r="P292" s="137"/>
      <c r="Q292" s="137"/>
      <c r="R292" s="137"/>
      <c r="S292" s="137"/>
      <c r="T292" s="137"/>
      <c r="U292" s="137"/>
      <c r="V292" s="137"/>
      <c r="W292" s="137"/>
      <c r="X292" s="137"/>
      <c r="Y292" s="137"/>
      <c r="Z292" s="137"/>
      <c r="AA292" s="137"/>
      <c r="AB292" s="129" t="str">
        <f>IF(基本情報登録!$D$10="","",IF(基本情報登録!$D$10='登録データ（女）'!F292,1,0))</f>
        <v/>
      </c>
      <c r="AC292" s="137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</row>
    <row r="293" spans="1:54">
      <c r="A293" s="135"/>
      <c r="B293" s="139"/>
      <c r="C293" s="139"/>
      <c r="D293" s="139"/>
      <c r="E293" s="135"/>
      <c r="F293" s="139"/>
      <c r="G293" s="135"/>
      <c r="H293" s="139"/>
      <c r="I293" s="147"/>
      <c r="J293" s="147"/>
      <c r="K293" s="147"/>
      <c r="L293" s="147"/>
      <c r="M293" s="137"/>
      <c r="N293" s="137"/>
      <c r="O293" s="137"/>
      <c r="P293" s="137"/>
      <c r="Q293" s="137"/>
      <c r="R293" s="137"/>
      <c r="S293" s="137"/>
      <c r="T293" s="137"/>
      <c r="U293" s="137"/>
      <c r="V293" s="137"/>
      <c r="W293" s="137"/>
      <c r="X293" s="137"/>
      <c r="Y293" s="137"/>
      <c r="Z293" s="137"/>
      <c r="AA293" s="137"/>
      <c r="AB293" s="129" t="str">
        <f>IF(基本情報登録!$D$10="","",IF(基本情報登録!$D$10='登録データ（女）'!F293,1,0))</f>
        <v/>
      </c>
      <c r="AC293" s="137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</row>
    <row r="294" spans="1:54">
      <c r="A294" s="135"/>
      <c r="B294" s="139"/>
      <c r="C294" s="139"/>
      <c r="D294" s="139"/>
      <c r="E294" s="135"/>
      <c r="F294" s="139"/>
      <c r="G294" s="135"/>
      <c r="H294" s="139"/>
      <c r="I294" s="147"/>
      <c r="J294" s="147"/>
      <c r="K294" s="147"/>
      <c r="L294" s="147"/>
      <c r="M294" s="137"/>
      <c r="N294" s="137"/>
      <c r="O294" s="137"/>
      <c r="P294" s="137"/>
      <c r="Q294" s="137"/>
      <c r="R294" s="137"/>
      <c r="S294" s="137"/>
      <c r="T294" s="137"/>
      <c r="U294" s="137"/>
      <c r="V294" s="137"/>
      <c r="W294" s="137"/>
      <c r="X294" s="137"/>
      <c r="Y294" s="137"/>
      <c r="Z294" s="137"/>
      <c r="AA294" s="137"/>
      <c r="AB294" s="129" t="str">
        <f>IF(基本情報登録!$D$10="","",IF(基本情報登録!$D$10='登録データ（女）'!F294,1,0))</f>
        <v/>
      </c>
      <c r="AC294" s="137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</row>
    <row r="295" spans="1:54">
      <c r="A295" s="135"/>
      <c r="B295" s="139"/>
      <c r="C295" s="139"/>
      <c r="D295" s="139"/>
      <c r="E295" s="135"/>
      <c r="F295" s="139"/>
      <c r="G295" s="135"/>
      <c r="H295" s="139"/>
      <c r="I295" s="147"/>
      <c r="J295" s="147"/>
      <c r="K295" s="147"/>
      <c r="L295" s="147"/>
      <c r="M295" s="137"/>
      <c r="N295" s="137"/>
      <c r="O295" s="137"/>
      <c r="P295" s="137"/>
      <c r="Q295" s="137"/>
      <c r="R295" s="137"/>
      <c r="S295" s="137"/>
      <c r="T295" s="137"/>
      <c r="U295" s="137"/>
      <c r="V295" s="137"/>
      <c r="W295" s="137"/>
      <c r="X295" s="137"/>
      <c r="Y295" s="137"/>
      <c r="Z295" s="137"/>
      <c r="AA295" s="137"/>
      <c r="AB295" s="129" t="str">
        <f>IF(基本情報登録!$D$10="","",IF(基本情報登録!$D$10='登録データ（女）'!F295,1,0))</f>
        <v/>
      </c>
      <c r="AC295" s="137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</row>
    <row r="296" spans="1:54">
      <c r="A296" s="135"/>
      <c r="B296" s="139"/>
      <c r="C296" s="139"/>
      <c r="D296" s="139"/>
      <c r="E296" s="135"/>
      <c r="F296" s="139"/>
      <c r="G296" s="135"/>
      <c r="H296" s="139"/>
      <c r="I296" s="147"/>
      <c r="J296" s="147"/>
      <c r="K296" s="147"/>
      <c r="L296" s="147"/>
      <c r="M296" s="137"/>
      <c r="N296" s="137"/>
      <c r="O296" s="137"/>
      <c r="P296" s="137"/>
      <c r="Q296" s="137"/>
      <c r="R296" s="137"/>
      <c r="S296" s="137"/>
      <c r="T296" s="137"/>
      <c r="U296" s="137"/>
      <c r="V296" s="137"/>
      <c r="W296" s="137"/>
      <c r="X296" s="137"/>
      <c r="Y296" s="137"/>
      <c r="Z296" s="137"/>
      <c r="AA296" s="137"/>
      <c r="AB296" s="129" t="str">
        <f>IF(基本情報登録!$D$10="","",IF(基本情報登録!$D$10='登録データ（女）'!F296,1,0))</f>
        <v/>
      </c>
      <c r="AC296" s="137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</row>
    <row r="297" spans="1:54">
      <c r="A297" s="135"/>
      <c r="B297" s="139"/>
      <c r="C297" s="139"/>
      <c r="D297" s="139"/>
      <c r="E297" s="135"/>
      <c r="F297" s="139"/>
      <c r="G297" s="135"/>
      <c r="H297" s="139"/>
      <c r="I297" s="147"/>
      <c r="J297" s="147"/>
      <c r="K297" s="147"/>
      <c r="L297" s="147"/>
      <c r="M297" s="137"/>
      <c r="N297" s="137"/>
      <c r="O297" s="137"/>
      <c r="P297" s="137"/>
      <c r="Q297" s="137"/>
      <c r="R297" s="137"/>
      <c r="S297" s="137"/>
      <c r="T297" s="137"/>
      <c r="U297" s="137"/>
      <c r="V297" s="137"/>
      <c r="W297" s="137"/>
      <c r="X297" s="137"/>
      <c r="Y297" s="137"/>
      <c r="Z297" s="137"/>
      <c r="AA297" s="137"/>
      <c r="AB297" s="129" t="str">
        <f>IF(基本情報登録!$D$10="","",IF(基本情報登録!$D$10='登録データ（女）'!F297,1,0))</f>
        <v/>
      </c>
      <c r="AC297" s="13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</row>
    <row r="298" spans="1:54">
      <c r="A298" s="135"/>
      <c r="B298" s="139"/>
      <c r="C298" s="139"/>
      <c r="D298" s="139"/>
      <c r="E298" s="135"/>
      <c r="F298" s="139"/>
      <c r="G298" s="135"/>
      <c r="H298" s="139"/>
      <c r="I298" s="147"/>
      <c r="J298" s="147"/>
      <c r="K298" s="147"/>
      <c r="L298" s="147"/>
      <c r="M298" s="137"/>
      <c r="N298" s="137"/>
      <c r="O298" s="137"/>
      <c r="P298" s="137"/>
      <c r="Q298" s="137"/>
      <c r="R298" s="137"/>
      <c r="S298" s="137"/>
      <c r="T298" s="137"/>
      <c r="U298" s="137"/>
      <c r="V298" s="137"/>
      <c r="W298" s="137"/>
      <c r="X298" s="137"/>
      <c r="Y298" s="137"/>
      <c r="Z298" s="137"/>
      <c r="AA298" s="137"/>
      <c r="AB298" s="129" t="str">
        <f>IF(基本情報登録!$D$10="","",IF(基本情報登録!$D$10='登録データ（女）'!F298,1,0))</f>
        <v/>
      </c>
      <c r="AC298" s="137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</row>
    <row r="299" spans="1:54">
      <c r="A299" s="135"/>
      <c r="B299" s="139"/>
      <c r="C299" s="139"/>
      <c r="D299" s="139"/>
      <c r="E299" s="135"/>
      <c r="F299" s="139"/>
      <c r="G299" s="135"/>
      <c r="H299" s="139"/>
      <c r="I299" s="147"/>
      <c r="J299" s="147"/>
      <c r="K299" s="147"/>
      <c r="L299" s="147"/>
      <c r="M299" s="137"/>
      <c r="N299" s="137"/>
      <c r="O299" s="137"/>
      <c r="P299" s="137"/>
      <c r="Q299" s="137"/>
      <c r="R299" s="137"/>
      <c r="S299" s="137"/>
      <c r="T299" s="137"/>
      <c r="U299" s="137"/>
      <c r="V299" s="137"/>
      <c r="W299" s="137"/>
      <c r="X299" s="137"/>
      <c r="Y299" s="137"/>
      <c r="Z299" s="137"/>
      <c r="AA299" s="137"/>
      <c r="AB299" s="129" t="str">
        <f>IF(基本情報登録!$D$10="","",IF(基本情報登録!$D$10='登録データ（女）'!F299,1,0))</f>
        <v/>
      </c>
      <c r="AC299" s="137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</row>
    <row r="300" spans="1:54">
      <c r="A300" s="135"/>
      <c r="B300" s="139"/>
      <c r="C300" s="139"/>
      <c r="D300" s="139"/>
      <c r="E300" s="135"/>
      <c r="F300" s="139"/>
      <c r="G300" s="135"/>
      <c r="H300" s="139"/>
      <c r="I300" s="147"/>
      <c r="J300" s="147"/>
      <c r="K300" s="147"/>
      <c r="L300" s="147"/>
      <c r="M300" s="137"/>
      <c r="N300" s="137"/>
      <c r="O300" s="137"/>
      <c r="P300" s="137"/>
      <c r="Q300" s="137"/>
      <c r="R300" s="137"/>
      <c r="S300" s="137"/>
      <c r="T300" s="137"/>
      <c r="U300" s="137"/>
      <c r="V300" s="137"/>
      <c r="W300" s="137"/>
      <c r="X300" s="137"/>
      <c r="Y300" s="137"/>
      <c r="Z300" s="137"/>
      <c r="AA300" s="137"/>
      <c r="AB300" s="129" t="str">
        <f>IF(基本情報登録!$D$10="","",IF(基本情報登録!$D$10='登録データ（女）'!F300,1,0))</f>
        <v/>
      </c>
      <c r="AC300" s="137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</row>
    <row r="301" spans="1:54">
      <c r="A301" s="135"/>
      <c r="B301" s="139"/>
      <c r="C301" s="139"/>
      <c r="D301" s="139"/>
      <c r="E301" s="135"/>
      <c r="F301" s="139"/>
      <c r="G301" s="135"/>
      <c r="H301" s="139"/>
      <c r="I301" s="147"/>
      <c r="J301" s="147"/>
      <c r="K301" s="147"/>
      <c r="L301" s="147"/>
      <c r="M301" s="137"/>
      <c r="N301" s="137"/>
      <c r="O301" s="137"/>
      <c r="P301" s="137"/>
      <c r="Q301" s="137"/>
      <c r="R301" s="137"/>
      <c r="S301" s="137"/>
      <c r="T301" s="137"/>
      <c r="U301" s="137"/>
      <c r="V301" s="137"/>
      <c r="W301" s="137"/>
      <c r="X301" s="137"/>
      <c r="Y301" s="137"/>
      <c r="Z301" s="137"/>
      <c r="AA301" s="137"/>
      <c r="AB301" s="129" t="str">
        <f>IF(基本情報登録!$D$10="","",IF(基本情報登録!$D$10='登録データ（女）'!F301,1,0))</f>
        <v/>
      </c>
      <c r="AC301" s="137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</row>
    <row r="302" spans="1:54">
      <c r="A302" s="135"/>
      <c r="B302" s="139"/>
      <c r="C302" s="139"/>
      <c r="D302" s="139"/>
      <c r="E302" s="135"/>
      <c r="F302" s="139"/>
      <c r="G302" s="135"/>
      <c r="H302" s="139"/>
      <c r="I302" s="147"/>
      <c r="J302" s="147"/>
      <c r="K302" s="147"/>
      <c r="L302" s="147"/>
      <c r="M302" s="137"/>
      <c r="N302" s="137"/>
      <c r="O302" s="137"/>
      <c r="P302" s="137"/>
      <c r="Q302" s="137"/>
      <c r="R302" s="137"/>
      <c r="S302" s="137"/>
      <c r="T302" s="137"/>
      <c r="U302" s="137"/>
      <c r="V302" s="137"/>
      <c r="W302" s="137"/>
      <c r="X302" s="137"/>
      <c r="Y302" s="137"/>
      <c r="Z302" s="137"/>
      <c r="AA302" s="137"/>
      <c r="AB302" s="129" t="str">
        <f>IF(基本情報登録!$D$10="","",IF(基本情報登録!$D$10='登録データ（女）'!F302,1,0))</f>
        <v/>
      </c>
      <c r="AC302" s="137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</row>
    <row r="303" spans="1:54">
      <c r="A303" s="135"/>
      <c r="B303" s="139"/>
      <c r="C303" s="139"/>
      <c r="D303" s="139"/>
      <c r="E303" s="135"/>
      <c r="F303" s="139"/>
      <c r="G303" s="135"/>
      <c r="H303" s="139"/>
      <c r="I303" s="147"/>
      <c r="J303" s="147"/>
      <c r="K303" s="147"/>
      <c r="L303" s="147"/>
      <c r="M303" s="137"/>
      <c r="N303" s="137"/>
      <c r="O303" s="137"/>
      <c r="P303" s="137"/>
      <c r="Q303" s="137"/>
      <c r="R303" s="137"/>
      <c r="S303" s="137"/>
      <c r="T303" s="137"/>
      <c r="U303" s="137"/>
      <c r="V303" s="137"/>
      <c r="W303" s="137"/>
      <c r="X303" s="137"/>
      <c r="Y303" s="137"/>
      <c r="Z303" s="137"/>
      <c r="AA303" s="137"/>
      <c r="AB303" s="129" t="str">
        <f>IF(基本情報登録!$D$10="","",IF(基本情報登録!$D$10='登録データ（女）'!F303,1,0))</f>
        <v/>
      </c>
      <c r="AC303" s="137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</row>
    <row r="304" spans="1:54">
      <c r="A304" s="135"/>
      <c r="B304" s="139"/>
      <c r="C304" s="139"/>
      <c r="D304" s="139"/>
      <c r="E304" s="135"/>
      <c r="F304" s="139"/>
      <c r="G304" s="135"/>
      <c r="H304" s="139"/>
      <c r="I304" s="147"/>
      <c r="J304" s="147"/>
      <c r="K304" s="147"/>
      <c r="L304" s="147"/>
      <c r="M304" s="137"/>
      <c r="N304" s="137"/>
      <c r="O304" s="137"/>
      <c r="P304" s="137"/>
      <c r="Q304" s="137"/>
      <c r="R304" s="137"/>
      <c r="S304" s="137"/>
      <c r="T304" s="137"/>
      <c r="U304" s="137"/>
      <c r="V304" s="137"/>
      <c r="W304" s="137"/>
      <c r="X304" s="137"/>
      <c r="Y304" s="137"/>
      <c r="Z304" s="137"/>
      <c r="AA304" s="137"/>
      <c r="AB304" s="129" t="str">
        <f>IF(基本情報登録!$D$10="","",IF(基本情報登録!$D$10='登録データ（女）'!F304,1,0))</f>
        <v/>
      </c>
      <c r="AC304" s="137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</row>
    <row r="305" spans="1:54">
      <c r="A305" s="135"/>
      <c r="B305" s="139"/>
      <c r="C305" s="139"/>
      <c r="D305" s="139"/>
      <c r="E305" s="135"/>
      <c r="F305" s="139"/>
      <c r="G305" s="135"/>
      <c r="H305" s="139"/>
      <c r="I305" s="147"/>
      <c r="J305" s="147"/>
      <c r="K305" s="147"/>
      <c r="L305" s="147"/>
      <c r="M305" s="137"/>
      <c r="N305" s="137"/>
      <c r="O305" s="137"/>
      <c r="P305" s="137"/>
      <c r="Q305" s="137"/>
      <c r="R305" s="137"/>
      <c r="S305" s="137"/>
      <c r="T305" s="137"/>
      <c r="U305" s="137"/>
      <c r="V305" s="137"/>
      <c r="W305" s="137"/>
      <c r="X305" s="137"/>
      <c r="Y305" s="137"/>
      <c r="Z305" s="137"/>
      <c r="AA305" s="137"/>
      <c r="AB305" s="129" t="str">
        <f>IF(基本情報登録!$D$10="","",IF(基本情報登録!$D$10='登録データ（女）'!F305,1,0))</f>
        <v/>
      </c>
      <c r="AC305" s="137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</row>
    <row r="306" spans="1:54">
      <c r="A306" s="135"/>
      <c r="B306" s="139"/>
      <c r="C306" s="139"/>
      <c r="D306" s="139"/>
      <c r="E306" s="135"/>
      <c r="F306" s="139"/>
      <c r="G306" s="135"/>
      <c r="H306" s="139"/>
      <c r="I306" s="147"/>
      <c r="J306" s="147"/>
      <c r="K306" s="147"/>
      <c r="L306" s="147"/>
      <c r="M306" s="137"/>
      <c r="N306" s="137"/>
      <c r="O306" s="137"/>
      <c r="P306" s="137"/>
      <c r="Q306" s="137"/>
      <c r="R306" s="137"/>
      <c r="S306" s="137"/>
      <c r="T306" s="137"/>
      <c r="U306" s="137"/>
      <c r="V306" s="137"/>
      <c r="W306" s="137"/>
      <c r="X306" s="137"/>
      <c r="Y306" s="137"/>
      <c r="Z306" s="137"/>
      <c r="AA306" s="137"/>
      <c r="AB306" s="129" t="str">
        <f>IF(基本情報登録!$D$10="","",IF(基本情報登録!$D$10='登録データ（女）'!F306,1,0))</f>
        <v/>
      </c>
      <c r="AC306" s="137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</row>
    <row r="307" spans="1:54">
      <c r="A307" s="135"/>
      <c r="B307" s="139"/>
      <c r="C307" s="139"/>
      <c r="D307" s="139"/>
      <c r="E307" s="135"/>
      <c r="F307" s="139"/>
      <c r="G307" s="135"/>
      <c r="H307" s="139"/>
      <c r="I307" s="147"/>
      <c r="J307" s="147"/>
      <c r="K307" s="147"/>
      <c r="L307" s="147"/>
      <c r="M307" s="137"/>
      <c r="N307" s="137"/>
      <c r="O307" s="137"/>
      <c r="P307" s="137"/>
      <c r="Q307" s="137"/>
      <c r="R307" s="137"/>
      <c r="S307" s="137"/>
      <c r="T307" s="137"/>
      <c r="U307" s="137"/>
      <c r="V307" s="137"/>
      <c r="W307" s="137"/>
      <c r="X307" s="137"/>
      <c r="Y307" s="137"/>
      <c r="Z307" s="137"/>
      <c r="AA307" s="137"/>
      <c r="AB307" s="129" t="str">
        <f>IF(基本情報登録!$D$10="","",IF(基本情報登録!$D$10='登録データ（女）'!F307,1,0))</f>
        <v/>
      </c>
      <c r="AC307" s="13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</row>
    <row r="308" spans="1:54">
      <c r="A308" s="135"/>
      <c r="B308" s="139"/>
      <c r="C308" s="139"/>
      <c r="D308" s="139"/>
      <c r="E308" s="135"/>
      <c r="F308" s="139"/>
      <c r="G308" s="135"/>
      <c r="H308" s="139"/>
      <c r="I308" s="147"/>
      <c r="J308" s="147"/>
      <c r="K308" s="147"/>
      <c r="L308" s="147"/>
      <c r="M308" s="137"/>
      <c r="N308" s="137"/>
      <c r="O308" s="137"/>
      <c r="P308" s="137"/>
      <c r="Q308" s="137"/>
      <c r="R308" s="137"/>
      <c r="S308" s="137"/>
      <c r="T308" s="137"/>
      <c r="U308" s="137"/>
      <c r="V308" s="137"/>
      <c r="W308" s="137"/>
      <c r="X308" s="137"/>
      <c r="Y308" s="137"/>
      <c r="Z308" s="137"/>
      <c r="AA308" s="137"/>
      <c r="AB308" s="129" t="str">
        <f>IF(基本情報登録!$D$10="","",IF(基本情報登録!$D$10='登録データ（女）'!F308,1,0))</f>
        <v/>
      </c>
      <c r="AC308" s="137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</row>
    <row r="309" spans="1:54">
      <c r="A309" s="135"/>
      <c r="B309" s="139"/>
      <c r="C309" s="139"/>
      <c r="D309" s="139"/>
      <c r="E309" s="135"/>
      <c r="F309" s="139"/>
      <c r="G309" s="135"/>
      <c r="H309" s="139"/>
      <c r="I309" s="147"/>
      <c r="J309" s="147"/>
      <c r="K309" s="147"/>
      <c r="L309" s="147"/>
      <c r="M309" s="137"/>
      <c r="N309" s="137"/>
      <c r="O309" s="137"/>
      <c r="P309" s="137"/>
      <c r="Q309" s="137"/>
      <c r="R309" s="137"/>
      <c r="S309" s="137"/>
      <c r="T309" s="137"/>
      <c r="U309" s="137"/>
      <c r="V309" s="137"/>
      <c r="W309" s="137"/>
      <c r="X309" s="137"/>
      <c r="Y309" s="137"/>
      <c r="Z309" s="137"/>
      <c r="AA309" s="137"/>
      <c r="AB309" s="129" t="str">
        <f>IF(基本情報登録!$D$10="","",IF(基本情報登録!$D$10='登録データ（女）'!F309,1,0))</f>
        <v/>
      </c>
      <c r="AC309" s="137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</row>
    <row r="310" spans="1:54">
      <c r="A310" s="135"/>
      <c r="B310" s="139"/>
      <c r="C310" s="139"/>
      <c r="D310" s="139"/>
      <c r="E310" s="135"/>
      <c r="F310" s="139"/>
      <c r="G310" s="135"/>
      <c r="H310" s="139"/>
      <c r="I310" s="147"/>
      <c r="J310" s="147"/>
      <c r="K310" s="147"/>
      <c r="L310" s="147"/>
      <c r="M310" s="137"/>
      <c r="N310" s="137"/>
      <c r="O310" s="137"/>
      <c r="P310" s="137"/>
      <c r="Q310" s="137"/>
      <c r="R310" s="137"/>
      <c r="S310" s="137"/>
      <c r="T310" s="137"/>
      <c r="U310" s="137"/>
      <c r="V310" s="137"/>
      <c r="W310" s="137"/>
      <c r="X310" s="137"/>
      <c r="Y310" s="137"/>
      <c r="Z310" s="137"/>
      <c r="AA310" s="137"/>
      <c r="AB310" s="129" t="str">
        <f>IF(基本情報登録!$D$10="","",IF(基本情報登録!$D$10='登録データ（女）'!F310,1,0))</f>
        <v/>
      </c>
      <c r="AC310" s="137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</row>
    <row r="311" spans="1:54">
      <c r="A311" s="135"/>
      <c r="B311" s="139"/>
      <c r="C311" s="139"/>
      <c r="D311" s="139"/>
      <c r="E311" s="135"/>
      <c r="F311" s="139"/>
      <c r="G311" s="135"/>
      <c r="H311" s="139"/>
      <c r="I311" s="147"/>
      <c r="J311" s="147"/>
      <c r="K311" s="147"/>
      <c r="L311" s="147"/>
      <c r="M311" s="137"/>
      <c r="N311" s="137"/>
      <c r="O311" s="137"/>
      <c r="P311" s="137"/>
      <c r="Q311" s="137"/>
      <c r="R311" s="137"/>
      <c r="S311" s="137"/>
      <c r="T311" s="137"/>
      <c r="U311" s="137"/>
      <c r="V311" s="137"/>
      <c r="W311" s="137"/>
      <c r="X311" s="137"/>
      <c r="Y311" s="137"/>
      <c r="Z311" s="137"/>
      <c r="AA311" s="137"/>
      <c r="AB311" s="129" t="str">
        <f>IF(基本情報登録!$D$10="","",IF(基本情報登録!$D$10='登録データ（女）'!F311,1,0))</f>
        <v/>
      </c>
      <c r="AC311" s="137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</row>
    <row r="312" spans="1:54">
      <c r="A312" s="135"/>
      <c r="B312" s="139"/>
      <c r="C312" s="139"/>
      <c r="D312" s="139"/>
      <c r="E312" s="135"/>
      <c r="F312" s="139"/>
      <c r="G312" s="135"/>
      <c r="H312" s="139"/>
      <c r="I312" s="147"/>
      <c r="J312" s="147"/>
      <c r="K312" s="147"/>
      <c r="L312" s="147"/>
      <c r="M312" s="137"/>
      <c r="N312" s="137"/>
      <c r="O312" s="137"/>
      <c r="P312" s="137"/>
      <c r="Q312" s="137"/>
      <c r="R312" s="137"/>
      <c r="S312" s="137"/>
      <c r="T312" s="137"/>
      <c r="U312" s="137"/>
      <c r="V312" s="137"/>
      <c r="W312" s="137"/>
      <c r="X312" s="137"/>
      <c r="Y312" s="137"/>
      <c r="Z312" s="137"/>
      <c r="AA312" s="137"/>
      <c r="AB312" s="129" t="str">
        <f>IF(基本情報登録!$D$10="","",IF(基本情報登録!$D$10='登録データ（女）'!F312,1,0))</f>
        <v/>
      </c>
      <c r="AC312" s="137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</row>
    <row r="313" spans="1:54">
      <c r="A313" s="135"/>
      <c r="B313" s="139"/>
      <c r="C313" s="139"/>
      <c r="D313" s="139"/>
      <c r="E313" s="135"/>
      <c r="F313" s="139"/>
      <c r="G313" s="135"/>
      <c r="H313" s="139"/>
      <c r="I313" s="147"/>
      <c r="J313" s="147"/>
      <c r="K313" s="147"/>
      <c r="L313" s="147"/>
      <c r="M313" s="137"/>
      <c r="N313" s="137"/>
      <c r="O313" s="137"/>
      <c r="P313" s="137"/>
      <c r="Q313" s="137"/>
      <c r="R313" s="137"/>
      <c r="S313" s="137"/>
      <c r="T313" s="137"/>
      <c r="U313" s="137"/>
      <c r="V313" s="137"/>
      <c r="W313" s="137"/>
      <c r="X313" s="137"/>
      <c r="Y313" s="137"/>
      <c r="Z313" s="137"/>
      <c r="AA313" s="137"/>
      <c r="AB313" s="129" t="str">
        <f>IF(基本情報登録!$D$10="","",IF(基本情報登録!$D$10='登録データ（女）'!F313,1,0))</f>
        <v/>
      </c>
      <c r="AC313" s="137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</row>
    <row r="314" spans="1:54">
      <c r="A314" s="135"/>
      <c r="B314" s="139"/>
      <c r="C314" s="139"/>
      <c r="D314" s="139"/>
      <c r="E314" s="135"/>
      <c r="F314" s="139"/>
      <c r="G314" s="135"/>
      <c r="H314" s="139"/>
      <c r="I314" s="147"/>
      <c r="J314" s="147"/>
      <c r="K314" s="147"/>
      <c r="L314" s="147"/>
      <c r="M314" s="137"/>
      <c r="N314" s="137"/>
      <c r="O314" s="137"/>
      <c r="P314" s="137"/>
      <c r="Q314" s="137"/>
      <c r="R314" s="137"/>
      <c r="S314" s="137"/>
      <c r="T314" s="137"/>
      <c r="U314" s="137"/>
      <c r="V314" s="137"/>
      <c r="W314" s="137"/>
      <c r="X314" s="137"/>
      <c r="Y314" s="137"/>
      <c r="Z314" s="137"/>
      <c r="AA314" s="137"/>
      <c r="AB314" s="129" t="str">
        <f>IF(基本情報登録!$D$10="","",IF(基本情報登録!$D$10='登録データ（女）'!F314,1,0))</f>
        <v/>
      </c>
      <c r="AC314" s="137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</row>
    <row r="315" spans="1:54">
      <c r="A315" s="135"/>
      <c r="B315" s="139"/>
      <c r="C315" s="139"/>
      <c r="D315" s="139"/>
      <c r="E315" s="135"/>
      <c r="F315" s="139"/>
      <c r="G315" s="135"/>
      <c r="H315" s="139"/>
      <c r="I315" s="147"/>
      <c r="J315" s="147"/>
      <c r="K315" s="147"/>
      <c r="L315" s="147"/>
      <c r="M315" s="137"/>
      <c r="N315" s="137"/>
      <c r="O315" s="137"/>
      <c r="P315" s="137"/>
      <c r="Q315" s="137"/>
      <c r="R315" s="137"/>
      <c r="S315" s="137"/>
      <c r="T315" s="137"/>
      <c r="U315" s="137"/>
      <c r="V315" s="137"/>
      <c r="W315" s="137"/>
      <c r="X315" s="137"/>
      <c r="Y315" s="137"/>
      <c r="Z315" s="137"/>
      <c r="AA315" s="137"/>
      <c r="AB315" s="129" t="str">
        <f>IF(基本情報登録!$D$10="","",IF(基本情報登録!$D$10='登録データ（女）'!F315,1,0))</f>
        <v/>
      </c>
      <c r="AC315" s="137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</row>
    <row r="316" spans="1:54">
      <c r="A316" s="135"/>
      <c r="B316" s="139"/>
      <c r="C316" s="139"/>
      <c r="D316" s="139"/>
      <c r="E316" s="135"/>
      <c r="F316" s="139"/>
      <c r="G316" s="135"/>
      <c r="H316" s="139"/>
      <c r="I316" s="147"/>
      <c r="J316" s="147"/>
      <c r="K316" s="147"/>
      <c r="L316" s="147"/>
      <c r="M316" s="137"/>
      <c r="N316" s="137"/>
      <c r="O316" s="137"/>
      <c r="P316" s="137"/>
      <c r="Q316" s="137"/>
      <c r="R316" s="137"/>
      <c r="S316" s="137"/>
      <c r="T316" s="137"/>
      <c r="U316" s="137"/>
      <c r="V316" s="137"/>
      <c r="W316" s="137"/>
      <c r="X316" s="137"/>
      <c r="Y316" s="137"/>
      <c r="Z316" s="137"/>
      <c r="AA316" s="137"/>
      <c r="AB316" s="129" t="str">
        <f>IF(基本情報登録!$D$10="","",IF(基本情報登録!$D$10='登録データ（女）'!F316,1,0))</f>
        <v/>
      </c>
      <c r="AC316" s="137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</row>
    <row r="317" spans="1:54">
      <c r="A317" s="135"/>
      <c r="B317" s="139"/>
      <c r="C317" s="139"/>
      <c r="D317" s="139"/>
      <c r="E317" s="135"/>
      <c r="F317" s="139"/>
      <c r="G317" s="135"/>
      <c r="H317" s="139"/>
      <c r="I317" s="147"/>
      <c r="J317" s="147"/>
      <c r="K317" s="147"/>
      <c r="L317" s="147"/>
      <c r="M317" s="137"/>
      <c r="N317" s="137"/>
      <c r="O317" s="137"/>
      <c r="P317" s="137"/>
      <c r="Q317" s="137"/>
      <c r="R317" s="137"/>
      <c r="S317" s="137"/>
      <c r="T317" s="137"/>
      <c r="U317" s="137"/>
      <c r="V317" s="137"/>
      <c r="W317" s="137"/>
      <c r="X317" s="137"/>
      <c r="Y317" s="137"/>
      <c r="Z317" s="137"/>
      <c r="AA317" s="137"/>
      <c r="AB317" s="129" t="str">
        <f>IF(基本情報登録!$D$10="","",IF(基本情報登録!$D$10='登録データ（女）'!F317,1,0))</f>
        <v/>
      </c>
      <c r="AC317" s="13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</row>
    <row r="318" spans="1:54">
      <c r="A318" s="135"/>
      <c r="B318" s="139"/>
      <c r="C318" s="139"/>
      <c r="D318" s="139"/>
      <c r="E318" s="135"/>
      <c r="F318" s="139"/>
      <c r="G318" s="135"/>
      <c r="H318" s="139"/>
      <c r="I318" s="147"/>
      <c r="J318" s="147"/>
      <c r="K318" s="147"/>
      <c r="L318" s="147"/>
      <c r="M318" s="137"/>
      <c r="N318" s="137"/>
      <c r="O318" s="137"/>
      <c r="P318" s="137"/>
      <c r="Q318" s="137"/>
      <c r="R318" s="137"/>
      <c r="S318" s="137"/>
      <c r="T318" s="137"/>
      <c r="U318" s="137"/>
      <c r="V318" s="137"/>
      <c r="W318" s="137"/>
      <c r="X318" s="137"/>
      <c r="Y318" s="137"/>
      <c r="Z318" s="137"/>
      <c r="AA318" s="137"/>
      <c r="AB318" s="129" t="str">
        <f>IF(基本情報登録!$D$10="","",IF(基本情報登録!$D$10='登録データ（女）'!F318,1,0))</f>
        <v/>
      </c>
      <c r="AC318" s="137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</row>
    <row r="319" spans="1:54">
      <c r="A319" s="135"/>
      <c r="B319" s="139"/>
      <c r="C319" s="139"/>
      <c r="D319" s="139"/>
      <c r="E319" s="135"/>
      <c r="F319" s="139"/>
      <c r="G319" s="135"/>
      <c r="H319" s="139"/>
      <c r="I319" s="147"/>
      <c r="J319" s="147"/>
      <c r="K319" s="147"/>
      <c r="L319" s="147"/>
      <c r="M319" s="137"/>
      <c r="N319" s="137"/>
      <c r="O319" s="137"/>
      <c r="P319" s="137"/>
      <c r="Q319" s="137"/>
      <c r="R319" s="137"/>
      <c r="S319" s="137"/>
      <c r="T319" s="137"/>
      <c r="U319" s="137"/>
      <c r="V319" s="137"/>
      <c r="W319" s="137"/>
      <c r="X319" s="137"/>
      <c r="Y319" s="137"/>
      <c r="Z319" s="137"/>
      <c r="AA319" s="137"/>
      <c r="AB319" s="129" t="str">
        <f>IF(基本情報登録!$D$10="","",IF(基本情報登録!$D$10='登録データ（女）'!F319,1,0))</f>
        <v/>
      </c>
      <c r="AC319" s="137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</row>
    <row r="320" spans="1:54">
      <c r="A320" s="135"/>
      <c r="B320" s="139"/>
      <c r="C320" s="139"/>
      <c r="D320" s="139"/>
      <c r="E320" s="135"/>
      <c r="F320" s="139"/>
      <c r="G320" s="135"/>
      <c r="H320" s="139"/>
      <c r="I320" s="147"/>
      <c r="J320" s="147"/>
      <c r="K320" s="147"/>
      <c r="L320" s="147"/>
      <c r="M320" s="137"/>
      <c r="N320" s="137"/>
      <c r="O320" s="137"/>
      <c r="P320" s="137"/>
      <c r="Q320" s="137"/>
      <c r="R320" s="137"/>
      <c r="S320" s="137"/>
      <c r="T320" s="137"/>
      <c r="U320" s="137"/>
      <c r="V320" s="137"/>
      <c r="W320" s="137"/>
      <c r="X320" s="137"/>
      <c r="Y320" s="137"/>
      <c r="Z320" s="137"/>
      <c r="AA320" s="137"/>
      <c r="AB320" s="129" t="str">
        <f>IF(基本情報登録!$D$10="","",IF(基本情報登録!$D$10='登録データ（女）'!F320,1,0))</f>
        <v/>
      </c>
      <c r="AC320" s="137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</row>
    <row r="321" spans="1:54">
      <c r="A321" s="135"/>
      <c r="B321" s="139"/>
      <c r="C321" s="139"/>
      <c r="D321" s="139"/>
      <c r="E321" s="135"/>
      <c r="F321" s="139"/>
      <c r="G321" s="135"/>
      <c r="H321" s="139"/>
      <c r="I321" s="147"/>
      <c r="J321" s="147"/>
      <c r="K321" s="147"/>
      <c r="L321" s="147"/>
      <c r="M321" s="137"/>
      <c r="N321" s="137"/>
      <c r="O321" s="137"/>
      <c r="P321" s="137"/>
      <c r="Q321" s="137"/>
      <c r="R321" s="137"/>
      <c r="S321" s="137"/>
      <c r="T321" s="137"/>
      <c r="U321" s="137"/>
      <c r="V321" s="137"/>
      <c r="W321" s="137"/>
      <c r="X321" s="137"/>
      <c r="Y321" s="137"/>
      <c r="Z321" s="137"/>
      <c r="AA321" s="137"/>
      <c r="AB321" s="129" t="str">
        <f>IF(基本情報登録!$D$10="","",IF(基本情報登録!$D$10='登録データ（女）'!F321,1,0))</f>
        <v/>
      </c>
      <c r="AC321" s="137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</row>
    <row r="322" spans="1:54">
      <c r="A322" s="135"/>
      <c r="B322" s="139"/>
      <c r="C322" s="139"/>
      <c r="D322" s="139"/>
      <c r="E322" s="135"/>
      <c r="F322" s="139"/>
      <c r="G322" s="135"/>
      <c r="H322" s="139"/>
      <c r="I322" s="147"/>
      <c r="J322" s="147"/>
      <c r="K322" s="147"/>
      <c r="L322" s="147"/>
      <c r="M322" s="137"/>
      <c r="N322" s="137"/>
      <c r="O322" s="137"/>
      <c r="P322" s="137"/>
      <c r="Q322" s="137"/>
      <c r="R322" s="137"/>
      <c r="S322" s="137"/>
      <c r="T322" s="137"/>
      <c r="U322" s="137"/>
      <c r="V322" s="137"/>
      <c r="W322" s="137"/>
      <c r="X322" s="137"/>
      <c r="Y322" s="137"/>
      <c r="Z322" s="137"/>
      <c r="AA322" s="137"/>
      <c r="AB322" s="129" t="str">
        <f>IF(基本情報登録!$D$10="","",IF(基本情報登録!$D$10='登録データ（女）'!F322,1,0))</f>
        <v/>
      </c>
      <c r="AC322" s="137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</row>
    <row r="323" spans="1:54">
      <c r="A323" s="135"/>
      <c r="B323" s="139"/>
      <c r="C323" s="139"/>
      <c r="D323" s="139"/>
      <c r="E323" s="135"/>
      <c r="F323" s="139"/>
      <c r="G323" s="135"/>
      <c r="H323" s="139"/>
      <c r="I323" s="147"/>
      <c r="J323" s="147"/>
      <c r="K323" s="147"/>
      <c r="L323" s="147"/>
      <c r="M323" s="137"/>
      <c r="N323" s="137"/>
      <c r="O323" s="137"/>
      <c r="P323" s="137"/>
      <c r="Q323" s="137"/>
      <c r="R323" s="137"/>
      <c r="S323" s="137"/>
      <c r="T323" s="137"/>
      <c r="U323" s="137"/>
      <c r="V323" s="137"/>
      <c r="W323" s="137"/>
      <c r="X323" s="137"/>
      <c r="Y323" s="137"/>
      <c r="Z323" s="137"/>
      <c r="AA323" s="137"/>
      <c r="AB323" s="129" t="str">
        <f>IF(基本情報登録!$D$10="","",IF(基本情報登録!$D$10='登録データ（女）'!F323,1,0))</f>
        <v/>
      </c>
      <c r="AC323" s="137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</row>
    <row r="324" spans="1:54">
      <c r="A324" s="135"/>
      <c r="B324" s="139"/>
      <c r="C324" s="139"/>
      <c r="D324" s="139"/>
      <c r="E324" s="135"/>
      <c r="F324" s="139"/>
      <c r="G324" s="135"/>
      <c r="H324" s="139"/>
      <c r="I324" s="147"/>
      <c r="J324" s="147"/>
      <c r="K324" s="147"/>
      <c r="L324" s="147"/>
      <c r="M324" s="137"/>
      <c r="N324" s="137"/>
      <c r="O324" s="137"/>
      <c r="P324" s="137"/>
      <c r="Q324" s="137"/>
      <c r="R324" s="137"/>
      <c r="S324" s="137"/>
      <c r="T324" s="137"/>
      <c r="U324" s="137"/>
      <c r="V324" s="137"/>
      <c r="W324" s="137"/>
      <c r="X324" s="137"/>
      <c r="Y324" s="137"/>
      <c r="Z324" s="137"/>
      <c r="AA324" s="137"/>
      <c r="AB324" s="129" t="str">
        <f>IF(基本情報登録!$D$10="","",IF(基本情報登録!$D$10='登録データ（女）'!F324,1,0))</f>
        <v/>
      </c>
      <c r="AC324" s="137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</row>
    <row r="325" spans="1:54">
      <c r="A325" s="135"/>
      <c r="B325" s="139"/>
      <c r="C325" s="139"/>
      <c r="D325" s="139"/>
      <c r="E325" s="135"/>
      <c r="F325" s="139"/>
      <c r="G325" s="135"/>
      <c r="H325" s="139"/>
      <c r="I325" s="147"/>
      <c r="J325" s="147"/>
      <c r="K325" s="147"/>
      <c r="L325" s="147"/>
      <c r="M325" s="137"/>
      <c r="N325" s="137"/>
      <c r="O325" s="137"/>
      <c r="P325" s="137"/>
      <c r="Q325" s="137"/>
      <c r="R325" s="137"/>
      <c r="S325" s="137"/>
      <c r="T325" s="137"/>
      <c r="U325" s="137"/>
      <c r="V325" s="137"/>
      <c r="W325" s="137"/>
      <c r="X325" s="137"/>
      <c r="Y325" s="137"/>
      <c r="Z325" s="137"/>
      <c r="AA325" s="137"/>
      <c r="AB325" s="129" t="str">
        <f>IF(基本情報登録!$D$10="","",IF(基本情報登録!$D$10='登録データ（女）'!F325,1,0))</f>
        <v/>
      </c>
      <c r="AC325" s="137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</row>
    <row r="326" spans="1:54">
      <c r="A326" s="135"/>
      <c r="B326" s="139"/>
      <c r="C326" s="139"/>
      <c r="D326" s="139"/>
      <c r="E326" s="135"/>
      <c r="F326" s="139"/>
      <c r="G326" s="135"/>
      <c r="H326" s="139"/>
      <c r="I326" s="147"/>
      <c r="J326" s="147"/>
      <c r="K326" s="147"/>
      <c r="L326" s="147"/>
      <c r="M326" s="137"/>
      <c r="N326" s="137"/>
      <c r="O326" s="137"/>
      <c r="P326" s="137"/>
      <c r="Q326" s="137"/>
      <c r="R326" s="137"/>
      <c r="S326" s="137"/>
      <c r="T326" s="137"/>
      <c r="U326" s="137"/>
      <c r="V326" s="137"/>
      <c r="W326" s="137"/>
      <c r="X326" s="137"/>
      <c r="Y326" s="137"/>
      <c r="Z326" s="137"/>
      <c r="AA326" s="137"/>
      <c r="AB326" s="129" t="str">
        <f>IF(基本情報登録!$D$10="","",IF(基本情報登録!$D$10='登録データ（女）'!F326,1,0))</f>
        <v/>
      </c>
      <c r="AC326" s="137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</row>
    <row r="327" spans="1:54">
      <c r="A327" s="135"/>
      <c r="B327" s="139"/>
      <c r="C327" s="139"/>
      <c r="D327" s="139"/>
      <c r="E327" s="135"/>
      <c r="F327" s="139"/>
      <c r="G327" s="135"/>
      <c r="H327" s="139"/>
      <c r="I327" s="147"/>
      <c r="J327" s="147"/>
      <c r="K327" s="147"/>
      <c r="L327" s="147"/>
      <c r="M327" s="137"/>
      <c r="N327" s="137"/>
      <c r="O327" s="137"/>
      <c r="P327" s="137"/>
      <c r="Q327" s="137"/>
      <c r="R327" s="137"/>
      <c r="S327" s="137"/>
      <c r="T327" s="137"/>
      <c r="U327" s="137"/>
      <c r="V327" s="137"/>
      <c r="W327" s="137"/>
      <c r="X327" s="137"/>
      <c r="Y327" s="137"/>
      <c r="Z327" s="137"/>
      <c r="AA327" s="137"/>
      <c r="AB327" s="129" t="str">
        <f>IF(基本情報登録!$D$10="","",IF(基本情報登録!$D$10='登録データ（女）'!F327,1,0))</f>
        <v/>
      </c>
      <c r="AC327" s="13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</row>
    <row r="328" spans="1:54">
      <c r="A328" s="135"/>
      <c r="B328" s="139"/>
      <c r="C328" s="139"/>
      <c r="D328" s="139"/>
      <c r="E328" s="135"/>
      <c r="F328" s="139"/>
      <c r="G328" s="135"/>
      <c r="H328" s="139"/>
      <c r="I328" s="147"/>
      <c r="J328" s="147"/>
      <c r="K328" s="147"/>
      <c r="L328" s="147"/>
      <c r="M328" s="137"/>
      <c r="N328" s="137"/>
      <c r="O328" s="137"/>
      <c r="P328" s="137"/>
      <c r="Q328" s="137"/>
      <c r="R328" s="137"/>
      <c r="S328" s="137"/>
      <c r="T328" s="137"/>
      <c r="U328" s="137"/>
      <c r="V328" s="137"/>
      <c r="W328" s="137"/>
      <c r="X328" s="137"/>
      <c r="Y328" s="137"/>
      <c r="Z328" s="137"/>
      <c r="AA328" s="137"/>
      <c r="AB328" s="129" t="str">
        <f>IF(基本情報登録!$D$10="","",IF(基本情報登録!$D$10='登録データ（女）'!F328,1,0))</f>
        <v/>
      </c>
      <c r="AC328" s="137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</row>
    <row r="329" spans="1:54">
      <c r="A329" s="135"/>
      <c r="B329" s="139"/>
      <c r="C329" s="139"/>
      <c r="D329" s="139"/>
      <c r="E329" s="135"/>
      <c r="F329" s="139"/>
      <c r="G329" s="135"/>
      <c r="H329" s="139"/>
      <c r="I329" s="147"/>
      <c r="J329" s="147"/>
      <c r="K329" s="147"/>
      <c r="L329" s="147"/>
      <c r="M329" s="137"/>
      <c r="N329" s="137"/>
      <c r="O329" s="137"/>
      <c r="P329" s="137"/>
      <c r="Q329" s="137"/>
      <c r="R329" s="137"/>
      <c r="S329" s="137"/>
      <c r="T329" s="137"/>
      <c r="U329" s="137"/>
      <c r="V329" s="137"/>
      <c r="W329" s="137"/>
      <c r="X329" s="137"/>
      <c r="Y329" s="137"/>
      <c r="Z329" s="137"/>
      <c r="AA329" s="137"/>
      <c r="AB329" s="129" t="str">
        <f>IF(基本情報登録!$D$10="","",IF(基本情報登録!$D$10='登録データ（女）'!F329,1,0))</f>
        <v/>
      </c>
      <c r="AC329" s="137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</row>
    <row r="330" spans="1:54">
      <c r="A330" s="135"/>
      <c r="B330" s="139"/>
      <c r="C330" s="139"/>
      <c r="D330" s="139"/>
      <c r="E330" s="135"/>
      <c r="F330" s="139"/>
      <c r="G330" s="135"/>
      <c r="H330" s="139"/>
      <c r="I330" s="147"/>
      <c r="J330" s="147"/>
      <c r="K330" s="147"/>
      <c r="L330" s="147"/>
      <c r="M330" s="137"/>
      <c r="N330" s="137"/>
      <c r="O330" s="137"/>
      <c r="P330" s="137"/>
      <c r="Q330" s="137"/>
      <c r="R330" s="137"/>
      <c r="S330" s="137"/>
      <c r="T330" s="137"/>
      <c r="U330" s="137"/>
      <c r="V330" s="137"/>
      <c r="W330" s="137"/>
      <c r="X330" s="137"/>
      <c r="Y330" s="137"/>
      <c r="Z330" s="137"/>
      <c r="AA330" s="137"/>
      <c r="AB330" s="129" t="str">
        <f>IF(基本情報登録!$D$10="","",IF(基本情報登録!$D$10='登録データ（女）'!F330,1,0))</f>
        <v/>
      </c>
      <c r="AC330" s="137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</row>
    <row r="331" spans="1:54">
      <c r="A331" s="135"/>
      <c r="B331" s="139"/>
      <c r="C331" s="139"/>
      <c r="D331" s="139"/>
      <c r="E331" s="135"/>
      <c r="F331" s="139"/>
      <c r="G331" s="135"/>
      <c r="H331" s="139"/>
      <c r="I331" s="147"/>
      <c r="J331" s="147"/>
      <c r="K331" s="147"/>
      <c r="L331" s="147"/>
      <c r="M331" s="137"/>
      <c r="N331" s="137"/>
      <c r="O331" s="137"/>
      <c r="P331" s="137"/>
      <c r="Q331" s="137"/>
      <c r="R331" s="137"/>
      <c r="S331" s="137"/>
      <c r="T331" s="137"/>
      <c r="U331" s="137"/>
      <c r="V331" s="137"/>
      <c r="W331" s="137"/>
      <c r="X331" s="137"/>
      <c r="Y331" s="137"/>
      <c r="Z331" s="137"/>
      <c r="AA331" s="137"/>
      <c r="AB331" s="129" t="str">
        <f>IF(基本情報登録!$D$10="","",IF(基本情報登録!$D$10='登録データ（女）'!F331,1,0))</f>
        <v/>
      </c>
      <c r="AC331" s="137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</row>
    <row r="332" spans="1:54">
      <c r="A332" s="135"/>
      <c r="B332" s="139"/>
      <c r="C332" s="139"/>
      <c r="D332" s="139"/>
      <c r="E332" s="135"/>
      <c r="F332" s="139"/>
      <c r="G332" s="135"/>
      <c r="H332" s="139"/>
      <c r="I332" s="139"/>
      <c r="J332" s="139"/>
      <c r="K332" s="139"/>
      <c r="L332" s="139"/>
      <c r="M332" s="137"/>
      <c r="N332" s="137"/>
      <c r="O332" s="137"/>
      <c r="P332" s="137"/>
      <c r="Q332" s="137"/>
      <c r="R332" s="137"/>
      <c r="S332" s="137"/>
      <c r="T332" s="137"/>
      <c r="U332" s="137"/>
      <c r="V332" s="137"/>
      <c r="W332" s="137"/>
      <c r="X332" s="137"/>
      <c r="Y332" s="137"/>
      <c r="Z332" s="137"/>
      <c r="AA332" s="137"/>
      <c r="AB332" s="129" t="str">
        <f>IF(基本情報登録!$D$10="","",IF(基本情報登録!$D$10='登録データ（女）'!F332,1,0))</f>
        <v/>
      </c>
      <c r="AC332" s="137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</row>
    <row r="333" spans="1:54">
      <c r="A333" s="135"/>
      <c r="B333" s="139"/>
      <c r="C333" s="139"/>
      <c r="D333" s="139"/>
      <c r="E333" s="135"/>
      <c r="F333" s="139"/>
      <c r="G333" s="135"/>
      <c r="H333" s="139"/>
      <c r="I333" s="139"/>
      <c r="J333" s="139"/>
      <c r="K333" s="139"/>
      <c r="L333" s="139"/>
      <c r="M333" s="137"/>
      <c r="N333" s="137"/>
      <c r="O333" s="137"/>
      <c r="P333" s="137"/>
      <c r="Q333" s="137"/>
      <c r="R333" s="137"/>
      <c r="S333" s="137"/>
      <c r="T333" s="137"/>
      <c r="U333" s="137"/>
      <c r="V333" s="137"/>
      <c r="W333" s="137"/>
      <c r="X333" s="137"/>
      <c r="Y333" s="137"/>
      <c r="Z333" s="137"/>
      <c r="AA333" s="137"/>
      <c r="AB333" s="129" t="str">
        <f>IF(基本情報登録!$D$10="","",IF(基本情報登録!$D$10='登録データ（女）'!F333,1,0))</f>
        <v/>
      </c>
      <c r="AC333" s="137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</row>
    <row r="334" spans="1:54">
      <c r="A334" s="135"/>
      <c r="B334" s="139"/>
      <c r="C334" s="139"/>
      <c r="D334" s="139"/>
      <c r="E334" s="135"/>
      <c r="F334" s="139"/>
      <c r="G334" s="135"/>
      <c r="H334" s="139"/>
      <c r="I334" s="139"/>
      <c r="J334" s="139"/>
      <c r="K334" s="139"/>
      <c r="L334" s="139"/>
      <c r="M334" s="137"/>
      <c r="N334" s="137"/>
      <c r="O334" s="137"/>
      <c r="P334" s="137"/>
      <c r="Q334" s="137"/>
      <c r="R334" s="137"/>
      <c r="S334" s="137"/>
      <c r="T334" s="137"/>
      <c r="U334" s="137"/>
      <c r="V334" s="137"/>
      <c r="W334" s="137"/>
      <c r="X334" s="137"/>
      <c r="Y334" s="137"/>
      <c r="Z334" s="137"/>
      <c r="AA334" s="137"/>
      <c r="AB334" s="129" t="str">
        <f>IF(基本情報登録!$D$10="","",IF(基本情報登録!$D$10='登録データ（女）'!F334,1,0))</f>
        <v/>
      </c>
      <c r="AC334" s="137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</row>
    <row r="335" spans="1:54">
      <c r="A335" s="135"/>
      <c r="B335" s="139"/>
      <c r="C335" s="139"/>
      <c r="D335" s="139"/>
      <c r="E335" s="135"/>
      <c r="F335" s="139"/>
      <c r="G335" s="135"/>
      <c r="H335" s="139"/>
      <c r="I335" s="139"/>
      <c r="J335" s="139"/>
      <c r="K335" s="139"/>
      <c r="L335" s="139"/>
      <c r="M335" s="137"/>
      <c r="N335" s="137"/>
      <c r="O335" s="137"/>
      <c r="P335" s="137"/>
      <c r="Q335" s="137"/>
      <c r="R335" s="137"/>
      <c r="S335" s="137"/>
      <c r="T335" s="137"/>
      <c r="U335" s="137"/>
      <c r="V335" s="137"/>
      <c r="W335" s="137"/>
      <c r="X335" s="137"/>
      <c r="Y335" s="137"/>
      <c r="Z335" s="137"/>
      <c r="AA335" s="137"/>
      <c r="AB335" s="129" t="str">
        <f>IF(基本情報登録!$D$10="","",IF(基本情報登録!$D$10='登録データ（女）'!F335,1,0))</f>
        <v/>
      </c>
      <c r="AC335" s="137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</row>
    <row r="336" spans="1:54">
      <c r="A336" s="135"/>
      <c r="B336" s="139"/>
      <c r="C336" s="139"/>
      <c r="D336" s="139"/>
      <c r="E336" s="135"/>
      <c r="F336" s="139"/>
      <c r="G336" s="135"/>
      <c r="H336" s="139"/>
      <c r="I336" s="139"/>
      <c r="J336" s="139"/>
      <c r="K336" s="139"/>
      <c r="L336" s="139"/>
      <c r="M336" s="137"/>
      <c r="N336" s="137"/>
      <c r="O336" s="137"/>
      <c r="P336" s="137"/>
      <c r="Q336" s="137"/>
      <c r="R336" s="137"/>
      <c r="S336" s="137"/>
      <c r="T336" s="137"/>
      <c r="U336" s="137"/>
      <c r="V336" s="137"/>
      <c r="W336" s="137"/>
      <c r="X336" s="137"/>
      <c r="Y336" s="137"/>
      <c r="Z336" s="137"/>
      <c r="AA336" s="137"/>
      <c r="AB336" s="129" t="str">
        <f>IF(基本情報登録!$D$10="","",IF(基本情報登録!$D$10='登録データ（女）'!F336,1,0))</f>
        <v/>
      </c>
      <c r="AC336" s="137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</row>
    <row r="337" spans="1:54">
      <c r="A337" s="135"/>
      <c r="B337" s="139"/>
      <c r="C337" s="139"/>
      <c r="D337" s="139"/>
      <c r="E337" s="135"/>
      <c r="F337" s="139"/>
      <c r="G337" s="135"/>
      <c r="H337" s="139"/>
      <c r="I337" s="139"/>
      <c r="J337" s="139"/>
      <c r="K337" s="139"/>
      <c r="L337" s="139"/>
      <c r="M337" s="137"/>
      <c r="N337" s="137"/>
      <c r="O337" s="137"/>
      <c r="P337" s="137"/>
      <c r="Q337" s="137"/>
      <c r="R337" s="137"/>
      <c r="S337" s="137"/>
      <c r="T337" s="137"/>
      <c r="U337" s="137"/>
      <c r="V337" s="137"/>
      <c r="W337" s="137"/>
      <c r="X337" s="137"/>
      <c r="Y337" s="137"/>
      <c r="Z337" s="137"/>
      <c r="AA337" s="137"/>
      <c r="AB337" s="129" t="str">
        <f>IF(基本情報登録!$D$10="","",IF(基本情報登録!$D$10='登録データ（女）'!F337,1,0))</f>
        <v/>
      </c>
      <c r="AC337" s="1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</row>
    <row r="338" spans="1:54">
      <c r="A338" s="135"/>
      <c r="B338" s="139"/>
      <c r="C338" s="139"/>
      <c r="D338" s="139"/>
      <c r="E338" s="135"/>
      <c r="F338" s="139"/>
      <c r="G338" s="135"/>
      <c r="H338" s="139"/>
      <c r="I338" s="139"/>
      <c r="J338" s="139"/>
      <c r="K338" s="139"/>
      <c r="L338" s="139"/>
      <c r="M338" s="137"/>
      <c r="N338" s="137"/>
      <c r="O338" s="137"/>
      <c r="P338" s="137"/>
      <c r="Q338" s="137"/>
      <c r="R338" s="137"/>
      <c r="S338" s="137"/>
      <c r="T338" s="137"/>
      <c r="U338" s="137"/>
      <c r="V338" s="137"/>
      <c r="W338" s="137"/>
      <c r="X338" s="137"/>
      <c r="Y338" s="137"/>
      <c r="Z338" s="137"/>
      <c r="AA338" s="137"/>
      <c r="AB338" s="129" t="str">
        <f>IF(基本情報登録!$D$10="","",IF(基本情報登録!$D$10='登録データ（女）'!F338,1,0))</f>
        <v/>
      </c>
      <c r="AC338" s="137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</row>
    <row r="339" spans="1:54">
      <c r="A339" s="135"/>
      <c r="B339" s="139"/>
      <c r="C339" s="139"/>
      <c r="D339" s="139"/>
      <c r="E339" s="135"/>
      <c r="F339" s="139"/>
      <c r="G339" s="135"/>
      <c r="H339" s="139"/>
      <c r="I339" s="139"/>
      <c r="J339" s="139"/>
      <c r="K339" s="139"/>
      <c r="L339" s="139"/>
      <c r="M339" s="137"/>
      <c r="N339" s="137"/>
      <c r="O339" s="137"/>
      <c r="P339" s="137"/>
      <c r="Q339" s="137"/>
      <c r="R339" s="137"/>
      <c r="S339" s="137"/>
      <c r="T339" s="137"/>
      <c r="U339" s="137"/>
      <c r="V339" s="137"/>
      <c r="W339" s="137"/>
      <c r="X339" s="137"/>
      <c r="Y339" s="137"/>
      <c r="Z339" s="137"/>
      <c r="AA339" s="137"/>
      <c r="AB339" s="129" t="str">
        <f>IF(基本情報登録!$D$10="","",IF(基本情報登録!$D$10='登録データ（女）'!F339,1,0))</f>
        <v/>
      </c>
      <c r="AC339" s="137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</row>
    <row r="340" spans="1:54">
      <c r="A340" s="135"/>
      <c r="B340" s="139"/>
      <c r="C340" s="139"/>
      <c r="D340" s="139"/>
      <c r="E340" s="135"/>
      <c r="F340" s="139"/>
      <c r="G340" s="135"/>
      <c r="H340" s="139"/>
      <c r="I340" s="139"/>
      <c r="J340" s="139"/>
      <c r="K340" s="139"/>
      <c r="L340" s="139"/>
      <c r="M340" s="137"/>
      <c r="N340" s="137"/>
      <c r="O340" s="137"/>
      <c r="P340" s="137"/>
      <c r="Q340" s="137"/>
      <c r="R340" s="137"/>
      <c r="S340" s="137"/>
      <c r="T340" s="137"/>
      <c r="U340" s="137"/>
      <c r="V340" s="137"/>
      <c r="W340" s="137"/>
      <c r="X340" s="137"/>
      <c r="Y340" s="137"/>
      <c r="Z340" s="137"/>
      <c r="AA340" s="137"/>
      <c r="AB340" s="129" t="str">
        <f>IF(基本情報登録!$D$10="","",IF(基本情報登録!$D$10='登録データ（女）'!F340,1,0))</f>
        <v/>
      </c>
      <c r="AC340" s="137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</row>
    <row r="341" spans="1:54">
      <c r="A341" s="135"/>
      <c r="B341" s="139"/>
      <c r="C341" s="139"/>
      <c r="D341" s="139"/>
      <c r="E341" s="135"/>
      <c r="F341" s="139"/>
      <c r="G341" s="135"/>
      <c r="H341" s="139"/>
      <c r="I341" s="139"/>
      <c r="J341" s="139"/>
      <c r="K341" s="139"/>
      <c r="L341" s="139"/>
      <c r="M341" s="137"/>
      <c r="N341" s="137"/>
      <c r="O341" s="137"/>
      <c r="P341" s="137"/>
      <c r="Q341" s="137"/>
      <c r="R341" s="137"/>
      <c r="S341" s="137"/>
      <c r="T341" s="137"/>
      <c r="U341" s="137"/>
      <c r="V341" s="137"/>
      <c r="W341" s="137"/>
      <c r="X341" s="137"/>
      <c r="Y341" s="137"/>
      <c r="Z341" s="137"/>
      <c r="AA341" s="137"/>
      <c r="AB341" s="129" t="str">
        <f>IF(基本情報登録!$D$10="","",IF(基本情報登録!$D$10='登録データ（女）'!F341,1,0))</f>
        <v/>
      </c>
      <c r="AC341" s="137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</row>
    <row r="342" spans="1:54">
      <c r="A342" s="135"/>
      <c r="B342" s="139"/>
      <c r="C342" s="139"/>
      <c r="D342" s="139"/>
      <c r="E342" s="135"/>
      <c r="F342" s="139"/>
      <c r="G342" s="135"/>
      <c r="H342" s="139"/>
      <c r="I342" s="139"/>
      <c r="J342" s="139"/>
      <c r="K342" s="139"/>
      <c r="L342" s="139"/>
      <c r="M342" s="137"/>
      <c r="N342" s="137"/>
      <c r="O342" s="137"/>
      <c r="P342" s="137"/>
      <c r="Q342" s="137"/>
      <c r="R342" s="137"/>
      <c r="S342" s="137"/>
      <c r="T342" s="137"/>
      <c r="U342" s="137"/>
      <c r="V342" s="137"/>
      <c r="W342" s="137"/>
      <c r="X342" s="137"/>
      <c r="Y342" s="137"/>
      <c r="Z342" s="137"/>
      <c r="AA342" s="137"/>
      <c r="AB342" s="129" t="str">
        <f>IF(基本情報登録!$D$10="","",IF(基本情報登録!$D$10='登録データ（女）'!F342,1,0))</f>
        <v/>
      </c>
      <c r="AC342" s="137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</row>
    <row r="343" spans="1:54">
      <c r="A343" s="135"/>
      <c r="B343" s="139"/>
      <c r="C343" s="139"/>
      <c r="D343" s="139"/>
      <c r="E343" s="135"/>
      <c r="F343" s="139"/>
      <c r="G343" s="135"/>
      <c r="H343" s="139"/>
      <c r="I343" s="139"/>
      <c r="J343" s="139"/>
      <c r="K343" s="139"/>
      <c r="L343" s="139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29" t="str">
        <f>IF(基本情報登録!$D$10="","",IF(基本情報登録!$D$10='登録データ（女）'!F343,1,0))</f>
        <v/>
      </c>
      <c r="AC343" s="137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</row>
    <row r="344" spans="1:54">
      <c r="A344" s="135"/>
      <c r="B344" s="139"/>
      <c r="C344" s="139"/>
      <c r="D344" s="139"/>
      <c r="E344" s="135"/>
      <c r="F344" s="139"/>
      <c r="G344" s="135"/>
      <c r="H344" s="139"/>
      <c r="I344" s="139"/>
      <c r="J344" s="139"/>
      <c r="K344" s="139"/>
      <c r="L344" s="139"/>
      <c r="M344" s="137"/>
      <c r="N344" s="137"/>
      <c r="O344" s="137"/>
      <c r="P344" s="137"/>
      <c r="Q344" s="137"/>
      <c r="R344" s="137"/>
      <c r="S344" s="137"/>
      <c r="T344" s="137"/>
      <c r="U344" s="137"/>
      <c r="V344" s="137"/>
      <c r="W344" s="137"/>
      <c r="X344" s="137"/>
      <c r="Y344" s="137"/>
      <c r="Z344" s="137"/>
      <c r="AA344" s="137"/>
      <c r="AB344" s="129" t="str">
        <f>IF(基本情報登録!$D$10="","",IF(基本情報登録!$D$10='登録データ（女）'!F344,1,0))</f>
        <v/>
      </c>
      <c r="AC344" s="137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</row>
    <row r="345" spans="1:54">
      <c r="A345" s="135"/>
      <c r="B345" s="139"/>
      <c r="C345" s="139"/>
      <c r="D345" s="139"/>
      <c r="E345" s="135"/>
      <c r="F345" s="139"/>
      <c r="G345" s="135"/>
      <c r="H345" s="139"/>
      <c r="I345" s="139"/>
      <c r="J345" s="139"/>
      <c r="K345" s="139"/>
      <c r="L345" s="139"/>
      <c r="M345" s="137"/>
      <c r="N345" s="137"/>
      <c r="O345" s="137"/>
      <c r="P345" s="137"/>
      <c r="Q345" s="137"/>
      <c r="R345" s="137"/>
      <c r="S345" s="137"/>
      <c r="T345" s="137"/>
      <c r="U345" s="137"/>
      <c r="V345" s="137"/>
      <c r="W345" s="137"/>
      <c r="X345" s="137"/>
      <c r="Y345" s="137"/>
      <c r="Z345" s="137"/>
      <c r="AA345" s="137"/>
      <c r="AB345" s="129" t="str">
        <f>IF(基本情報登録!$D$10="","",IF(基本情報登録!$D$10='登録データ（女）'!F345,1,0))</f>
        <v/>
      </c>
      <c r="AC345" s="137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</row>
    <row r="346" spans="1:54">
      <c r="A346" s="135"/>
      <c r="B346" s="139"/>
      <c r="C346" s="139"/>
      <c r="D346" s="139"/>
      <c r="E346" s="135"/>
      <c r="F346" s="139"/>
      <c r="G346" s="135"/>
      <c r="H346" s="139"/>
      <c r="I346" s="139"/>
      <c r="J346" s="139"/>
      <c r="K346" s="139"/>
      <c r="L346" s="139"/>
      <c r="M346" s="137"/>
      <c r="N346" s="137"/>
      <c r="O346" s="137"/>
      <c r="P346" s="137"/>
      <c r="Q346" s="137"/>
      <c r="R346" s="137"/>
      <c r="S346" s="137"/>
      <c r="T346" s="137"/>
      <c r="U346" s="137"/>
      <c r="V346" s="137"/>
      <c r="W346" s="137"/>
      <c r="X346" s="137"/>
      <c r="Y346" s="137"/>
      <c r="Z346" s="137"/>
      <c r="AA346" s="137"/>
      <c r="AB346" s="129" t="str">
        <f>IF(基本情報登録!$D$10="","",IF(基本情報登録!$D$10='登録データ（女）'!F346,1,0))</f>
        <v/>
      </c>
      <c r="AC346" s="137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</row>
    <row r="347" spans="1:54">
      <c r="A347" s="135"/>
      <c r="B347" s="139"/>
      <c r="C347" s="139"/>
      <c r="D347" s="139"/>
      <c r="E347" s="135"/>
      <c r="F347" s="139"/>
      <c r="G347" s="135"/>
      <c r="H347" s="139"/>
      <c r="I347" s="139"/>
      <c r="J347" s="139"/>
      <c r="K347" s="139"/>
      <c r="L347" s="139"/>
      <c r="M347" s="137"/>
      <c r="N347" s="137"/>
      <c r="O347" s="137"/>
      <c r="P347" s="137"/>
      <c r="Q347" s="137"/>
      <c r="R347" s="137"/>
      <c r="S347" s="137"/>
      <c r="T347" s="137"/>
      <c r="U347" s="137"/>
      <c r="V347" s="137"/>
      <c r="W347" s="137"/>
      <c r="X347" s="137"/>
      <c r="Y347" s="137"/>
      <c r="Z347" s="137"/>
      <c r="AA347" s="137"/>
      <c r="AB347" s="129" t="str">
        <f>IF(基本情報登録!$D$10="","",IF(基本情報登録!$D$10='登録データ（女）'!F347,1,0))</f>
        <v/>
      </c>
      <c r="AC347" s="13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</row>
    <row r="348" spans="1:54">
      <c r="A348" s="135"/>
      <c r="B348" s="139"/>
      <c r="C348" s="139"/>
      <c r="D348" s="139"/>
      <c r="E348" s="135"/>
      <c r="F348" s="139"/>
      <c r="G348" s="135"/>
      <c r="H348" s="139"/>
      <c r="I348" s="139"/>
      <c r="J348" s="139"/>
      <c r="K348" s="139"/>
      <c r="L348" s="139"/>
      <c r="M348" s="137"/>
      <c r="N348" s="137"/>
      <c r="O348" s="137"/>
      <c r="P348" s="137"/>
      <c r="Q348" s="137"/>
      <c r="R348" s="137"/>
      <c r="S348" s="137"/>
      <c r="T348" s="137"/>
      <c r="U348" s="137"/>
      <c r="V348" s="137"/>
      <c r="W348" s="137"/>
      <c r="X348" s="137"/>
      <c r="Y348" s="137"/>
      <c r="Z348" s="137"/>
      <c r="AA348" s="137"/>
      <c r="AB348" s="129" t="str">
        <f>IF(基本情報登録!$D$10="","",IF(基本情報登録!$D$10='登録データ（女）'!F348,1,0))</f>
        <v/>
      </c>
      <c r="AC348" s="137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</row>
    <row r="349" spans="1:54">
      <c r="A349" s="135"/>
      <c r="B349" s="139"/>
      <c r="C349" s="139"/>
      <c r="D349" s="139"/>
      <c r="E349" s="135"/>
      <c r="F349" s="139"/>
      <c r="G349" s="135"/>
      <c r="H349" s="139"/>
      <c r="I349" s="139"/>
      <c r="J349" s="139"/>
      <c r="K349" s="139"/>
      <c r="L349" s="139"/>
      <c r="M349" s="137"/>
      <c r="N349" s="137"/>
      <c r="O349" s="137"/>
      <c r="P349" s="137"/>
      <c r="Q349" s="137"/>
      <c r="R349" s="137"/>
      <c r="S349" s="137"/>
      <c r="T349" s="137"/>
      <c r="U349" s="137"/>
      <c r="V349" s="137"/>
      <c r="W349" s="137"/>
      <c r="X349" s="137"/>
      <c r="Y349" s="137"/>
      <c r="Z349" s="137"/>
      <c r="AA349" s="137"/>
      <c r="AB349" s="129" t="str">
        <f>IF(基本情報登録!$D$10="","",IF(基本情報登録!$D$10='登録データ（女）'!F349,1,0))</f>
        <v/>
      </c>
      <c r="AC349" s="137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</row>
    <row r="350" spans="1:54">
      <c r="A350" s="135"/>
      <c r="B350" s="139"/>
      <c r="C350" s="139"/>
      <c r="D350" s="139"/>
      <c r="E350" s="135"/>
      <c r="F350" s="139"/>
      <c r="G350" s="135"/>
      <c r="H350" s="139"/>
      <c r="I350" s="139"/>
      <c r="J350" s="139"/>
      <c r="K350" s="139"/>
      <c r="L350" s="139"/>
      <c r="M350" s="137"/>
      <c r="N350" s="137"/>
      <c r="O350" s="137"/>
      <c r="P350" s="137"/>
      <c r="Q350" s="137"/>
      <c r="R350" s="137"/>
      <c r="S350" s="137"/>
      <c r="T350" s="137"/>
      <c r="U350" s="137"/>
      <c r="V350" s="137"/>
      <c r="W350" s="137"/>
      <c r="X350" s="137"/>
      <c r="Y350" s="137"/>
      <c r="Z350" s="137"/>
      <c r="AA350" s="137"/>
      <c r="AB350" s="129" t="str">
        <f>IF(基本情報登録!$D$10="","",IF(基本情報登録!$D$10='登録データ（女）'!F350,1,0))</f>
        <v/>
      </c>
      <c r="AC350" s="137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</row>
    <row r="351" spans="1:54">
      <c r="A351" s="135"/>
      <c r="B351" s="139"/>
      <c r="C351" s="139"/>
      <c r="D351" s="139"/>
      <c r="E351" s="135"/>
      <c r="F351" s="139"/>
      <c r="G351" s="135"/>
      <c r="H351" s="139"/>
      <c r="I351" s="139"/>
      <c r="J351" s="139"/>
      <c r="K351" s="139"/>
      <c r="L351" s="139"/>
      <c r="M351" s="137"/>
      <c r="N351" s="137"/>
      <c r="O351" s="137"/>
      <c r="P351" s="137"/>
      <c r="Q351" s="137"/>
      <c r="R351" s="137"/>
      <c r="S351" s="137"/>
      <c r="T351" s="137"/>
      <c r="U351" s="137"/>
      <c r="V351" s="137"/>
      <c r="W351" s="137"/>
      <c r="X351" s="137"/>
      <c r="Y351" s="137"/>
      <c r="Z351" s="137"/>
      <c r="AA351" s="137"/>
      <c r="AB351" s="129" t="str">
        <f>IF(基本情報登録!$D$10="","",IF(基本情報登録!$D$10='登録データ（女）'!F351,1,0))</f>
        <v/>
      </c>
      <c r="AC351" s="137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</row>
    <row r="352" spans="1:54">
      <c r="A352" s="135"/>
      <c r="B352" s="139"/>
      <c r="C352" s="139"/>
      <c r="D352" s="139"/>
      <c r="E352" s="135"/>
      <c r="F352" s="139"/>
      <c r="G352" s="135"/>
      <c r="H352" s="139"/>
      <c r="I352" s="139"/>
      <c r="J352" s="139"/>
      <c r="K352" s="139"/>
      <c r="L352" s="139"/>
      <c r="M352" s="137"/>
      <c r="N352" s="137"/>
      <c r="O352" s="137"/>
      <c r="P352" s="137"/>
      <c r="Q352" s="137"/>
      <c r="R352" s="137"/>
      <c r="S352" s="137"/>
      <c r="T352" s="137"/>
      <c r="U352" s="137"/>
      <c r="V352" s="137"/>
      <c r="W352" s="137"/>
      <c r="X352" s="137"/>
      <c r="Y352" s="137"/>
      <c r="Z352" s="137"/>
      <c r="AA352" s="137"/>
      <c r="AB352" s="129" t="str">
        <f>IF(基本情報登録!$D$10="","",IF(基本情報登録!$D$10='登録データ（女）'!F352,1,0))</f>
        <v/>
      </c>
      <c r="AC352" s="137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</row>
    <row r="353" spans="1:54">
      <c r="A353" s="135"/>
      <c r="B353" s="139"/>
      <c r="C353" s="139"/>
      <c r="D353" s="139"/>
      <c r="E353" s="135"/>
      <c r="F353" s="139"/>
      <c r="G353" s="135"/>
      <c r="H353" s="139"/>
      <c r="I353" s="139"/>
      <c r="J353" s="139"/>
      <c r="K353" s="139"/>
      <c r="L353" s="139"/>
      <c r="M353" s="137"/>
      <c r="N353" s="137"/>
      <c r="O353" s="137"/>
      <c r="P353" s="137"/>
      <c r="Q353" s="137"/>
      <c r="R353" s="137"/>
      <c r="S353" s="137"/>
      <c r="T353" s="137"/>
      <c r="U353" s="137"/>
      <c r="V353" s="137"/>
      <c r="W353" s="137"/>
      <c r="X353" s="137"/>
      <c r="Y353" s="137"/>
      <c r="Z353" s="137"/>
      <c r="AA353" s="137"/>
      <c r="AB353" s="129" t="str">
        <f>IF(基本情報登録!$D$10="","",IF(基本情報登録!$D$10='登録データ（女）'!F353,1,0))</f>
        <v/>
      </c>
      <c r="AC353" s="137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</row>
    <row r="354" spans="1:54">
      <c r="A354" s="135"/>
      <c r="B354" s="139"/>
      <c r="C354" s="139"/>
      <c r="D354" s="139"/>
      <c r="E354" s="135"/>
      <c r="F354" s="139"/>
      <c r="G354" s="135"/>
      <c r="H354" s="139"/>
      <c r="I354" s="139"/>
      <c r="J354" s="139"/>
      <c r="K354" s="139"/>
      <c r="L354" s="139"/>
      <c r="M354" s="137"/>
      <c r="N354" s="137"/>
      <c r="O354" s="137"/>
      <c r="P354" s="137"/>
      <c r="Q354" s="137"/>
      <c r="R354" s="137"/>
      <c r="S354" s="137"/>
      <c r="T354" s="137"/>
      <c r="U354" s="137"/>
      <c r="V354" s="137"/>
      <c r="W354" s="137"/>
      <c r="X354" s="137"/>
      <c r="Y354" s="137"/>
      <c r="Z354" s="137"/>
      <c r="AA354" s="137"/>
      <c r="AB354" s="129" t="str">
        <f>IF(基本情報登録!$D$10="","",IF(基本情報登録!$D$10='登録データ（女）'!F354,1,0))</f>
        <v/>
      </c>
      <c r="AC354" s="137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</row>
    <row r="355" spans="1:54">
      <c r="A355" s="135"/>
      <c r="B355" s="139"/>
      <c r="C355" s="139"/>
      <c r="D355" s="139"/>
      <c r="E355" s="135"/>
      <c r="F355" s="139"/>
      <c r="G355" s="135"/>
      <c r="H355" s="139"/>
      <c r="I355" s="139"/>
      <c r="J355" s="139"/>
      <c r="K355" s="139"/>
      <c r="L355" s="139"/>
      <c r="M355" s="137"/>
      <c r="N355" s="137"/>
      <c r="O355" s="137"/>
      <c r="P355" s="137"/>
      <c r="Q355" s="137"/>
      <c r="R355" s="137"/>
      <c r="S355" s="137"/>
      <c r="T355" s="137"/>
      <c r="U355" s="137"/>
      <c r="V355" s="137"/>
      <c r="W355" s="137"/>
      <c r="X355" s="137"/>
      <c r="Y355" s="137"/>
      <c r="Z355" s="137"/>
      <c r="AA355" s="137"/>
      <c r="AB355" s="129" t="str">
        <f>IF(基本情報登録!$D$10="","",IF(基本情報登録!$D$10='登録データ（女）'!F355,1,0))</f>
        <v/>
      </c>
      <c r="AC355" s="137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</row>
    <row r="356" spans="1:54">
      <c r="A356" s="135"/>
      <c r="B356" s="139"/>
      <c r="C356" s="139"/>
      <c r="D356" s="139"/>
      <c r="E356" s="135"/>
      <c r="F356" s="139"/>
      <c r="G356" s="135"/>
      <c r="H356" s="139"/>
      <c r="I356" s="137"/>
      <c r="J356" s="137"/>
      <c r="K356" s="137"/>
      <c r="L356" s="137"/>
      <c r="M356" s="137"/>
      <c r="N356" s="137"/>
      <c r="O356" s="137"/>
      <c r="P356" s="137"/>
      <c r="Q356" s="137"/>
      <c r="R356" s="137"/>
      <c r="S356" s="137"/>
      <c r="T356" s="137"/>
      <c r="U356" s="137"/>
      <c r="V356" s="137"/>
      <c r="W356" s="137"/>
      <c r="X356" s="137"/>
      <c r="Y356" s="137"/>
      <c r="Z356" s="137"/>
      <c r="AA356" s="137"/>
      <c r="AB356" s="129" t="str">
        <f>IF(基本情報登録!$D$10="","",IF(基本情報登録!$D$10='登録データ（女）'!F356,1,0))</f>
        <v/>
      </c>
      <c r="AC356" s="137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</row>
    <row r="357" spans="1:54">
      <c r="A357" s="135"/>
      <c r="B357" s="139"/>
      <c r="C357" s="139"/>
      <c r="D357" s="139"/>
      <c r="E357" s="135"/>
      <c r="F357" s="139"/>
      <c r="G357" s="135"/>
      <c r="H357" s="139"/>
      <c r="I357" s="137"/>
      <c r="J357" s="137"/>
      <c r="K357" s="137"/>
      <c r="L357" s="137"/>
      <c r="M357" s="137"/>
      <c r="N357" s="137"/>
      <c r="O357" s="137"/>
      <c r="P357" s="137"/>
      <c r="Q357" s="137"/>
      <c r="R357" s="137"/>
      <c r="S357" s="137"/>
      <c r="T357" s="137"/>
      <c r="U357" s="137"/>
      <c r="V357" s="137"/>
      <c r="W357" s="137"/>
      <c r="X357" s="137"/>
      <c r="Y357" s="137"/>
      <c r="Z357" s="137"/>
      <c r="AA357" s="137"/>
      <c r="AB357" s="129" t="str">
        <f>IF(基本情報登録!$D$10="","",IF(基本情報登録!$D$10='登録データ（女）'!F357,1,0))</f>
        <v/>
      </c>
      <c r="AC357" s="13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</row>
    <row r="358" spans="1:54">
      <c r="A358" s="135"/>
      <c r="B358" s="139"/>
      <c r="C358" s="139"/>
      <c r="D358" s="139"/>
      <c r="E358" s="135"/>
      <c r="F358" s="139"/>
      <c r="G358" s="135"/>
      <c r="H358" s="139"/>
      <c r="I358" s="137"/>
      <c r="J358" s="137"/>
      <c r="K358" s="137"/>
      <c r="L358" s="137"/>
      <c r="M358" s="137"/>
      <c r="N358" s="137"/>
      <c r="O358" s="137"/>
      <c r="P358" s="137"/>
      <c r="Q358" s="137"/>
      <c r="R358" s="137"/>
      <c r="S358" s="137"/>
      <c r="T358" s="137"/>
      <c r="U358" s="137"/>
      <c r="V358" s="137"/>
      <c r="W358" s="137"/>
      <c r="X358" s="137"/>
      <c r="Y358" s="137"/>
      <c r="Z358" s="137"/>
      <c r="AA358" s="137"/>
      <c r="AB358" s="129" t="str">
        <f>IF(基本情報登録!$D$10="","",IF(基本情報登録!$D$10='登録データ（女）'!F358,1,0))</f>
        <v/>
      </c>
      <c r="AC358" s="137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</row>
    <row r="359" spans="1:54">
      <c r="A359" s="135"/>
      <c r="B359" s="139"/>
      <c r="C359" s="139"/>
      <c r="D359" s="139"/>
      <c r="E359" s="135"/>
      <c r="F359" s="139"/>
      <c r="G359" s="135"/>
      <c r="H359" s="139"/>
      <c r="I359" s="137"/>
      <c r="J359" s="137"/>
      <c r="K359" s="137"/>
      <c r="L359" s="137"/>
      <c r="M359" s="137"/>
      <c r="N359" s="137"/>
      <c r="O359" s="137"/>
      <c r="P359" s="137"/>
      <c r="Q359" s="137"/>
      <c r="R359" s="137"/>
      <c r="S359" s="137"/>
      <c r="T359" s="137"/>
      <c r="U359" s="137"/>
      <c r="V359" s="137"/>
      <c r="W359" s="137"/>
      <c r="X359" s="137"/>
      <c r="Y359" s="137"/>
      <c r="Z359" s="137"/>
      <c r="AA359" s="137"/>
      <c r="AB359" s="129" t="str">
        <f>IF(基本情報登録!$D$10="","",IF(基本情報登録!$D$10='登録データ（女）'!F359,1,0))</f>
        <v/>
      </c>
      <c r="AC359" s="137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</row>
    <row r="360" spans="1:54">
      <c r="A360" s="135"/>
      <c r="B360" s="139"/>
      <c r="C360" s="139"/>
      <c r="D360" s="139"/>
      <c r="E360" s="135"/>
      <c r="F360" s="139"/>
      <c r="G360" s="135"/>
      <c r="H360" s="139"/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  <c r="S360" s="137"/>
      <c r="T360" s="137"/>
      <c r="U360" s="137"/>
      <c r="V360" s="137"/>
      <c r="W360" s="137"/>
      <c r="X360" s="137"/>
      <c r="Y360" s="137"/>
      <c r="Z360" s="137"/>
      <c r="AA360" s="137"/>
      <c r="AB360" s="129" t="str">
        <f>IF(基本情報登録!$D$10="","",IF(基本情報登録!$D$10='登録データ（女）'!F360,1,0))</f>
        <v/>
      </c>
      <c r="AC360" s="137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</row>
    <row r="361" spans="1:54">
      <c r="A361" s="135"/>
      <c r="B361" s="139"/>
      <c r="C361" s="139"/>
      <c r="D361" s="139"/>
      <c r="E361" s="135"/>
      <c r="F361" s="139"/>
      <c r="G361" s="135"/>
      <c r="H361" s="139"/>
      <c r="I361" s="137"/>
      <c r="J361" s="137"/>
      <c r="K361" s="137"/>
      <c r="L361" s="137"/>
      <c r="M361" s="137"/>
      <c r="N361" s="137"/>
      <c r="O361" s="137"/>
      <c r="P361" s="137"/>
      <c r="Q361" s="137"/>
      <c r="R361" s="137"/>
      <c r="S361" s="137"/>
      <c r="T361" s="137"/>
      <c r="U361" s="137"/>
      <c r="V361" s="137"/>
      <c r="W361" s="137"/>
      <c r="X361" s="137"/>
      <c r="Y361" s="137"/>
      <c r="Z361" s="137"/>
      <c r="AA361" s="137"/>
      <c r="AB361" s="129" t="str">
        <f>IF(基本情報登録!$D$10="","",IF(基本情報登録!$D$10='登録データ（女）'!F361,1,0))</f>
        <v/>
      </c>
      <c r="AC361" s="137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</row>
    <row r="362" spans="1:54">
      <c r="A362" s="135"/>
      <c r="B362" s="139"/>
      <c r="C362" s="139"/>
      <c r="D362" s="139"/>
      <c r="E362" s="135"/>
      <c r="F362" s="139"/>
      <c r="G362" s="135"/>
      <c r="H362" s="139"/>
      <c r="I362" s="137"/>
      <c r="J362" s="137"/>
      <c r="K362" s="137"/>
      <c r="L362" s="137"/>
      <c r="M362" s="137"/>
      <c r="N362" s="137"/>
      <c r="O362" s="137"/>
      <c r="P362" s="137"/>
      <c r="Q362" s="137"/>
      <c r="R362" s="137"/>
      <c r="S362" s="137"/>
      <c r="T362" s="137"/>
      <c r="U362" s="137"/>
      <c r="V362" s="137"/>
      <c r="W362" s="137"/>
      <c r="X362" s="137"/>
      <c r="Y362" s="137"/>
      <c r="Z362" s="137"/>
      <c r="AA362" s="137"/>
      <c r="AB362" s="129" t="str">
        <f>IF(基本情報登録!$D$10="","",IF(基本情報登録!$D$10='登録データ（女）'!F362,1,0))</f>
        <v/>
      </c>
      <c r="AC362" s="137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</row>
    <row r="363" spans="1:54">
      <c r="A363" s="135"/>
      <c r="B363" s="139"/>
      <c r="C363" s="139"/>
      <c r="D363" s="139"/>
      <c r="E363" s="135"/>
      <c r="F363" s="139"/>
      <c r="G363" s="135"/>
      <c r="H363" s="139"/>
      <c r="I363" s="137"/>
      <c r="J363" s="137"/>
      <c r="K363" s="137"/>
      <c r="L363" s="137"/>
      <c r="M363" s="137"/>
      <c r="N363" s="137"/>
      <c r="O363" s="137"/>
      <c r="P363" s="137"/>
      <c r="Q363" s="137"/>
      <c r="R363" s="137"/>
      <c r="S363" s="137"/>
      <c r="T363" s="137"/>
      <c r="U363" s="137"/>
      <c r="V363" s="137"/>
      <c r="W363" s="137"/>
      <c r="X363" s="137"/>
      <c r="Y363" s="137"/>
      <c r="Z363" s="137"/>
      <c r="AA363" s="137"/>
      <c r="AB363" s="129" t="str">
        <f>IF(基本情報登録!$D$10="","",IF(基本情報登録!$D$10='登録データ（女）'!F363,1,0))</f>
        <v/>
      </c>
      <c r="AC363" s="137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</row>
    <row r="364" spans="1:54">
      <c r="A364" s="135"/>
      <c r="B364" s="139"/>
      <c r="C364" s="139"/>
      <c r="D364" s="139"/>
      <c r="E364" s="135"/>
      <c r="F364" s="139"/>
      <c r="G364" s="135"/>
      <c r="H364" s="139"/>
      <c r="I364" s="137"/>
      <c r="J364" s="137"/>
      <c r="K364" s="137"/>
      <c r="L364" s="137"/>
      <c r="M364" s="137"/>
      <c r="N364" s="137"/>
      <c r="O364" s="137"/>
      <c r="P364" s="137"/>
      <c r="Q364" s="137"/>
      <c r="R364" s="137"/>
      <c r="S364" s="137"/>
      <c r="T364" s="137"/>
      <c r="U364" s="137"/>
      <c r="V364" s="137"/>
      <c r="W364" s="137"/>
      <c r="X364" s="137"/>
      <c r="Y364" s="137"/>
      <c r="Z364" s="137"/>
      <c r="AA364" s="137"/>
      <c r="AB364" s="129" t="str">
        <f>IF(基本情報登録!$D$10="","",IF(基本情報登録!$D$10='登録データ（女）'!F364,1,0))</f>
        <v/>
      </c>
      <c r="AC364" s="137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</row>
    <row r="365" spans="1:54">
      <c r="A365" s="135"/>
      <c r="B365" s="139"/>
      <c r="C365" s="139"/>
      <c r="D365" s="139"/>
      <c r="E365" s="135"/>
      <c r="F365" s="139"/>
      <c r="G365" s="135"/>
      <c r="H365" s="139"/>
      <c r="I365" s="137"/>
      <c r="J365" s="137"/>
      <c r="K365" s="137"/>
      <c r="L365" s="137"/>
      <c r="M365" s="137"/>
      <c r="N365" s="137"/>
      <c r="O365" s="137"/>
      <c r="P365" s="137"/>
      <c r="Q365" s="137"/>
      <c r="R365" s="137"/>
      <c r="S365" s="137"/>
      <c r="T365" s="137"/>
      <c r="U365" s="137"/>
      <c r="V365" s="137"/>
      <c r="W365" s="137"/>
      <c r="X365" s="137"/>
      <c r="Y365" s="137"/>
      <c r="Z365" s="137"/>
      <c r="AA365" s="137"/>
      <c r="AB365" s="129" t="str">
        <f>IF(基本情報登録!$D$10="","",IF(基本情報登録!$D$10='登録データ（女）'!F365,1,0))</f>
        <v/>
      </c>
      <c r="AC365" s="137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</row>
    <row r="366" spans="1:54">
      <c r="A366" s="135"/>
      <c r="B366" s="139"/>
      <c r="C366" s="139"/>
      <c r="D366" s="139"/>
      <c r="E366" s="135"/>
      <c r="F366" s="139"/>
      <c r="G366" s="135"/>
      <c r="H366" s="139"/>
      <c r="I366" s="137"/>
      <c r="J366" s="137"/>
      <c r="K366" s="137"/>
      <c r="L366" s="137"/>
      <c r="M366" s="137"/>
      <c r="N366" s="137"/>
      <c r="O366" s="137"/>
      <c r="P366" s="137"/>
      <c r="Q366" s="137"/>
      <c r="R366" s="137"/>
      <c r="S366" s="137"/>
      <c r="T366" s="137"/>
      <c r="U366" s="137"/>
      <c r="V366" s="137"/>
      <c r="W366" s="137"/>
      <c r="X366" s="137"/>
      <c r="Y366" s="137"/>
      <c r="Z366" s="137"/>
      <c r="AA366" s="137"/>
      <c r="AB366" s="129" t="str">
        <f>IF(基本情報登録!$D$10="","",IF(基本情報登録!$D$10='登録データ（女）'!F366,1,0))</f>
        <v/>
      </c>
      <c r="AC366" s="137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</row>
    <row r="367" spans="1:54">
      <c r="A367" s="135"/>
      <c r="B367" s="139"/>
      <c r="C367" s="139"/>
      <c r="D367" s="139"/>
      <c r="E367" s="135"/>
      <c r="F367" s="139"/>
      <c r="G367" s="135"/>
      <c r="H367" s="139"/>
      <c r="I367" s="137"/>
      <c r="J367" s="137"/>
      <c r="K367" s="137"/>
      <c r="L367" s="137"/>
      <c r="M367" s="137"/>
      <c r="N367" s="137"/>
      <c r="O367" s="137"/>
      <c r="P367" s="137"/>
      <c r="Q367" s="137"/>
      <c r="R367" s="137"/>
      <c r="S367" s="137"/>
      <c r="T367" s="137"/>
      <c r="U367" s="137"/>
      <c r="V367" s="137"/>
      <c r="W367" s="137"/>
      <c r="X367" s="137"/>
      <c r="Y367" s="137"/>
      <c r="Z367" s="137"/>
      <c r="AA367" s="137"/>
      <c r="AB367" s="129" t="str">
        <f>IF(基本情報登録!$D$10="","",IF(基本情報登録!$D$10='登録データ（女）'!F367,1,0))</f>
        <v/>
      </c>
      <c r="AC367" s="13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</row>
    <row r="368" spans="1:54">
      <c r="A368" s="135"/>
      <c r="B368" s="139"/>
      <c r="C368" s="139"/>
      <c r="D368" s="139"/>
      <c r="E368" s="135"/>
      <c r="F368" s="139"/>
      <c r="G368" s="135"/>
      <c r="H368" s="139"/>
      <c r="I368" s="137"/>
      <c r="J368" s="137"/>
      <c r="K368" s="137"/>
      <c r="L368" s="137"/>
      <c r="M368" s="137"/>
      <c r="N368" s="137"/>
      <c r="O368" s="137"/>
      <c r="P368" s="137"/>
      <c r="Q368" s="137"/>
      <c r="R368" s="137"/>
      <c r="S368" s="137"/>
      <c r="T368" s="137"/>
      <c r="U368" s="137"/>
      <c r="V368" s="137"/>
      <c r="W368" s="137"/>
      <c r="X368" s="137"/>
      <c r="Y368" s="137"/>
      <c r="Z368" s="137"/>
      <c r="AA368" s="137"/>
      <c r="AB368" s="129" t="str">
        <f>IF(基本情報登録!$D$10="","",IF(基本情報登録!$D$10='登録データ（女）'!F368,1,0))</f>
        <v/>
      </c>
      <c r="AC368" s="137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</row>
    <row r="369" spans="1:54">
      <c r="A369" s="135"/>
      <c r="B369" s="139"/>
      <c r="C369" s="139"/>
      <c r="D369" s="139"/>
      <c r="E369" s="135"/>
      <c r="F369" s="139"/>
      <c r="G369" s="135"/>
      <c r="H369" s="139"/>
      <c r="I369" s="137"/>
      <c r="J369" s="137"/>
      <c r="K369" s="137"/>
      <c r="L369" s="137"/>
      <c r="M369" s="137"/>
      <c r="N369" s="137"/>
      <c r="O369" s="137"/>
      <c r="P369" s="137"/>
      <c r="Q369" s="137"/>
      <c r="R369" s="137"/>
      <c r="S369" s="137"/>
      <c r="T369" s="137"/>
      <c r="U369" s="137"/>
      <c r="V369" s="137"/>
      <c r="W369" s="137"/>
      <c r="X369" s="137"/>
      <c r="Y369" s="137"/>
      <c r="Z369" s="137"/>
      <c r="AA369" s="137"/>
      <c r="AB369" s="129" t="str">
        <f>IF(基本情報登録!$D$10="","",IF(基本情報登録!$D$10='登録データ（女）'!F369,1,0))</f>
        <v/>
      </c>
      <c r="AC369" s="137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</row>
    <row r="370" spans="1:54">
      <c r="A370" s="135"/>
      <c r="B370" s="139"/>
      <c r="C370" s="139"/>
      <c r="D370" s="139"/>
      <c r="E370" s="135"/>
      <c r="F370" s="139"/>
      <c r="G370" s="135"/>
      <c r="H370" s="139"/>
      <c r="I370" s="137"/>
      <c r="J370" s="137"/>
      <c r="K370" s="137"/>
      <c r="L370" s="137"/>
      <c r="M370" s="137"/>
      <c r="N370" s="137"/>
      <c r="O370" s="137"/>
      <c r="P370" s="137"/>
      <c r="Q370" s="137"/>
      <c r="R370" s="137"/>
      <c r="S370" s="137"/>
      <c r="T370" s="137"/>
      <c r="U370" s="137"/>
      <c r="V370" s="137"/>
      <c r="W370" s="137"/>
      <c r="X370" s="137"/>
      <c r="Y370" s="137"/>
      <c r="Z370" s="137"/>
      <c r="AA370" s="137"/>
      <c r="AB370" s="129" t="str">
        <f>IF(基本情報登録!$D$10="","",IF(基本情報登録!$D$10='登録データ（女）'!F370,1,0))</f>
        <v/>
      </c>
      <c r="AC370" s="137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</row>
    <row r="371" spans="1:54">
      <c r="A371" s="135"/>
      <c r="B371" s="139"/>
      <c r="C371" s="139"/>
      <c r="D371" s="139"/>
      <c r="E371" s="135"/>
      <c r="F371" s="139"/>
      <c r="G371" s="135"/>
      <c r="H371" s="139"/>
      <c r="I371" s="137"/>
      <c r="J371" s="137"/>
      <c r="K371" s="137"/>
      <c r="L371" s="137"/>
      <c r="M371" s="137"/>
      <c r="N371" s="137"/>
      <c r="O371" s="137"/>
      <c r="P371" s="137"/>
      <c r="Q371" s="137"/>
      <c r="R371" s="137"/>
      <c r="S371" s="137"/>
      <c r="T371" s="137"/>
      <c r="U371" s="137"/>
      <c r="V371" s="137"/>
      <c r="W371" s="137"/>
      <c r="X371" s="137"/>
      <c r="Y371" s="137"/>
      <c r="Z371" s="137"/>
      <c r="AA371" s="137"/>
      <c r="AB371" s="129" t="str">
        <f>IF(基本情報登録!$D$10="","",IF(基本情報登録!$D$10='登録データ（女）'!F371,1,0))</f>
        <v/>
      </c>
      <c r="AC371" s="137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</row>
    <row r="372" spans="1:54">
      <c r="A372" s="135"/>
      <c r="B372" s="139"/>
      <c r="C372" s="139"/>
      <c r="D372" s="139"/>
      <c r="E372" s="135"/>
      <c r="F372" s="139"/>
      <c r="G372" s="135"/>
      <c r="H372" s="139"/>
      <c r="I372" s="137"/>
      <c r="J372" s="137"/>
      <c r="K372" s="137"/>
      <c r="L372" s="137"/>
      <c r="M372" s="137"/>
      <c r="N372" s="137"/>
      <c r="O372" s="137"/>
      <c r="P372" s="137"/>
      <c r="Q372" s="137"/>
      <c r="R372" s="137"/>
      <c r="S372" s="137"/>
      <c r="T372" s="137"/>
      <c r="U372" s="137"/>
      <c r="V372" s="137"/>
      <c r="W372" s="137"/>
      <c r="X372" s="137"/>
      <c r="Y372" s="137"/>
      <c r="Z372" s="137"/>
      <c r="AA372" s="137"/>
      <c r="AB372" s="129" t="str">
        <f>IF(基本情報登録!$D$10="","",IF(基本情報登録!$D$10='登録データ（女）'!F372,1,0))</f>
        <v/>
      </c>
      <c r="AC372" s="137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</row>
    <row r="373" spans="1:54">
      <c r="A373" s="135"/>
      <c r="B373" s="139"/>
      <c r="C373" s="139"/>
      <c r="D373" s="139"/>
      <c r="E373" s="135"/>
      <c r="F373" s="139"/>
      <c r="G373" s="135"/>
      <c r="H373" s="139"/>
      <c r="I373" s="137"/>
      <c r="J373" s="137"/>
      <c r="K373" s="137"/>
      <c r="L373" s="137"/>
      <c r="M373" s="137"/>
      <c r="N373" s="137"/>
      <c r="O373" s="137"/>
      <c r="P373" s="137"/>
      <c r="Q373" s="137"/>
      <c r="R373" s="137"/>
      <c r="S373" s="137"/>
      <c r="T373" s="137"/>
      <c r="U373" s="137"/>
      <c r="V373" s="137"/>
      <c r="W373" s="137"/>
      <c r="X373" s="137"/>
      <c r="Y373" s="137"/>
      <c r="Z373" s="137"/>
      <c r="AA373" s="137"/>
      <c r="AB373" s="129" t="str">
        <f>IF(基本情報登録!$D$10="","",IF(基本情報登録!$D$10='登録データ（女）'!F373,1,0))</f>
        <v/>
      </c>
      <c r="AC373" s="137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</row>
    <row r="374" spans="1:54">
      <c r="A374" s="135"/>
      <c r="B374" s="139"/>
      <c r="C374" s="139"/>
      <c r="D374" s="139"/>
      <c r="E374" s="135"/>
      <c r="F374" s="139"/>
      <c r="G374" s="135"/>
      <c r="H374" s="139"/>
      <c r="I374" s="137"/>
      <c r="J374" s="137"/>
      <c r="K374" s="137"/>
      <c r="L374" s="137"/>
      <c r="M374" s="137"/>
      <c r="N374" s="137"/>
      <c r="O374" s="137"/>
      <c r="P374" s="137"/>
      <c r="Q374" s="137"/>
      <c r="R374" s="137"/>
      <c r="S374" s="137"/>
      <c r="T374" s="137"/>
      <c r="U374" s="137"/>
      <c r="V374" s="137"/>
      <c r="W374" s="137"/>
      <c r="X374" s="137"/>
      <c r="Y374" s="137"/>
      <c r="Z374" s="137"/>
      <c r="AA374" s="137"/>
      <c r="AB374" s="129" t="str">
        <f>IF(基本情報登録!$D$10="","",IF(基本情報登録!$D$10='登録データ（女）'!F374,1,0))</f>
        <v/>
      </c>
      <c r="AC374" s="137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</row>
    <row r="375" spans="1:54">
      <c r="A375" s="135"/>
      <c r="B375" s="139"/>
      <c r="C375" s="139"/>
      <c r="D375" s="139"/>
      <c r="E375" s="135"/>
      <c r="F375" s="139"/>
      <c r="G375" s="135"/>
      <c r="H375" s="139"/>
      <c r="I375" s="137"/>
      <c r="J375" s="137"/>
      <c r="K375" s="137"/>
      <c r="L375" s="137"/>
      <c r="M375" s="137"/>
      <c r="N375" s="137"/>
      <c r="O375" s="137"/>
      <c r="P375" s="137"/>
      <c r="Q375" s="137"/>
      <c r="R375" s="137"/>
      <c r="S375" s="137"/>
      <c r="T375" s="137"/>
      <c r="U375" s="137"/>
      <c r="V375" s="137"/>
      <c r="W375" s="137"/>
      <c r="X375" s="137"/>
      <c r="Y375" s="137"/>
      <c r="Z375" s="137"/>
      <c r="AA375" s="137"/>
      <c r="AB375" s="129" t="str">
        <f>IF(基本情報登録!$D$10="","",IF(基本情報登録!$D$10='登録データ（女）'!F375,1,0))</f>
        <v/>
      </c>
      <c r="AC375" s="137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</row>
    <row r="376" spans="1:54">
      <c r="A376" s="135"/>
      <c r="B376" s="139"/>
      <c r="C376" s="139"/>
      <c r="D376" s="139"/>
      <c r="E376" s="135"/>
      <c r="F376" s="139"/>
      <c r="G376" s="135"/>
      <c r="H376" s="139"/>
      <c r="I376" s="137"/>
      <c r="J376" s="137"/>
      <c r="K376" s="137"/>
      <c r="L376" s="137"/>
      <c r="M376" s="137"/>
      <c r="N376" s="137"/>
      <c r="O376" s="137"/>
      <c r="P376" s="137"/>
      <c r="Q376" s="137"/>
      <c r="R376" s="137"/>
      <c r="S376" s="137"/>
      <c r="T376" s="137"/>
      <c r="U376" s="137"/>
      <c r="V376" s="137"/>
      <c r="W376" s="137"/>
      <c r="X376" s="137"/>
      <c r="Y376" s="137"/>
      <c r="Z376" s="137"/>
      <c r="AA376" s="137"/>
      <c r="AB376" s="129" t="str">
        <f>IF(基本情報登録!$D$10="","",IF(基本情報登録!$D$10='登録データ（女）'!F376,1,0))</f>
        <v/>
      </c>
      <c r="AC376" s="137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</row>
    <row r="377" spans="1:54">
      <c r="A377" s="135"/>
      <c r="B377" s="139"/>
      <c r="C377" s="139"/>
      <c r="D377" s="139"/>
      <c r="E377" s="135"/>
      <c r="F377" s="139"/>
      <c r="G377" s="135"/>
      <c r="H377" s="139"/>
      <c r="I377" s="137"/>
      <c r="J377" s="137"/>
      <c r="K377" s="137"/>
      <c r="L377" s="137"/>
      <c r="M377" s="137"/>
      <c r="N377" s="137"/>
      <c r="O377" s="137"/>
      <c r="P377" s="137"/>
      <c r="Q377" s="137"/>
      <c r="R377" s="137"/>
      <c r="S377" s="137"/>
      <c r="T377" s="137"/>
      <c r="U377" s="137"/>
      <c r="V377" s="137"/>
      <c r="W377" s="137"/>
      <c r="X377" s="137"/>
      <c r="Y377" s="137"/>
      <c r="Z377" s="137"/>
      <c r="AA377" s="137"/>
      <c r="AB377" s="129" t="str">
        <f>IF(基本情報登録!$D$10="","",IF(基本情報登録!$D$10='登録データ（女）'!F377,1,0))</f>
        <v/>
      </c>
      <c r="AC377" s="13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</row>
    <row r="378" spans="1:54">
      <c r="A378" s="135"/>
      <c r="B378" s="139"/>
      <c r="C378" s="139"/>
      <c r="D378" s="139"/>
      <c r="E378" s="135"/>
      <c r="F378" s="139"/>
      <c r="G378" s="135"/>
      <c r="H378" s="139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  <c r="S378" s="137"/>
      <c r="T378" s="137"/>
      <c r="U378" s="137"/>
      <c r="V378" s="137"/>
      <c r="W378" s="137"/>
      <c r="X378" s="137"/>
      <c r="Y378" s="137"/>
      <c r="Z378" s="137"/>
      <c r="AA378" s="137"/>
      <c r="AB378" s="129" t="str">
        <f>IF(基本情報登録!$D$10="","",IF(基本情報登録!$D$10='登録データ（女）'!F378,1,0))</f>
        <v/>
      </c>
      <c r="AC378" s="137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</row>
    <row r="379" spans="1:54">
      <c r="A379" s="135"/>
      <c r="B379" s="139"/>
      <c r="C379" s="139"/>
      <c r="D379" s="139"/>
      <c r="E379" s="135"/>
      <c r="F379" s="139"/>
      <c r="G379" s="135"/>
      <c r="H379" s="139"/>
      <c r="I379" s="137"/>
      <c r="J379" s="137"/>
      <c r="K379" s="137"/>
      <c r="L379" s="137"/>
      <c r="M379" s="137"/>
      <c r="N379" s="137"/>
      <c r="O379" s="137"/>
      <c r="P379" s="137"/>
      <c r="Q379" s="137"/>
      <c r="R379" s="137"/>
      <c r="S379" s="137"/>
      <c r="T379" s="137"/>
      <c r="U379" s="137"/>
      <c r="V379" s="137"/>
      <c r="W379" s="137"/>
      <c r="X379" s="137"/>
      <c r="Y379" s="137"/>
      <c r="Z379" s="137"/>
      <c r="AA379" s="137"/>
      <c r="AB379" s="129" t="str">
        <f>IF(基本情報登録!$D$10="","",IF(基本情報登録!$D$10='登録データ（女）'!F379,1,0))</f>
        <v/>
      </c>
      <c r="AC379" s="137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</row>
    <row r="380" spans="1:54">
      <c r="A380" s="135"/>
      <c r="B380" s="139"/>
      <c r="C380" s="139"/>
      <c r="D380" s="139"/>
      <c r="E380" s="135"/>
      <c r="F380" s="139"/>
      <c r="G380" s="135"/>
      <c r="H380" s="139"/>
      <c r="I380" s="137"/>
      <c r="J380" s="137"/>
      <c r="K380" s="137"/>
      <c r="L380" s="137"/>
      <c r="M380" s="137"/>
      <c r="N380" s="137"/>
      <c r="O380" s="137"/>
      <c r="P380" s="137"/>
      <c r="Q380" s="137"/>
      <c r="R380" s="137"/>
      <c r="S380" s="137"/>
      <c r="T380" s="137"/>
      <c r="U380" s="137"/>
      <c r="V380" s="137"/>
      <c r="W380" s="137"/>
      <c r="X380" s="137"/>
      <c r="Y380" s="137"/>
      <c r="Z380" s="137"/>
      <c r="AA380" s="137"/>
      <c r="AB380" s="129" t="str">
        <f>IF(基本情報登録!$D$10="","",IF(基本情報登録!$D$10='登録データ（女）'!F380,1,0))</f>
        <v/>
      </c>
      <c r="AC380" s="137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</row>
    <row r="381" spans="1:54">
      <c r="A381" s="135"/>
      <c r="B381" s="139"/>
      <c r="C381" s="139"/>
      <c r="D381" s="139"/>
      <c r="E381" s="135"/>
      <c r="F381" s="139"/>
      <c r="G381" s="135"/>
      <c r="H381" s="139"/>
      <c r="I381" s="137"/>
      <c r="J381" s="137"/>
      <c r="K381" s="137"/>
      <c r="L381" s="137"/>
      <c r="M381" s="137"/>
      <c r="N381" s="137"/>
      <c r="O381" s="137"/>
      <c r="P381" s="137"/>
      <c r="Q381" s="137"/>
      <c r="R381" s="137"/>
      <c r="S381" s="137"/>
      <c r="T381" s="137"/>
      <c r="U381" s="137"/>
      <c r="V381" s="137"/>
      <c r="W381" s="137"/>
      <c r="X381" s="137"/>
      <c r="Y381" s="137"/>
      <c r="Z381" s="137"/>
      <c r="AA381" s="137"/>
      <c r="AB381" s="129" t="str">
        <f>IF(基本情報登録!$D$10="","",IF(基本情報登録!$D$10='登録データ（女）'!F381,1,0))</f>
        <v/>
      </c>
      <c r="AC381" s="137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</row>
    <row r="382" spans="1:54">
      <c r="A382" s="177"/>
      <c r="B382" s="137"/>
      <c r="C382" s="137"/>
      <c r="D382" s="137"/>
      <c r="E382" s="170"/>
      <c r="F382" s="137"/>
      <c r="G382" s="170"/>
      <c r="H382" s="137"/>
      <c r="I382" s="137"/>
      <c r="J382" s="137"/>
      <c r="K382" s="137"/>
      <c r="L382" s="137"/>
      <c r="M382" s="137"/>
      <c r="N382" s="137"/>
      <c r="O382" s="137"/>
      <c r="P382" s="137"/>
      <c r="Q382" s="137"/>
      <c r="R382" s="137"/>
      <c r="S382" s="137"/>
      <c r="T382" s="137"/>
      <c r="U382" s="137"/>
      <c r="V382" s="137"/>
      <c r="W382" s="137"/>
      <c r="X382" s="137"/>
      <c r="Y382" s="137"/>
      <c r="Z382" s="137"/>
      <c r="AA382" s="137"/>
      <c r="AB382" s="129" t="str">
        <f>IF(基本情報登録!$D$10="","",IF(基本情報登録!$D$10='登録データ（女）'!F382,1,0))</f>
        <v/>
      </c>
      <c r="AC382" s="137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</row>
    <row r="383" spans="1:54">
      <c r="A383" s="177"/>
      <c r="B383" s="137"/>
      <c r="C383" s="137"/>
      <c r="D383" s="137"/>
      <c r="E383" s="170"/>
      <c r="F383" s="137"/>
      <c r="G383" s="170"/>
      <c r="H383" s="137"/>
      <c r="I383" s="137"/>
      <c r="J383" s="137"/>
      <c r="K383" s="137"/>
      <c r="L383" s="137"/>
      <c r="M383" s="137"/>
      <c r="N383" s="137"/>
      <c r="O383" s="137"/>
      <c r="P383" s="137"/>
      <c r="Q383" s="137"/>
      <c r="R383" s="137"/>
      <c r="S383" s="137"/>
      <c r="T383" s="137"/>
      <c r="U383" s="137"/>
      <c r="V383" s="137"/>
      <c r="W383" s="137"/>
      <c r="X383" s="137"/>
      <c r="Y383" s="137"/>
      <c r="Z383" s="137"/>
      <c r="AA383" s="137"/>
      <c r="AB383" s="129" t="str">
        <f>IF(基本情報登録!$D$10="","",IF(基本情報登録!$D$10='登録データ（女）'!F383,1,0))</f>
        <v/>
      </c>
      <c r="AC383" s="137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</row>
    <row r="384" spans="1:54">
      <c r="A384" s="177"/>
      <c r="B384" s="137"/>
      <c r="C384" s="137"/>
      <c r="D384" s="137"/>
      <c r="E384" s="170"/>
      <c r="F384" s="137"/>
      <c r="G384" s="170"/>
      <c r="H384" s="137"/>
      <c r="I384" s="137"/>
      <c r="J384" s="137"/>
      <c r="K384" s="137"/>
      <c r="L384" s="137"/>
      <c r="M384" s="137"/>
      <c r="N384" s="137"/>
      <c r="O384" s="137"/>
      <c r="P384" s="137"/>
      <c r="Q384" s="137"/>
      <c r="R384" s="137"/>
      <c r="S384" s="137"/>
      <c r="T384" s="137"/>
      <c r="U384" s="137"/>
      <c r="V384" s="137"/>
      <c r="W384" s="137"/>
      <c r="X384" s="137"/>
      <c r="Y384" s="137"/>
      <c r="Z384" s="137"/>
      <c r="AA384" s="137"/>
      <c r="AB384" s="129" t="str">
        <f>IF(基本情報登録!$D$10="","",IF(基本情報登録!$D$10='登録データ（女）'!F384,1,0))</f>
        <v/>
      </c>
      <c r="AC384" s="137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</row>
    <row r="385" spans="1:54">
      <c r="A385" s="177"/>
      <c r="B385" s="137"/>
      <c r="C385" s="137"/>
      <c r="D385" s="137"/>
      <c r="E385" s="170"/>
      <c r="F385" s="137"/>
      <c r="G385" s="170"/>
      <c r="H385" s="137"/>
      <c r="I385" s="137"/>
      <c r="J385" s="137"/>
      <c r="K385" s="137"/>
      <c r="L385" s="137"/>
      <c r="M385" s="137"/>
      <c r="N385" s="137"/>
      <c r="O385" s="137"/>
      <c r="P385" s="137"/>
      <c r="Q385" s="137"/>
      <c r="R385" s="137"/>
      <c r="S385" s="137"/>
      <c r="T385" s="137"/>
      <c r="U385" s="137"/>
      <c r="V385" s="137"/>
      <c r="W385" s="137"/>
      <c r="X385" s="137"/>
      <c r="Y385" s="137"/>
      <c r="Z385" s="137"/>
      <c r="AA385" s="137"/>
      <c r="AB385" s="129" t="str">
        <f>IF(基本情報登録!$D$10="","",IF(基本情報登録!$D$10='登録データ（女）'!F385,1,0))</f>
        <v/>
      </c>
      <c r="AC385" s="137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</row>
    <row r="386" spans="1:54">
      <c r="A386" s="177"/>
      <c r="B386" s="137"/>
      <c r="C386" s="137"/>
      <c r="D386" s="137"/>
      <c r="E386" s="170"/>
      <c r="F386" s="137"/>
      <c r="G386" s="170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  <c r="S386" s="137"/>
      <c r="T386" s="137"/>
      <c r="U386" s="137"/>
      <c r="V386" s="137"/>
      <c r="W386" s="137"/>
      <c r="X386" s="137"/>
      <c r="Y386" s="137"/>
      <c r="Z386" s="137"/>
      <c r="AA386" s="137"/>
      <c r="AB386" s="129" t="str">
        <f>IF(基本情報登録!$D$10="","",IF(基本情報登録!$D$10='登録データ（女）'!F386,1,0))</f>
        <v/>
      </c>
      <c r="AC386" s="137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</row>
    <row r="387" spans="1:54">
      <c r="A387" s="177"/>
      <c r="B387" s="137"/>
      <c r="C387" s="137"/>
      <c r="D387" s="137"/>
      <c r="E387" s="170"/>
      <c r="F387" s="137"/>
      <c r="G387" s="170"/>
      <c r="H387" s="137"/>
      <c r="I387" s="137"/>
      <c r="J387" s="137"/>
      <c r="K387" s="137"/>
      <c r="L387" s="137"/>
      <c r="M387" s="137"/>
      <c r="N387" s="137"/>
      <c r="O387" s="137"/>
      <c r="P387" s="137"/>
      <c r="Q387" s="137"/>
      <c r="R387" s="137"/>
      <c r="S387" s="137"/>
      <c r="T387" s="137"/>
      <c r="U387" s="137"/>
      <c r="V387" s="137"/>
      <c r="W387" s="137"/>
      <c r="X387" s="137"/>
      <c r="Y387" s="137"/>
      <c r="Z387" s="137"/>
      <c r="AA387" s="137"/>
      <c r="AB387" s="129" t="str">
        <f>IF(基本情報登録!$D$10="","",IF(基本情報登録!$D$10='登録データ（女）'!F387,1,0))</f>
        <v/>
      </c>
      <c r="AC387" s="13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</row>
    <row r="388" spans="1:54">
      <c r="A388" s="177"/>
      <c r="B388" s="137"/>
      <c r="C388" s="137"/>
      <c r="D388" s="137"/>
      <c r="E388" s="170"/>
      <c r="F388" s="137"/>
      <c r="G388" s="170"/>
      <c r="H388" s="137"/>
      <c r="I388" s="137"/>
      <c r="J388" s="137"/>
      <c r="K388" s="137"/>
      <c r="L388" s="137"/>
      <c r="M388" s="137"/>
      <c r="N388" s="137"/>
      <c r="O388" s="137"/>
      <c r="P388" s="137"/>
      <c r="Q388" s="137"/>
      <c r="R388" s="137"/>
      <c r="S388" s="137"/>
      <c r="T388" s="137"/>
      <c r="U388" s="137"/>
      <c r="V388" s="137"/>
      <c r="W388" s="137"/>
      <c r="X388" s="137"/>
      <c r="Y388" s="137"/>
      <c r="Z388" s="137"/>
      <c r="AA388" s="137"/>
      <c r="AB388" s="129" t="str">
        <f>IF(基本情報登録!$D$10="","",IF(基本情報登録!$D$10='登録データ（女）'!F388,1,0))</f>
        <v/>
      </c>
      <c r="AC388" s="137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</row>
    <row r="389" spans="1:54">
      <c r="A389" s="177"/>
      <c r="B389" s="137"/>
      <c r="C389" s="137"/>
      <c r="D389" s="137"/>
      <c r="E389" s="170"/>
      <c r="F389" s="137"/>
      <c r="G389" s="170"/>
      <c r="H389" s="137"/>
      <c r="I389" s="137"/>
      <c r="J389" s="137"/>
      <c r="K389" s="137"/>
      <c r="L389" s="137"/>
      <c r="M389" s="137"/>
      <c r="N389" s="137"/>
      <c r="O389" s="137"/>
      <c r="P389" s="137"/>
      <c r="Q389" s="137"/>
      <c r="R389" s="137"/>
      <c r="S389" s="137"/>
      <c r="T389" s="137"/>
      <c r="U389" s="137"/>
      <c r="V389" s="137"/>
      <c r="W389" s="137"/>
      <c r="X389" s="137"/>
      <c r="Y389" s="137"/>
      <c r="Z389" s="137"/>
      <c r="AA389" s="137"/>
      <c r="AB389" s="129" t="str">
        <f>IF(基本情報登録!$D$10="","",IF(基本情報登録!$D$10='登録データ（女）'!F389,1,0))</f>
        <v/>
      </c>
      <c r="AC389" s="137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</row>
    <row r="390" spans="1:54">
      <c r="A390" s="177"/>
      <c r="B390" s="137"/>
      <c r="C390" s="137"/>
      <c r="D390" s="137"/>
      <c r="E390" s="170"/>
      <c r="F390" s="137"/>
      <c r="G390" s="170"/>
      <c r="H390" s="137"/>
      <c r="I390" s="137"/>
      <c r="J390" s="137"/>
      <c r="K390" s="137"/>
      <c r="L390" s="137"/>
      <c r="M390" s="137"/>
      <c r="N390" s="137"/>
      <c r="O390" s="137"/>
      <c r="P390" s="137"/>
      <c r="Q390" s="137"/>
      <c r="R390" s="137"/>
      <c r="S390" s="137"/>
      <c r="T390" s="137"/>
      <c r="U390" s="137"/>
      <c r="V390" s="137"/>
      <c r="W390" s="137"/>
      <c r="X390" s="137"/>
      <c r="Y390" s="137"/>
      <c r="Z390" s="137"/>
      <c r="AA390" s="137"/>
      <c r="AB390" s="129" t="str">
        <f>IF(基本情報登録!$D$10="","",IF(基本情報登録!$D$10='登録データ（女）'!F390,1,0))</f>
        <v/>
      </c>
      <c r="AC390" s="137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</row>
    <row r="391" spans="1:54">
      <c r="A391" s="177"/>
      <c r="B391" s="137"/>
      <c r="C391" s="137"/>
      <c r="D391" s="137"/>
      <c r="E391" s="170"/>
      <c r="F391" s="137"/>
      <c r="G391" s="170"/>
      <c r="H391" s="137"/>
      <c r="I391" s="137"/>
      <c r="J391" s="137"/>
      <c r="K391" s="137"/>
      <c r="L391" s="137"/>
      <c r="M391" s="137"/>
      <c r="N391" s="137"/>
      <c r="O391" s="137"/>
      <c r="P391" s="137"/>
      <c r="Q391" s="137"/>
      <c r="R391" s="137"/>
      <c r="S391" s="137"/>
      <c r="T391" s="137"/>
      <c r="U391" s="137"/>
      <c r="V391" s="137"/>
      <c r="W391" s="137"/>
      <c r="X391" s="137"/>
      <c r="Y391" s="137"/>
      <c r="Z391" s="137"/>
      <c r="AA391" s="137"/>
      <c r="AB391" s="129" t="str">
        <f>IF(基本情報登録!$D$10="","",IF(基本情報登録!$D$10='登録データ（女）'!F391,1,0))</f>
        <v/>
      </c>
      <c r="AC391" s="137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</row>
    <row r="392" spans="1:54">
      <c r="A392" s="177"/>
      <c r="B392" s="137"/>
      <c r="C392" s="137"/>
      <c r="D392" s="137"/>
      <c r="E392" s="170"/>
      <c r="F392" s="137"/>
      <c r="G392" s="170"/>
      <c r="H392" s="137"/>
      <c r="I392" s="137"/>
      <c r="J392" s="137"/>
      <c r="K392" s="137"/>
      <c r="L392" s="137"/>
      <c r="M392" s="137"/>
      <c r="N392" s="137"/>
      <c r="O392" s="137"/>
      <c r="P392" s="137"/>
      <c r="Q392" s="137"/>
      <c r="R392" s="137"/>
      <c r="S392" s="137"/>
      <c r="T392" s="137"/>
      <c r="U392" s="137"/>
      <c r="V392" s="137"/>
      <c r="W392" s="137"/>
      <c r="X392" s="137"/>
      <c r="Y392" s="137"/>
      <c r="Z392" s="137"/>
      <c r="AA392" s="137"/>
      <c r="AB392" s="129" t="str">
        <f>IF(基本情報登録!$D$10="","",IF(基本情報登録!$D$10='登録データ（女）'!F392,1,0))</f>
        <v/>
      </c>
      <c r="AC392" s="137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</row>
    <row r="393" spans="1:54">
      <c r="A393" s="177"/>
      <c r="B393" s="137"/>
      <c r="C393" s="137"/>
      <c r="D393" s="137"/>
      <c r="E393" s="170"/>
      <c r="F393" s="137"/>
      <c r="G393" s="170"/>
      <c r="H393" s="137"/>
      <c r="I393" s="137"/>
      <c r="J393" s="137"/>
      <c r="K393" s="137"/>
      <c r="L393" s="137"/>
      <c r="M393" s="137"/>
      <c r="N393" s="137"/>
      <c r="O393" s="137"/>
      <c r="P393" s="137"/>
      <c r="Q393" s="137"/>
      <c r="R393" s="137"/>
      <c r="S393" s="137"/>
      <c r="T393" s="137"/>
      <c r="U393" s="137"/>
      <c r="V393" s="137"/>
      <c r="W393" s="137"/>
      <c r="X393" s="137"/>
      <c r="Y393" s="137"/>
      <c r="Z393" s="137"/>
      <c r="AA393" s="137"/>
      <c r="AB393" s="129" t="str">
        <f>IF(基本情報登録!$D$10="","",IF(基本情報登録!$D$10='登録データ（女）'!F393,1,0))</f>
        <v/>
      </c>
      <c r="AC393" s="137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</row>
    <row r="394" spans="1:54">
      <c r="A394" s="177"/>
      <c r="B394" s="137"/>
      <c r="C394" s="137"/>
      <c r="D394" s="137"/>
      <c r="E394" s="170"/>
      <c r="F394" s="137"/>
      <c r="G394" s="170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  <c r="S394" s="137"/>
      <c r="T394" s="137"/>
      <c r="U394" s="137"/>
      <c r="V394" s="137"/>
      <c r="W394" s="137"/>
      <c r="X394" s="137"/>
      <c r="Y394" s="137"/>
      <c r="Z394" s="137"/>
      <c r="AA394" s="137"/>
      <c r="AB394" s="129" t="str">
        <f>IF(基本情報登録!$D$10="","",IF(基本情報登録!$D$10='登録データ（女）'!F394,1,0))</f>
        <v/>
      </c>
      <c r="AC394" s="137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</row>
    <row r="395" spans="1:54">
      <c r="A395" s="177"/>
      <c r="B395" s="137"/>
      <c r="C395" s="137"/>
      <c r="D395" s="137"/>
      <c r="E395" s="170"/>
      <c r="F395" s="137"/>
      <c r="G395" s="170"/>
      <c r="H395" s="137"/>
      <c r="I395" s="137"/>
      <c r="J395" s="137"/>
      <c r="K395" s="137"/>
      <c r="L395" s="137"/>
      <c r="M395" s="137"/>
      <c r="N395" s="137"/>
      <c r="O395" s="137"/>
      <c r="P395" s="137"/>
      <c r="Q395" s="137"/>
      <c r="R395" s="137"/>
      <c r="S395" s="137"/>
      <c r="T395" s="137"/>
      <c r="U395" s="137"/>
      <c r="V395" s="137"/>
      <c r="W395" s="137"/>
      <c r="X395" s="137"/>
      <c r="Y395" s="137"/>
      <c r="Z395" s="137"/>
      <c r="AA395" s="137"/>
      <c r="AB395" s="129" t="str">
        <f>IF(基本情報登録!$D$10="","",IF(基本情報登録!$D$10='登録データ（女）'!F395,1,0))</f>
        <v/>
      </c>
      <c r="AC395" s="137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</row>
    <row r="396" spans="1:54">
      <c r="A396" s="177"/>
      <c r="B396" s="137"/>
      <c r="C396" s="137"/>
      <c r="D396" s="137"/>
      <c r="E396" s="170"/>
      <c r="F396" s="137"/>
      <c r="G396" s="170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  <c r="R396" s="137"/>
      <c r="S396" s="137"/>
      <c r="T396" s="137"/>
      <c r="U396" s="137"/>
      <c r="V396" s="137"/>
      <c r="W396" s="137"/>
      <c r="X396" s="137"/>
      <c r="Y396" s="137"/>
      <c r="Z396" s="137"/>
      <c r="AA396" s="137"/>
      <c r="AB396" s="129" t="str">
        <f>IF(基本情報登録!$D$10="","",IF(基本情報登録!$D$10='登録データ（女）'!F396,1,0))</f>
        <v/>
      </c>
      <c r="AC396" s="137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</row>
    <row r="397" spans="1:54">
      <c r="A397" s="177"/>
      <c r="B397" s="137"/>
      <c r="C397" s="137"/>
      <c r="D397" s="137"/>
      <c r="E397" s="170"/>
      <c r="F397" s="137"/>
      <c r="G397" s="170"/>
      <c r="H397" s="137"/>
      <c r="I397" s="137"/>
      <c r="J397" s="137"/>
      <c r="K397" s="137"/>
      <c r="L397" s="137"/>
      <c r="M397" s="137"/>
      <c r="N397" s="137"/>
      <c r="O397" s="137"/>
      <c r="P397" s="137"/>
      <c r="Q397" s="137"/>
      <c r="R397" s="137"/>
      <c r="S397" s="137"/>
      <c r="T397" s="137"/>
      <c r="U397" s="137"/>
      <c r="V397" s="137"/>
      <c r="W397" s="137"/>
      <c r="X397" s="137"/>
      <c r="Y397" s="137"/>
      <c r="Z397" s="137"/>
      <c r="AA397" s="137"/>
      <c r="AB397" s="129" t="str">
        <f>IF(基本情報登録!$D$10="","",IF(基本情報登録!$D$10='登録データ（女）'!F397,1,0))</f>
        <v/>
      </c>
      <c r="AC397" s="13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</row>
    <row r="398" spans="1:54">
      <c r="A398" s="177"/>
      <c r="B398" s="137"/>
      <c r="C398" s="137"/>
      <c r="D398" s="137"/>
      <c r="E398" s="170"/>
      <c r="F398" s="137"/>
      <c r="G398" s="170"/>
      <c r="H398" s="137"/>
      <c r="I398" s="137"/>
      <c r="J398" s="137"/>
      <c r="K398" s="137"/>
      <c r="L398" s="137"/>
      <c r="M398" s="137"/>
      <c r="N398" s="137"/>
      <c r="O398" s="137"/>
      <c r="P398" s="137"/>
      <c r="Q398" s="137"/>
      <c r="R398" s="137"/>
      <c r="S398" s="137"/>
      <c r="T398" s="137"/>
      <c r="U398" s="137"/>
      <c r="V398" s="137"/>
      <c r="W398" s="137"/>
      <c r="X398" s="137"/>
      <c r="Y398" s="137"/>
      <c r="Z398" s="137"/>
      <c r="AA398" s="137"/>
      <c r="AB398" s="129" t="str">
        <f>IF(基本情報登録!$D$10="","",IF(基本情報登録!$D$10='登録データ（女）'!F398,1,0))</f>
        <v/>
      </c>
      <c r="AC398" s="137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</row>
    <row r="399" spans="1:54">
      <c r="A399" s="177"/>
      <c r="B399" s="137"/>
      <c r="C399" s="137"/>
      <c r="D399" s="137"/>
      <c r="E399" s="170"/>
      <c r="F399" s="137"/>
      <c r="G399" s="170"/>
      <c r="H399" s="137"/>
      <c r="I399" s="137"/>
      <c r="J399" s="137"/>
      <c r="K399" s="137"/>
      <c r="L399" s="137"/>
      <c r="M399" s="137"/>
      <c r="N399" s="137"/>
      <c r="O399" s="137"/>
      <c r="P399" s="137"/>
      <c r="Q399" s="137"/>
      <c r="R399" s="137"/>
      <c r="S399" s="137"/>
      <c r="T399" s="137"/>
      <c r="U399" s="137"/>
      <c r="V399" s="137"/>
      <c r="W399" s="137"/>
      <c r="X399" s="137"/>
      <c r="Y399" s="137"/>
      <c r="Z399" s="137"/>
      <c r="AA399" s="137"/>
      <c r="AB399" s="129" t="str">
        <f>IF(基本情報登録!$D$10="","",IF(基本情報登録!$D$10='登録データ（女）'!F399,1,0))</f>
        <v/>
      </c>
      <c r="AC399" s="137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</row>
    <row r="400" spans="1:54">
      <c r="A400" s="177"/>
      <c r="B400" s="137"/>
      <c r="C400" s="137"/>
      <c r="D400" s="137"/>
      <c r="E400" s="170"/>
      <c r="F400" s="137"/>
      <c r="G400" s="170"/>
      <c r="H400" s="137"/>
      <c r="I400" s="137"/>
      <c r="J400" s="137"/>
      <c r="K400" s="137"/>
      <c r="L400" s="137"/>
      <c r="M400" s="137"/>
      <c r="N400" s="137"/>
      <c r="O400" s="137"/>
      <c r="P400" s="137"/>
      <c r="Q400" s="137"/>
      <c r="R400" s="137"/>
      <c r="S400" s="137"/>
      <c r="T400" s="137"/>
      <c r="U400" s="137"/>
      <c r="V400" s="137"/>
      <c r="W400" s="137"/>
      <c r="X400" s="137"/>
      <c r="Y400" s="137"/>
      <c r="Z400" s="137"/>
      <c r="AA400" s="137"/>
      <c r="AB400" s="129" t="str">
        <f>IF(基本情報登録!$D$10="","",IF(基本情報登録!$D$10='登録データ（女）'!F400,1,0))</f>
        <v/>
      </c>
      <c r="AC400" s="137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</row>
    <row r="401" spans="1:54">
      <c r="A401" s="177"/>
      <c r="B401" s="137"/>
      <c r="C401" s="137"/>
      <c r="D401" s="137"/>
      <c r="E401" s="170"/>
      <c r="F401" s="137"/>
      <c r="G401" s="170"/>
      <c r="H401" s="137"/>
      <c r="I401" s="137"/>
      <c r="J401" s="137"/>
      <c r="K401" s="137"/>
      <c r="L401" s="137"/>
      <c r="M401" s="137"/>
      <c r="N401" s="137"/>
      <c r="O401" s="137"/>
      <c r="P401" s="137"/>
      <c r="Q401" s="137"/>
      <c r="R401" s="137"/>
      <c r="S401" s="137"/>
      <c r="T401" s="137"/>
      <c r="U401" s="137"/>
      <c r="V401" s="137"/>
      <c r="W401" s="137"/>
      <c r="X401" s="137"/>
      <c r="Y401" s="137"/>
      <c r="Z401" s="137"/>
      <c r="AA401" s="137"/>
      <c r="AB401" s="129" t="str">
        <f>IF(基本情報登録!$D$10="","",IF(基本情報登録!$D$10='登録データ（女）'!F401,1,0))</f>
        <v/>
      </c>
      <c r="AC401" s="137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</row>
    <row r="402" spans="1:54">
      <c r="A402" s="177"/>
      <c r="B402" s="137"/>
      <c r="C402" s="137"/>
      <c r="D402" s="137"/>
      <c r="E402" s="170"/>
      <c r="F402" s="137"/>
      <c r="G402" s="170"/>
      <c r="H402" s="137"/>
      <c r="I402" s="137"/>
      <c r="J402" s="137"/>
      <c r="K402" s="137"/>
      <c r="L402" s="137"/>
      <c r="M402" s="137"/>
      <c r="N402" s="137"/>
      <c r="O402" s="137"/>
      <c r="P402" s="137"/>
      <c r="Q402" s="137"/>
      <c r="R402" s="137"/>
      <c r="S402" s="137"/>
      <c r="T402" s="137"/>
      <c r="U402" s="137"/>
      <c r="V402" s="137"/>
      <c r="W402" s="137"/>
      <c r="X402" s="137"/>
      <c r="Y402" s="137"/>
      <c r="Z402" s="137"/>
      <c r="AA402" s="137"/>
      <c r="AB402" s="129" t="str">
        <f>IF(基本情報登録!$D$10="","",IF(基本情報登録!$D$10='登録データ（女）'!F402,1,0))</f>
        <v/>
      </c>
      <c r="AC402" s="137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</row>
    <row r="403" spans="1:54">
      <c r="A403" s="177"/>
      <c r="B403" s="137"/>
      <c r="C403" s="137"/>
      <c r="D403" s="137"/>
      <c r="E403" s="170"/>
      <c r="F403" s="137"/>
      <c r="G403" s="170"/>
      <c r="H403" s="137"/>
      <c r="I403" s="137"/>
      <c r="J403" s="137"/>
      <c r="K403" s="137"/>
      <c r="L403" s="137"/>
      <c r="M403" s="137"/>
      <c r="N403" s="137"/>
      <c r="O403" s="137"/>
      <c r="P403" s="137"/>
      <c r="Q403" s="137"/>
      <c r="R403" s="137"/>
      <c r="S403" s="137"/>
      <c r="T403" s="137"/>
      <c r="U403" s="137"/>
      <c r="V403" s="137"/>
      <c r="W403" s="137"/>
      <c r="X403" s="137"/>
      <c r="Y403" s="137"/>
      <c r="Z403" s="137"/>
      <c r="AA403" s="137"/>
      <c r="AB403" s="129" t="str">
        <f>IF(基本情報登録!$D$10="","",IF(基本情報登録!$D$10='登録データ（女）'!F403,1,0))</f>
        <v/>
      </c>
      <c r="AC403" s="137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</row>
    <row r="404" spans="1:54">
      <c r="A404" s="177"/>
      <c r="B404" s="137"/>
      <c r="C404" s="137"/>
      <c r="D404" s="137"/>
      <c r="E404" s="170"/>
      <c r="F404" s="137"/>
      <c r="G404" s="170"/>
      <c r="H404" s="137"/>
      <c r="I404" s="137"/>
      <c r="J404" s="137"/>
      <c r="K404" s="137"/>
      <c r="L404" s="137"/>
      <c r="M404" s="137"/>
      <c r="N404" s="137"/>
      <c r="O404" s="137"/>
      <c r="P404" s="137"/>
      <c r="Q404" s="137"/>
      <c r="R404" s="137"/>
      <c r="S404" s="137"/>
      <c r="T404" s="137"/>
      <c r="U404" s="137"/>
      <c r="V404" s="137"/>
      <c r="W404" s="137"/>
      <c r="X404" s="137"/>
      <c r="Y404" s="137"/>
      <c r="Z404" s="137"/>
      <c r="AA404" s="137"/>
      <c r="AB404" s="129" t="str">
        <f>IF(基本情報登録!$D$10="","",IF(基本情報登録!$D$10='登録データ（女）'!F404,1,0))</f>
        <v/>
      </c>
      <c r="AC404" s="137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</row>
    <row r="405" spans="1:54">
      <c r="A405" s="177"/>
      <c r="B405" s="137"/>
      <c r="C405" s="137"/>
      <c r="D405" s="137"/>
      <c r="E405" s="170"/>
      <c r="F405" s="137"/>
      <c r="G405" s="170"/>
      <c r="H405" s="137"/>
      <c r="I405" s="137"/>
      <c r="J405" s="137"/>
      <c r="K405" s="137"/>
      <c r="L405" s="137"/>
      <c r="M405" s="137"/>
      <c r="N405" s="137"/>
      <c r="O405" s="137"/>
      <c r="P405" s="137"/>
      <c r="Q405" s="137"/>
      <c r="R405" s="137"/>
      <c r="S405" s="137"/>
      <c r="T405" s="137"/>
      <c r="U405" s="137"/>
      <c r="V405" s="137"/>
      <c r="W405" s="137"/>
      <c r="X405" s="137"/>
      <c r="Y405" s="137"/>
      <c r="Z405" s="137"/>
      <c r="AA405" s="137"/>
      <c r="AB405" s="129" t="str">
        <f>IF(基本情報登録!$D$10="","",IF(基本情報登録!$D$10='登録データ（女）'!F405,1,0))</f>
        <v/>
      </c>
      <c r="AC405" s="137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</row>
    <row r="406" spans="1:54">
      <c r="A406" s="177"/>
      <c r="B406" s="137"/>
      <c r="C406" s="137"/>
      <c r="D406" s="137"/>
      <c r="E406" s="170"/>
      <c r="F406" s="137"/>
      <c r="G406" s="170"/>
      <c r="H406" s="137"/>
      <c r="I406" s="137"/>
      <c r="J406" s="137"/>
      <c r="K406" s="137"/>
      <c r="L406" s="137"/>
      <c r="M406" s="137"/>
      <c r="N406" s="137"/>
      <c r="O406" s="137"/>
      <c r="P406" s="137"/>
      <c r="Q406" s="137"/>
      <c r="R406" s="137"/>
      <c r="S406" s="137"/>
      <c r="T406" s="137"/>
      <c r="U406" s="137"/>
      <c r="V406" s="137"/>
      <c r="W406" s="137"/>
      <c r="X406" s="137"/>
      <c r="Y406" s="137"/>
      <c r="Z406" s="137"/>
      <c r="AA406" s="137"/>
      <c r="AB406" s="129" t="str">
        <f>IF(基本情報登録!$D$10="","",IF(基本情報登録!$D$10='登録データ（女）'!F406,1,0))</f>
        <v/>
      </c>
      <c r="AC406" s="137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</row>
    <row r="407" spans="1:54">
      <c r="A407" s="177"/>
      <c r="B407" s="137"/>
      <c r="C407" s="137"/>
      <c r="D407" s="137"/>
      <c r="E407" s="170"/>
      <c r="F407" s="137"/>
      <c r="G407" s="170"/>
      <c r="H407" s="137"/>
      <c r="I407" s="137"/>
      <c r="J407" s="137"/>
      <c r="K407" s="137"/>
      <c r="L407" s="137"/>
      <c r="M407" s="137"/>
      <c r="N407" s="137"/>
      <c r="O407" s="137"/>
      <c r="P407" s="137"/>
      <c r="Q407" s="137"/>
      <c r="R407" s="137"/>
      <c r="S407" s="137"/>
      <c r="T407" s="137"/>
      <c r="U407" s="137"/>
      <c r="V407" s="137"/>
      <c r="W407" s="137"/>
      <c r="X407" s="137"/>
      <c r="Y407" s="137"/>
      <c r="Z407" s="137"/>
      <c r="AA407" s="137"/>
      <c r="AB407" s="129" t="str">
        <f>IF(基本情報登録!$D$10="","",IF(基本情報登録!$D$10='登録データ（女）'!F407,1,0))</f>
        <v/>
      </c>
      <c r="AC407" s="13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</row>
    <row r="408" spans="1:54">
      <c r="A408" s="177"/>
      <c r="B408" s="137"/>
      <c r="C408" s="137"/>
      <c r="D408" s="137"/>
      <c r="E408" s="170"/>
      <c r="F408" s="137"/>
      <c r="G408" s="170"/>
      <c r="H408" s="137"/>
      <c r="I408" s="137"/>
      <c r="J408" s="137"/>
      <c r="K408" s="137"/>
      <c r="L408" s="137"/>
      <c r="M408" s="137"/>
      <c r="N408" s="137"/>
      <c r="O408" s="137"/>
      <c r="P408" s="137"/>
      <c r="Q408" s="137"/>
      <c r="R408" s="137"/>
      <c r="S408" s="137"/>
      <c r="T408" s="137"/>
      <c r="U408" s="137"/>
      <c r="V408" s="137"/>
      <c r="W408" s="137"/>
      <c r="X408" s="137"/>
      <c r="Y408" s="137"/>
      <c r="Z408" s="137"/>
      <c r="AA408" s="137"/>
      <c r="AB408" s="129" t="str">
        <f>IF(基本情報登録!$D$10="","",IF(基本情報登録!$D$10='登録データ（女）'!F408,1,0))</f>
        <v/>
      </c>
      <c r="AC408" s="137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</row>
    <row r="409" spans="1:54">
      <c r="A409" s="177"/>
      <c r="B409" s="137"/>
      <c r="C409" s="137"/>
      <c r="D409" s="137"/>
      <c r="E409" s="170"/>
      <c r="F409" s="137"/>
      <c r="G409" s="170"/>
      <c r="H409" s="137"/>
      <c r="I409" s="137"/>
      <c r="J409" s="137"/>
      <c r="K409" s="137"/>
      <c r="L409" s="137"/>
      <c r="M409" s="137"/>
      <c r="N409" s="137"/>
      <c r="O409" s="137"/>
      <c r="P409" s="137"/>
      <c r="Q409" s="137"/>
      <c r="R409" s="137"/>
      <c r="S409" s="137"/>
      <c r="T409" s="137"/>
      <c r="U409" s="137"/>
      <c r="V409" s="137"/>
      <c r="W409" s="137"/>
      <c r="X409" s="137"/>
      <c r="Y409" s="137"/>
      <c r="Z409" s="137"/>
      <c r="AA409" s="137"/>
      <c r="AB409" s="129" t="str">
        <f>IF(基本情報登録!$D$10="","",IF(基本情報登録!$D$10='登録データ（女）'!F409,1,0))</f>
        <v/>
      </c>
      <c r="AC409" s="137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</row>
    <row r="410" spans="1:54">
      <c r="A410" s="177"/>
      <c r="B410" s="137"/>
      <c r="C410" s="137"/>
      <c r="D410" s="137"/>
      <c r="E410" s="170"/>
      <c r="F410" s="137"/>
      <c r="G410" s="170"/>
      <c r="H410" s="137"/>
      <c r="I410" s="137"/>
      <c r="J410" s="137"/>
      <c r="K410" s="137"/>
      <c r="L410" s="137"/>
      <c r="M410" s="137"/>
      <c r="N410" s="137"/>
      <c r="O410" s="137"/>
      <c r="P410" s="137"/>
      <c r="Q410" s="137"/>
      <c r="R410" s="137"/>
      <c r="S410" s="137"/>
      <c r="T410" s="137"/>
      <c r="U410" s="137"/>
      <c r="V410" s="137"/>
      <c r="W410" s="137"/>
      <c r="X410" s="137"/>
      <c r="Y410" s="137"/>
      <c r="Z410" s="137"/>
      <c r="AA410" s="137"/>
      <c r="AB410" s="129" t="str">
        <f>IF(基本情報登録!$D$10="","",IF(基本情報登録!$D$10='登録データ（女）'!F410,1,0))</f>
        <v/>
      </c>
      <c r="AC410" s="137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</row>
    <row r="411" spans="1:54">
      <c r="A411" s="177"/>
      <c r="B411" s="137"/>
      <c r="C411" s="137"/>
      <c r="D411" s="137"/>
      <c r="E411" s="170"/>
      <c r="F411" s="137"/>
      <c r="G411" s="170"/>
      <c r="H411" s="137"/>
      <c r="I411" s="137"/>
      <c r="J411" s="137"/>
      <c r="K411" s="137"/>
      <c r="L411" s="137"/>
      <c r="M411" s="137"/>
      <c r="N411" s="137"/>
      <c r="O411" s="137"/>
      <c r="P411" s="137"/>
      <c r="Q411" s="137"/>
      <c r="R411" s="137"/>
      <c r="S411" s="137"/>
      <c r="T411" s="137"/>
      <c r="U411" s="137"/>
      <c r="V411" s="137"/>
      <c r="W411" s="137"/>
      <c r="X411" s="137"/>
      <c r="Y411" s="137"/>
      <c r="Z411" s="137"/>
      <c r="AA411" s="137"/>
      <c r="AB411" s="129" t="str">
        <f>IF(基本情報登録!$D$10="","",IF(基本情報登録!$D$10='登録データ（女）'!F411,1,0))</f>
        <v/>
      </c>
      <c r="AC411" s="137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</row>
    <row r="412" spans="1:54">
      <c r="A412" s="177"/>
      <c r="B412" s="137"/>
      <c r="C412" s="137"/>
      <c r="D412" s="137"/>
      <c r="E412" s="170"/>
      <c r="F412" s="137"/>
      <c r="G412" s="170"/>
      <c r="H412" s="137"/>
      <c r="I412" s="137"/>
      <c r="J412" s="137"/>
      <c r="K412" s="137"/>
      <c r="L412" s="137"/>
      <c r="M412" s="137"/>
      <c r="N412" s="137"/>
      <c r="O412" s="137"/>
      <c r="P412" s="137"/>
      <c r="Q412" s="137"/>
      <c r="R412" s="137"/>
      <c r="S412" s="137"/>
      <c r="T412" s="137"/>
      <c r="U412" s="137"/>
      <c r="V412" s="137"/>
      <c r="W412" s="137"/>
      <c r="X412" s="137"/>
      <c r="Y412" s="137"/>
      <c r="Z412" s="137"/>
      <c r="AA412" s="137"/>
      <c r="AB412" s="129" t="str">
        <f>IF(基本情報登録!$D$10="","",IF(基本情報登録!$D$10='登録データ（女）'!F412,1,0))</f>
        <v/>
      </c>
      <c r="AC412" s="137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</row>
    <row r="413" spans="1:54">
      <c r="A413" s="177"/>
      <c r="B413" s="137"/>
      <c r="C413" s="137"/>
      <c r="D413" s="137"/>
      <c r="E413" s="170"/>
      <c r="F413" s="137"/>
      <c r="G413" s="170"/>
      <c r="H413" s="137"/>
      <c r="I413" s="137"/>
      <c r="J413" s="137"/>
      <c r="K413" s="137"/>
      <c r="L413" s="137"/>
      <c r="M413" s="137"/>
      <c r="N413" s="137"/>
      <c r="O413" s="137"/>
      <c r="P413" s="137"/>
      <c r="Q413" s="137"/>
      <c r="R413" s="137"/>
      <c r="S413" s="137"/>
      <c r="T413" s="137"/>
      <c r="U413" s="137"/>
      <c r="V413" s="137"/>
      <c r="W413" s="137"/>
      <c r="X413" s="137"/>
      <c r="Y413" s="137"/>
      <c r="Z413" s="137"/>
      <c r="AA413" s="137"/>
      <c r="AB413" s="129" t="str">
        <f>IF(基本情報登録!$D$10="","",IF(基本情報登録!$D$10='登録データ（女）'!F413,1,0))</f>
        <v/>
      </c>
      <c r="AC413" s="137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</row>
    <row r="414" spans="1:54">
      <c r="A414" s="177"/>
      <c r="B414" s="137"/>
      <c r="C414" s="137"/>
      <c r="D414" s="137"/>
      <c r="E414" s="170"/>
      <c r="F414" s="137"/>
      <c r="G414" s="170"/>
      <c r="H414" s="137"/>
      <c r="I414" s="137"/>
      <c r="J414" s="137"/>
      <c r="K414" s="137"/>
      <c r="L414" s="137"/>
      <c r="M414" s="137"/>
      <c r="N414" s="137"/>
      <c r="O414" s="137"/>
      <c r="P414" s="137"/>
      <c r="Q414" s="137"/>
      <c r="R414" s="137"/>
      <c r="S414" s="137"/>
      <c r="T414" s="137"/>
      <c r="U414" s="137"/>
      <c r="V414" s="137"/>
      <c r="W414" s="137"/>
      <c r="X414" s="137"/>
      <c r="Y414" s="137"/>
      <c r="Z414" s="137"/>
      <c r="AA414" s="137"/>
      <c r="AB414" s="129" t="str">
        <f>IF(基本情報登録!$D$10="","",IF(基本情報登録!$D$10='登録データ（女）'!F414,1,0))</f>
        <v/>
      </c>
      <c r="AC414" s="137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</row>
    <row r="415" spans="1:54">
      <c r="A415" s="177"/>
      <c r="B415" s="137"/>
      <c r="C415" s="137"/>
      <c r="D415" s="137"/>
      <c r="E415" s="170"/>
      <c r="F415" s="137"/>
      <c r="G415" s="170"/>
      <c r="H415" s="137"/>
      <c r="I415" s="137"/>
      <c r="J415" s="137"/>
      <c r="K415" s="137"/>
      <c r="L415" s="137"/>
      <c r="M415" s="137"/>
      <c r="N415" s="137"/>
      <c r="O415" s="137"/>
      <c r="P415" s="137"/>
      <c r="Q415" s="137"/>
      <c r="R415" s="137"/>
      <c r="S415" s="137"/>
      <c r="T415" s="137"/>
      <c r="U415" s="137"/>
      <c r="V415" s="137"/>
      <c r="W415" s="137"/>
      <c r="X415" s="137"/>
      <c r="Y415" s="137"/>
      <c r="Z415" s="137"/>
      <c r="AA415" s="137"/>
      <c r="AB415" s="129" t="str">
        <f>IF(基本情報登録!$D$10="","",IF(基本情報登録!$D$10='登録データ（女）'!F415,1,0))</f>
        <v/>
      </c>
      <c r="AC415" s="137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</row>
    <row r="416" spans="1:54">
      <c r="A416" s="177"/>
      <c r="B416" s="137"/>
      <c r="C416" s="137"/>
      <c r="D416" s="137"/>
      <c r="E416" s="170"/>
      <c r="F416" s="137"/>
      <c r="G416" s="170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  <c r="R416" s="137"/>
      <c r="S416" s="137"/>
      <c r="T416" s="137"/>
      <c r="U416" s="137"/>
      <c r="V416" s="137"/>
      <c r="W416" s="137"/>
      <c r="X416" s="137"/>
      <c r="Y416" s="137"/>
      <c r="Z416" s="137"/>
      <c r="AA416" s="137"/>
      <c r="AB416" s="129" t="str">
        <f>IF(基本情報登録!$D$10="","",IF(基本情報登録!$D$10='登録データ（女）'!F416,1,0))</f>
        <v/>
      </c>
      <c r="AC416" s="137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</row>
    <row r="417" spans="1:54">
      <c r="A417" s="177"/>
      <c r="B417" s="137"/>
      <c r="C417" s="137"/>
      <c r="D417" s="137"/>
      <c r="E417" s="170"/>
      <c r="F417" s="137"/>
      <c r="G417" s="170"/>
      <c r="H417" s="137"/>
      <c r="I417" s="137"/>
      <c r="J417" s="137"/>
      <c r="K417" s="137"/>
      <c r="L417" s="137"/>
      <c r="M417" s="137"/>
      <c r="N417" s="137"/>
      <c r="O417" s="137"/>
      <c r="P417" s="137"/>
      <c r="Q417" s="137"/>
      <c r="R417" s="137"/>
      <c r="S417" s="137"/>
      <c r="T417" s="137"/>
      <c r="U417" s="137"/>
      <c r="V417" s="137"/>
      <c r="W417" s="137"/>
      <c r="X417" s="137"/>
      <c r="Y417" s="137"/>
      <c r="Z417" s="137"/>
      <c r="AA417" s="137"/>
      <c r="AB417" s="129" t="str">
        <f>IF(基本情報登録!$D$10="","",IF(基本情報登録!$D$10='登録データ（女）'!F417,1,0))</f>
        <v/>
      </c>
      <c r="AC417" s="13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</row>
    <row r="418" spans="1:54">
      <c r="A418" s="177"/>
      <c r="B418" s="137"/>
      <c r="C418" s="137"/>
      <c r="D418" s="137"/>
      <c r="E418" s="170"/>
      <c r="F418" s="137"/>
      <c r="G418" s="170"/>
      <c r="H418" s="137"/>
      <c r="I418" s="137"/>
      <c r="J418" s="137"/>
      <c r="K418" s="137"/>
      <c r="L418" s="137"/>
      <c r="M418" s="137"/>
      <c r="N418" s="137"/>
      <c r="O418" s="137"/>
      <c r="P418" s="137"/>
      <c r="Q418" s="137"/>
      <c r="R418" s="137"/>
      <c r="S418" s="137"/>
      <c r="T418" s="137"/>
      <c r="U418" s="137"/>
      <c r="V418" s="137"/>
      <c r="W418" s="137"/>
      <c r="X418" s="137"/>
      <c r="Y418" s="137"/>
      <c r="Z418" s="137"/>
      <c r="AA418" s="137"/>
      <c r="AB418" s="129" t="str">
        <f>IF(基本情報登録!$D$10="","",IF(基本情報登録!$D$10='登録データ（女）'!F418,1,0))</f>
        <v/>
      </c>
      <c r="AC418" s="137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</row>
    <row r="419" spans="1:54">
      <c r="A419" s="177"/>
      <c r="B419" s="137"/>
      <c r="C419" s="137"/>
      <c r="D419" s="137"/>
      <c r="E419" s="170"/>
      <c r="F419" s="137"/>
      <c r="G419" s="170"/>
      <c r="H419" s="137"/>
      <c r="I419" s="137"/>
      <c r="J419" s="137"/>
      <c r="K419" s="137"/>
      <c r="L419" s="137"/>
      <c r="M419" s="137"/>
      <c r="N419" s="137"/>
      <c r="O419" s="137"/>
      <c r="P419" s="137"/>
      <c r="Q419" s="137"/>
      <c r="R419" s="137"/>
      <c r="S419" s="137"/>
      <c r="T419" s="137"/>
      <c r="U419" s="137"/>
      <c r="V419" s="137"/>
      <c r="W419" s="137"/>
      <c r="X419" s="137"/>
      <c r="Y419" s="137"/>
      <c r="Z419" s="137"/>
      <c r="AA419" s="137"/>
      <c r="AB419" s="129" t="str">
        <f>IF(基本情報登録!$D$10="","",IF(基本情報登録!$D$10='登録データ（女）'!F419,1,0))</f>
        <v/>
      </c>
      <c r="AC419" s="137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</row>
    <row r="420" spans="1:54">
      <c r="A420" s="177"/>
      <c r="B420" s="137"/>
      <c r="C420" s="137"/>
      <c r="D420" s="137"/>
      <c r="E420" s="170"/>
      <c r="F420" s="137"/>
      <c r="G420" s="170"/>
      <c r="H420" s="137"/>
      <c r="I420" s="137"/>
      <c r="J420" s="137"/>
      <c r="K420" s="137"/>
      <c r="L420" s="137"/>
      <c r="M420" s="137"/>
      <c r="N420" s="137"/>
      <c r="O420" s="137"/>
      <c r="P420" s="137"/>
      <c r="Q420" s="137"/>
      <c r="R420" s="137"/>
      <c r="S420" s="137"/>
      <c r="T420" s="137"/>
      <c r="U420" s="137"/>
      <c r="V420" s="137"/>
      <c r="W420" s="137"/>
      <c r="X420" s="137"/>
      <c r="Y420" s="137"/>
      <c r="Z420" s="137"/>
      <c r="AA420" s="137"/>
      <c r="AB420" s="129" t="str">
        <f>IF(基本情報登録!$D$10="","",IF(基本情報登録!$D$10='登録データ（女）'!F420,1,0))</f>
        <v/>
      </c>
      <c r="AC420" s="137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</row>
    <row r="421" spans="1:54">
      <c r="A421" s="177"/>
      <c r="B421" s="137"/>
      <c r="C421" s="137"/>
      <c r="D421" s="137"/>
      <c r="E421" s="170"/>
      <c r="F421" s="137"/>
      <c r="G421" s="170"/>
      <c r="H421" s="137"/>
      <c r="I421" s="137"/>
      <c r="J421" s="137"/>
      <c r="K421" s="137"/>
      <c r="L421" s="137"/>
      <c r="M421" s="137"/>
      <c r="N421" s="137"/>
      <c r="O421" s="137"/>
      <c r="P421" s="137"/>
      <c r="Q421" s="137"/>
      <c r="R421" s="137"/>
      <c r="S421" s="137"/>
      <c r="T421" s="137"/>
      <c r="U421" s="137"/>
      <c r="V421" s="137"/>
      <c r="W421" s="137"/>
      <c r="X421" s="137"/>
      <c r="Y421" s="137"/>
      <c r="Z421" s="137"/>
      <c r="AA421" s="137"/>
      <c r="AB421" s="129" t="str">
        <f>IF(基本情報登録!$D$10="","",IF(基本情報登録!$D$10='登録データ（女）'!F421,1,0))</f>
        <v/>
      </c>
      <c r="AC421" s="137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</row>
    <row r="422" spans="1:54">
      <c r="A422" s="177"/>
      <c r="B422" s="137"/>
      <c r="C422" s="137"/>
      <c r="D422" s="137"/>
      <c r="E422" s="170"/>
      <c r="F422" s="137"/>
      <c r="G422" s="170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  <c r="R422" s="137"/>
      <c r="S422" s="137"/>
      <c r="T422" s="137"/>
      <c r="U422" s="137"/>
      <c r="V422" s="137"/>
      <c r="W422" s="137"/>
      <c r="X422" s="137"/>
      <c r="Y422" s="137"/>
      <c r="Z422" s="137"/>
      <c r="AA422" s="137"/>
      <c r="AB422" s="129" t="str">
        <f>IF(基本情報登録!$D$10="","",IF(基本情報登録!$D$10='登録データ（女）'!F422,1,0))</f>
        <v/>
      </c>
      <c r="AC422" s="137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</row>
    <row r="423" spans="1:54">
      <c r="A423" s="177"/>
      <c r="B423" s="137"/>
      <c r="C423" s="137"/>
      <c r="D423" s="137"/>
      <c r="E423" s="170"/>
      <c r="F423" s="137"/>
      <c r="G423" s="170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  <c r="R423" s="137"/>
      <c r="S423" s="137"/>
      <c r="T423" s="137"/>
      <c r="U423" s="137"/>
      <c r="V423" s="137"/>
      <c r="W423" s="137"/>
      <c r="X423" s="137"/>
      <c r="Y423" s="137"/>
      <c r="Z423" s="137"/>
      <c r="AA423" s="137"/>
      <c r="AB423" s="129" t="str">
        <f>IF(基本情報登録!$D$10="","",IF(基本情報登録!$D$10='登録データ（女）'!F423,1,0))</f>
        <v/>
      </c>
      <c r="AC423" s="137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</row>
    <row r="424" spans="1:54">
      <c r="A424" s="177"/>
      <c r="B424" s="137"/>
      <c r="C424" s="137"/>
      <c r="D424" s="137"/>
      <c r="E424" s="170"/>
      <c r="F424" s="137"/>
      <c r="G424" s="170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  <c r="R424" s="137"/>
      <c r="S424" s="137"/>
      <c r="T424" s="137"/>
      <c r="U424" s="137"/>
      <c r="V424" s="137"/>
      <c r="W424" s="137"/>
      <c r="X424" s="137"/>
      <c r="Y424" s="137"/>
      <c r="Z424" s="137"/>
      <c r="AA424" s="137"/>
      <c r="AB424" s="129" t="str">
        <f>IF(基本情報登録!$D$10="","",IF(基本情報登録!$D$10='登録データ（女）'!F424,1,0))</f>
        <v/>
      </c>
      <c r="AC424" s="137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</row>
    <row r="425" spans="1:54">
      <c r="A425" s="177"/>
      <c r="B425" s="137"/>
      <c r="C425" s="137"/>
      <c r="D425" s="137"/>
      <c r="E425" s="170"/>
      <c r="F425" s="137"/>
      <c r="G425" s="170"/>
      <c r="H425" s="137"/>
      <c r="I425" s="137"/>
      <c r="J425" s="137"/>
      <c r="K425" s="137"/>
      <c r="L425" s="137"/>
      <c r="M425" s="137"/>
      <c r="N425" s="137"/>
      <c r="O425" s="137"/>
      <c r="P425" s="137"/>
      <c r="Q425" s="137"/>
      <c r="R425" s="137"/>
      <c r="S425" s="137"/>
      <c r="T425" s="137"/>
      <c r="U425" s="137"/>
      <c r="V425" s="137"/>
      <c r="W425" s="137"/>
      <c r="X425" s="137"/>
      <c r="Y425" s="137"/>
      <c r="Z425" s="137"/>
      <c r="AA425" s="137"/>
      <c r="AB425" s="129" t="str">
        <f>IF(基本情報登録!$D$10="","",IF(基本情報登録!$D$10='登録データ（女）'!F425,1,0))</f>
        <v/>
      </c>
      <c r="AC425" s="137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</row>
    <row r="426" spans="1:54">
      <c r="A426" s="177"/>
      <c r="B426" s="137"/>
      <c r="C426" s="137"/>
      <c r="D426" s="137"/>
      <c r="E426" s="170"/>
      <c r="F426" s="137"/>
      <c r="G426" s="170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  <c r="R426" s="137"/>
      <c r="S426" s="137"/>
      <c r="T426" s="137"/>
      <c r="U426" s="137"/>
      <c r="V426" s="137"/>
      <c r="W426" s="137"/>
      <c r="X426" s="137"/>
      <c r="Y426" s="137"/>
      <c r="Z426" s="137"/>
      <c r="AA426" s="137"/>
      <c r="AB426" s="129" t="str">
        <f>IF(基本情報登録!$D$10="","",IF(基本情報登録!$D$10='登録データ（女）'!F426,1,0))</f>
        <v/>
      </c>
      <c r="AC426" s="137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</row>
    <row r="427" spans="1:54">
      <c r="A427" s="177"/>
      <c r="B427" s="137"/>
      <c r="C427" s="137"/>
      <c r="D427" s="137"/>
      <c r="E427" s="170"/>
      <c r="F427" s="137"/>
      <c r="G427" s="170"/>
      <c r="H427" s="137"/>
      <c r="I427" s="137"/>
      <c r="J427" s="137"/>
      <c r="K427" s="137"/>
      <c r="L427" s="137"/>
      <c r="M427" s="137"/>
      <c r="N427" s="137"/>
      <c r="O427" s="137"/>
      <c r="P427" s="137"/>
      <c r="Q427" s="137"/>
      <c r="R427" s="137"/>
      <c r="S427" s="137"/>
      <c r="T427" s="137"/>
      <c r="U427" s="137"/>
      <c r="V427" s="137"/>
      <c r="W427" s="137"/>
      <c r="X427" s="137"/>
      <c r="Y427" s="137"/>
      <c r="Z427" s="137"/>
      <c r="AA427" s="137"/>
      <c r="AB427" s="129" t="str">
        <f>IF(基本情報登録!$D$10="","",IF(基本情報登録!$D$10='登録データ（女）'!F427,1,0))</f>
        <v/>
      </c>
      <c r="AC427" s="137"/>
      <c r="AV427" s="155"/>
    </row>
    <row r="428" spans="1:54">
      <c r="A428" s="177"/>
      <c r="B428" s="137"/>
      <c r="C428" s="137"/>
      <c r="D428" s="137"/>
      <c r="E428" s="170"/>
      <c r="F428" s="137"/>
      <c r="G428" s="170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  <c r="R428" s="137"/>
      <c r="S428" s="137"/>
      <c r="T428" s="137"/>
      <c r="U428" s="137"/>
      <c r="V428" s="137"/>
      <c r="W428" s="137"/>
      <c r="X428" s="137"/>
      <c r="Y428" s="137"/>
      <c r="Z428" s="137"/>
      <c r="AA428" s="137"/>
      <c r="AB428" s="129" t="str">
        <f>IF(基本情報登録!$D$10="","",IF(基本情報登録!$D$10='登録データ（女）'!F428,1,0))</f>
        <v/>
      </c>
      <c r="AC428" s="137"/>
      <c r="AV428" s="155"/>
    </row>
    <row r="429" spans="1:54">
      <c r="A429" s="177"/>
      <c r="B429" s="137"/>
      <c r="C429" s="137"/>
      <c r="D429" s="137"/>
      <c r="E429" s="170"/>
      <c r="F429" s="137"/>
      <c r="G429" s="170"/>
      <c r="H429" s="137"/>
      <c r="I429" s="137"/>
      <c r="J429" s="137"/>
      <c r="K429" s="137"/>
      <c r="L429" s="137"/>
      <c r="M429" s="137"/>
      <c r="N429" s="137"/>
      <c r="O429" s="137"/>
      <c r="P429" s="137"/>
      <c r="Q429" s="137"/>
      <c r="R429" s="137"/>
      <c r="S429" s="137"/>
      <c r="T429" s="137"/>
      <c r="U429" s="137"/>
      <c r="V429" s="137"/>
      <c r="W429" s="137"/>
      <c r="X429" s="137"/>
      <c r="Y429" s="137"/>
      <c r="Z429" s="137"/>
      <c r="AA429" s="137"/>
      <c r="AB429" s="129" t="str">
        <f>IF(基本情報登録!$D$10="","",IF(基本情報登録!$D$10='登録データ（女）'!F429,1,0))</f>
        <v/>
      </c>
      <c r="AC429" s="137"/>
      <c r="AV429" s="155"/>
    </row>
    <row r="430" spans="1:54">
      <c r="A430" s="177"/>
      <c r="B430" s="137"/>
      <c r="C430" s="137"/>
      <c r="D430" s="137"/>
      <c r="E430" s="170"/>
      <c r="F430" s="137"/>
      <c r="G430" s="170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  <c r="S430" s="137"/>
      <c r="T430" s="137"/>
      <c r="U430" s="137"/>
      <c r="V430" s="137"/>
      <c r="W430" s="137"/>
      <c r="X430" s="137"/>
      <c r="Y430" s="137"/>
      <c r="Z430" s="137"/>
      <c r="AA430" s="137"/>
      <c r="AB430" s="129" t="str">
        <f>IF(基本情報登録!$D$10="","",IF(基本情報登録!$D$10='登録データ（女）'!F430,1,0))</f>
        <v/>
      </c>
      <c r="AC430" s="137"/>
      <c r="AV430" s="155"/>
    </row>
    <row r="431" spans="1:54">
      <c r="A431" s="177"/>
      <c r="B431" s="137"/>
      <c r="C431" s="137"/>
      <c r="D431" s="137"/>
      <c r="E431" s="170"/>
      <c r="F431" s="137"/>
      <c r="G431" s="170"/>
      <c r="H431" s="137"/>
      <c r="I431" s="137"/>
      <c r="J431" s="137"/>
      <c r="K431" s="137"/>
      <c r="L431" s="137"/>
      <c r="M431" s="137"/>
      <c r="N431" s="137"/>
      <c r="O431" s="137"/>
      <c r="P431" s="137"/>
      <c r="Q431" s="137"/>
      <c r="R431" s="137"/>
      <c r="S431" s="137"/>
      <c r="T431" s="137"/>
      <c r="U431" s="137"/>
      <c r="V431" s="137"/>
      <c r="W431" s="137"/>
      <c r="X431" s="137"/>
      <c r="Y431" s="137"/>
      <c r="Z431" s="137"/>
      <c r="AA431" s="137"/>
      <c r="AB431" s="129" t="str">
        <f>IF(基本情報登録!$D$10="","",IF(基本情報登録!$D$10='登録データ（女）'!F431,1,0))</f>
        <v/>
      </c>
      <c r="AC431" s="137"/>
      <c r="AV431" s="155"/>
    </row>
    <row r="432" spans="1:54">
      <c r="A432" s="177"/>
      <c r="B432" s="137"/>
      <c r="C432" s="137"/>
      <c r="D432" s="137"/>
      <c r="E432" s="170"/>
      <c r="F432" s="137"/>
      <c r="G432" s="170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  <c r="R432" s="137"/>
      <c r="S432" s="137"/>
      <c r="T432" s="137"/>
      <c r="U432" s="137"/>
      <c r="V432" s="137"/>
      <c r="W432" s="137"/>
      <c r="X432" s="137"/>
      <c r="Y432" s="137"/>
      <c r="Z432" s="137"/>
      <c r="AA432" s="137"/>
      <c r="AB432" s="129" t="str">
        <f>IF(基本情報登録!$D$10="","",IF(基本情報登録!$D$10='登録データ（女）'!F432,1,0))</f>
        <v/>
      </c>
      <c r="AC432" s="137"/>
      <c r="AV432" s="155"/>
    </row>
    <row r="433" spans="1:48">
      <c r="A433" s="177"/>
      <c r="B433" s="137"/>
      <c r="C433" s="137"/>
      <c r="D433" s="137"/>
      <c r="E433" s="170"/>
      <c r="F433" s="137"/>
      <c r="G433" s="170"/>
      <c r="H433" s="137"/>
      <c r="I433" s="137"/>
      <c r="J433" s="137"/>
      <c r="K433" s="137"/>
      <c r="L433" s="137"/>
      <c r="M433" s="137"/>
      <c r="N433" s="137"/>
      <c r="O433" s="137"/>
      <c r="P433" s="137"/>
      <c r="Q433" s="137"/>
      <c r="R433" s="137"/>
      <c r="S433" s="137"/>
      <c r="T433" s="137"/>
      <c r="U433" s="137"/>
      <c r="V433" s="137"/>
      <c r="W433" s="137"/>
      <c r="X433" s="137"/>
      <c r="Y433" s="137"/>
      <c r="Z433" s="137"/>
      <c r="AA433" s="137"/>
      <c r="AB433" s="129" t="str">
        <f>IF(基本情報登録!$D$10="","",IF(基本情報登録!$D$10='登録データ（女）'!F433,1,0))</f>
        <v/>
      </c>
      <c r="AC433" s="137"/>
      <c r="AV433" s="155"/>
    </row>
    <row r="434" spans="1:48">
      <c r="A434" s="177"/>
      <c r="B434" s="137"/>
      <c r="C434" s="137"/>
      <c r="D434" s="137"/>
      <c r="E434" s="170"/>
      <c r="F434" s="137"/>
      <c r="G434" s="170"/>
      <c r="H434" s="137"/>
      <c r="I434" s="137"/>
      <c r="J434" s="137"/>
      <c r="K434" s="137"/>
      <c r="L434" s="137"/>
      <c r="M434" s="137"/>
      <c r="N434" s="137"/>
      <c r="O434" s="137"/>
      <c r="P434" s="137"/>
      <c r="Q434" s="137"/>
      <c r="R434" s="137"/>
      <c r="S434" s="137"/>
      <c r="T434" s="137"/>
      <c r="U434" s="137"/>
      <c r="V434" s="137"/>
      <c r="W434" s="137"/>
      <c r="X434" s="137"/>
      <c r="Y434" s="137"/>
      <c r="Z434" s="137"/>
      <c r="AA434" s="137"/>
      <c r="AB434" s="129" t="str">
        <f>IF(基本情報登録!$D$10="","",IF(基本情報登録!$D$10='登録データ（女）'!F434,1,0))</f>
        <v/>
      </c>
      <c r="AC434" s="137"/>
      <c r="AV434" s="155"/>
    </row>
    <row r="435" spans="1:48">
      <c r="A435" s="177"/>
      <c r="B435" s="137"/>
      <c r="C435" s="137"/>
      <c r="D435" s="137"/>
      <c r="E435" s="170"/>
      <c r="F435" s="137"/>
      <c r="G435" s="170"/>
      <c r="H435" s="137"/>
      <c r="I435" s="137"/>
      <c r="J435" s="137"/>
      <c r="K435" s="137"/>
      <c r="L435" s="137"/>
      <c r="M435" s="137"/>
      <c r="N435" s="137"/>
      <c r="O435" s="137"/>
      <c r="P435" s="137"/>
      <c r="Q435" s="137"/>
      <c r="R435" s="137"/>
      <c r="S435" s="137"/>
      <c r="T435" s="137"/>
      <c r="U435" s="137"/>
      <c r="V435" s="137"/>
      <c r="W435" s="137"/>
      <c r="X435" s="137"/>
      <c r="Y435" s="137"/>
      <c r="Z435" s="137"/>
      <c r="AA435" s="137"/>
      <c r="AB435" s="129" t="str">
        <f>IF(基本情報登録!$D$10="","",IF(基本情報登録!$D$10='登録データ（女）'!F435,1,0))</f>
        <v/>
      </c>
      <c r="AC435" s="137"/>
      <c r="AV435" s="155"/>
    </row>
    <row r="436" spans="1:48">
      <c r="A436" s="177"/>
      <c r="B436" s="137"/>
      <c r="C436" s="137"/>
      <c r="D436" s="137"/>
      <c r="E436" s="170"/>
      <c r="F436" s="137"/>
      <c r="G436" s="170"/>
      <c r="H436" s="137"/>
      <c r="I436" s="137"/>
      <c r="J436" s="137"/>
      <c r="K436" s="137"/>
      <c r="L436" s="137"/>
      <c r="M436" s="137"/>
      <c r="N436" s="137"/>
      <c r="O436" s="137"/>
      <c r="P436" s="137"/>
      <c r="Q436" s="137"/>
      <c r="R436" s="137"/>
      <c r="S436" s="137"/>
      <c r="T436" s="137"/>
      <c r="U436" s="137"/>
      <c r="V436" s="137"/>
      <c r="W436" s="137"/>
      <c r="X436" s="137"/>
      <c r="Y436" s="137"/>
      <c r="Z436" s="137"/>
      <c r="AA436" s="137"/>
      <c r="AB436" s="129" t="str">
        <f>IF(基本情報登録!$D$10="","",IF(基本情報登録!$D$10='登録データ（女）'!F436,1,0))</f>
        <v/>
      </c>
      <c r="AC436" s="137"/>
      <c r="AV436" s="155"/>
    </row>
    <row r="437" spans="1:48">
      <c r="A437" s="177"/>
      <c r="B437" s="137"/>
      <c r="C437" s="137"/>
      <c r="D437" s="137"/>
      <c r="E437" s="170"/>
      <c r="F437" s="137"/>
      <c r="G437" s="170"/>
      <c r="H437" s="137"/>
      <c r="I437" s="137"/>
      <c r="J437" s="137"/>
      <c r="K437" s="137"/>
      <c r="L437" s="137"/>
      <c r="M437" s="137"/>
      <c r="N437" s="137"/>
      <c r="O437" s="137"/>
      <c r="P437" s="137"/>
      <c r="Q437" s="137"/>
      <c r="R437" s="137"/>
      <c r="S437" s="137"/>
      <c r="T437" s="137"/>
      <c r="U437" s="137"/>
      <c r="V437" s="137"/>
      <c r="W437" s="137"/>
      <c r="X437" s="137"/>
      <c r="Y437" s="137"/>
      <c r="Z437" s="137"/>
      <c r="AA437" s="137"/>
      <c r="AB437" s="129" t="str">
        <f>IF(基本情報登録!$D$10="","",IF(基本情報登録!$D$10='登録データ（女）'!F437,1,0))</f>
        <v/>
      </c>
      <c r="AC437" s="137"/>
      <c r="AV437" s="155"/>
    </row>
    <row r="438" spans="1:48">
      <c r="A438" s="177"/>
      <c r="B438" s="137"/>
      <c r="C438" s="137"/>
      <c r="D438" s="137"/>
      <c r="E438" s="170"/>
      <c r="F438" s="137"/>
      <c r="G438" s="170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  <c r="S438" s="137"/>
      <c r="T438" s="137"/>
      <c r="U438" s="137"/>
      <c r="V438" s="137"/>
      <c r="W438" s="137"/>
      <c r="X438" s="137"/>
      <c r="Y438" s="137"/>
      <c r="Z438" s="137"/>
      <c r="AA438" s="137"/>
      <c r="AB438" s="129" t="str">
        <f>IF(基本情報登録!$D$10="","",IF(基本情報登録!$D$10='登録データ（女）'!F438,1,0))</f>
        <v/>
      </c>
      <c r="AC438" s="137"/>
      <c r="AV438" s="155"/>
    </row>
    <row r="439" spans="1:48">
      <c r="A439" s="177"/>
      <c r="B439" s="137"/>
      <c r="C439" s="137"/>
      <c r="D439" s="137"/>
      <c r="E439" s="170"/>
      <c r="F439" s="137"/>
      <c r="G439" s="170"/>
      <c r="H439" s="137"/>
      <c r="I439" s="137"/>
      <c r="J439" s="137"/>
      <c r="K439" s="137"/>
      <c r="L439" s="137"/>
      <c r="M439" s="137"/>
      <c r="N439" s="137"/>
      <c r="O439" s="137"/>
      <c r="P439" s="137"/>
      <c r="Q439" s="137"/>
      <c r="R439" s="137"/>
      <c r="S439" s="137"/>
      <c r="T439" s="137"/>
      <c r="U439" s="137"/>
      <c r="V439" s="137"/>
      <c r="W439" s="137"/>
      <c r="X439" s="137"/>
      <c r="Y439" s="137"/>
      <c r="Z439" s="137"/>
      <c r="AA439" s="137"/>
      <c r="AB439" s="129" t="str">
        <f>IF(基本情報登録!$D$10="","",IF(基本情報登録!$D$10='登録データ（女）'!F439,1,0))</f>
        <v/>
      </c>
      <c r="AC439" s="137"/>
      <c r="AV439" s="155"/>
    </row>
    <row r="440" spans="1:48">
      <c r="A440" s="177"/>
      <c r="B440" s="137"/>
      <c r="C440" s="137"/>
      <c r="D440" s="137"/>
      <c r="E440" s="170"/>
      <c r="F440" s="137"/>
      <c r="G440" s="170"/>
      <c r="H440" s="137"/>
      <c r="I440" s="137"/>
      <c r="J440" s="137"/>
      <c r="K440" s="137"/>
      <c r="L440" s="137"/>
      <c r="M440" s="137"/>
      <c r="N440" s="137"/>
      <c r="O440" s="137"/>
      <c r="P440" s="137"/>
      <c r="Q440" s="137"/>
      <c r="R440" s="137"/>
      <c r="S440" s="137"/>
      <c r="T440" s="137"/>
      <c r="U440" s="137"/>
      <c r="V440" s="137"/>
      <c r="W440" s="137"/>
      <c r="X440" s="137"/>
      <c r="Y440" s="137"/>
      <c r="Z440" s="137"/>
      <c r="AA440" s="137"/>
      <c r="AB440" s="129" t="str">
        <f>IF(基本情報登録!$D$10="","",IF(基本情報登録!$D$10='登録データ（女）'!F440,1,0))</f>
        <v/>
      </c>
      <c r="AC440" s="137"/>
      <c r="AV440" s="155"/>
    </row>
    <row r="441" spans="1:48">
      <c r="A441" s="177"/>
      <c r="B441" s="137"/>
      <c r="C441" s="137"/>
      <c r="D441" s="137"/>
      <c r="E441" s="170"/>
      <c r="F441" s="137"/>
      <c r="G441" s="170"/>
      <c r="H441" s="137"/>
      <c r="I441" s="137"/>
      <c r="J441" s="137"/>
      <c r="K441" s="137"/>
      <c r="L441" s="137"/>
      <c r="M441" s="137"/>
      <c r="N441" s="137"/>
      <c r="O441" s="137"/>
      <c r="P441" s="137"/>
      <c r="Q441" s="137"/>
      <c r="R441" s="137"/>
      <c r="S441" s="137"/>
      <c r="T441" s="137"/>
      <c r="U441" s="137"/>
      <c r="V441" s="137"/>
      <c r="W441" s="137"/>
      <c r="X441" s="137"/>
      <c r="Y441" s="137"/>
      <c r="Z441" s="137"/>
      <c r="AA441" s="137"/>
      <c r="AB441" s="129" t="str">
        <f>IF(基本情報登録!$D$10="","",IF(基本情報登録!$D$10='登録データ（女）'!F441,1,0))</f>
        <v/>
      </c>
      <c r="AC441" s="137"/>
      <c r="AV441" s="155"/>
    </row>
    <row r="442" spans="1:48">
      <c r="A442" s="177"/>
      <c r="B442" s="137"/>
      <c r="C442" s="137"/>
      <c r="D442" s="137"/>
      <c r="E442" s="170"/>
      <c r="F442" s="137"/>
      <c r="G442" s="170"/>
      <c r="H442" s="137"/>
      <c r="I442" s="137"/>
      <c r="J442" s="137"/>
      <c r="K442" s="137"/>
      <c r="L442" s="137"/>
      <c r="M442" s="137"/>
      <c r="N442" s="137"/>
      <c r="O442" s="137"/>
      <c r="P442" s="137"/>
      <c r="Q442" s="137"/>
      <c r="R442" s="137"/>
      <c r="S442" s="137"/>
      <c r="T442" s="137"/>
      <c r="U442" s="137"/>
      <c r="V442" s="137"/>
      <c r="W442" s="137"/>
      <c r="X442" s="137"/>
      <c r="Y442" s="137"/>
      <c r="Z442" s="137"/>
      <c r="AA442" s="137"/>
      <c r="AB442" s="129" t="str">
        <f>IF(基本情報登録!$D$10="","",IF(基本情報登録!$D$10='登録データ（女）'!F442,1,0))</f>
        <v/>
      </c>
      <c r="AC442" s="137"/>
      <c r="AV442" s="155"/>
    </row>
    <row r="443" spans="1:48">
      <c r="A443" s="177"/>
      <c r="B443" s="137"/>
      <c r="C443" s="137"/>
      <c r="D443" s="137"/>
      <c r="E443" s="170"/>
      <c r="F443" s="137"/>
      <c r="G443" s="170"/>
      <c r="H443" s="137"/>
      <c r="I443" s="137"/>
      <c r="J443" s="137"/>
      <c r="K443" s="137"/>
      <c r="L443" s="137"/>
      <c r="M443" s="137"/>
      <c r="N443" s="137"/>
      <c r="O443" s="137"/>
      <c r="P443" s="137"/>
      <c r="Q443" s="137"/>
      <c r="R443" s="137"/>
      <c r="S443" s="137"/>
      <c r="T443" s="137"/>
      <c r="U443" s="137"/>
      <c r="V443" s="137"/>
      <c r="W443" s="137"/>
      <c r="X443" s="137"/>
      <c r="Y443" s="137"/>
      <c r="Z443" s="137"/>
      <c r="AA443" s="137"/>
      <c r="AB443" s="129" t="str">
        <f>IF(基本情報登録!$D$10="","",IF(基本情報登録!$D$10='登録データ（女）'!F443,1,0))</f>
        <v/>
      </c>
      <c r="AC443" s="137"/>
      <c r="AV443" s="155"/>
    </row>
    <row r="444" spans="1:48">
      <c r="A444" s="177"/>
      <c r="B444" s="137"/>
      <c r="C444" s="137"/>
      <c r="D444" s="137"/>
      <c r="E444" s="170"/>
      <c r="F444" s="137"/>
      <c r="G444" s="170"/>
      <c r="H444" s="137"/>
      <c r="I444" s="137"/>
      <c r="J444" s="137"/>
      <c r="K444" s="137"/>
      <c r="L444" s="137"/>
      <c r="M444" s="137"/>
      <c r="N444" s="137"/>
      <c r="O444" s="137"/>
      <c r="P444" s="137"/>
      <c r="Q444" s="137"/>
      <c r="R444" s="137"/>
      <c r="S444" s="137"/>
      <c r="T444" s="137"/>
      <c r="U444" s="137"/>
      <c r="V444" s="137"/>
      <c r="W444" s="137"/>
      <c r="X444" s="137"/>
      <c r="Y444" s="137"/>
      <c r="Z444" s="137"/>
      <c r="AA444" s="137"/>
      <c r="AB444" s="129" t="str">
        <f>IF(基本情報登録!$D$10="","",IF(基本情報登録!$D$10='登録データ（女）'!F444,1,0))</f>
        <v/>
      </c>
      <c r="AC444" s="137"/>
      <c r="AV444" s="155"/>
    </row>
    <row r="445" spans="1:48">
      <c r="A445" s="177"/>
      <c r="B445" s="137"/>
      <c r="C445" s="137"/>
      <c r="D445" s="137"/>
      <c r="E445" s="170"/>
      <c r="F445" s="137"/>
      <c r="G445" s="170"/>
      <c r="H445" s="137"/>
      <c r="I445" s="137"/>
      <c r="J445" s="137"/>
      <c r="K445" s="137"/>
      <c r="L445" s="137"/>
      <c r="M445" s="137"/>
      <c r="N445" s="137"/>
      <c r="O445" s="137"/>
      <c r="P445" s="137"/>
      <c r="Q445" s="137"/>
      <c r="R445" s="137"/>
      <c r="S445" s="137"/>
      <c r="T445" s="137"/>
      <c r="U445" s="137"/>
      <c r="V445" s="137"/>
      <c r="W445" s="137"/>
      <c r="X445" s="137"/>
      <c r="Y445" s="137"/>
      <c r="Z445" s="137"/>
      <c r="AA445" s="137"/>
      <c r="AB445" s="129" t="str">
        <f>IF(基本情報登録!$D$10="","",IF(基本情報登録!$D$10='登録データ（女）'!F445,1,0))</f>
        <v/>
      </c>
      <c r="AC445" s="137"/>
      <c r="AV445" s="155"/>
    </row>
    <row r="446" spans="1:48">
      <c r="A446" s="177"/>
      <c r="B446" s="137"/>
      <c r="C446" s="137"/>
      <c r="D446" s="137"/>
      <c r="E446" s="170"/>
      <c r="F446" s="137"/>
      <c r="G446" s="170"/>
      <c r="H446" s="137"/>
      <c r="I446" s="137"/>
      <c r="J446" s="137"/>
      <c r="K446" s="137"/>
      <c r="L446" s="137"/>
      <c r="M446" s="137"/>
      <c r="N446" s="137"/>
      <c r="O446" s="137"/>
      <c r="P446" s="137"/>
      <c r="Q446" s="137"/>
      <c r="R446" s="137"/>
      <c r="S446" s="137"/>
      <c r="T446" s="137"/>
      <c r="U446" s="137"/>
      <c r="V446" s="137"/>
      <c r="W446" s="137"/>
      <c r="X446" s="137"/>
      <c r="Y446" s="137"/>
      <c r="Z446" s="137"/>
      <c r="AA446" s="137"/>
      <c r="AB446" s="129" t="str">
        <f>IF(基本情報登録!$D$10="","",IF(基本情報登録!$D$10='登録データ（女）'!F446,1,0))</f>
        <v/>
      </c>
      <c r="AC446" s="137"/>
      <c r="AV446" s="155"/>
    </row>
    <row r="447" spans="1:48">
      <c r="A447" s="177"/>
      <c r="B447" s="137"/>
      <c r="C447" s="137"/>
      <c r="D447" s="137"/>
      <c r="E447" s="170"/>
      <c r="F447" s="137"/>
      <c r="G447" s="170"/>
      <c r="H447" s="137"/>
      <c r="I447" s="137"/>
      <c r="J447" s="137"/>
      <c r="K447" s="137"/>
      <c r="L447" s="137"/>
      <c r="M447" s="137"/>
      <c r="N447" s="137"/>
      <c r="O447" s="137"/>
      <c r="P447" s="137"/>
      <c r="Q447" s="137"/>
      <c r="R447" s="137"/>
      <c r="S447" s="137"/>
      <c r="T447" s="137"/>
      <c r="U447" s="137"/>
      <c r="V447" s="137"/>
      <c r="W447" s="137"/>
      <c r="X447" s="137"/>
      <c r="Y447" s="137"/>
      <c r="Z447" s="137"/>
      <c r="AA447" s="137"/>
      <c r="AB447" s="129" t="str">
        <f>IF(基本情報登録!$D$10="","",IF(基本情報登録!$D$10='登録データ（女）'!F447,1,0))</f>
        <v/>
      </c>
      <c r="AC447" s="137"/>
      <c r="AV447" s="155"/>
    </row>
    <row r="448" spans="1:48">
      <c r="A448" s="177"/>
      <c r="B448" s="137"/>
      <c r="C448" s="137"/>
      <c r="D448" s="137"/>
      <c r="E448" s="170"/>
      <c r="F448" s="137"/>
      <c r="G448" s="170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  <c r="R448" s="137"/>
      <c r="S448" s="137"/>
      <c r="T448" s="137"/>
      <c r="U448" s="137"/>
      <c r="V448" s="137"/>
      <c r="W448" s="137"/>
      <c r="X448" s="137"/>
      <c r="Y448" s="137"/>
      <c r="Z448" s="137"/>
      <c r="AA448" s="137"/>
      <c r="AB448" s="129" t="str">
        <f>IF(基本情報登録!$D$10="","",IF(基本情報登録!$D$10='登録データ（女）'!F448,1,0))</f>
        <v/>
      </c>
      <c r="AC448" s="137"/>
      <c r="AV448" s="155"/>
    </row>
    <row r="449" spans="1:48">
      <c r="A449" s="177"/>
      <c r="B449" s="137"/>
      <c r="C449" s="137"/>
      <c r="D449" s="137"/>
      <c r="E449" s="170"/>
      <c r="F449" s="137"/>
      <c r="G449" s="170"/>
      <c r="H449" s="137"/>
      <c r="I449" s="137"/>
      <c r="J449" s="137"/>
      <c r="K449" s="137"/>
      <c r="L449" s="137"/>
      <c r="M449" s="137"/>
      <c r="N449" s="137"/>
      <c r="O449" s="137"/>
      <c r="P449" s="137"/>
      <c r="Q449" s="137"/>
      <c r="R449" s="137"/>
      <c r="S449" s="137"/>
      <c r="T449" s="137"/>
      <c r="U449" s="137"/>
      <c r="V449" s="137"/>
      <c r="W449" s="137"/>
      <c r="X449" s="137"/>
      <c r="Y449" s="137"/>
      <c r="Z449" s="137"/>
      <c r="AA449" s="137"/>
      <c r="AB449" s="129" t="str">
        <f>IF(基本情報登録!$D$10="","",IF(基本情報登録!$D$10='登録データ（女）'!F449,1,0))</f>
        <v/>
      </c>
      <c r="AC449" s="137"/>
      <c r="AV449" s="155"/>
    </row>
    <row r="450" spans="1:48">
      <c r="A450" s="177"/>
      <c r="B450" s="137"/>
      <c r="C450" s="137"/>
      <c r="D450" s="137"/>
      <c r="E450" s="170"/>
      <c r="F450" s="137"/>
      <c r="G450" s="170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  <c r="S450" s="137"/>
      <c r="T450" s="137"/>
      <c r="U450" s="137"/>
      <c r="V450" s="137"/>
      <c r="W450" s="137"/>
      <c r="X450" s="137"/>
      <c r="Y450" s="137"/>
      <c r="Z450" s="137"/>
      <c r="AA450" s="137"/>
      <c r="AB450" s="129" t="str">
        <f>IF(基本情報登録!$D$10="","",IF(基本情報登録!$D$10='登録データ（女）'!F450,1,0))</f>
        <v/>
      </c>
      <c r="AC450" s="137"/>
      <c r="AV450" s="155"/>
    </row>
    <row r="451" spans="1:48">
      <c r="A451" s="177"/>
      <c r="B451" s="137"/>
      <c r="C451" s="137"/>
      <c r="D451" s="137"/>
      <c r="E451" s="170"/>
      <c r="F451" s="137"/>
      <c r="G451" s="170"/>
      <c r="H451" s="137"/>
      <c r="I451" s="137"/>
      <c r="J451" s="137"/>
      <c r="K451" s="137"/>
      <c r="L451" s="137"/>
      <c r="M451" s="137"/>
      <c r="N451" s="137"/>
      <c r="O451" s="137"/>
      <c r="P451" s="137"/>
      <c r="Q451" s="137"/>
      <c r="R451" s="137"/>
      <c r="S451" s="137"/>
      <c r="T451" s="137"/>
      <c r="U451" s="137"/>
      <c r="V451" s="137"/>
      <c r="W451" s="137"/>
      <c r="X451" s="137"/>
      <c r="Y451" s="137"/>
      <c r="Z451" s="137"/>
      <c r="AA451" s="137"/>
      <c r="AB451" s="129" t="str">
        <f>IF(基本情報登録!$D$10="","",IF(基本情報登録!$D$10='登録データ（女）'!F451,1,0))</f>
        <v/>
      </c>
      <c r="AC451" s="137"/>
      <c r="AV451" s="155"/>
    </row>
    <row r="452" spans="1:48">
      <c r="A452" s="177"/>
      <c r="B452" s="137"/>
      <c r="C452" s="137"/>
      <c r="D452" s="137"/>
      <c r="E452" s="170"/>
      <c r="F452" s="137"/>
      <c r="G452" s="170"/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  <c r="R452" s="137"/>
      <c r="S452" s="137"/>
      <c r="T452" s="137"/>
      <c r="U452" s="137"/>
      <c r="V452" s="137"/>
      <c r="W452" s="137"/>
      <c r="X452" s="137"/>
      <c r="Y452" s="137"/>
      <c r="Z452" s="137"/>
      <c r="AA452" s="137"/>
      <c r="AB452" s="129" t="str">
        <f>IF(基本情報登録!$D$10="","",IF(基本情報登録!$D$10='登録データ（女）'!F452,1,0))</f>
        <v/>
      </c>
      <c r="AC452" s="137"/>
      <c r="AV452" s="155"/>
    </row>
    <row r="453" spans="1:48">
      <c r="A453" s="177"/>
      <c r="B453" s="137"/>
      <c r="C453" s="137"/>
      <c r="D453" s="137"/>
      <c r="E453" s="170"/>
      <c r="F453" s="137"/>
      <c r="G453" s="170"/>
      <c r="H453" s="137"/>
      <c r="I453" s="137"/>
      <c r="J453" s="137"/>
      <c r="K453" s="137"/>
      <c r="L453" s="137"/>
      <c r="M453" s="137"/>
      <c r="N453" s="137"/>
      <c r="O453" s="137"/>
      <c r="P453" s="137"/>
      <c r="Q453" s="137"/>
      <c r="R453" s="137"/>
      <c r="S453" s="137"/>
      <c r="T453" s="137"/>
      <c r="U453" s="137"/>
      <c r="V453" s="137"/>
      <c r="W453" s="137"/>
      <c r="X453" s="137"/>
      <c r="Y453" s="137"/>
      <c r="Z453" s="137"/>
      <c r="AA453" s="137"/>
      <c r="AB453" s="129" t="str">
        <f>IF(基本情報登録!$D$10="","",IF(基本情報登録!$D$10='登録データ（女）'!F453,1,0))</f>
        <v/>
      </c>
      <c r="AC453" s="137"/>
      <c r="AV453" s="155"/>
    </row>
    <row r="454" spans="1:48">
      <c r="A454" s="177"/>
      <c r="B454" s="137"/>
      <c r="C454" s="137"/>
      <c r="D454" s="137"/>
      <c r="E454" s="170"/>
      <c r="F454" s="137"/>
      <c r="G454" s="170"/>
      <c r="H454" s="137"/>
      <c r="I454" s="137"/>
      <c r="J454" s="137"/>
      <c r="K454" s="137"/>
      <c r="L454" s="137"/>
      <c r="M454" s="137"/>
      <c r="N454" s="137"/>
      <c r="O454" s="137"/>
      <c r="P454" s="137"/>
      <c r="Q454" s="137"/>
      <c r="R454" s="137"/>
      <c r="S454" s="137"/>
      <c r="T454" s="137"/>
      <c r="U454" s="137"/>
      <c r="V454" s="137"/>
      <c r="W454" s="137"/>
      <c r="X454" s="137"/>
      <c r="Y454" s="137"/>
      <c r="Z454" s="137"/>
      <c r="AA454" s="137"/>
      <c r="AB454" s="129" t="str">
        <f>IF(基本情報登録!$D$10="","",IF(基本情報登録!$D$10='登録データ（女）'!F454,1,0))</f>
        <v/>
      </c>
      <c r="AC454" s="137"/>
      <c r="AV454" s="155"/>
    </row>
    <row r="455" spans="1:48">
      <c r="A455" s="177"/>
      <c r="B455" s="137"/>
      <c r="C455" s="137"/>
      <c r="D455" s="137"/>
      <c r="E455" s="170"/>
      <c r="F455" s="137"/>
      <c r="G455" s="170"/>
      <c r="H455" s="137"/>
      <c r="I455" s="137"/>
      <c r="J455" s="137"/>
      <c r="K455" s="137"/>
      <c r="L455" s="137"/>
      <c r="M455" s="137"/>
      <c r="N455" s="137"/>
      <c r="O455" s="137"/>
      <c r="P455" s="137"/>
      <c r="Q455" s="137"/>
      <c r="R455" s="137"/>
      <c r="S455" s="137"/>
      <c r="T455" s="137"/>
      <c r="U455" s="137"/>
      <c r="V455" s="137"/>
      <c r="W455" s="137"/>
      <c r="X455" s="137"/>
      <c r="Y455" s="137"/>
      <c r="Z455" s="137"/>
      <c r="AA455" s="137"/>
      <c r="AB455" s="129" t="str">
        <f>IF(基本情報登録!$D$10="","",IF(基本情報登録!$D$10='登録データ（女）'!F455,1,0))</f>
        <v/>
      </c>
      <c r="AC455" s="137"/>
      <c r="AV455" s="155"/>
    </row>
    <row r="456" spans="1:48">
      <c r="A456" s="177"/>
      <c r="B456" s="137"/>
      <c r="C456" s="137"/>
      <c r="D456" s="137"/>
      <c r="E456" s="170"/>
      <c r="F456" s="137"/>
      <c r="G456" s="170"/>
      <c r="H456" s="137"/>
      <c r="I456" s="137"/>
      <c r="J456" s="137"/>
      <c r="K456" s="137"/>
      <c r="L456" s="137"/>
      <c r="M456" s="137"/>
      <c r="N456" s="137"/>
      <c r="O456" s="137"/>
      <c r="P456" s="137"/>
      <c r="Q456" s="137"/>
      <c r="R456" s="137"/>
      <c r="S456" s="137"/>
      <c r="T456" s="137"/>
      <c r="U456" s="137"/>
      <c r="V456" s="137"/>
      <c r="W456" s="137"/>
      <c r="X456" s="137"/>
      <c r="Y456" s="137"/>
      <c r="Z456" s="137"/>
      <c r="AA456" s="137"/>
      <c r="AB456" s="129" t="str">
        <f>IF(基本情報登録!$D$10="","",IF(基本情報登録!$D$10='登録データ（女）'!F456,1,0))</f>
        <v/>
      </c>
      <c r="AC456" s="137"/>
      <c r="AV456" s="155"/>
    </row>
    <row r="457" spans="1:48">
      <c r="A457" s="177"/>
      <c r="B457" s="137"/>
      <c r="C457" s="137"/>
      <c r="D457" s="137"/>
      <c r="E457" s="170"/>
      <c r="F457" s="137"/>
      <c r="G457" s="170"/>
      <c r="H457" s="137"/>
      <c r="I457" s="137"/>
      <c r="J457" s="137"/>
      <c r="K457" s="137"/>
      <c r="L457" s="137"/>
      <c r="M457" s="137"/>
      <c r="N457" s="137"/>
      <c r="O457" s="137"/>
      <c r="P457" s="137"/>
      <c r="Q457" s="137"/>
      <c r="R457" s="137"/>
      <c r="S457" s="137"/>
      <c r="T457" s="137"/>
      <c r="U457" s="137"/>
      <c r="V457" s="137"/>
      <c r="W457" s="137"/>
      <c r="X457" s="137"/>
      <c r="Y457" s="137"/>
      <c r="Z457" s="137"/>
      <c r="AA457" s="137"/>
      <c r="AB457" s="129" t="str">
        <f>IF(基本情報登録!$D$10="","",IF(基本情報登録!$D$10='登録データ（女）'!F457,1,0))</f>
        <v/>
      </c>
      <c r="AC457" s="137"/>
      <c r="AV457" s="155"/>
    </row>
    <row r="458" spans="1:48">
      <c r="A458" s="177"/>
      <c r="B458" s="137"/>
      <c r="C458" s="137"/>
      <c r="D458" s="137"/>
      <c r="E458" s="170"/>
      <c r="F458" s="137"/>
      <c r="G458" s="170"/>
      <c r="H458" s="137"/>
      <c r="I458" s="137"/>
      <c r="J458" s="137"/>
      <c r="K458" s="137"/>
      <c r="L458" s="137"/>
      <c r="M458" s="137"/>
      <c r="N458" s="137"/>
      <c r="O458" s="137"/>
      <c r="P458" s="137"/>
      <c r="Q458" s="137"/>
      <c r="R458" s="137"/>
      <c r="S458" s="137"/>
      <c r="T458" s="137"/>
      <c r="U458" s="137"/>
      <c r="V458" s="137"/>
      <c r="W458" s="137"/>
      <c r="X458" s="137"/>
      <c r="Y458" s="137"/>
      <c r="Z458" s="137"/>
      <c r="AA458" s="137"/>
      <c r="AB458" s="129" t="str">
        <f>IF(基本情報登録!$D$10="","",IF(基本情報登録!$D$10='登録データ（女）'!F458,1,0))</f>
        <v/>
      </c>
      <c r="AC458" s="137"/>
      <c r="AV458" s="155"/>
    </row>
    <row r="459" spans="1:48">
      <c r="A459" s="177"/>
      <c r="B459" s="137"/>
      <c r="C459" s="137"/>
      <c r="D459" s="137"/>
      <c r="E459" s="170"/>
      <c r="F459" s="137"/>
      <c r="G459" s="170"/>
      <c r="H459" s="137"/>
      <c r="I459" s="137"/>
      <c r="J459" s="137"/>
      <c r="K459" s="137"/>
      <c r="L459" s="137"/>
      <c r="M459" s="137"/>
      <c r="N459" s="137"/>
      <c r="O459" s="137"/>
      <c r="P459" s="137"/>
      <c r="Q459" s="137"/>
      <c r="R459" s="137"/>
      <c r="S459" s="137"/>
      <c r="T459" s="137"/>
      <c r="U459" s="137"/>
      <c r="V459" s="137"/>
      <c r="W459" s="137"/>
      <c r="X459" s="137"/>
      <c r="Y459" s="137"/>
      <c r="Z459" s="137"/>
      <c r="AA459" s="137"/>
      <c r="AB459" s="129" t="str">
        <f>IF(基本情報登録!$D$10="","",IF(基本情報登録!$D$10='登録データ（女）'!F459,1,0))</f>
        <v/>
      </c>
      <c r="AC459" s="137"/>
      <c r="AV459" s="155"/>
    </row>
    <row r="460" spans="1:48">
      <c r="A460" s="177"/>
      <c r="B460" s="137"/>
      <c r="C460" s="137"/>
      <c r="D460" s="137"/>
      <c r="E460" s="170"/>
      <c r="F460" s="137"/>
      <c r="G460" s="170"/>
      <c r="H460" s="137"/>
      <c r="I460" s="137"/>
      <c r="J460" s="137"/>
      <c r="K460" s="137"/>
      <c r="L460" s="137"/>
      <c r="M460" s="137"/>
      <c r="N460" s="137"/>
      <c r="O460" s="137"/>
      <c r="P460" s="137"/>
      <c r="Q460" s="137"/>
      <c r="R460" s="137"/>
      <c r="S460" s="137"/>
      <c r="T460" s="137"/>
      <c r="U460" s="137"/>
      <c r="V460" s="137"/>
      <c r="W460" s="137"/>
      <c r="X460" s="137"/>
      <c r="Y460" s="137"/>
      <c r="Z460" s="137"/>
      <c r="AA460" s="137"/>
      <c r="AB460" s="129" t="str">
        <f>IF(基本情報登録!$D$10="","",IF(基本情報登録!$D$10='登録データ（女）'!F460,1,0))</f>
        <v/>
      </c>
      <c r="AC460" s="137"/>
      <c r="AV460" s="155"/>
    </row>
    <row r="461" spans="1:48">
      <c r="A461" s="177"/>
      <c r="B461" s="137"/>
      <c r="C461" s="137"/>
      <c r="D461" s="137"/>
      <c r="E461" s="170"/>
      <c r="F461" s="137"/>
      <c r="G461" s="170"/>
      <c r="H461" s="137"/>
      <c r="I461" s="137"/>
      <c r="J461" s="137"/>
      <c r="K461" s="137"/>
      <c r="L461" s="137"/>
      <c r="M461" s="137"/>
      <c r="N461" s="137"/>
      <c r="O461" s="137"/>
      <c r="P461" s="137"/>
      <c r="Q461" s="137"/>
      <c r="R461" s="137"/>
      <c r="S461" s="137"/>
      <c r="T461" s="137"/>
      <c r="U461" s="137"/>
      <c r="V461" s="137"/>
      <c r="W461" s="137"/>
      <c r="X461" s="137"/>
      <c r="Y461" s="137"/>
      <c r="Z461" s="137"/>
      <c r="AA461" s="137"/>
      <c r="AB461" s="129" t="str">
        <f>IF(基本情報登録!$D$10="","",IF(基本情報登録!$D$10='登録データ（女）'!F461,1,0))</f>
        <v/>
      </c>
      <c r="AC461" s="137"/>
      <c r="AV461" s="155"/>
    </row>
    <row r="462" spans="1:48">
      <c r="A462" s="177"/>
      <c r="B462" s="137"/>
      <c r="C462" s="137"/>
      <c r="D462" s="137"/>
      <c r="E462" s="170"/>
      <c r="F462" s="137"/>
      <c r="G462" s="170"/>
      <c r="H462" s="137"/>
      <c r="I462" s="137"/>
      <c r="J462" s="137"/>
      <c r="K462" s="137"/>
      <c r="L462" s="137"/>
      <c r="M462" s="137"/>
      <c r="N462" s="137"/>
      <c r="O462" s="137"/>
      <c r="P462" s="137"/>
      <c r="Q462" s="137"/>
      <c r="R462" s="137"/>
      <c r="S462" s="137"/>
      <c r="T462" s="137"/>
      <c r="U462" s="137"/>
      <c r="V462" s="137"/>
      <c r="W462" s="137"/>
      <c r="X462" s="137"/>
      <c r="Y462" s="137"/>
      <c r="Z462" s="137"/>
      <c r="AA462" s="137"/>
      <c r="AB462" s="129" t="str">
        <f>IF(基本情報登録!$D$10="","",IF(基本情報登録!$D$10='登録データ（女）'!F462,1,0))</f>
        <v/>
      </c>
      <c r="AC462" s="137"/>
      <c r="AV462" s="155"/>
    </row>
    <row r="463" spans="1:48">
      <c r="A463" s="177"/>
      <c r="B463" s="137"/>
      <c r="C463" s="137"/>
      <c r="D463" s="137"/>
      <c r="E463" s="170"/>
      <c r="F463" s="137"/>
      <c r="G463" s="170"/>
      <c r="H463" s="137"/>
      <c r="I463" s="137"/>
      <c r="J463" s="137"/>
      <c r="K463" s="137"/>
      <c r="L463" s="137"/>
      <c r="M463" s="137"/>
      <c r="N463" s="137"/>
      <c r="O463" s="137"/>
      <c r="P463" s="137"/>
      <c r="Q463" s="137"/>
      <c r="R463" s="137"/>
      <c r="S463" s="137"/>
      <c r="T463" s="137"/>
      <c r="U463" s="137"/>
      <c r="V463" s="137"/>
      <c r="W463" s="137"/>
      <c r="X463" s="137"/>
      <c r="Y463" s="137"/>
      <c r="Z463" s="137"/>
      <c r="AA463" s="137"/>
      <c r="AB463" s="129" t="str">
        <f>IF(基本情報登録!$D$10="","",IF(基本情報登録!$D$10='登録データ（女）'!F463,1,0))</f>
        <v/>
      </c>
      <c r="AC463" s="137"/>
      <c r="AV463" s="155"/>
    </row>
    <row r="464" spans="1:48">
      <c r="A464" s="177"/>
      <c r="B464" s="137"/>
      <c r="C464" s="137"/>
      <c r="D464" s="137"/>
      <c r="E464" s="170"/>
      <c r="F464" s="137"/>
      <c r="G464" s="170"/>
      <c r="H464" s="137"/>
      <c r="I464" s="137"/>
      <c r="J464" s="137"/>
      <c r="K464" s="137"/>
      <c r="L464" s="137"/>
      <c r="M464" s="137"/>
      <c r="N464" s="137"/>
      <c r="O464" s="137"/>
      <c r="P464" s="137"/>
      <c r="Q464" s="137"/>
      <c r="R464" s="137"/>
      <c r="S464" s="137"/>
      <c r="T464" s="137"/>
      <c r="U464" s="137"/>
      <c r="V464" s="137"/>
      <c r="W464" s="137"/>
      <c r="X464" s="137"/>
      <c r="Y464" s="137"/>
      <c r="Z464" s="137"/>
      <c r="AA464" s="137"/>
      <c r="AB464" s="129" t="str">
        <f>IF(基本情報登録!$D$10="","",IF(基本情報登録!$D$10='登録データ（女）'!F464,1,0))</f>
        <v/>
      </c>
      <c r="AC464" s="137"/>
      <c r="AV464" s="155"/>
    </row>
    <row r="465" spans="1:48">
      <c r="A465" s="177"/>
      <c r="B465" s="137"/>
      <c r="C465" s="137"/>
      <c r="D465" s="137"/>
      <c r="E465" s="170"/>
      <c r="F465" s="137"/>
      <c r="G465" s="170"/>
      <c r="H465" s="137"/>
      <c r="I465" s="137"/>
      <c r="J465" s="137"/>
      <c r="K465" s="137"/>
      <c r="L465" s="137"/>
      <c r="M465" s="137"/>
      <c r="N465" s="137"/>
      <c r="O465" s="137"/>
      <c r="P465" s="137"/>
      <c r="Q465" s="137"/>
      <c r="R465" s="137"/>
      <c r="S465" s="137"/>
      <c r="T465" s="137"/>
      <c r="U465" s="137"/>
      <c r="V465" s="137"/>
      <c r="W465" s="137"/>
      <c r="X465" s="137"/>
      <c r="Y465" s="137"/>
      <c r="Z465" s="137"/>
      <c r="AA465" s="137"/>
      <c r="AB465" s="129" t="str">
        <f>IF(基本情報登録!$D$10="","",IF(基本情報登録!$D$10='登録データ（女）'!F465,1,0))</f>
        <v/>
      </c>
      <c r="AC465" s="137"/>
      <c r="AV465" s="155"/>
    </row>
    <row r="466" spans="1:48">
      <c r="A466" s="177"/>
      <c r="B466" s="137"/>
      <c r="C466" s="137"/>
      <c r="D466" s="137"/>
      <c r="E466" s="170"/>
      <c r="F466" s="137"/>
      <c r="G466" s="170"/>
      <c r="H466" s="137"/>
      <c r="I466" s="137"/>
      <c r="J466" s="137"/>
      <c r="K466" s="137"/>
      <c r="L466" s="137"/>
      <c r="M466" s="137"/>
      <c r="N466" s="137"/>
      <c r="O466" s="137"/>
      <c r="P466" s="137"/>
      <c r="Q466" s="137"/>
      <c r="R466" s="137"/>
      <c r="S466" s="137"/>
      <c r="T466" s="137"/>
      <c r="U466" s="137"/>
      <c r="V466" s="137"/>
      <c r="W466" s="137"/>
      <c r="X466" s="137"/>
      <c r="Y466" s="137"/>
      <c r="Z466" s="137"/>
      <c r="AA466" s="137"/>
      <c r="AB466" s="129" t="str">
        <f>IF(基本情報登録!$D$10="","",IF(基本情報登録!$D$10='登録データ（女）'!F466,1,0))</f>
        <v/>
      </c>
      <c r="AC466" s="137"/>
      <c r="AV466" s="155"/>
    </row>
    <row r="467" spans="1:48">
      <c r="A467" s="177"/>
      <c r="B467" s="137"/>
      <c r="C467" s="137"/>
      <c r="D467" s="137"/>
      <c r="E467" s="170"/>
      <c r="F467" s="137"/>
      <c r="G467" s="170"/>
      <c r="H467" s="137"/>
      <c r="I467" s="137"/>
      <c r="J467" s="137"/>
      <c r="K467" s="137"/>
      <c r="L467" s="137"/>
      <c r="M467" s="137"/>
      <c r="N467" s="137"/>
      <c r="O467" s="137"/>
      <c r="P467" s="137"/>
      <c r="Q467" s="137"/>
      <c r="R467" s="137"/>
      <c r="S467" s="137"/>
      <c r="T467" s="137"/>
      <c r="U467" s="137"/>
      <c r="V467" s="137"/>
      <c r="W467" s="137"/>
      <c r="X467" s="137"/>
      <c r="Y467" s="137"/>
      <c r="Z467" s="137"/>
      <c r="AA467" s="137"/>
      <c r="AB467" s="129" t="str">
        <f>IF(基本情報登録!$D$10="","",IF(基本情報登録!$D$10='登録データ（女）'!F467,1,0))</f>
        <v/>
      </c>
      <c r="AC467" s="137"/>
      <c r="AV467" s="155"/>
    </row>
    <row r="468" spans="1:48">
      <c r="A468" s="177"/>
      <c r="B468" s="137"/>
      <c r="C468" s="137"/>
      <c r="D468" s="137"/>
      <c r="E468" s="170"/>
      <c r="F468" s="137"/>
      <c r="G468" s="170"/>
      <c r="H468" s="137"/>
      <c r="I468" s="137"/>
      <c r="J468" s="137"/>
      <c r="K468" s="137"/>
      <c r="L468" s="137"/>
      <c r="M468" s="137"/>
      <c r="N468" s="137"/>
      <c r="O468" s="137"/>
      <c r="P468" s="137"/>
      <c r="Q468" s="137"/>
      <c r="R468" s="137"/>
      <c r="S468" s="137"/>
      <c r="T468" s="137"/>
      <c r="U468" s="137"/>
      <c r="V468" s="137"/>
      <c r="W468" s="137"/>
      <c r="X468" s="137"/>
      <c r="Y468" s="137"/>
      <c r="Z468" s="137"/>
      <c r="AA468" s="137"/>
      <c r="AB468" s="129" t="str">
        <f>IF(基本情報登録!$D$10="","",IF(基本情報登録!$D$10='登録データ（女）'!F468,1,0))</f>
        <v/>
      </c>
      <c r="AC468" s="137"/>
      <c r="AV468" s="155"/>
    </row>
    <row r="469" spans="1:48">
      <c r="A469" s="177"/>
      <c r="B469" s="137"/>
      <c r="C469" s="137"/>
      <c r="D469" s="137"/>
      <c r="E469" s="170"/>
      <c r="F469" s="137"/>
      <c r="G469" s="170"/>
      <c r="H469" s="137"/>
      <c r="I469" s="137"/>
      <c r="J469" s="137"/>
      <c r="K469" s="137"/>
      <c r="L469" s="137"/>
      <c r="M469" s="137"/>
      <c r="N469" s="137"/>
      <c r="O469" s="137"/>
      <c r="P469" s="137"/>
      <c r="Q469" s="137"/>
      <c r="R469" s="137"/>
      <c r="S469" s="137"/>
      <c r="T469" s="137"/>
      <c r="U469" s="137"/>
      <c r="V469" s="137"/>
      <c r="W469" s="137"/>
      <c r="X469" s="137"/>
      <c r="Y469" s="137"/>
      <c r="Z469" s="137"/>
      <c r="AA469" s="137"/>
      <c r="AB469" s="129" t="str">
        <f>IF(基本情報登録!$D$10="","",IF(基本情報登録!$D$10='登録データ（女）'!F469,1,0))</f>
        <v/>
      </c>
      <c r="AC469" s="137"/>
      <c r="AV469" s="155"/>
    </row>
    <row r="470" spans="1:48">
      <c r="A470" s="177"/>
      <c r="B470" s="137"/>
      <c r="C470" s="137"/>
      <c r="D470" s="137"/>
      <c r="E470" s="170"/>
      <c r="F470" s="137"/>
      <c r="G470" s="170"/>
      <c r="H470" s="137"/>
      <c r="I470" s="137"/>
      <c r="J470" s="137"/>
      <c r="K470" s="137"/>
      <c r="L470" s="137"/>
      <c r="M470" s="137"/>
      <c r="N470" s="137"/>
      <c r="O470" s="137"/>
      <c r="P470" s="137"/>
      <c r="Q470" s="137"/>
      <c r="R470" s="137"/>
      <c r="S470" s="137"/>
      <c r="T470" s="137"/>
      <c r="U470" s="137"/>
      <c r="V470" s="137"/>
      <c r="W470" s="137"/>
      <c r="X470" s="137"/>
      <c r="Y470" s="137"/>
      <c r="Z470" s="137"/>
      <c r="AA470" s="137"/>
      <c r="AB470" s="129" t="str">
        <f>IF(基本情報登録!$D$10="","",IF(基本情報登録!$D$10='登録データ（女）'!F470,1,0))</f>
        <v/>
      </c>
      <c r="AC470" s="137"/>
      <c r="AV470" s="155"/>
    </row>
    <row r="471" spans="1:48">
      <c r="A471" s="177"/>
      <c r="B471" s="137"/>
      <c r="C471" s="137"/>
      <c r="D471" s="137"/>
      <c r="E471" s="170"/>
      <c r="F471" s="137"/>
      <c r="G471" s="170"/>
      <c r="H471" s="137"/>
      <c r="I471" s="137"/>
      <c r="J471" s="137"/>
      <c r="K471" s="137"/>
      <c r="L471" s="137"/>
      <c r="M471" s="137"/>
      <c r="N471" s="137"/>
      <c r="O471" s="137"/>
      <c r="P471" s="137"/>
      <c r="Q471" s="137"/>
      <c r="R471" s="137"/>
      <c r="S471" s="137"/>
      <c r="T471" s="137"/>
      <c r="U471" s="137"/>
      <c r="V471" s="137"/>
      <c r="W471" s="137"/>
      <c r="X471" s="137"/>
      <c r="Y471" s="137"/>
      <c r="Z471" s="137"/>
      <c r="AA471" s="137"/>
      <c r="AB471" s="129" t="str">
        <f>IF(基本情報登録!$D$10="","",IF(基本情報登録!$D$10='登録データ（女）'!F471,1,0))</f>
        <v/>
      </c>
      <c r="AC471" s="137"/>
      <c r="AV471" s="155"/>
    </row>
    <row r="472" spans="1:48">
      <c r="A472" s="177"/>
      <c r="B472" s="137"/>
      <c r="C472" s="137"/>
      <c r="D472" s="137"/>
      <c r="E472" s="170"/>
      <c r="F472" s="137"/>
      <c r="G472" s="170"/>
      <c r="H472" s="137"/>
      <c r="I472" s="137"/>
      <c r="J472" s="137"/>
      <c r="K472" s="137"/>
      <c r="L472" s="137"/>
      <c r="M472" s="137"/>
      <c r="N472" s="137"/>
      <c r="O472" s="137"/>
      <c r="P472" s="137"/>
      <c r="Q472" s="137"/>
      <c r="R472" s="137"/>
      <c r="S472" s="137"/>
      <c r="T472" s="137"/>
      <c r="U472" s="137"/>
      <c r="V472" s="137"/>
      <c r="W472" s="137"/>
      <c r="X472" s="137"/>
      <c r="Y472" s="137"/>
      <c r="Z472" s="137"/>
      <c r="AA472" s="137"/>
      <c r="AB472" s="129" t="str">
        <f>IF(基本情報登録!$D$10="","",IF(基本情報登録!$D$10='登録データ（女）'!F472,1,0))</f>
        <v/>
      </c>
      <c r="AC472" s="137"/>
      <c r="AV472" s="155"/>
    </row>
    <row r="473" spans="1:48">
      <c r="A473" s="177"/>
      <c r="B473" s="137"/>
      <c r="C473" s="137"/>
      <c r="D473" s="137"/>
      <c r="E473" s="170"/>
      <c r="F473" s="137"/>
      <c r="G473" s="170"/>
      <c r="H473" s="137"/>
      <c r="I473" s="137"/>
      <c r="J473" s="137"/>
      <c r="K473" s="137"/>
      <c r="L473" s="137"/>
      <c r="M473" s="137"/>
      <c r="N473" s="137"/>
      <c r="O473" s="137"/>
      <c r="P473" s="137"/>
      <c r="Q473" s="137"/>
      <c r="R473" s="137"/>
      <c r="S473" s="137"/>
      <c r="T473" s="137"/>
      <c r="U473" s="137"/>
      <c r="V473" s="137"/>
      <c r="W473" s="137"/>
      <c r="X473" s="137"/>
      <c r="Y473" s="137"/>
      <c r="Z473" s="137"/>
      <c r="AA473" s="137"/>
      <c r="AB473" s="129" t="str">
        <f>IF(基本情報登録!$D$10="","",IF(基本情報登録!$D$10='登録データ（女）'!F473,1,0))</f>
        <v/>
      </c>
      <c r="AC473" s="137"/>
      <c r="AV473" s="155"/>
    </row>
    <row r="474" spans="1:48">
      <c r="A474" s="177"/>
      <c r="B474" s="137"/>
      <c r="C474" s="137"/>
      <c r="D474" s="137"/>
      <c r="E474" s="170"/>
      <c r="F474" s="137"/>
      <c r="G474" s="170"/>
      <c r="H474" s="137"/>
      <c r="I474" s="137"/>
      <c r="J474" s="137"/>
      <c r="K474" s="137"/>
      <c r="L474" s="137"/>
      <c r="M474" s="137"/>
      <c r="N474" s="137"/>
      <c r="O474" s="137"/>
      <c r="P474" s="137"/>
      <c r="Q474" s="137"/>
      <c r="R474" s="137"/>
      <c r="S474" s="137"/>
      <c r="T474" s="137"/>
      <c r="U474" s="137"/>
      <c r="V474" s="137"/>
      <c r="W474" s="137"/>
      <c r="X474" s="137"/>
      <c r="Y474" s="137"/>
      <c r="Z474" s="137"/>
      <c r="AA474" s="137"/>
      <c r="AB474" s="129" t="str">
        <f>IF(基本情報登録!$D$10="","",IF(基本情報登録!$D$10='登録データ（女）'!F474,1,0))</f>
        <v/>
      </c>
      <c r="AC474" s="137"/>
      <c r="AV474" s="155"/>
    </row>
    <row r="475" spans="1:48">
      <c r="A475" s="177"/>
      <c r="B475" s="137"/>
      <c r="C475" s="137"/>
      <c r="D475" s="137"/>
      <c r="E475" s="170"/>
      <c r="F475" s="137"/>
      <c r="G475" s="170"/>
      <c r="H475" s="137"/>
      <c r="I475" s="137"/>
      <c r="J475" s="137"/>
      <c r="K475" s="137"/>
      <c r="L475" s="137"/>
      <c r="M475" s="137"/>
      <c r="N475" s="137"/>
      <c r="O475" s="137"/>
      <c r="P475" s="137"/>
      <c r="Q475" s="137"/>
      <c r="R475" s="137"/>
      <c r="S475" s="137"/>
      <c r="T475" s="137"/>
      <c r="U475" s="137"/>
      <c r="V475" s="137"/>
      <c r="W475" s="137"/>
      <c r="X475" s="137"/>
      <c r="Y475" s="137"/>
      <c r="Z475" s="137"/>
      <c r="AA475" s="137"/>
      <c r="AB475" s="129" t="str">
        <f>IF(基本情報登録!$D$10="","",IF(基本情報登録!$D$10='登録データ（女）'!F475,1,0))</f>
        <v/>
      </c>
      <c r="AC475" s="137"/>
      <c r="AV475" s="155"/>
    </row>
    <row r="476" spans="1:48">
      <c r="A476" s="177"/>
      <c r="B476" s="137"/>
      <c r="C476" s="137"/>
      <c r="D476" s="137"/>
      <c r="E476" s="170"/>
      <c r="F476" s="137"/>
      <c r="G476" s="170"/>
      <c r="H476" s="137"/>
      <c r="I476" s="137"/>
      <c r="J476" s="137"/>
      <c r="K476" s="137"/>
      <c r="L476" s="137"/>
      <c r="M476" s="137"/>
      <c r="N476" s="137"/>
      <c r="O476" s="137"/>
      <c r="P476" s="137"/>
      <c r="Q476" s="137"/>
      <c r="R476" s="137"/>
      <c r="S476" s="137"/>
      <c r="T476" s="137"/>
      <c r="U476" s="137"/>
      <c r="V476" s="137"/>
      <c r="W476" s="137"/>
      <c r="X476" s="137"/>
      <c r="Y476" s="137"/>
      <c r="Z476" s="137"/>
      <c r="AA476" s="137"/>
      <c r="AB476" s="129" t="str">
        <f>IF(基本情報登録!$D$10="","",IF(基本情報登録!$D$10='登録データ（女）'!F476,1,0))</f>
        <v/>
      </c>
      <c r="AC476" s="137"/>
      <c r="AV476" s="155"/>
    </row>
    <row r="477" spans="1:48">
      <c r="A477" s="177"/>
      <c r="B477" s="137"/>
      <c r="C477" s="137"/>
      <c r="D477" s="137"/>
      <c r="E477" s="170"/>
      <c r="F477" s="137"/>
      <c r="G477" s="170"/>
      <c r="H477" s="137"/>
      <c r="I477" s="137"/>
      <c r="J477" s="137"/>
      <c r="K477" s="137"/>
      <c r="L477" s="137"/>
      <c r="M477" s="137"/>
      <c r="N477" s="137"/>
      <c r="O477" s="137"/>
      <c r="P477" s="137"/>
      <c r="Q477" s="137"/>
      <c r="R477" s="137"/>
      <c r="S477" s="137"/>
      <c r="T477" s="137"/>
      <c r="U477" s="137"/>
      <c r="V477" s="137"/>
      <c r="W477" s="137"/>
      <c r="X477" s="137"/>
      <c r="Y477" s="137"/>
      <c r="Z477" s="137"/>
      <c r="AA477" s="137"/>
      <c r="AB477" s="129" t="str">
        <f>IF(基本情報登録!$D$10="","",IF(基本情報登録!$D$10='登録データ（女）'!F477,1,0))</f>
        <v/>
      </c>
      <c r="AC477" s="137"/>
      <c r="AV477" s="155"/>
    </row>
    <row r="478" spans="1:48">
      <c r="A478" s="177"/>
      <c r="B478" s="137"/>
      <c r="C478" s="137"/>
      <c r="D478" s="137"/>
      <c r="E478" s="170"/>
      <c r="F478" s="137"/>
      <c r="G478" s="170"/>
      <c r="H478" s="137"/>
      <c r="I478" s="137"/>
      <c r="J478" s="137"/>
      <c r="K478" s="137"/>
      <c r="L478" s="137"/>
      <c r="M478" s="137"/>
      <c r="N478" s="137"/>
      <c r="O478" s="137"/>
      <c r="P478" s="137"/>
      <c r="Q478" s="137"/>
      <c r="R478" s="137"/>
      <c r="S478" s="137"/>
      <c r="T478" s="137"/>
      <c r="U478" s="137"/>
      <c r="V478" s="137"/>
      <c r="W478" s="137"/>
      <c r="X478" s="137"/>
      <c r="Y478" s="137"/>
      <c r="Z478" s="137"/>
      <c r="AA478" s="137"/>
      <c r="AB478" s="129" t="str">
        <f>IF(基本情報登録!$D$10="","",IF(基本情報登録!$D$10='登録データ（女）'!F478,1,0))</f>
        <v/>
      </c>
      <c r="AC478" s="137"/>
      <c r="AV478" s="155"/>
    </row>
    <row r="479" spans="1:48">
      <c r="A479" s="177"/>
      <c r="B479" s="137"/>
      <c r="C479" s="137"/>
      <c r="D479" s="137"/>
      <c r="E479" s="170"/>
      <c r="F479" s="137"/>
      <c r="G479" s="170"/>
      <c r="H479" s="137"/>
      <c r="I479" s="137"/>
      <c r="J479" s="137"/>
      <c r="K479" s="137"/>
      <c r="L479" s="137"/>
      <c r="M479" s="137"/>
      <c r="N479" s="137"/>
      <c r="O479" s="137"/>
      <c r="P479" s="137"/>
      <c r="Q479" s="137"/>
      <c r="R479" s="137"/>
      <c r="S479" s="137"/>
      <c r="T479" s="137"/>
      <c r="U479" s="137"/>
      <c r="V479" s="137"/>
      <c r="W479" s="137"/>
      <c r="X479" s="137"/>
      <c r="Y479" s="137"/>
      <c r="Z479" s="137"/>
      <c r="AA479" s="137"/>
      <c r="AB479" s="129" t="str">
        <f>IF(基本情報登録!$D$10="","",IF(基本情報登録!$D$10='登録データ（女）'!F479,1,0))</f>
        <v/>
      </c>
      <c r="AC479" s="137"/>
      <c r="AV479" s="155"/>
    </row>
    <row r="480" spans="1:48">
      <c r="A480" s="177"/>
      <c r="B480" s="137"/>
      <c r="C480" s="137"/>
      <c r="D480" s="137"/>
      <c r="E480" s="170"/>
      <c r="F480" s="137"/>
      <c r="G480" s="170"/>
      <c r="H480" s="137"/>
      <c r="I480" s="137"/>
      <c r="J480" s="137"/>
      <c r="K480" s="137"/>
      <c r="L480" s="137"/>
      <c r="M480" s="137"/>
      <c r="N480" s="137"/>
      <c r="O480" s="137"/>
      <c r="P480" s="137"/>
      <c r="Q480" s="137"/>
      <c r="R480" s="137"/>
      <c r="S480" s="137"/>
      <c r="T480" s="137"/>
      <c r="U480" s="137"/>
      <c r="V480" s="137"/>
      <c r="W480" s="137"/>
      <c r="X480" s="137"/>
      <c r="Y480" s="137"/>
      <c r="Z480" s="137"/>
      <c r="AA480" s="137"/>
      <c r="AB480" s="129" t="str">
        <f>IF(基本情報登録!$D$10="","",IF(基本情報登録!$D$10='登録データ（女）'!F480,1,0))</f>
        <v/>
      </c>
      <c r="AC480" s="137"/>
      <c r="AV480" s="155"/>
    </row>
    <row r="481" spans="1:48">
      <c r="A481" s="177"/>
      <c r="B481" s="137"/>
      <c r="C481" s="137"/>
      <c r="D481" s="137"/>
      <c r="E481" s="170"/>
      <c r="F481" s="137"/>
      <c r="G481" s="170"/>
      <c r="H481" s="137"/>
      <c r="I481" s="137"/>
      <c r="J481" s="137"/>
      <c r="K481" s="137"/>
      <c r="L481" s="137"/>
      <c r="M481" s="137"/>
      <c r="N481" s="137"/>
      <c r="O481" s="137"/>
      <c r="P481" s="137"/>
      <c r="Q481" s="137"/>
      <c r="R481" s="137"/>
      <c r="S481" s="137"/>
      <c r="T481" s="137"/>
      <c r="U481" s="137"/>
      <c r="V481" s="137"/>
      <c r="W481" s="137"/>
      <c r="X481" s="137"/>
      <c r="Y481" s="137"/>
      <c r="Z481" s="137"/>
      <c r="AA481" s="137"/>
      <c r="AB481" s="129" t="str">
        <f>IF(基本情報登録!$D$10="","",IF(基本情報登録!$D$10='登録データ（女）'!F481,1,0))</f>
        <v/>
      </c>
      <c r="AC481" s="137"/>
      <c r="AV481" s="155"/>
    </row>
    <row r="482" spans="1:48">
      <c r="A482" s="177"/>
      <c r="B482" s="137"/>
      <c r="C482" s="137"/>
      <c r="D482" s="137"/>
      <c r="E482" s="170"/>
      <c r="F482" s="137"/>
      <c r="G482" s="170"/>
      <c r="H482" s="137"/>
      <c r="I482" s="137"/>
      <c r="J482" s="137"/>
      <c r="K482" s="137"/>
      <c r="L482" s="137"/>
      <c r="M482" s="137"/>
      <c r="N482" s="137"/>
      <c r="O482" s="137"/>
      <c r="P482" s="137"/>
      <c r="Q482" s="137"/>
      <c r="R482" s="137"/>
      <c r="S482" s="137"/>
      <c r="T482" s="137"/>
      <c r="U482" s="137"/>
      <c r="V482" s="137"/>
      <c r="W482" s="137"/>
      <c r="X482" s="137"/>
      <c r="Y482" s="137"/>
      <c r="Z482" s="137"/>
      <c r="AA482" s="137"/>
      <c r="AB482" s="129" t="str">
        <f>IF(基本情報登録!$D$10="","",IF(基本情報登録!$D$10='登録データ（女）'!F482,1,0))</f>
        <v/>
      </c>
      <c r="AC482" s="137"/>
      <c r="AV482" s="155"/>
    </row>
    <row r="483" spans="1:48">
      <c r="A483" s="177"/>
      <c r="B483" s="137"/>
      <c r="C483" s="137"/>
      <c r="D483" s="137"/>
      <c r="E483" s="170"/>
      <c r="F483" s="137"/>
      <c r="G483" s="170"/>
      <c r="H483" s="137"/>
      <c r="I483" s="137"/>
      <c r="J483" s="137"/>
      <c r="K483" s="137"/>
      <c r="L483" s="137"/>
      <c r="M483" s="137"/>
      <c r="N483" s="137"/>
      <c r="O483" s="137"/>
      <c r="P483" s="137"/>
      <c r="Q483" s="137"/>
      <c r="R483" s="137"/>
      <c r="S483" s="137"/>
      <c r="T483" s="137"/>
      <c r="U483" s="137"/>
      <c r="V483" s="137"/>
      <c r="W483" s="137"/>
      <c r="X483" s="137"/>
      <c r="Y483" s="137"/>
      <c r="Z483" s="137"/>
      <c r="AA483" s="137"/>
      <c r="AB483" s="129" t="str">
        <f>IF(基本情報登録!$D$10="","",IF(基本情報登録!$D$10='登録データ（女）'!F483,1,0))</f>
        <v/>
      </c>
      <c r="AC483" s="137"/>
      <c r="AV483" s="155"/>
    </row>
    <row r="484" spans="1:48">
      <c r="A484" s="177"/>
      <c r="B484" s="137"/>
      <c r="C484" s="137"/>
      <c r="D484" s="137"/>
      <c r="E484" s="170"/>
      <c r="F484" s="137"/>
      <c r="G484" s="170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  <c r="R484" s="137"/>
      <c r="S484" s="137"/>
      <c r="T484" s="137"/>
      <c r="U484" s="137"/>
      <c r="V484" s="137"/>
      <c r="W484" s="137"/>
      <c r="X484" s="137"/>
      <c r="Y484" s="137"/>
      <c r="Z484" s="137"/>
      <c r="AA484" s="137"/>
      <c r="AB484" s="129" t="str">
        <f>IF(基本情報登録!$D$10="","",IF(基本情報登録!$D$10='登録データ（女）'!F484,1,0))</f>
        <v/>
      </c>
      <c r="AC484" s="137"/>
      <c r="AV484" s="155"/>
    </row>
    <row r="485" spans="1:48">
      <c r="A485" s="177"/>
      <c r="B485" s="137"/>
      <c r="C485" s="137"/>
      <c r="D485" s="137"/>
      <c r="E485" s="170"/>
      <c r="F485" s="137"/>
      <c r="G485" s="170"/>
      <c r="H485" s="137"/>
      <c r="I485" s="137"/>
      <c r="J485" s="137"/>
      <c r="K485" s="137"/>
      <c r="L485" s="137"/>
      <c r="M485" s="137"/>
      <c r="N485" s="137"/>
      <c r="O485" s="137"/>
      <c r="P485" s="137"/>
      <c r="Q485" s="137"/>
      <c r="R485" s="137"/>
      <c r="S485" s="137"/>
      <c r="T485" s="137"/>
      <c r="U485" s="137"/>
      <c r="V485" s="137"/>
      <c r="W485" s="137"/>
      <c r="X485" s="137"/>
      <c r="Y485" s="137"/>
      <c r="Z485" s="137"/>
      <c r="AA485" s="137"/>
      <c r="AB485" s="129" t="str">
        <f>IF(基本情報登録!$D$10="","",IF(基本情報登録!$D$10='登録データ（女）'!F485,1,0))</f>
        <v/>
      </c>
      <c r="AC485" s="137"/>
      <c r="AV485" s="155"/>
    </row>
    <row r="486" spans="1:48">
      <c r="A486" s="177"/>
      <c r="B486" s="137"/>
      <c r="C486" s="137"/>
      <c r="D486" s="137"/>
      <c r="E486" s="170"/>
      <c r="F486" s="137"/>
      <c r="G486" s="170"/>
      <c r="H486" s="137"/>
      <c r="I486" s="137"/>
      <c r="J486" s="137"/>
      <c r="K486" s="137"/>
      <c r="L486" s="137"/>
      <c r="M486" s="137"/>
      <c r="N486" s="137"/>
      <c r="O486" s="137"/>
      <c r="P486" s="137"/>
      <c r="Q486" s="137"/>
      <c r="R486" s="137"/>
      <c r="S486" s="137"/>
      <c r="T486" s="137"/>
      <c r="U486" s="137"/>
      <c r="V486" s="137"/>
      <c r="W486" s="137"/>
      <c r="X486" s="137"/>
      <c r="Y486" s="137"/>
      <c r="Z486" s="137"/>
      <c r="AA486" s="137"/>
      <c r="AB486" s="129" t="str">
        <f>IF(基本情報登録!$D$10="","",IF(基本情報登録!$D$10='登録データ（女）'!F486,1,0))</f>
        <v/>
      </c>
      <c r="AC486" s="137"/>
      <c r="AV486" s="155"/>
    </row>
    <row r="487" spans="1:48">
      <c r="A487" s="177"/>
      <c r="B487" s="137"/>
      <c r="C487" s="137"/>
      <c r="D487" s="137"/>
      <c r="E487" s="170"/>
      <c r="F487" s="137"/>
      <c r="G487" s="170"/>
      <c r="H487" s="137"/>
      <c r="I487" s="137"/>
      <c r="J487" s="137"/>
      <c r="K487" s="137"/>
      <c r="L487" s="137"/>
      <c r="M487" s="137"/>
      <c r="N487" s="137"/>
      <c r="O487" s="137"/>
      <c r="P487" s="137"/>
      <c r="Q487" s="137"/>
      <c r="R487" s="137"/>
      <c r="S487" s="137"/>
      <c r="T487" s="137"/>
      <c r="U487" s="137"/>
      <c r="V487" s="137"/>
      <c r="W487" s="137"/>
      <c r="X487" s="137"/>
      <c r="Y487" s="137"/>
      <c r="Z487" s="137"/>
      <c r="AA487" s="137"/>
      <c r="AB487" s="129" t="str">
        <f>IF(基本情報登録!$D$10="","",IF(基本情報登録!$D$10='登録データ（女）'!F487,1,0))</f>
        <v/>
      </c>
      <c r="AC487" s="137"/>
      <c r="AV487" s="155"/>
    </row>
    <row r="488" spans="1:48">
      <c r="A488" s="177"/>
      <c r="B488" s="137"/>
      <c r="C488" s="137"/>
      <c r="D488" s="137"/>
      <c r="E488" s="170"/>
      <c r="F488" s="137"/>
      <c r="G488" s="170"/>
      <c r="H488" s="137"/>
      <c r="I488" s="137"/>
      <c r="J488" s="137"/>
      <c r="K488" s="137"/>
      <c r="L488" s="137"/>
      <c r="M488" s="137"/>
      <c r="N488" s="137"/>
      <c r="O488" s="137"/>
      <c r="P488" s="137"/>
      <c r="Q488" s="137"/>
      <c r="R488" s="137"/>
      <c r="S488" s="137"/>
      <c r="T488" s="137"/>
      <c r="U488" s="137"/>
      <c r="V488" s="137"/>
      <c r="W488" s="137"/>
      <c r="X488" s="137"/>
      <c r="Y488" s="137"/>
      <c r="Z488" s="137"/>
      <c r="AA488" s="137"/>
      <c r="AB488" s="129" t="str">
        <f>IF(基本情報登録!$D$10="","",IF(基本情報登録!$D$10='登録データ（女）'!F488,1,0))</f>
        <v/>
      </c>
      <c r="AC488" s="137"/>
      <c r="AV488" s="155"/>
    </row>
    <row r="489" spans="1:48">
      <c r="A489" s="177"/>
      <c r="B489" s="137"/>
      <c r="C489" s="137"/>
      <c r="D489" s="137"/>
      <c r="E489" s="170"/>
      <c r="F489" s="137"/>
      <c r="G489" s="170"/>
      <c r="H489" s="137"/>
      <c r="I489" s="137"/>
      <c r="J489" s="137"/>
      <c r="K489" s="137"/>
      <c r="L489" s="137"/>
      <c r="M489" s="137"/>
      <c r="N489" s="137"/>
      <c r="O489" s="137"/>
      <c r="P489" s="137"/>
      <c r="Q489" s="137"/>
      <c r="R489" s="137"/>
      <c r="S489" s="137"/>
      <c r="T489" s="137"/>
      <c r="U489" s="137"/>
      <c r="V489" s="137"/>
      <c r="W489" s="137"/>
      <c r="X489" s="137"/>
      <c r="Y489" s="137"/>
      <c r="Z489" s="137"/>
      <c r="AA489" s="137"/>
      <c r="AB489" s="129" t="str">
        <f>IF(基本情報登録!$D$10="","",IF(基本情報登録!$D$10='登録データ（女）'!F489,1,0))</f>
        <v/>
      </c>
      <c r="AC489" s="137"/>
      <c r="AV489" s="155"/>
    </row>
    <row r="490" spans="1:48">
      <c r="A490" s="177"/>
      <c r="B490" s="137"/>
      <c r="C490" s="137"/>
      <c r="D490" s="137"/>
      <c r="E490" s="170"/>
      <c r="F490" s="137"/>
      <c r="G490" s="170"/>
      <c r="H490" s="137"/>
      <c r="I490" s="137"/>
      <c r="J490" s="137"/>
      <c r="K490" s="137"/>
      <c r="L490" s="137"/>
      <c r="M490" s="137"/>
      <c r="N490" s="137"/>
      <c r="O490" s="137"/>
      <c r="P490" s="137"/>
      <c r="Q490" s="137"/>
      <c r="R490" s="137"/>
      <c r="S490" s="137"/>
      <c r="T490" s="137"/>
      <c r="U490" s="137"/>
      <c r="V490" s="137"/>
      <c r="W490" s="137"/>
      <c r="X490" s="137"/>
      <c r="Y490" s="137"/>
      <c r="Z490" s="137"/>
      <c r="AA490" s="137"/>
      <c r="AB490" s="129" t="str">
        <f>IF(基本情報登録!$D$10="","",IF(基本情報登録!$D$10='登録データ（女）'!F490,1,0))</f>
        <v/>
      </c>
      <c r="AC490" s="137"/>
      <c r="AV490" s="155"/>
    </row>
    <row r="491" spans="1:48">
      <c r="A491" s="177"/>
      <c r="B491" s="137"/>
      <c r="C491" s="137"/>
      <c r="D491" s="137"/>
      <c r="E491" s="170"/>
      <c r="F491" s="137"/>
      <c r="G491" s="170"/>
      <c r="H491" s="137"/>
      <c r="I491" s="137"/>
      <c r="J491" s="137"/>
      <c r="K491" s="137"/>
      <c r="L491" s="137"/>
      <c r="M491" s="137"/>
      <c r="N491" s="137"/>
      <c r="O491" s="137"/>
      <c r="P491" s="137"/>
      <c r="Q491" s="137"/>
      <c r="R491" s="137"/>
      <c r="S491" s="137"/>
      <c r="T491" s="137"/>
      <c r="U491" s="137"/>
      <c r="V491" s="137"/>
      <c r="W491" s="137"/>
      <c r="X491" s="137"/>
      <c r="Y491" s="137"/>
      <c r="Z491" s="137"/>
      <c r="AA491" s="137"/>
      <c r="AB491" s="129" t="str">
        <f>IF(基本情報登録!$D$10="","",IF(基本情報登録!$D$10='登録データ（女）'!F491,1,0))</f>
        <v/>
      </c>
      <c r="AC491" s="137"/>
      <c r="AV491" s="155"/>
    </row>
    <row r="492" spans="1:48">
      <c r="A492" s="177"/>
      <c r="B492" s="137"/>
      <c r="C492" s="137"/>
      <c r="D492" s="137"/>
      <c r="E492" s="170"/>
      <c r="F492" s="137"/>
      <c r="G492" s="170"/>
      <c r="H492" s="137"/>
      <c r="I492" s="137"/>
      <c r="J492" s="137"/>
      <c r="K492" s="137"/>
      <c r="L492" s="137"/>
      <c r="M492" s="137"/>
      <c r="N492" s="137"/>
      <c r="O492" s="137"/>
      <c r="P492" s="137"/>
      <c r="Q492" s="137"/>
      <c r="R492" s="137"/>
      <c r="S492" s="137"/>
      <c r="T492" s="137"/>
      <c r="U492" s="137"/>
      <c r="V492" s="137"/>
      <c r="W492" s="137"/>
      <c r="X492" s="137"/>
      <c r="Y492" s="137"/>
      <c r="Z492" s="137"/>
      <c r="AA492" s="137"/>
      <c r="AB492" s="129" t="str">
        <f>IF(基本情報登録!$D$10="","",IF(基本情報登録!$D$10='登録データ（女）'!F492,1,0))</f>
        <v/>
      </c>
      <c r="AC492" s="137"/>
      <c r="AV492" s="155"/>
    </row>
    <row r="493" spans="1:48">
      <c r="A493" s="177"/>
      <c r="B493" s="137"/>
      <c r="C493" s="137"/>
      <c r="D493" s="137"/>
      <c r="E493" s="170"/>
      <c r="F493" s="137"/>
      <c r="G493" s="170"/>
      <c r="H493" s="137"/>
      <c r="I493" s="137"/>
      <c r="J493" s="137"/>
      <c r="K493" s="137"/>
      <c r="L493" s="137"/>
      <c r="M493" s="137"/>
      <c r="N493" s="137"/>
      <c r="O493" s="137"/>
      <c r="P493" s="137"/>
      <c r="Q493" s="137"/>
      <c r="R493" s="137"/>
      <c r="S493" s="137"/>
      <c r="T493" s="137"/>
      <c r="U493" s="137"/>
      <c r="V493" s="137"/>
      <c r="W493" s="137"/>
      <c r="X493" s="137"/>
      <c r="Y493" s="137"/>
      <c r="Z493" s="137"/>
      <c r="AA493" s="137"/>
      <c r="AB493" s="129" t="str">
        <f>IF(基本情報登録!$D$10="","",IF(基本情報登録!$D$10='登録データ（女）'!F493,1,0))</f>
        <v/>
      </c>
      <c r="AC493" s="137"/>
      <c r="AV493" s="155"/>
    </row>
    <row r="494" spans="1:48">
      <c r="A494" s="177"/>
      <c r="B494" s="137"/>
      <c r="C494" s="137"/>
      <c r="D494" s="137"/>
      <c r="E494" s="170"/>
      <c r="F494" s="137"/>
      <c r="G494" s="170"/>
      <c r="H494" s="137"/>
      <c r="I494" s="137"/>
      <c r="J494" s="137"/>
      <c r="K494" s="137"/>
      <c r="L494" s="137"/>
      <c r="M494" s="137"/>
      <c r="N494" s="137"/>
      <c r="O494" s="137"/>
      <c r="P494" s="137"/>
      <c r="Q494" s="137"/>
      <c r="R494" s="137"/>
      <c r="S494" s="137"/>
      <c r="T494" s="137"/>
      <c r="U494" s="137"/>
      <c r="V494" s="137"/>
      <c r="W494" s="137"/>
      <c r="X494" s="137"/>
      <c r="Y494" s="137"/>
      <c r="Z494" s="137"/>
      <c r="AA494" s="137"/>
      <c r="AB494" s="129" t="str">
        <f>IF(基本情報登録!$D$10="","",IF(基本情報登録!$D$10='登録データ（女）'!F494,1,0))</f>
        <v/>
      </c>
      <c r="AC494" s="137"/>
      <c r="AV494" s="155"/>
    </row>
    <row r="495" spans="1:48">
      <c r="A495" s="177"/>
      <c r="B495" s="137"/>
      <c r="C495" s="137"/>
      <c r="D495" s="137"/>
      <c r="E495" s="170"/>
      <c r="F495" s="137"/>
      <c r="G495" s="170"/>
      <c r="H495" s="137"/>
      <c r="I495" s="137"/>
      <c r="J495" s="137"/>
      <c r="K495" s="137"/>
      <c r="L495" s="137"/>
      <c r="M495" s="137"/>
      <c r="N495" s="137"/>
      <c r="O495" s="137"/>
      <c r="P495" s="137"/>
      <c r="Q495" s="137"/>
      <c r="R495" s="137"/>
      <c r="S495" s="137"/>
      <c r="T495" s="137"/>
      <c r="U495" s="137"/>
      <c r="V495" s="137"/>
      <c r="W495" s="137"/>
      <c r="X495" s="137"/>
      <c r="Y495" s="137"/>
      <c r="Z495" s="137"/>
      <c r="AA495" s="137"/>
      <c r="AB495" s="129" t="str">
        <f>IF(基本情報登録!$D$10="","",IF(基本情報登録!$D$10='登録データ（女）'!F495,1,0))</f>
        <v/>
      </c>
      <c r="AC495" s="137"/>
      <c r="AV495" s="155"/>
    </row>
    <row r="496" spans="1:48">
      <c r="A496" s="177"/>
      <c r="B496" s="137"/>
      <c r="C496" s="137"/>
      <c r="D496" s="137"/>
      <c r="E496" s="170"/>
      <c r="F496" s="137"/>
      <c r="G496" s="170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  <c r="R496" s="137"/>
      <c r="S496" s="137"/>
      <c r="T496" s="137"/>
      <c r="U496" s="137"/>
      <c r="V496" s="137"/>
      <c r="W496" s="137"/>
      <c r="X496" s="137"/>
      <c r="Y496" s="137"/>
      <c r="Z496" s="137"/>
      <c r="AA496" s="137"/>
      <c r="AB496" s="129" t="str">
        <f>IF(基本情報登録!$D$10="","",IF(基本情報登録!$D$10='登録データ（女）'!F496,1,0))</f>
        <v/>
      </c>
      <c r="AC496" s="137"/>
      <c r="AV496" s="155"/>
    </row>
    <row r="497" spans="1:48">
      <c r="A497" s="177"/>
      <c r="B497" s="137"/>
      <c r="C497" s="137"/>
      <c r="D497" s="137"/>
      <c r="E497" s="170"/>
      <c r="F497" s="137"/>
      <c r="G497" s="170"/>
      <c r="H497" s="137"/>
      <c r="I497" s="137"/>
      <c r="J497" s="137"/>
      <c r="K497" s="137"/>
      <c r="L497" s="137"/>
      <c r="M497" s="137"/>
      <c r="N497" s="137"/>
      <c r="O497" s="137"/>
      <c r="P497" s="137"/>
      <c r="Q497" s="137"/>
      <c r="R497" s="137"/>
      <c r="S497" s="137"/>
      <c r="T497" s="137"/>
      <c r="U497" s="137"/>
      <c r="V497" s="137"/>
      <c r="W497" s="137"/>
      <c r="X497" s="137"/>
      <c r="Y497" s="137"/>
      <c r="Z497" s="137"/>
      <c r="AA497" s="137"/>
      <c r="AB497" s="129" t="str">
        <f>IF(基本情報登録!$D$10="","",IF(基本情報登録!$D$10='登録データ（女）'!F497,1,0))</f>
        <v/>
      </c>
      <c r="AC497" s="137"/>
      <c r="AV497" s="155"/>
    </row>
    <row r="498" spans="1:48">
      <c r="A498" s="177"/>
      <c r="B498" s="137"/>
      <c r="C498" s="137"/>
      <c r="D498" s="137"/>
      <c r="E498" s="170"/>
      <c r="F498" s="137"/>
      <c r="G498" s="170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  <c r="R498" s="137"/>
      <c r="S498" s="137"/>
      <c r="T498" s="137"/>
      <c r="U498" s="137"/>
      <c r="V498" s="137"/>
      <c r="W498" s="137"/>
      <c r="X498" s="137"/>
      <c r="Y498" s="137"/>
      <c r="Z498" s="137"/>
      <c r="AA498" s="137"/>
      <c r="AB498" s="129" t="str">
        <f>IF(基本情報登録!$D$10="","",IF(基本情報登録!$D$10='登録データ（女）'!F498,1,0))</f>
        <v/>
      </c>
      <c r="AC498" s="137"/>
      <c r="AV498" s="155"/>
    </row>
    <row r="499" spans="1:48">
      <c r="A499" s="177"/>
      <c r="B499" s="137"/>
      <c r="C499" s="137"/>
      <c r="D499" s="137"/>
      <c r="E499" s="170"/>
      <c r="F499" s="137"/>
      <c r="G499" s="170"/>
      <c r="H499" s="137"/>
      <c r="I499" s="137"/>
      <c r="J499" s="137"/>
      <c r="K499" s="137"/>
      <c r="L499" s="137"/>
      <c r="M499" s="137"/>
      <c r="N499" s="137"/>
      <c r="O499" s="137"/>
      <c r="P499" s="137"/>
      <c r="Q499" s="137"/>
      <c r="R499" s="137"/>
      <c r="S499" s="137"/>
      <c r="T499" s="137"/>
      <c r="U499" s="137"/>
      <c r="V499" s="137"/>
      <c r="W499" s="137"/>
      <c r="X499" s="137"/>
      <c r="Y499" s="137"/>
      <c r="Z499" s="137"/>
      <c r="AA499" s="137"/>
      <c r="AB499" s="129" t="str">
        <f>IF(基本情報登録!$D$10="","",IF(基本情報登録!$D$10='登録データ（女）'!F499,1,0))</f>
        <v/>
      </c>
      <c r="AC499" s="137"/>
      <c r="AV499" s="155"/>
    </row>
    <row r="500" spans="1:48">
      <c r="A500" s="177"/>
      <c r="B500" s="137"/>
      <c r="C500" s="137"/>
      <c r="D500" s="137"/>
      <c r="E500" s="170"/>
      <c r="F500" s="137"/>
      <c r="G500" s="170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  <c r="R500" s="137"/>
      <c r="S500" s="137"/>
      <c r="T500" s="137"/>
      <c r="U500" s="137"/>
      <c r="V500" s="137"/>
      <c r="W500" s="137"/>
      <c r="X500" s="137"/>
      <c r="Y500" s="137"/>
      <c r="Z500" s="137"/>
      <c r="AA500" s="137"/>
      <c r="AB500" s="129" t="str">
        <f>IF(基本情報登録!$D$10="","",IF(基本情報登録!$D$10='登録データ（女）'!F500,1,0))</f>
        <v/>
      </c>
      <c r="AC500" s="137"/>
      <c r="AV500" s="155"/>
    </row>
    <row r="501" spans="1:48">
      <c r="A501" s="177"/>
      <c r="B501" s="137"/>
      <c r="C501" s="137"/>
      <c r="D501" s="137"/>
      <c r="E501" s="170"/>
      <c r="F501" s="137"/>
      <c r="G501" s="170"/>
      <c r="H501" s="137"/>
      <c r="I501" s="137"/>
      <c r="J501" s="137"/>
      <c r="K501" s="137"/>
      <c r="L501" s="137"/>
      <c r="M501" s="137"/>
      <c r="N501" s="137"/>
      <c r="O501" s="137"/>
      <c r="P501" s="137"/>
      <c r="Q501" s="137"/>
      <c r="R501" s="137"/>
      <c r="S501" s="137"/>
      <c r="T501" s="137"/>
      <c r="U501" s="137"/>
      <c r="V501" s="137"/>
      <c r="W501" s="137"/>
      <c r="X501" s="137"/>
      <c r="Y501" s="137"/>
      <c r="Z501" s="137"/>
      <c r="AA501" s="137"/>
      <c r="AB501" s="129" t="str">
        <f>IF(基本情報登録!$D$10="","",IF(基本情報登録!$D$10='登録データ（女）'!F501,1,0))</f>
        <v/>
      </c>
      <c r="AC501" s="137"/>
      <c r="AV501" s="155"/>
    </row>
    <row r="502" spans="1:48">
      <c r="A502" s="177"/>
      <c r="B502" s="137"/>
      <c r="C502" s="137"/>
      <c r="D502" s="137"/>
      <c r="E502" s="170"/>
      <c r="F502" s="137"/>
      <c r="G502" s="170"/>
      <c r="H502" s="137"/>
      <c r="I502" s="137"/>
      <c r="J502" s="137"/>
      <c r="K502" s="137"/>
      <c r="L502" s="137"/>
      <c r="M502" s="137"/>
      <c r="N502" s="137"/>
      <c r="O502" s="137"/>
      <c r="P502" s="137"/>
      <c r="Q502" s="137"/>
      <c r="R502" s="137"/>
      <c r="S502" s="137"/>
      <c r="T502" s="137"/>
      <c r="U502" s="137"/>
      <c r="V502" s="137"/>
      <c r="W502" s="137"/>
      <c r="X502" s="137"/>
      <c r="Y502" s="137"/>
      <c r="Z502" s="137"/>
      <c r="AA502" s="137"/>
      <c r="AB502" s="129" t="str">
        <f>IF(基本情報登録!$D$10="","",IF(基本情報登録!$D$10='登録データ（女）'!F502,1,0))</f>
        <v/>
      </c>
      <c r="AC502" s="137"/>
      <c r="AV502" s="155"/>
    </row>
    <row r="503" spans="1:48">
      <c r="A503" s="177"/>
      <c r="B503" s="137"/>
      <c r="C503" s="137"/>
      <c r="D503" s="137"/>
      <c r="E503" s="170"/>
      <c r="F503" s="137"/>
      <c r="G503" s="170"/>
      <c r="H503" s="137"/>
      <c r="I503" s="137"/>
      <c r="J503" s="137"/>
      <c r="K503" s="137"/>
      <c r="L503" s="137"/>
      <c r="M503" s="137"/>
      <c r="N503" s="137"/>
      <c r="O503" s="137"/>
      <c r="P503" s="137"/>
      <c r="Q503" s="137"/>
      <c r="R503" s="137"/>
      <c r="S503" s="137"/>
      <c r="T503" s="137"/>
      <c r="U503" s="137"/>
      <c r="V503" s="137"/>
      <c r="W503" s="137"/>
      <c r="X503" s="137"/>
      <c r="Y503" s="137"/>
      <c r="Z503" s="137"/>
      <c r="AA503" s="137"/>
      <c r="AB503" s="129" t="str">
        <f>IF(基本情報登録!$D$10="","",IF(基本情報登録!$D$10='登録データ（女）'!F503,1,0))</f>
        <v/>
      </c>
      <c r="AC503" s="137"/>
      <c r="AV503" s="155"/>
    </row>
    <row r="504" spans="1:48">
      <c r="A504" s="177"/>
      <c r="B504" s="137"/>
      <c r="C504" s="137"/>
      <c r="D504" s="137"/>
      <c r="E504" s="170"/>
      <c r="F504" s="137"/>
      <c r="G504" s="170"/>
      <c r="H504" s="137"/>
      <c r="I504" s="137"/>
      <c r="J504" s="137"/>
      <c r="K504" s="137"/>
      <c r="L504" s="137"/>
      <c r="M504" s="137"/>
      <c r="N504" s="137"/>
      <c r="O504" s="137"/>
      <c r="P504" s="137"/>
      <c r="Q504" s="137"/>
      <c r="R504" s="137"/>
      <c r="S504" s="137"/>
      <c r="T504" s="137"/>
      <c r="U504" s="137"/>
      <c r="V504" s="137"/>
      <c r="W504" s="137"/>
      <c r="X504" s="137"/>
      <c r="Y504" s="137"/>
      <c r="Z504" s="137"/>
      <c r="AA504" s="137"/>
      <c r="AB504" s="129" t="str">
        <f>IF(基本情報登録!$D$10="","",IF(基本情報登録!$D$10='登録データ（女）'!F504,1,0))</f>
        <v/>
      </c>
      <c r="AC504" s="137"/>
      <c r="AV504" s="155"/>
    </row>
    <row r="505" spans="1:48">
      <c r="A505" s="177"/>
      <c r="B505" s="137"/>
      <c r="C505" s="137"/>
      <c r="D505" s="137"/>
      <c r="E505" s="170"/>
      <c r="F505" s="137"/>
      <c r="G505" s="170"/>
      <c r="H505" s="137"/>
      <c r="I505" s="137"/>
      <c r="J505" s="137"/>
      <c r="K505" s="137"/>
      <c r="L505" s="137"/>
      <c r="M505" s="137"/>
      <c r="N505" s="137"/>
      <c r="O505" s="137"/>
      <c r="P505" s="137"/>
      <c r="Q505" s="137"/>
      <c r="R505" s="137"/>
      <c r="S505" s="137"/>
      <c r="T505" s="137"/>
      <c r="U505" s="137"/>
      <c r="V505" s="137"/>
      <c r="W505" s="137"/>
      <c r="X505" s="137"/>
      <c r="Y505" s="137"/>
      <c r="Z505" s="137"/>
      <c r="AA505" s="137"/>
      <c r="AB505" s="129" t="str">
        <f>IF(基本情報登録!$D$10="","",IF(基本情報登録!$D$10='登録データ（女）'!F505,1,0))</f>
        <v/>
      </c>
      <c r="AC505" s="137"/>
      <c r="AV505" s="155"/>
    </row>
    <row r="506" spans="1:48">
      <c r="A506" s="177"/>
      <c r="B506" s="137"/>
      <c r="C506" s="137"/>
      <c r="D506" s="137"/>
      <c r="E506" s="170"/>
      <c r="F506" s="137"/>
      <c r="G506" s="170"/>
      <c r="H506" s="137"/>
      <c r="I506" s="137"/>
      <c r="J506" s="137"/>
      <c r="K506" s="137"/>
      <c r="L506" s="137"/>
      <c r="M506" s="137"/>
      <c r="N506" s="137"/>
      <c r="O506" s="137"/>
      <c r="P506" s="137"/>
      <c r="Q506" s="137"/>
      <c r="R506" s="137"/>
      <c r="S506" s="137"/>
      <c r="T506" s="137"/>
      <c r="U506" s="137"/>
      <c r="V506" s="137"/>
      <c r="W506" s="137"/>
      <c r="X506" s="137"/>
      <c r="Y506" s="137"/>
      <c r="Z506" s="137"/>
      <c r="AA506" s="137"/>
      <c r="AB506" s="129" t="str">
        <f>IF(基本情報登録!$D$10="","",IF(基本情報登録!$D$10='登録データ（女）'!F506,1,0))</f>
        <v/>
      </c>
      <c r="AC506" s="137"/>
      <c r="AV506" s="155"/>
    </row>
    <row r="507" spans="1:48">
      <c r="A507" s="177"/>
      <c r="B507" s="137"/>
      <c r="C507" s="137"/>
      <c r="D507" s="137"/>
      <c r="E507" s="170"/>
      <c r="F507" s="137"/>
      <c r="G507" s="170"/>
      <c r="H507" s="137"/>
      <c r="I507" s="137"/>
      <c r="J507" s="137"/>
      <c r="K507" s="137"/>
      <c r="L507" s="137"/>
      <c r="M507" s="137"/>
      <c r="N507" s="137"/>
      <c r="O507" s="137"/>
      <c r="P507" s="137"/>
      <c r="Q507" s="137"/>
      <c r="R507" s="137"/>
      <c r="S507" s="137"/>
      <c r="T507" s="137"/>
      <c r="U507" s="137"/>
      <c r="V507" s="137"/>
      <c r="W507" s="137"/>
      <c r="X507" s="137"/>
      <c r="Y507" s="137"/>
      <c r="Z507" s="137"/>
      <c r="AA507" s="137"/>
      <c r="AB507" s="129" t="str">
        <f>IF(基本情報登録!$D$10="","",IF(基本情報登録!$D$10='登録データ（女）'!F507,1,0))</f>
        <v/>
      </c>
      <c r="AC507" s="137"/>
      <c r="AV507" s="155"/>
    </row>
    <row r="508" spans="1:48">
      <c r="A508" s="177"/>
      <c r="B508" s="137"/>
      <c r="C508" s="137"/>
      <c r="D508" s="137"/>
      <c r="E508" s="170"/>
      <c r="F508" s="137"/>
      <c r="G508" s="170"/>
      <c r="H508" s="137"/>
      <c r="I508" s="137"/>
      <c r="J508" s="137"/>
      <c r="K508" s="137"/>
      <c r="L508" s="137"/>
      <c r="M508" s="137"/>
      <c r="N508" s="137"/>
      <c r="O508" s="137"/>
      <c r="P508" s="137"/>
      <c r="Q508" s="137"/>
      <c r="R508" s="137"/>
      <c r="S508" s="137"/>
      <c r="T508" s="137"/>
      <c r="U508" s="137"/>
      <c r="V508" s="137"/>
      <c r="W508" s="137"/>
      <c r="X508" s="137"/>
      <c r="Y508" s="137"/>
      <c r="Z508" s="137"/>
      <c r="AA508" s="137"/>
      <c r="AB508" s="129" t="str">
        <f>IF(基本情報登録!$D$10="","",IF(基本情報登録!$D$10='登録データ（女）'!F508,1,0))</f>
        <v/>
      </c>
      <c r="AC508" s="137"/>
      <c r="AV508" s="155"/>
    </row>
    <row r="509" spans="1:48">
      <c r="A509" s="177"/>
      <c r="B509" s="137"/>
      <c r="C509" s="137"/>
      <c r="D509" s="137"/>
      <c r="E509" s="170"/>
      <c r="F509" s="137"/>
      <c r="G509" s="170"/>
      <c r="H509" s="137"/>
      <c r="I509" s="137"/>
      <c r="J509" s="137"/>
      <c r="K509" s="137"/>
      <c r="L509" s="137"/>
      <c r="M509" s="137"/>
      <c r="N509" s="137"/>
      <c r="O509" s="137"/>
      <c r="P509" s="137"/>
      <c r="Q509" s="137"/>
      <c r="R509" s="137"/>
      <c r="S509" s="137"/>
      <c r="T509" s="137"/>
      <c r="U509" s="137"/>
      <c r="V509" s="137"/>
      <c r="W509" s="137"/>
      <c r="X509" s="137"/>
      <c r="Y509" s="137"/>
      <c r="Z509" s="137"/>
      <c r="AA509" s="137"/>
      <c r="AB509" s="129" t="str">
        <f>IF(基本情報登録!$D$10="","",IF(基本情報登録!$D$10='登録データ（女）'!F509,1,0))</f>
        <v/>
      </c>
      <c r="AC509" s="137"/>
      <c r="AV509" s="155"/>
    </row>
    <row r="510" spans="1:48">
      <c r="A510" s="177"/>
      <c r="B510" s="137"/>
      <c r="C510" s="137"/>
      <c r="D510" s="137"/>
      <c r="E510" s="170"/>
      <c r="F510" s="137"/>
      <c r="G510" s="170"/>
      <c r="H510" s="137"/>
      <c r="I510" s="137"/>
      <c r="J510" s="137"/>
      <c r="K510" s="137"/>
      <c r="L510" s="137"/>
      <c r="M510" s="137"/>
      <c r="N510" s="137"/>
      <c r="O510" s="137"/>
      <c r="P510" s="137"/>
      <c r="Q510" s="137"/>
      <c r="R510" s="137"/>
      <c r="S510" s="137"/>
      <c r="T510" s="137"/>
      <c r="U510" s="137"/>
      <c r="V510" s="137"/>
      <c r="W510" s="137"/>
      <c r="X510" s="137"/>
      <c r="Y510" s="137"/>
      <c r="Z510" s="137"/>
      <c r="AA510" s="137"/>
      <c r="AB510" s="129" t="str">
        <f>IF(基本情報登録!$D$10="","",IF(基本情報登録!$D$10='登録データ（女）'!F510,1,0))</f>
        <v/>
      </c>
      <c r="AC510" s="137"/>
      <c r="AV510" s="155"/>
    </row>
    <row r="511" spans="1:48">
      <c r="A511" s="177"/>
      <c r="B511" s="137"/>
      <c r="C511" s="137"/>
      <c r="D511" s="137"/>
      <c r="E511" s="170"/>
      <c r="F511" s="137"/>
      <c r="G511" s="170"/>
      <c r="H511" s="137"/>
      <c r="I511" s="137"/>
      <c r="J511" s="137"/>
      <c r="K511" s="137"/>
      <c r="L511" s="137"/>
      <c r="M511" s="137"/>
      <c r="N511" s="137"/>
      <c r="O511" s="137"/>
      <c r="P511" s="137"/>
      <c r="Q511" s="137"/>
      <c r="R511" s="137"/>
      <c r="S511" s="137"/>
      <c r="T511" s="137"/>
      <c r="U511" s="137"/>
      <c r="V511" s="137"/>
      <c r="W511" s="137"/>
      <c r="X511" s="137"/>
      <c r="Y511" s="137"/>
      <c r="Z511" s="137"/>
      <c r="AA511" s="137"/>
      <c r="AB511" s="129" t="str">
        <f>IF(基本情報登録!$D$10="","",IF(基本情報登録!$D$10='登録データ（女）'!F511,1,0))</f>
        <v/>
      </c>
      <c r="AC511" s="137"/>
      <c r="AV511" s="155"/>
    </row>
    <row r="512" spans="1:48">
      <c r="A512" s="177"/>
      <c r="B512" s="137"/>
      <c r="C512" s="137"/>
      <c r="D512" s="137"/>
      <c r="E512" s="170"/>
      <c r="F512" s="137"/>
      <c r="G512" s="170"/>
      <c r="H512" s="137"/>
      <c r="I512" s="137"/>
      <c r="J512" s="137"/>
      <c r="K512" s="137"/>
      <c r="L512" s="137"/>
      <c r="M512" s="137"/>
      <c r="N512" s="137"/>
      <c r="O512" s="137"/>
      <c r="P512" s="137"/>
      <c r="Q512" s="137"/>
      <c r="R512" s="137"/>
      <c r="S512" s="137"/>
      <c r="T512" s="137"/>
      <c r="U512" s="137"/>
      <c r="V512" s="137"/>
      <c r="W512" s="137"/>
      <c r="X512" s="137"/>
      <c r="Y512" s="137"/>
      <c r="Z512" s="137"/>
      <c r="AA512" s="137"/>
      <c r="AB512" s="129" t="str">
        <f>IF(基本情報登録!$D$10="","",IF(基本情報登録!$D$10='登録データ（女）'!F512,1,0))</f>
        <v/>
      </c>
      <c r="AC512" s="137"/>
      <c r="AV512" s="155"/>
    </row>
    <row r="513" spans="1:48">
      <c r="A513" s="177"/>
      <c r="B513" s="137"/>
      <c r="C513" s="137"/>
      <c r="D513" s="137"/>
      <c r="E513" s="170"/>
      <c r="F513" s="137"/>
      <c r="G513" s="170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  <c r="S513" s="137"/>
      <c r="T513" s="137"/>
      <c r="U513" s="137"/>
      <c r="V513" s="137"/>
      <c r="W513" s="137"/>
      <c r="X513" s="137"/>
      <c r="Y513" s="137"/>
      <c r="Z513" s="137"/>
      <c r="AA513" s="137"/>
      <c r="AB513" s="129" t="str">
        <f>IF(基本情報登録!$D$10="","",IF(基本情報登録!$D$10='登録データ（女）'!F513,1,0))</f>
        <v/>
      </c>
      <c r="AC513" s="137"/>
      <c r="AV513" s="155"/>
    </row>
    <row r="514" spans="1:48">
      <c r="A514" s="177"/>
      <c r="B514" s="137"/>
      <c r="C514" s="137"/>
      <c r="D514" s="137"/>
      <c r="E514" s="170"/>
      <c r="F514" s="137"/>
      <c r="G514" s="170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  <c r="Y514" s="137"/>
      <c r="Z514" s="137"/>
      <c r="AA514" s="137"/>
      <c r="AB514" s="129" t="str">
        <f>IF(基本情報登録!$D$10="","",IF(基本情報登録!$D$10='登録データ（女）'!F514,1,0))</f>
        <v/>
      </c>
      <c r="AC514" s="137"/>
      <c r="AV514" s="155"/>
    </row>
    <row r="515" spans="1:48">
      <c r="A515" s="177"/>
      <c r="B515" s="137"/>
      <c r="C515" s="137"/>
      <c r="D515" s="137"/>
      <c r="E515" s="170"/>
      <c r="F515" s="137"/>
      <c r="G515" s="170"/>
      <c r="H515" s="137"/>
      <c r="I515" s="137"/>
      <c r="J515" s="137"/>
      <c r="K515" s="137"/>
      <c r="L515" s="137"/>
      <c r="M515" s="137"/>
      <c r="N515" s="137"/>
      <c r="O515" s="137"/>
      <c r="P515" s="137"/>
      <c r="Q515" s="137"/>
      <c r="R515" s="137"/>
      <c r="S515" s="137"/>
      <c r="T515" s="137"/>
      <c r="U515" s="137"/>
      <c r="V515" s="137"/>
      <c r="W515" s="137"/>
      <c r="X515" s="137"/>
      <c r="Y515" s="137"/>
      <c r="Z515" s="137"/>
      <c r="AA515" s="137"/>
      <c r="AB515" s="129" t="str">
        <f>IF(基本情報登録!$D$10="","",IF(基本情報登録!$D$10='登録データ（女）'!F515,1,0))</f>
        <v/>
      </c>
      <c r="AC515" s="137"/>
      <c r="AV515" s="155"/>
    </row>
    <row r="516" spans="1:48">
      <c r="A516" s="177"/>
      <c r="B516" s="137"/>
      <c r="C516" s="137"/>
      <c r="D516" s="137"/>
      <c r="E516" s="170"/>
      <c r="F516" s="137"/>
      <c r="G516" s="170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  <c r="Y516" s="137"/>
      <c r="Z516" s="137"/>
      <c r="AA516" s="137"/>
      <c r="AB516" s="129" t="str">
        <f>IF(基本情報登録!$D$10="","",IF(基本情報登録!$D$10='登録データ（女）'!F516,1,0))</f>
        <v/>
      </c>
      <c r="AC516" s="137"/>
      <c r="AV516" s="155"/>
    </row>
    <row r="517" spans="1:48">
      <c r="A517" s="177"/>
      <c r="B517" s="137"/>
      <c r="C517" s="137"/>
      <c r="D517" s="137"/>
      <c r="E517" s="170"/>
      <c r="F517" s="137"/>
      <c r="G517" s="170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  <c r="Z517" s="137"/>
      <c r="AA517" s="137"/>
      <c r="AB517" s="129" t="str">
        <f>IF(基本情報登録!$D$10="","",IF(基本情報登録!$D$10='登録データ（女）'!F517,1,0))</f>
        <v/>
      </c>
      <c r="AC517" s="137"/>
      <c r="AV517" s="155"/>
    </row>
    <row r="518" spans="1:48">
      <c r="A518" s="177"/>
      <c r="B518" s="137"/>
      <c r="C518" s="137"/>
      <c r="D518" s="137"/>
      <c r="E518" s="170"/>
      <c r="F518" s="137"/>
      <c r="G518" s="170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  <c r="Z518" s="137"/>
      <c r="AA518" s="137"/>
      <c r="AB518" s="129" t="str">
        <f>IF(基本情報登録!$D$10="","",IF(基本情報登録!$D$10='登録データ（女）'!F518,1,0))</f>
        <v/>
      </c>
      <c r="AC518" s="137"/>
      <c r="AV518" s="155"/>
    </row>
    <row r="519" spans="1:48">
      <c r="A519" s="177"/>
      <c r="B519" s="137"/>
      <c r="C519" s="137"/>
      <c r="D519" s="137"/>
      <c r="E519" s="170"/>
      <c r="F519" s="137"/>
      <c r="G519" s="170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  <c r="Z519" s="137"/>
      <c r="AA519" s="137"/>
      <c r="AB519" s="129" t="str">
        <f>IF(基本情報登録!$D$10="","",IF(基本情報登録!$D$10='登録データ（女）'!F519,1,0))</f>
        <v/>
      </c>
      <c r="AC519" s="137"/>
      <c r="AV519" s="155"/>
    </row>
    <row r="520" spans="1:48">
      <c r="A520" s="177"/>
      <c r="B520" s="137"/>
      <c r="C520" s="137"/>
      <c r="D520" s="137"/>
      <c r="E520" s="170"/>
      <c r="F520" s="137"/>
      <c r="G520" s="170"/>
      <c r="H520" s="137"/>
      <c r="I520" s="137"/>
      <c r="J520" s="137"/>
      <c r="K520" s="137"/>
      <c r="L520" s="137"/>
      <c r="M520" s="137"/>
      <c r="N520" s="137"/>
      <c r="O520" s="137"/>
      <c r="P520" s="137"/>
      <c r="Q520" s="137"/>
      <c r="R520" s="137"/>
      <c r="S520" s="137"/>
      <c r="T520" s="137"/>
      <c r="U520" s="137"/>
      <c r="V520" s="137"/>
      <c r="W520" s="137"/>
      <c r="X520" s="137"/>
      <c r="Y520" s="137"/>
      <c r="Z520" s="137"/>
      <c r="AA520" s="137"/>
      <c r="AB520" s="129" t="str">
        <f>IF(基本情報登録!$D$10="","",IF(基本情報登録!$D$10='登録データ（女）'!F520,1,0))</f>
        <v/>
      </c>
      <c r="AC520" s="137"/>
      <c r="AV520" s="155"/>
    </row>
    <row r="521" spans="1:48">
      <c r="A521" s="177"/>
      <c r="B521" s="137"/>
      <c r="C521" s="137"/>
      <c r="D521" s="137"/>
      <c r="E521" s="170"/>
      <c r="F521" s="137"/>
      <c r="G521" s="170"/>
      <c r="H521" s="137"/>
      <c r="I521" s="137"/>
      <c r="J521" s="137"/>
      <c r="K521" s="137"/>
      <c r="L521" s="137"/>
      <c r="M521" s="137"/>
      <c r="N521" s="137"/>
      <c r="O521" s="137"/>
      <c r="P521" s="137"/>
      <c r="Q521" s="137"/>
      <c r="R521" s="137"/>
      <c r="S521" s="137"/>
      <c r="T521" s="137"/>
      <c r="U521" s="137"/>
      <c r="V521" s="137"/>
      <c r="W521" s="137"/>
      <c r="X521" s="137"/>
      <c r="Y521" s="137"/>
      <c r="Z521" s="137"/>
      <c r="AA521" s="137"/>
      <c r="AB521" s="129" t="str">
        <f>IF(基本情報登録!$D$10="","",IF(基本情報登録!$D$10='登録データ（女）'!F521,1,0))</f>
        <v/>
      </c>
      <c r="AC521" s="137"/>
      <c r="AV521" s="155"/>
    </row>
    <row r="522" spans="1:48">
      <c r="A522" s="177"/>
      <c r="B522" s="137"/>
      <c r="C522" s="137"/>
      <c r="D522" s="137"/>
      <c r="E522" s="170"/>
      <c r="F522" s="137"/>
      <c r="G522" s="170"/>
      <c r="H522" s="137"/>
      <c r="I522" s="137"/>
      <c r="J522" s="137"/>
      <c r="K522" s="137"/>
      <c r="L522" s="137"/>
      <c r="M522" s="137"/>
      <c r="N522" s="137"/>
      <c r="O522" s="137"/>
      <c r="P522" s="137"/>
      <c r="Q522" s="137"/>
      <c r="R522" s="137"/>
      <c r="S522" s="137"/>
      <c r="T522" s="137"/>
      <c r="U522" s="137"/>
      <c r="V522" s="137"/>
      <c r="W522" s="137"/>
      <c r="X522" s="137"/>
      <c r="Y522" s="137"/>
      <c r="Z522" s="137"/>
      <c r="AA522" s="137"/>
      <c r="AB522" s="129" t="str">
        <f>IF(基本情報登録!$D$10="","",IF(基本情報登録!$D$10='登録データ（女）'!F522,1,0))</f>
        <v/>
      </c>
      <c r="AC522" s="137"/>
      <c r="AV522" s="155"/>
    </row>
    <row r="523" spans="1:48">
      <c r="A523" s="177"/>
      <c r="B523" s="137"/>
      <c r="C523" s="137"/>
      <c r="D523" s="137"/>
      <c r="E523" s="170"/>
      <c r="F523" s="137"/>
      <c r="G523" s="170"/>
      <c r="H523" s="137"/>
      <c r="I523" s="137"/>
      <c r="J523" s="137"/>
      <c r="K523" s="137"/>
      <c r="L523" s="137"/>
      <c r="M523" s="137"/>
      <c r="N523" s="137"/>
      <c r="O523" s="137"/>
      <c r="P523" s="137"/>
      <c r="Q523" s="137"/>
      <c r="R523" s="137"/>
      <c r="S523" s="137"/>
      <c r="T523" s="137"/>
      <c r="U523" s="137"/>
      <c r="V523" s="137"/>
      <c r="W523" s="137"/>
      <c r="X523" s="137"/>
      <c r="Y523" s="137"/>
      <c r="Z523" s="137"/>
      <c r="AA523" s="137"/>
      <c r="AB523" s="129" t="str">
        <f>IF(基本情報登録!$D$10="","",IF(基本情報登録!$D$10='登録データ（女）'!F523,1,0))</f>
        <v/>
      </c>
      <c r="AC523" s="137"/>
      <c r="AV523" s="155"/>
    </row>
    <row r="524" spans="1:48">
      <c r="A524" s="177"/>
      <c r="B524" s="137"/>
      <c r="C524" s="137"/>
      <c r="D524" s="137"/>
      <c r="E524" s="170"/>
      <c r="F524" s="137"/>
      <c r="G524" s="170"/>
      <c r="H524" s="137"/>
      <c r="I524" s="137"/>
      <c r="J524" s="137"/>
      <c r="K524" s="137"/>
      <c r="L524" s="137"/>
      <c r="M524" s="137"/>
      <c r="N524" s="137"/>
      <c r="O524" s="137"/>
      <c r="P524" s="137"/>
      <c r="Q524" s="137"/>
      <c r="R524" s="137"/>
      <c r="S524" s="137"/>
      <c r="T524" s="137"/>
      <c r="U524" s="137"/>
      <c r="V524" s="137"/>
      <c r="W524" s="137"/>
      <c r="X524" s="137"/>
      <c r="Y524" s="137"/>
      <c r="Z524" s="137"/>
      <c r="AA524" s="137"/>
      <c r="AB524" s="129" t="str">
        <f>IF(基本情報登録!$D$10="","",IF(基本情報登録!$D$10='登録データ（女）'!F524,1,0))</f>
        <v/>
      </c>
      <c r="AC524" s="137"/>
      <c r="AV524" s="155"/>
    </row>
    <row r="525" spans="1:48">
      <c r="A525" s="177"/>
      <c r="B525" s="137"/>
      <c r="C525" s="137"/>
      <c r="D525" s="137"/>
      <c r="E525" s="170"/>
      <c r="F525" s="137"/>
      <c r="G525" s="170"/>
      <c r="H525" s="137"/>
      <c r="I525" s="137"/>
      <c r="J525" s="137"/>
      <c r="K525" s="137"/>
      <c r="L525" s="137"/>
      <c r="M525" s="137"/>
      <c r="N525" s="137"/>
      <c r="O525" s="137"/>
      <c r="P525" s="137"/>
      <c r="Q525" s="137"/>
      <c r="R525" s="137"/>
      <c r="S525" s="137"/>
      <c r="T525" s="137"/>
      <c r="U525" s="137"/>
      <c r="V525" s="137"/>
      <c r="W525" s="137"/>
      <c r="X525" s="137"/>
      <c r="Y525" s="137"/>
      <c r="Z525" s="137"/>
      <c r="AA525" s="137"/>
      <c r="AB525" s="129" t="str">
        <f>IF(基本情報登録!$D$10="","",IF(基本情報登録!$D$10='登録データ（女）'!F525,1,0))</f>
        <v/>
      </c>
      <c r="AC525" s="137"/>
      <c r="AV525" s="155"/>
    </row>
    <row r="526" spans="1:48">
      <c r="A526" s="177"/>
      <c r="B526" s="137"/>
      <c r="C526" s="137"/>
      <c r="D526" s="137"/>
      <c r="E526" s="170"/>
      <c r="F526" s="137"/>
      <c r="G526" s="170"/>
      <c r="H526" s="137"/>
      <c r="I526" s="137"/>
      <c r="J526" s="137"/>
      <c r="K526" s="137"/>
      <c r="L526" s="137"/>
      <c r="M526" s="137"/>
      <c r="N526" s="137"/>
      <c r="O526" s="137"/>
      <c r="P526" s="137"/>
      <c r="Q526" s="137"/>
      <c r="R526" s="137"/>
      <c r="S526" s="137"/>
      <c r="T526" s="137"/>
      <c r="U526" s="137"/>
      <c r="V526" s="137"/>
      <c r="W526" s="137"/>
      <c r="X526" s="137"/>
      <c r="Y526" s="137"/>
      <c r="Z526" s="137"/>
      <c r="AA526" s="137"/>
      <c r="AB526" s="129" t="str">
        <f>IF(基本情報登録!$D$10="","",IF(基本情報登録!$D$10='登録データ（女）'!F526,1,0))</f>
        <v/>
      </c>
      <c r="AC526" s="137"/>
      <c r="AV526" s="155"/>
    </row>
    <row r="527" spans="1:48">
      <c r="A527" s="177"/>
      <c r="B527" s="137"/>
      <c r="C527" s="137"/>
      <c r="D527" s="137"/>
      <c r="E527" s="170"/>
      <c r="F527" s="137"/>
      <c r="G527" s="170"/>
      <c r="H527" s="137"/>
      <c r="I527" s="137"/>
      <c r="J527" s="137"/>
      <c r="K527" s="137"/>
      <c r="L527" s="137"/>
      <c r="M527" s="137"/>
      <c r="N527" s="137"/>
      <c r="O527" s="137"/>
      <c r="P527" s="137"/>
      <c r="Q527" s="137"/>
      <c r="R527" s="137"/>
      <c r="S527" s="137"/>
      <c r="T527" s="137"/>
      <c r="U527" s="137"/>
      <c r="V527" s="137"/>
      <c r="W527" s="137"/>
      <c r="X527" s="137"/>
      <c r="Y527" s="137"/>
      <c r="Z527" s="137"/>
      <c r="AA527" s="137"/>
      <c r="AB527" s="129" t="str">
        <f>IF(基本情報登録!$D$10="","",IF(基本情報登録!$D$10='登録データ（女）'!F527,1,0))</f>
        <v/>
      </c>
      <c r="AC527" s="137"/>
      <c r="AV527" s="155"/>
    </row>
    <row r="528" spans="1:48">
      <c r="A528" s="177"/>
      <c r="B528" s="137"/>
      <c r="C528" s="137"/>
      <c r="D528" s="137"/>
      <c r="E528" s="170"/>
      <c r="F528" s="137"/>
      <c r="G528" s="170"/>
      <c r="H528" s="137"/>
      <c r="I528" s="137"/>
      <c r="J528" s="137"/>
      <c r="K528" s="137"/>
      <c r="L528" s="137"/>
      <c r="M528" s="137"/>
      <c r="N528" s="137"/>
      <c r="O528" s="137"/>
      <c r="P528" s="137"/>
      <c r="Q528" s="137"/>
      <c r="R528" s="137"/>
      <c r="S528" s="137"/>
      <c r="T528" s="137"/>
      <c r="U528" s="137"/>
      <c r="V528" s="137"/>
      <c r="W528" s="137"/>
      <c r="X528" s="137"/>
      <c r="Y528" s="137"/>
      <c r="Z528" s="137"/>
      <c r="AA528" s="137"/>
      <c r="AB528" s="129" t="str">
        <f>IF(基本情報登録!$D$10="","",IF(基本情報登録!$D$10='登録データ（女）'!F528,1,0))</f>
        <v/>
      </c>
      <c r="AC528" s="137"/>
      <c r="AV528" s="155"/>
    </row>
    <row r="529" spans="1:48">
      <c r="A529" s="177"/>
      <c r="B529" s="137"/>
      <c r="C529" s="137"/>
      <c r="D529" s="137"/>
      <c r="E529" s="170"/>
      <c r="F529" s="137"/>
      <c r="G529" s="170"/>
      <c r="H529" s="137"/>
      <c r="I529" s="137"/>
      <c r="J529" s="137"/>
      <c r="K529" s="137"/>
      <c r="L529" s="137"/>
      <c r="M529" s="137"/>
      <c r="N529" s="137"/>
      <c r="O529" s="137"/>
      <c r="P529" s="137"/>
      <c r="Q529" s="137"/>
      <c r="R529" s="137"/>
      <c r="S529" s="137"/>
      <c r="T529" s="137"/>
      <c r="U529" s="137"/>
      <c r="V529" s="137"/>
      <c r="W529" s="137"/>
      <c r="X529" s="137"/>
      <c r="Y529" s="137"/>
      <c r="Z529" s="137"/>
      <c r="AA529" s="137"/>
      <c r="AB529" s="129" t="str">
        <f>IF(基本情報登録!$D$10="","",IF(基本情報登録!$D$10='登録データ（女）'!F529,1,0))</f>
        <v/>
      </c>
      <c r="AC529" s="137"/>
      <c r="AV529" s="155"/>
    </row>
    <row r="530" spans="1:48">
      <c r="A530" s="177"/>
      <c r="B530" s="137"/>
      <c r="C530" s="137"/>
      <c r="D530" s="137"/>
      <c r="E530" s="170"/>
      <c r="F530" s="137"/>
      <c r="G530" s="170"/>
      <c r="H530" s="137"/>
      <c r="I530" s="137"/>
      <c r="J530" s="137"/>
      <c r="K530" s="137"/>
      <c r="L530" s="137"/>
      <c r="M530" s="137"/>
      <c r="N530" s="137"/>
      <c r="O530" s="137"/>
      <c r="P530" s="137"/>
      <c r="Q530" s="137"/>
      <c r="R530" s="137"/>
      <c r="S530" s="137"/>
      <c r="T530" s="137"/>
      <c r="U530" s="137"/>
      <c r="V530" s="137"/>
      <c r="W530" s="137"/>
      <c r="X530" s="137"/>
      <c r="Y530" s="137"/>
      <c r="Z530" s="137"/>
      <c r="AA530" s="137"/>
      <c r="AB530" s="129" t="str">
        <f>IF(基本情報登録!$D$10="","",IF(基本情報登録!$D$10='登録データ（女）'!F530,1,0))</f>
        <v/>
      </c>
      <c r="AC530" s="137"/>
      <c r="AV530" s="155"/>
    </row>
    <row r="531" spans="1:48">
      <c r="A531" s="177"/>
      <c r="B531" s="137"/>
      <c r="C531" s="137"/>
      <c r="D531" s="137"/>
      <c r="E531" s="170"/>
      <c r="F531" s="137"/>
      <c r="G531" s="170"/>
      <c r="H531" s="137"/>
      <c r="I531" s="137"/>
      <c r="J531" s="137"/>
      <c r="K531" s="137"/>
      <c r="L531" s="137"/>
      <c r="M531" s="137"/>
      <c r="N531" s="137"/>
      <c r="O531" s="137"/>
      <c r="P531" s="137"/>
      <c r="Q531" s="137"/>
      <c r="R531" s="137"/>
      <c r="S531" s="137"/>
      <c r="T531" s="137"/>
      <c r="U531" s="137"/>
      <c r="V531" s="137"/>
      <c r="W531" s="137"/>
      <c r="X531" s="137"/>
      <c r="Y531" s="137"/>
      <c r="Z531" s="137"/>
      <c r="AA531" s="137"/>
      <c r="AB531" s="129" t="str">
        <f>IF(基本情報登録!$D$10="","",IF(基本情報登録!$D$10='登録データ（女）'!F531,1,0))</f>
        <v/>
      </c>
      <c r="AC531" s="137"/>
      <c r="AV531" s="155"/>
    </row>
    <row r="532" spans="1:48">
      <c r="A532" s="177"/>
      <c r="B532" s="137"/>
      <c r="C532" s="137"/>
      <c r="D532" s="137"/>
      <c r="E532" s="170"/>
      <c r="F532" s="137"/>
      <c r="G532" s="170"/>
      <c r="H532" s="137"/>
      <c r="I532" s="137"/>
      <c r="J532" s="137"/>
      <c r="K532" s="137"/>
      <c r="L532" s="137"/>
      <c r="M532" s="137"/>
      <c r="N532" s="137"/>
      <c r="O532" s="137"/>
      <c r="P532" s="137"/>
      <c r="Q532" s="137"/>
      <c r="R532" s="137"/>
      <c r="S532" s="137"/>
      <c r="T532" s="137"/>
      <c r="U532" s="137"/>
      <c r="V532" s="137"/>
      <c r="W532" s="137"/>
      <c r="X532" s="137"/>
      <c r="Y532" s="137"/>
      <c r="Z532" s="137"/>
      <c r="AA532" s="137"/>
      <c r="AB532" s="129" t="str">
        <f>IF(基本情報登録!$D$10="","",IF(基本情報登録!$D$10='登録データ（女）'!F532,1,0))</f>
        <v/>
      </c>
      <c r="AC532" s="137"/>
      <c r="AV532" s="155"/>
    </row>
    <row r="533" spans="1:48">
      <c r="A533" s="177"/>
      <c r="B533" s="137"/>
      <c r="C533" s="137"/>
      <c r="D533" s="137"/>
      <c r="E533" s="170"/>
      <c r="F533" s="137"/>
      <c r="G533" s="170"/>
      <c r="H533" s="137"/>
      <c r="I533" s="137"/>
      <c r="J533" s="137"/>
      <c r="K533" s="137"/>
      <c r="L533" s="137"/>
      <c r="M533" s="137"/>
      <c r="N533" s="137"/>
      <c r="O533" s="137"/>
      <c r="P533" s="137"/>
      <c r="Q533" s="137"/>
      <c r="R533" s="137"/>
      <c r="S533" s="137"/>
      <c r="T533" s="137"/>
      <c r="U533" s="137"/>
      <c r="V533" s="137"/>
      <c r="W533" s="137"/>
      <c r="X533" s="137"/>
      <c r="Y533" s="137"/>
      <c r="Z533" s="137"/>
      <c r="AA533" s="137"/>
      <c r="AB533" s="129" t="str">
        <f>IF(基本情報登録!$D$10="","",IF(基本情報登録!$D$10='登録データ（女）'!F533,1,0))</f>
        <v/>
      </c>
      <c r="AC533" s="137"/>
      <c r="AV533" s="155"/>
    </row>
    <row r="534" spans="1:48">
      <c r="A534" s="177"/>
      <c r="B534" s="137"/>
      <c r="C534" s="137"/>
      <c r="D534" s="137"/>
      <c r="E534" s="170"/>
      <c r="F534" s="137"/>
      <c r="G534" s="170"/>
      <c r="H534" s="137"/>
      <c r="I534" s="137"/>
      <c r="J534" s="137"/>
      <c r="K534" s="137"/>
      <c r="L534" s="137"/>
      <c r="M534" s="137"/>
      <c r="N534" s="137"/>
      <c r="O534" s="137"/>
      <c r="P534" s="137"/>
      <c r="Q534" s="137"/>
      <c r="R534" s="137"/>
      <c r="S534" s="137"/>
      <c r="T534" s="137"/>
      <c r="U534" s="137"/>
      <c r="V534" s="137"/>
      <c r="W534" s="137"/>
      <c r="X534" s="137"/>
      <c r="Y534" s="137"/>
      <c r="Z534" s="137"/>
      <c r="AA534" s="137"/>
      <c r="AB534" s="129" t="str">
        <f>IF(基本情報登録!$D$10="","",IF(基本情報登録!$D$10='登録データ（女）'!F534,1,0))</f>
        <v/>
      </c>
      <c r="AC534" s="137"/>
      <c r="AV534" s="155"/>
    </row>
    <row r="535" spans="1:48">
      <c r="A535" s="177"/>
      <c r="B535" s="137"/>
      <c r="C535" s="137"/>
      <c r="D535" s="137"/>
      <c r="E535" s="170"/>
      <c r="F535" s="137"/>
      <c r="G535" s="170"/>
      <c r="H535" s="137"/>
      <c r="I535" s="137"/>
      <c r="J535" s="137"/>
      <c r="K535" s="137"/>
      <c r="L535" s="137"/>
      <c r="M535" s="137"/>
      <c r="N535" s="137"/>
      <c r="O535" s="137"/>
      <c r="P535" s="137"/>
      <c r="Q535" s="137"/>
      <c r="R535" s="137"/>
      <c r="S535" s="137"/>
      <c r="T535" s="137"/>
      <c r="U535" s="137"/>
      <c r="V535" s="137"/>
      <c r="W535" s="137"/>
      <c r="X535" s="137"/>
      <c r="Y535" s="137"/>
      <c r="Z535" s="137"/>
      <c r="AA535" s="137"/>
      <c r="AB535" s="129" t="str">
        <f>IF(基本情報登録!$D$10="","",IF(基本情報登録!$D$10='登録データ（女）'!F535,1,0))</f>
        <v/>
      </c>
      <c r="AC535" s="137"/>
      <c r="AV535" s="155"/>
    </row>
    <row r="536" spans="1:48">
      <c r="A536" s="177"/>
      <c r="B536" s="137"/>
      <c r="C536" s="137"/>
      <c r="D536" s="137"/>
      <c r="E536" s="170"/>
      <c r="F536" s="137"/>
      <c r="G536" s="170"/>
      <c r="H536" s="137"/>
      <c r="I536" s="137"/>
      <c r="J536" s="137"/>
      <c r="K536" s="137"/>
      <c r="L536" s="137"/>
      <c r="M536" s="137"/>
      <c r="N536" s="137"/>
      <c r="O536" s="137"/>
      <c r="P536" s="137"/>
      <c r="Q536" s="137"/>
      <c r="R536" s="137"/>
      <c r="S536" s="137"/>
      <c r="T536" s="137"/>
      <c r="U536" s="137"/>
      <c r="V536" s="137"/>
      <c r="W536" s="137"/>
      <c r="X536" s="137"/>
      <c r="Y536" s="137"/>
      <c r="Z536" s="137"/>
      <c r="AA536" s="137"/>
      <c r="AB536" s="129" t="str">
        <f>IF(基本情報登録!$D$10="","",IF(基本情報登録!$D$10='登録データ（女）'!F536,1,0))</f>
        <v/>
      </c>
      <c r="AC536" s="137"/>
      <c r="AV536" s="155"/>
    </row>
    <row r="537" spans="1:48">
      <c r="A537" s="177"/>
      <c r="B537" s="137"/>
      <c r="C537" s="137"/>
      <c r="D537" s="137"/>
      <c r="E537" s="170"/>
      <c r="F537" s="137"/>
      <c r="G537" s="170"/>
      <c r="H537" s="137"/>
      <c r="I537" s="137"/>
      <c r="J537" s="137"/>
      <c r="K537" s="137"/>
      <c r="L537" s="137"/>
      <c r="M537" s="137"/>
      <c r="N537" s="137"/>
      <c r="O537" s="137"/>
      <c r="P537" s="137"/>
      <c r="Q537" s="137"/>
      <c r="R537" s="137"/>
      <c r="S537" s="137"/>
      <c r="T537" s="137"/>
      <c r="U537" s="137"/>
      <c r="V537" s="137"/>
      <c r="W537" s="137"/>
      <c r="X537" s="137"/>
      <c r="Y537" s="137"/>
      <c r="Z537" s="137"/>
      <c r="AA537" s="137"/>
      <c r="AB537" s="129" t="str">
        <f>IF(基本情報登録!$D$10="","",IF(基本情報登録!$D$10='登録データ（女）'!F537,1,0))</f>
        <v/>
      </c>
      <c r="AC537" s="137"/>
      <c r="AV537" s="155"/>
    </row>
    <row r="538" spans="1:48">
      <c r="A538" s="177"/>
      <c r="B538" s="137"/>
      <c r="C538" s="137"/>
      <c r="D538" s="137"/>
      <c r="E538" s="170"/>
      <c r="F538" s="137"/>
      <c r="G538" s="170"/>
      <c r="H538" s="137"/>
      <c r="I538" s="137"/>
      <c r="J538" s="137"/>
      <c r="K538" s="137"/>
      <c r="L538" s="137"/>
      <c r="M538" s="137"/>
      <c r="N538" s="137"/>
      <c r="O538" s="137"/>
      <c r="P538" s="137"/>
      <c r="Q538" s="137"/>
      <c r="R538" s="137"/>
      <c r="S538" s="137"/>
      <c r="T538" s="137"/>
      <c r="U538" s="137"/>
      <c r="V538" s="137"/>
      <c r="W538" s="137"/>
      <c r="X538" s="137"/>
      <c r="Y538" s="137"/>
      <c r="Z538" s="137"/>
      <c r="AA538" s="137"/>
      <c r="AB538" s="129" t="str">
        <f>IF(基本情報登録!$D$10="","",IF(基本情報登録!$D$10='登録データ（女）'!F538,1,0))</f>
        <v/>
      </c>
      <c r="AC538" s="137"/>
      <c r="AV538" s="155"/>
    </row>
    <row r="539" spans="1:48">
      <c r="A539" s="177"/>
      <c r="B539" s="137"/>
      <c r="C539" s="137"/>
      <c r="D539" s="137"/>
      <c r="E539" s="170"/>
      <c r="F539" s="137"/>
      <c r="G539" s="170"/>
      <c r="H539" s="137"/>
      <c r="I539" s="137"/>
      <c r="J539" s="137"/>
      <c r="K539" s="137"/>
      <c r="L539" s="137"/>
      <c r="M539" s="137"/>
      <c r="N539" s="137"/>
      <c r="O539" s="137"/>
      <c r="P539" s="137"/>
      <c r="Q539" s="137"/>
      <c r="R539" s="137"/>
      <c r="S539" s="137"/>
      <c r="T539" s="137"/>
      <c r="U539" s="137"/>
      <c r="V539" s="137"/>
      <c r="W539" s="137"/>
      <c r="X539" s="137"/>
      <c r="Y539" s="137"/>
      <c r="Z539" s="137"/>
      <c r="AA539" s="137"/>
      <c r="AB539" s="129" t="str">
        <f>IF(基本情報登録!$D$10="","",IF(基本情報登録!$D$10='登録データ（女）'!F539,1,0))</f>
        <v/>
      </c>
      <c r="AC539" s="137"/>
      <c r="AV539" s="155"/>
    </row>
    <row r="540" spans="1:48">
      <c r="A540" s="177"/>
      <c r="B540" s="137"/>
      <c r="C540" s="137"/>
      <c r="D540" s="137"/>
      <c r="E540" s="170"/>
      <c r="F540" s="137"/>
      <c r="G540" s="170"/>
      <c r="H540" s="137"/>
      <c r="I540" s="137"/>
      <c r="J540" s="137"/>
      <c r="K540" s="137"/>
      <c r="L540" s="137"/>
      <c r="M540" s="137"/>
      <c r="N540" s="137"/>
      <c r="O540" s="137"/>
      <c r="P540" s="137"/>
      <c r="Q540" s="137"/>
      <c r="R540" s="137"/>
      <c r="S540" s="137"/>
      <c r="T540" s="137"/>
      <c r="U540" s="137"/>
      <c r="V540" s="137"/>
      <c r="W540" s="137"/>
      <c r="X540" s="137"/>
      <c r="Y540" s="137"/>
      <c r="Z540" s="137"/>
      <c r="AA540" s="137"/>
      <c r="AB540" s="129" t="str">
        <f>IF(基本情報登録!$D$10="","",IF(基本情報登録!$D$10='登録データ（女）'!F540,1,0))</f>
        <v/>
      </c>
      <c r="AC540" s="137"/>
      <c r="AV540" s="155"/>
    </row>
    <row r="541" spans="1:48">
      <c r="A541" s="177"/>
      <c r="B541" s="137"/>
      <c r="C541" s="137"/>
      <c r="D541" s="137"/>
      <c r="E541" s="170"/>
      <c r="F541" s="137"/>
      <c r="G541" s="170"/>
      <c r="H541" s="137"/>
      <c r="I541" s="137"/>
      <c r="J541" s="137"/>
      <c r="K541" s="137"/>
      <c r="L541" s="137"/>
      <c r="M541" s="137"/>
      <c r="N541" s="137"/>
      <c r="O541" s="137"/>
      <c r="P541" s="137"/>
      <c r="Q541" s="137"/>
      <c r="R541" s="137"/>
      <c r="S541" s="137"/>
      <c r="T541" s="137"/>
      <c r="U541" s="137"/>
      <c r="V541" s="137"/>
      <c r="W541" s="137"/>
      <c r="X541" s="137"/>
      <c r="Y541" s="137"/>
      <c r="Z541" s="137"/>
      <c r="AA541" s="137"/>
      <c r="AB541" s="129" t="str">
        <f>IF(基本情報登録!$D$10="","",IF(基本情報登録!$D$10='登録データ（女）'!F541,1,0))</f>
        <v/>
      </c>
      <c r="AC541" s="137"/>
      <c r="AV541" s="155"/>
    </row>
    <row r="542" spans="1:48">
      <c r="A542" s="177"/>
      <c r="B542" s="137"/>
      <c r="C542" s="137"/>
      <c r="D542" s="137"/>
      <c r="E542" s="170"/>
      <c r="F542" s="137"/>
      <c r="G542" s="170"/>
      <c r="H542" s="137"/>
      <c r="I542" s="137"/>
      <c r="J542" s="137"/>
      <c r="K542" s="137"/>
      <c r="L542" s="137"/>
      <c r="M542" s="137"/>
      <c r="N542" s="137"/>
      <c r="O542" s="137"/>
      <c r="P542" s="137"/>
      <c r="Q542" s="137"/>
      <c r="R542" s="137"/>
      <c r="S542" s="137"/>
      <c r="T542" s="137"/>
      <c r="U542" s="137"/>
      <c r="V542" s="137"/>
      <c r="W542" s="137"/>
      <c r="X542" s="137"/>
      <c r="Y542" s="137"/>
      <c r="Z542" s="137"/>
      <c r="AA542" s="137"/>
      <c r="AB542" s="129" t="str">
        <f>IF(基本情報登録!$D$10="","",IF(基本情報登録!$D$10='登録データ（女）'!F542,1,0))</f>
        <v/>
      </c>
      <c r="AC542" s="137"/>
      <c r="AV542" s="155"/>
    </row>
    <row r="543" spans="1:48">
      <c r="A543" s="177"/>
      <c r="B543" s="137"/>
      <c r="C543" s="137"/>
      <c r="D543" s="137"/>
      <c r="E543" s="170"/>
      <c r="F543" s="137"/>
      <c r="G543" s="170"/>
      <c r="H543" s="137"/>
      <c r="I543" s="137"/>
      <c r="J543" s="137"/>
      <c r="K543" s="137"/>
      <c r="L543" s="137"/>
      <c r="M543" s="137"/>
      <c r="N543" s="137"/>
      <c r="O543" s="137"/>
      <c r="P543" s="137"/>
      <c r="Q543" s="137"/>
      <c r="R543" s="137"/>
      <c r="S543" s="137"/>
      <c r="T543" s="137"/>
      <c r="U543" s="137"/>
      <c r="V543" s="137"/>
      <c r="W543" s="137"/>
      <c r="X543" s="137"/>
      <c r="Y543" s="137"/>
      <c r="Z543" s="137"/>
      <c r="AA543" s="137"/>
      <c r="AB543" s="129" t="str">
        <f>IF(基本情報登録!$D$10="","",IF(基本情報登録!$D$10='登録データ（女）'!F543,1,0))</f>
        <v/>
      </c>
      <c r="AC543" s="137"/>
      <c r="AV543" s="155"/>
    </row>
    <row r="544" spans="1:48">
      <c r="A544" s="177"/>
      <c r="B544" s="137"/>
      <c r="C544" s="137"/>
      <c r="D544" s="137"/>
      <c r="E544" s="170"/>
      <c r="F544" s="137"/>
      <c r="G544" s="170"/>
      <c r="H544" s="137"/>
      <c r="I544" s="137"/>
      <c r="J544" s="137"/>
      <c r="K544" s="137"/>
      <c r="L544" s="137"/>
      <c r="M544" s="137"/>
      <c r="N544" s="137"/>
      <c r="O544" s="137"/>
      <c r="P544" s="137"/>
      <c r="Q544" s="137"/>
      <c r="R544" s="137"/>
      <c r="S544" s="137"/>
      <c r="T544" s="137"/>
      <c r="U544" s="137"/>
      <c r="V544" s="137"/>
      <c r="W544" s="137"/>
      <c r="X544" s="137"/>
      <c r="Y544" s="137"/>
      <c r="Z544" s="137"/>
      <c r="AA544" s="137"/>
      <c r="AB544" s="129" t="str">
        <f>IF(基本情報登録!$D$10="","",IF(基本情報登録!$D$10='登録データ（女）'!F544,1,0))</f>
        <v/>
      </c>
      <c r="AC544" s="137"/>
      <c r="AV544" s="155"/>
    </row>
    <row r="545" spans="1:48">
      <c r="A545" s="177"/>
      <c r="B545" s="137"/>
      <c r="C545" s="137"/>
      <c r="D545" s="137"/>
      <c r="E545" s="170"/>
      <c r="F545" s="137"/>
      <c r="G545" s="170"/>
      <c r="H545" s="137"/>
      <c r="I545" s="137"/>
      <c r="J545" s="137"/>
      <c r="K545" s="137"/>
      <c r="L545" s="137"/>
      <c r="M545" s="137"/>
      <c r="N545" s="137"/>
      <c r="O545" s="137"/>
      <c r="P545" s="137"/>
      <c r="Q545" s="137"/>
      <c r="R545" s="137"/>
      <c r="S545" s="137"/>
      <c r="T545" s="137"/>
      <c r="U545" s="137"/>
      <c r="V545" s="137"/>
      <c r="W545" s="137"/>
      <c r="X545" s="137"/>
      <c r="Y545" s="137"/>
      <c r="Z545" s="137"/>
      <c r="AA545" s="137"/>
      <c r="AB545" s="129" t="str">
        <f>IF(基本情報登録!$D$10="","",IF(基本情報登録!$D$10='登録データ（女）'!F545,1,0))</f>
        <v/>
      </c>
      <c r="AC545" s="137"/>
      <c r="AV545" s="155"/>
    </row>
    <row r="546" spans="1:48">
      <c r="A546" s="177"/>
      <c r="B546" s="137"/>
      <c r="C546" s="137"/>
      <c r="D546" s="137"/>
      <c r="E546" s="170"/>
      <c r="F546" s="137"/>
      <c r="G546" s="170"/>
      <c r="H546" s="137"/>
      <c r="I546" s="137"/>
      <c r="J546" s="137"/>
      <c r="K546" s="137"/>
      <c r="L546" s="137"/>
      <c r="M546" s="137"/>
      <c r="N546" s="137"/>
      <c r="O546" s="137"/>
      <c r="P546" s="137"/>
      <c r="Q546" s="137"/>
      <c r="R546" s="137"/>
      <c r="S546" s="137"/>
      <c r="T546" s="137"/>
      <c r="U546" s="137"/>
      <c r="V546" s="137"/>
      <c r="W546" s="137"/>
      <c r="X546" s="137"/>
      <c r="Y546" s="137"/>
      <c r="Z546" s="137"/>
      <c r="AA546" s="137"/>
      <c r="AB546" s="129" t="str">
        <f>IF(基本情報登録!$D$10="","",IF(基本情報登録!$D$10='登録データ（女）'!F546,1,0))</f>
        <v/>
      </c>
      <c r="AC546" s="137"/>
      <c r="AV546" s="155"/>
    </row>
    <row r="547" spans="1:48">
      <c r="A547" s="177"/>
      <c r="B547" s="137"/>
      <c r="C547" s="137"/>
      <c r="D547" s="137"/>
      <c r="E547" s="170"/>
      <c r="F547" s="137"/>
      <c r="G547" s="170"/>
      <c r="H547" s="137"/>
      <c r="I547" s="137"/>
      <c r="J547" s="137"/>
      <c r="K547" s="137"/>
      <c r="L547" s="137"/>
      <c r="M547" s="137"/>
      <c r="N547" s="137"/>
      <c r="O547" s="137"/>
      <c r="P547" s="137"/>
      <c r="Q547" s="137"/>
      <c r="R547" s="137"/>
      <c r="S547" s="137"/>
      <c r="T547" s="137"/>
      <c r="U547" s="137"/>
      <c r="V547" s="137"/>
      <c r="W547" s="137"/>
      <c r="X547" s="137"/>
      <c r="Y547" s="137"/>
      <c r="Z547" s="137"/>
      <c r="AA547" s="137"/>
      <c r="AB547" s="129" t="str">
        <f>IF(基本情報登録!$D$10="","",IF(基本情報登録!$D$10='登録データ（女）'!F547,1,0))</f>
        <v/>
      </c>
      <c r="AC547" s="137"/>
      <c r="AV547" s="155"/>
    </row>
    <row r="548" spans="1:48">
      <c r="A548" s="177"/>
      <c r="B548" s="137"/>
      <c r="C548" s="137"/>
      <c r="D548" s="137"/>
      <c r="E548" s="170"/>
      <c r="F548" s="137"/>
      <c r="G548" s="170"/>
      <c r="H548" s="137"/>
      <c r="I548" s="137"/>
      <c r="J548" s="137"/>
      <c r="K548" s="137"/>
      <c r="L548" s="137"/>
      <c r="M548" s="137"/>
      <c r="N548" s="137"/>
      <c r="O548" s="137"/>
      <c r="P548" s="137"/>
      <c r="Q548" s="137"/>
      <c r="R548" s="137"/>
      <c r="S548" s="137"/>
      <c r="T548" s="137"/>
      <c r="U548" s="137"/>
      <c r="V548" s="137"/>
      <c r="W548" s="137"/>
      <c r="X548" s="137"/>
      <c r="Y548" s="137"/>
      <c r="Z548" s="137"/>
      <c r="AA548" s="137"/>
      <c r="AB548" s="129" t="str">
        <f>IF(基本情報登録!$D$10="","",IF(基本情報登録!$D$10='登録データ（女）'!F548,1,0))</f>
        <v/>
      </c>
      <c r="AC548" s="137"/>
      <c r="AV548" s="155"/>
    </row>
    <row r="549" spans="1:48">
      <c r="A549" s="177"/>
      <c r="B549" s="137"/>
      <c r="C549" s="137"/>
      <c r="D549" s="137"/>
      <c r="E549" s="170"/>
      <c r="F549" s="137"/>
      <c r="G549" s="170"/>
      <c r="H549" s="137"/>
      <c r="I549" s="137"/>
      <c r="J549" s="137"/>
      <c r="K549" s="137"/>
      <c r="L549" s="137"/>
      <c r="M549" s="137"/>
      <c r="N549" s="137"/>
      <c r="O549" s="137"/>
      <c r="P549" s="137"/>
      <c r="Q549" s="137"/>
      <c r="R549" s="137"/>
      <c r="S549" s="137"/>
      <c r="T549" s="137"/>
      <c r="U549" s="137"/>
      <c r="V549" s="137"/>
      <c r="W549" s="137"/>
      <c r="X549" s="137"/>
      <c r="Y549" s="137"/>
      <c r="Z549" s="137"/>
      <c r="AA549" s="137"/>
      <c r="AB549" s="129" t="str">
        <f>IF(基本情報登録!$D$10="","",IF(基本情報登録!$D$10='登録データ（女）'!F549,1,0))</f>
        <v/>
      </c>
      <c r="AC549" s="137"/>
      <c r="AV549" s="155"/>
    </row>
    <row r="550" spans="1:48">
      <c r="A550" s="177"/>
      <c r="B550" s="137"/>
      <c r="C550" s="137"/>
      <c r="D550" s="137"/>
      <c r="E550" s="170"/>
      <c r="F550" s="137"/>
      <c r="G550" s="170"/>
      <c r="H550" s="137"/>
      <c r="I550" s="137"/>
      <c r="J550" s="137"/>
      <c r="K550" s="137"/>
      <c r="L550" s="137"/>
      <c r="M550" s="137"/>
      <c r="N550" s="137"/>
      <c r="O550" s="137"/>
      <c r="P550" s="137"/>
      <c r="Q550" s="137"/>
      <c r="R550" s="137"/>
      <c r="S550" s="137"/>
      <c r="T550" s="137"/>
      <c r="U550" s="137"/>
      <c r="V550" s="137"/>
      <c r="W550" s="137"/>
      <c r="X550" s="137"/>
      <c r="Y550" s="137"/>
      <c r="Z550" s="137"/>
      <c r="AA550" s="137"/>
      <c r="AB550" s="129" t="str">
        <f>IF(基本情報登録!$D$10="","",IF(基本情報登録!$D$10='登録データ（女）'!F550,1,0))</f>
        <v/>
      </c>
      <c r="AC550" s="137"/>
      <c r="AV550" s="155"/>
    </row>
    <row r="551" spans="1:48">
      <c r="A551" s="177"/>
      <c r="B551" s="137"/>
      <c r="C551" s="137"/>
      <c r="D551" s="137"/>
      <c r="E551" s="170"/>
      <c r="F551" s="137"/>
      <c r="G551" s="170"/>
      <c r="H551" s="137"/>
      <c r="I551" s="137"/>
      <c r="J551" s="137"/>
      <c r="K551" s="137"/>
      <c r="L551" s="137"/>
      <c r="M551" s="137"/>
      <c r="N551" s="137"/>
      <c r="O551" s="137"/>
      <c r="P551" s="137"/>
      <c r="Q551" s="137"/>
      <c r="R551" s="137"/>
      <c r="S551" s="137"/>
      <c r="T551" s="137"/>
      <c r="U551" s="137"/>
      <c r="V551" s="137"/>
      <c r="W551" s="137"/>
      <c r="X551" s="137"/>
      <c r="Y551" s="137"/>
      <c r="Z551" s="137"/>
      <c r="AA551" s="137"/>
      <c r="AB551" s="129" t="str">
        <f>IF(基本情報登録!$D$10="","",IF(基本情報登録!$D$10='登録データ（女）'!F551,1,0))</f>
        <v/>
      </c>
      <c r="AC551" s="137"/>
      <c r="AV551" s="155"/>
    </row>
    <row r="552" spans="1:48">
      <c r="A552" s="177"/>
      <c r="B552" s="137"/>
      <c r="C552" s="137"/>
      <c r="D552" s="137"/>
      <c r="E552" s="170"/>
      <c r="F552" s="137"/>
      <c r="G552" s="170"/>
      <c r="H552" s="137"/>
      <c r="I552" s="137"/>
      <c r="J552" s="137"/>
      <c r="K552" s="137"/>
      <c r="L552" s="137"/>
      <c r="M552" s="137"/>
      <c r="N552" s="137"/>
      <c r="O552" s="137"/>
      <c r="P552" s="137"/>
      <c r="Q552" s="137"/>
      <c r="R552" s="137"/>
      <c r="S552" s="137"/>
      <c r="T552" s="137"/>
      <c r="U552" s="137"/>
      <c r="V552" s="137"/>
      <c r="W552" s="137"/>
      <c r="X552" s="137"/>
      <c r="Y552" s="137"/>
      <c r="Z552" s="137"/>
      <c r="AA552" s="137"/>
      <c r="AB552" s="129" t="str">
        <f>IF(基本情報登録!$D$10="","",IF(基本情報登録!$D$10='登録データ（女）'!F552,1,0))</f>
        <v/>
      </c>
      <c r="AC552" s="137"/>
      <c r="AV552" s="155"/>
    </row>
    <row r="553" spans="1:48">
      <c r="A553" s="177"/>
      <c r="B553" s="137"/>
      <c r="C553" s="137"/>
      <c r="D553" s="137"/>
      <c r="E553" s="170"/>
      <c r="F553" s="137"/>
      <c r="G553" s="170"/>
      <c r="H553" s="137"/>
      <c r="I553" s="137"/>
      <c r="J553" s="137"/>
      <c r="K553" s="137"/>
      <c r="L553" s="137"/>
      <c r="M553" s="137"/>
      <c r="N553" s="137"/>
      <c r="O553" s="137"/>
      <c r="P553" s="137"/>
      <c r="Q553" s="137"/>
      <c r="R553" s="137"/>
      <c r="S553" s="137"/>
      <c r="T553" s="137"/>
      <c r="U553" s="137"/>
      <c r="V553" s="137"/>
      <c r="W553" s="137"/>
      <c r="X553" s="137"/>
      <c r="Y553" s="137"/>
      <c r="Z553" s="137"/>
      <c r="AA553" s="137"/>
      <c r="AB553" s="129" t="str">
        <f>IF(基本情報登録!$D$10="","",IF(基本情報登録!$D$10='登録データ（女）'!F553,1,0))</f>
        <v/>
      </c>
      <c r="AC553" s="137"/>
      <c r="AV553" s="155"/>
    </row>
    <row r="554" spans="1:48">
      <c r="A554" s="177"/>
      <c r="B554" s="137"/>
      <c r="C554" s="137"/>
      <c r="D554" s="137"/>
      <c r="E554" s="170"/>
      <c r="F554" s="137"/>
      <c r="G554" s="170"/>
      <c r="H554" s="137"/>
      <c r="I554" s="137"/>
      <c r="J554" s="137"/>
      <c r="K554" s="137"/>
      <c r="L554" s="137"/>
      <c r="M554" s="137"/>
      <c r="N554" s="137"/>
      <c r="O554" s="137"/>
      <c r="P554" s="137"/>
      <c r="Q554" s="137"/>
      <c r="R554" s="137"/>
      <c r="S554" s="137"/>
      <c r="T554" s="137"/>
      <c r="U554" s="137"/>
      <c r="V554" s="137"/>
      <c r="W554" s="137"/>
      <c r="X554" s="137"/>
      <c r="Y554" s="137"/>
      <c r="Z554" s="137"/>
      <c r="AA554" s="137"/>
      <c r="AB554" s="129" t="str">
        <f>IF(基本情報登録!$D$10="","",IF(基本情報登録!$D$10='登録データ（女）'!F554,1,0))</f>
        <v/>
      </c>
      <c r="AC554" s="137"/>
      <c r="AV554" s="155"/>
    </row>
    <row r="555" spans="1:48">
      <c r="A555" s="177"/>
      <c r="B555" s="137"/>
      <c r="C555" s="137"/>
      <c r="D555" s="137"/>
      <c r="E555" s="170"/>
      <c r="F555" s="137"/>
      <c r="G555" s="170"/>
      <c r="H555" s="137"/>
      <c r="I555" s="137"/>
      <c r="J555" s="137"/>
      <c r="K555" s="137"/>
      <c r="L555" s="137"/>
      <c r="M555" s="137"/>
      <c r="N555" s="137"/>
      <c r="O555" s="137"/>
      <c r="P555" s="137"/>
      <c r="Q555" s="137"/>
      <c r="R555" s="137"/>
      <c r="S555" s="137"/>
      <c r="T555" s="137"/>
      <c r="U555" s="137"/>
      <c r="V555" s="137"/>
      <c r="W555" s="137"/>
      <c r="X555" s="137"/>
      <c r="Y555" s="137"/>
      <c r="Z555" s="137"/>
      <c r="AA555" s="137"/>
      <c r="AB555" s="129" t="str">
        <f>IF(基本情報登録!$D$10="","",IF(基本情報登録!$D$10='登録データ（女）'!F555,1,0))</f>
        <v/>
      </c>
      <c r="AC555" s="137"/>
      <c r="AV555" s="155"/>
    </row>
    <row r="556" spans="1:48">
      <c r="A556" s="177"/>
      <c r="B556" s="137"/>
      <c r="C556" s="137"/>
      <c r="D556" s="137"/>
      <c r="E556" s="170"/>
      <c r="F556" s="137"/>
      <c r="G556" s="170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37"/>
      <c r="U556" s="137"/>
      <c r="V556" s="137"/>
      <c r="W556" s="137"/>
      <c r="X556" s="137"/>
      <c r="Y556" s="137"/>
      <c r="Z556" s="137"/>
      <c r="AA556" s="137"/>
      <c r="AB556" s="129" t="str">
        <f>IF(基本情報登録!$D$10="","",IF(基本情報登録!$D$10='登録データ（女）'!F556,1,0))</f>
        <v/>
      </c>
      <c r="AC556" s="137"/>
      <c r="AV556" s="155"/>
    </row>
    <row r="557" spans="1:48">
      <c r="A557" s="177"/>
      <c r="B557" s="137"/>
      <c r="C557" s="137"/>
      <c r="D557" s="137"/>
      <c r="E557" s="170"/>
      <c r="F557" s="137"/>
      <c r="G557" s="170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137"/>
      <c r="T557" s="137"/>
      <c r="U557" s="137"/>
      <c r="V557" s="137"/>
      <c r="W557" s="137"/>
      <c r="X557" s="137"/>
      <c r="Y557" s="137"/>
      <c r="Z557" s="137"/>
      <c r="AA557" s="137"/>
      <c r="AB557" s="129" t="str">
        <f>IF(基本情報登録!$D$10="","",IF(基本情報登録!$D$10='登録データ（女）'!F557,1,0))</f>
        <v/>
      </c>
      <c r="AC557" s="137"/>
      <c r="AV557" s="155"/>
    </row>
    <row r="558" spans="1:48">
      <c r="A558" s="177"/>
      <c r="B558" s="137"/>
      <c r="C558" s="137"/>
      <c r="D558" s="137"/>
      <c r="E558" s="170"/>
      <c r="F558" s="137"/>
      <c r="G558" s="170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37"/>
      <c r="U558" s="137"/>
      <c r="V558" s="137"/>
      <c r="W558" s="137"/>
      <c r="X558" s="137"/>
      <c r="Y558" s="137"/>
      <c r="Z558" s="137"/>
      <c r="AA558" s="137"/>
      <c r="AB558" s="129" t="str">
        <f>IF(基本情報登録!$D$10="","",IF(基本情報登録!$D$10='登録データ（女）'!F558,1,0))</f>
        <v/>
      </c>
      <c r="AC558" s="137"/>
      <c r="AV558" s="155"/>
    </row>
    <row r="559" spans="1:48">
      <c r="A559" s="177"/>
      <c r="B559" s="137"/>
      <c r="C559" s="137"/>
      <c r="D559" s="137"/>
      <c r="E559" s="170"/>
      <c r="F559" s="137"/>
      <c r="G559" s="170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7"/>
      <c r="V559" s="137"/>
      <c r="W559" s="137"/>
      <c r="X559" s="137"/>
      <c r="Y559" s="137"/>
      <c r="Z559" s="137"/>
      <c r="AA559" s="137"/>
      <c r="AB559" s="129" t="str">
        <f>IF(基本情報登録!$D$10="","",IF(基本情報登録!$D$10='登録データ（女）'!F559,1,0))</f>
        <v/>
      </c>
      <c r="AC559" s="137"/>
      <c r="AV559" s="155"/>
    </row>
    <row r="560" spans="1:48">
      <c r="A560" s="177"/>
      <c r="B560" s="137"/>
      <c r="C560" s="137"/>
      <c r="D560" s="137"/>
      <c r="E560" s="170"/>
      <c r="F560" s="137"/>
      <c r="G560" s="170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7"/>
      <c r="V560" s="137"/>
      <c r="W560" s="137"/>
      <c r="X560" s="137"/>
      <c r="Y560" s="137"/>
      <c r="Z560" s="137"/>
      <c r="AA560" s="137"/>
      <c r="AB560" s="129" t="str">
        <f>IF(基本情報登録!$D$10="","",IF(基本情報登録!$D$10='登録データ（女）'!F560,1,0))</f>
        <v/>
      </c>
      <c r="AC560" s="137"/>
      <c r="AV560" s="155"/>
    </row>
    <row r="561" spans="1:48">
      <c r="A561" s="177"/>
      <c r="B561" s="137"/>
      <c r="C561" s="137"/>
      <c r="D561" s="137"/>
      <c r="E561" s="170"/>
      <c r="F561" s="137"/>
      <c r="G561" s="170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7"/>
      <c r="V561" s="137"/>
      <c r="W561" s="137"/>
      <c r="X561" s="137"/>
      <c r="Y561" s="137"/>
      <c r="Z561" s="137"/>
      <c r="AA561" s="137"/>
      <c r="AB561" s="129" t="str">
        <f>IF(基本情報登録!$D$10="","",IF(基本情報登録!$D$10='登録データ（女）'!F561,1,0))</f>
        <v/>
      </c>
      <c r="AC561" s="137"/>
      <c r="AV561" s="155"/>
    </row>
    <row r="562" spans="1:48">
      <c r="A562" s="177"/>
      <c r="B562" s="137"/>
      <c r="C562" s="137"/>
      <c r="D562" s="137"/>
      <c r="E562" s="170"/>
      <c r="F562" s="137"/>
      <c r="G562" s="170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7"/>
      <c r="V562" s="137"/>
      <c r="W562" s="137"/>
      <c r="X562" s="137"/>
      <c r="Y562" s="137"/>
      <c r="Z562" s="137"/>
      <c r="AA562" s="137"/>
      <c r="AB562" s="129" t="str">
        <f>IF(基本情報登録!$D$10="","",IF(基本情報登録!$D$10='登録データ（女）'!F562,1,0))</f>
        <v/>
      </c>
      <c r="AC562" s="137"/>
      <c r="AV562" s="155"/>
    </row>
    <row r="563" spans="1:48">
      <c r="A563" s="177"/>
      <c r="B563" s="137"/>
      <c r="C563" s="137"/>
      <c r="D563" s="137"/>
      <c r="E563" s="170"/>
      <c r="F563" s="137"/>
      <c r="G563" s="170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7"/>
      <c r="V563" s="137"/>
      <c r="W563" s="137"/>
      <c r="X563" s="137"/>
      <c r="Y563" s="137"/>
      <c r="Z563" s="137"/>
      <c r="AA563" s="137"/>
      <c r="AB563" s="129" t="str">
        <f>IF(基本情報登録!$D$10="","",IF(基本情報登録!$D$10='登録データ（女）'!F563,1,0))</f>
        <v/>
      </c>
      <c r="AC563" s="137"/>
      <c r="AV563" s="155"/>
    </row>
    <row r="564" spans="1:48">
      <c r="A564" s="177"/>
      <c r="B564" s="137"/>
      <c r="C564" s="137"/>
      <c r="D564" s="137"/>
      <c r="E564" s="170"/>
      <c r="F564" s="137"/>
      <c r="G564" s="170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7"/>
      <c r="V564" s="137"/>
      <c r="W564" s="137"/>
      <c r="X564" s="137"/>
      <c r="Y564" s="137"/>
      <c r="Z564" s="137"/>
      <c r="AA564" s="137"/>
      <c r="AB564" s="129" t="str">
        <f>IF(基本情報登録!$D$10="","",IF(基本情報登録!$D$10='登録データ（女）'!F564,1,0))</f>
        <v/>
      </c>
      <c r="AC564" s="137"/>
      <c r="AV564" s="155"/>
    </row>
    <row r="565" spans="1:48">
      <c r="A565" s="177"/>
      <c r="B565" s="137"/>
      <c r="C565" s="137"/>
      <c r="D565" s="137"/>
      <c r="E565" s="170"/>
      <c r="F565" s="137"/>
      <c r="G565" s="170"/>
      <c r="H565" s="137"/>
      <c r="I565" s="137"/>
      <c r="J565" s="137"/>
      <c r="K565" s="137"/>
      <c r="L565" s="137"/>
      <c r="M565" s="137"/>
      <c r="N565" s="137"/>
      <c r="O565" s="137"/>
      <c r="P565" s="137"/>
      <c r="Q565" s="137"/>
      <c r="R565" s="137"/>
      <c r="S565" s="137"/>
      <c r="T565" s="137"/>
      <c r="U565" s="137"/>
      <c r="V565" s="137"/>
      <c r="W565" s="137"/>
      <c r="X565" s="137"/>
      <c r="Y565" s="137"/>
      <c r="Z565" s="137"/>
      <c r="AA565" s="137"/>
      <c r="AB565" s="129" t="str">
        <f>IF(基本情報登録!$D$10="","",IF(基本情報登録!$D$10='登録データ（女）'!F565,1,0))</f>
        <v/>
      </c>
      <c r="AC565" s="137"/>
      <c r="AV565" s="155"/>
    </row>
    <row r="566" spans="1:48">
      <c r="A566" s="177"/>
      <c r="B566" s="137"/>
      <c r="C566" s="137"/>
      <c r="D566" s="137"/>
      <c r="E566" s="170"/>
      <c r="F566" s="137"/>
      <c r="G566" s="170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7"/>
      <c r="V566" s="137"/>
      <c r="W566" s="137"/>
      <c r="X566" s="137"/>
      <c r="Y566" s="137"/>
      <c r="Z566" s="137"/>
      <c r="AA566" s="137"/>
      <c r="AB566" s="129" t="str">
        <f>IF(基本情報登録!$D$10="","",IF(基本情報登録!$D$10='登録データ（女）'!F566,1,0))</f>
        <v/>
      </c>
      <c r="AC566" s="137"/>
      <c r="AV566" s="155"/>
    </row>
    <row r="567" spans="1:48">
      <c r="A567" s="177"/>
      <c r="B567" s="137"/>
      <c r="C567" s="137"/>
      <c r="D567" s="137"/>
      <c r="E567" s="170"/>
      <c r="F567" s="137"/>
      <c r="G567" s="170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7"/>
      <c r="V567" s="137"/>
      <c r="W567" s="137"/>
      <c r="X567" s="137"/>
      <c r="Y567" s="137"/>
      <c r="Z567" s="137"/>
      <c r="AA567" s="137"/>
      <c r="AB567" s="129" t="str">
        <f>IF(基本情報登録!$D$10="","",IF(基本情報登録!$D$10='登録データ（女）'!F567,1,0))</f>
        <v/>
      </c>
      <c r="AC567" s="137"/>
      <c r="AV567" s="155"/>
    </row>
    <row r="568" spans="1:48">
      <c r="A568" s="177"/>
      <c r="B568" s="137"/>
      <c r="C568" s="137"/>
      <c r="D568" s="137"/>
      <c r="E568" s="170"/>
      <c r="F568" s="137"/>
      <c r="G568" s="170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7"/>
      <c r="V568" s="137"/>
      <c r="W568" s="137"/>
      <c r="X568" s="137"/>
      <c r="Y568" s="137"/>
      <c r="Z568" s="137"/>
      <c r="AA568" s="137"/>
      <c r="AB568" s="129" t="str">
        <f>IF(基本情報登録!$D$10="","",IF(基本情報登録!$D$10='登録データ（女）'!F568,1,0))</f>
        <v/>
      </c>
      <c r="AC568" s="137"/>
      <c r="AV568" s="155"/>
    </row>
    <row r="569" spans="1:48">
      <c r="A569" s="177"/>
      <c r="B569" s="137"/>
      <c r="C569" s="137"/>
      <c r="D569" s="137"/>
      <c r="E569" s="170"/>
      <c r="F569" s="137"/>
      <c r="G569" s="170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7"/>
      <c r="V569" s="137"/>
      <c r="W569" s="137"/>
      <c r="X569" s="137"/>
      <c r="Y569" s="137"/>
      <c r="Z569" s="137"/>
      <c r="AA569" s="137"/>
      <c r="AB569" s="129" t="str">
        <f>IF(基本情報登録!$D$10="","",IF(基本情報登録!$D$10='登録データ（女）'!F569,1,0))</f>
        <v/>
      </c>
      <c r="AC569" s="137"/>
      <c r="AV569" s="155"/>
    </row>
    <row r="570" spans="1:48">
      <c r="A570" s="177"/>
      <c r="B570" s="137"/>
      <c r="C570" s="137"/>
      <c r="D570" s="137"/>
      <c r="E570" s="170"/>
      <c r="F570" s="137"/>
      <c r="G570" s="170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7"/>
      <c r="V570" s="137"/>
      <c r="W570" s="137"/>
      <c r="X570" s="137"/>
      <c r="Y570" s="137"/>
      <c r="Z570" s="137"/>
      <c r="AA570" s="137"/>
      <c r="AB570" s="129" t="str">
        <f>IF(基本情報登録!$D$10="","",IF(基本情報登録!$D$10='登録データ（女）'!F570,1,0))</f>
        <v/>
      </c>
      <c r="AC570" s="137"/>
      <c r="AV570" s="155"/>
    </row>
    <row r="571" spans="1:48">
      <c r="A571" s="177"/>
      <c r="B571" s="137"/>
      <c r="C571" s="137"/>
      <c r="D571" s="137"/>
      <c r="E571" s="170"/>
      <c r="F571" s="137"/>
      <c r="G571" s="170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7"/>
      <c r="V571" s="137"/>
      <c r="W571" s="137"/>
      <c r="X571" s="137"/>
      <c r="Y571" s="137"/>
      <c r="Z571" s="137"/>
      <c r="AA571" s="137"/>
      <c r="AB571" s="129" t="str">
        <f>IF(基本情報登録!$D$10="","",IF(基本情報登録!$D$10='登録データ（女）'!F571,1,0))</f>
        <v/>
      </c>
      <c r="AC571" s="137"/>
      <c r="AV571" s="155"/>
    </row>
    <row r="572" spans="1:48">
      <c r="A572" s="177"/>
      <c r="B572" s="137"/>
      <c r="C572" s="137"/>
      <c r="D572" s="137"/>
      <c r="E572" s="170"/>
      <c r="F572" s="137"/>
      <c r="G572" s="170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7"/>
      <c r="V572" s="137"/>
      <c r="W572" s="137"/>
      <c r="X572" s="137"/>
      <c r="Y572" s="137"/>
      <c r="Z572" s="137"/>
      <c r="AA572" s="137"/>
      <c r="AB572" s="129" t="str">
        <f>IF(基本情報登録!$D$10="","",IF(基本情報登録!$D$10='登録データ（女）'!F572,1,0))</f>
        <v/>
      </c>
      <c r="AC572" s="137"/>
      <c r="AV572" s="155"/>
    </row>
    <row r="573" spans="1:48">
      <c r="A573" s="177"/>
      <c r="B573" s="137"/>
      <c r="C573" s="137"/>
      <c r="D573" s="137"/>
      <c r="E573" s="170"/>
      <c r="F573" s="137"/>
      <c r="G573" s="170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7"/>
      <c r="V573" s="137"/>
      <c r="W573" s="137"/>
      <c r="X573" s="137"/>
      <c r="Y573" s="137"/>
      <c r="Z573" s="137"/>
      <c r="AA573" s="137"/>
      <c r="AB573" s="129" t="str">
        <f>IF(基本情報登録!$D$10="","",IF(基本情報登録!$D$10='登録データ（女）'!F573,1,0))</f>
        <v/>
      </c>
      <c r="AC573" s="137"/>
      <c r="AV573" s="155"/>
    </row>
    <row r="574" spans="1:48">
      <c r="A574" s="177"/>
      <c r="B574" s="137"/>
      <c r="C574" s="137"/>
      <c r="D574" s="137"/>
      <c r="E574" s="170"/>
      <c r="F574" s="137"/>
      <c r="G574" s="170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7"/>
      <c r="V574" s="137"/>
      <c r="W574" s="137"/>
      <c r="X574" s="137"/>
      <c r="Y574" s="137"/>
      <c r="Z574" s="137"/>
      <c r="AA574" s="137"/>
      <c r="AB574" s="129" t="str">
        <f>IF(基本情報登録!$D$10="","",IF(基本情報登録!$D$10='登録データ（女）'!F574,1,0))</f>
        <v/>
      </c>
      <c r="AC574" s="137"/>
      <c r="AV574" s="155"/>
    </row>
    <row r="575" spans="1:48">
      <c r="A575" s="177"/>
      <c r="B575" s="137"/>
      <c r="C575" s="137"/>
      <c r="D575" s="137"/>
      <c r="E575" s="170"/>
      <c r="F575" s="137"/>
      <c r="G575" s="170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7"/>
      <c r="V575" s="137"/>
      <c r="W575" s="137"/>
      <c r="X575" s="137"/>
      <c r="Y575" s="137"/>
      <c r="Z575" s="137"/>
      <c r="AA575" s="137"/>
      <c r="AB575" s="129" t="str">
        <f>IF(基本情報登録!$D$10="","",IF(基本情報登録!$D$10='登録データ（女）'!F575,1,0))</f>
        <v/>
      </c>
      <c r="AC575" s="137"/>
      <c r="AV575" s="155"/>
    </row>
    <row r="576" spans="1:48">
      <c r="A576" s="177"/>
      <c r="B576" s="137"/>
      <c r="C576" s="137"/>
      <c r="D576" s="137"/>
      <c r="E576" s="170"/>
      <c r="F576" s="137"/>
      <c r="G576" s="170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7"/>
      <c r="V576" s="137"/>
      <c r="W576" s="137"/>
      <c r="X576" s="137"/>
      <c r="Y576" s="137"/>
      <c r="Z576" s="137"/>
      <c r="AA576" s="137"/>
      <c r="AB576" s="129" t="str">
        <f>IF(基本情報登録!$D$10="","",IF(基本情報登録!$D$10='登録データ（女）'!F576,1,0))</f>
        <v/>
      </c>
      <c r="AC576" s="137"/>
      <c r="AV576" s="155"/>
    </row>
    <row r="577" spans="1:48">
      <c r="A577" s="177"/>
      <c r="B577" s="137"/>
      <c r="C577" s="137"/>
      <c r="D577" s="137"/>
      <c r="E577" s="170"/>
      <c r="F577" s="137"/>
      <c r="G577" s="170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7"/>
      <c r="V577" s="137"/>
      <c r="W577" s="137"/>
      <c r="X577" s="137"/>
      <c r="Y577" s="137"/>
      <c r="Z577" s="137"/>
      <c r="AA577" s="137"/>
      <c r="AB577" s="129" t="str">
        <f>IF(基本情報登録!$D$10="","",IF(基本情報登録!$D$10='登録データ（女）'!F577,1,0))</f>
        <v/>
      </c>
      <c r="AC577" s="137"/>
      <c r="AV577" s="155"/>
    </row>
    <row r="578" spans="1:48">
      <c r="A578" s="177"/>
      <c r="B578" s="137"/>
      <c r="C578" s="137"/>
      <c r="D578" s="137"/>
      <c r="E578" s="170"/>
      <c r="F578" s="137"/>
      <c r="G578" s="170"/>
      <c r="H578" s="137"/>
      <c r="I578" s="137"/>
      <c r="J578" s="137"/>
      <c r="K578" s="137"/>
      <c r="L578" s="137"/>
      <c r="M578" s="137"/>
      <c r="N578" s="137"/>
      <c r="O578" s="137"/>
      <c r="P578" s="137"/>
      <c r="Q578" s="137"/>
      <c r="R578" s="137"/>
      <c r="S578" s="137"/>
      <c r="T578" s="137"/>
      <c r="U578" s="137"/>
      <c r="V578" s="137"/>
      <c r="W578" s="137"/>
      <c r="X578" s="137"/>
      <c r="Y578" s="137"/>
      <c r="Z578" s="137"/>
      <c r="AA578" s="137"/>
      <c r="AB578" s="129" t="str">
        <f>IF(基本情報登録!$D$10="","",IF(基本情報登録!$D$10='登録データ（女）'!F578,1,0))</f>
        <v/>
      </c>
      <c r="AC578" s="137"/>
      <c r="AV578" s="155"/>
    </row>
    <row r="579" spans="1:48">
      <c r="A579" s="177"/>
      <c r="B579" s="137"/>
      <c r="C579" s="137"/>
      <c r="D579" s="137"/>
      <c r="E579" s="170"/>
      <c r="F579" s="137"/>
      <c r="G579" s="170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7"/>
      <c r="V579" s="137"/>
      <c r="W579" s="137"/>
      <c r="X579" s="137"/>
      <c r="Y579" s="137"/>
      <c r="Z579" s="137"/>
      <c r="AA579" s="137"/>
      <c r="AB579" s="129" t="str">
        <f>IF(基本情報登録!$D$10="","",IF(基本情報登録!$D$10='登録データ（女）'!F579,1,0))</f>
        <v/>
      </c>
      <c r="AC579" s="137"/>
      <c r="AV579" s="155"/>
    </row>
    <row r="580" spans="1:48">
      <c r="A580" s="177"/>
      <c r="B580" s="137"/>
      <c r="C580" s="137"/>
      <c r="D580" s="137"/>
      <c r="E580" s="170"/>
      <c r="F580" s="137"/>
      <c r="G580" s="170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7"/>
      <c r="V580" s="137"/>
      <c r="W580" s="137"/>
      <c r="X580" s="137"/>
      <c r="Y580" s="137"/>
      <c r="Z580" s="137"/>
      <c r="AA580" s="137"/>
      <c r="AB580" s="129" t="str">
        <f>IF(基本情報登録!$D$10="","",IF(基本情報登録!$D$10='登録データ（女）'!F580,1,0))</f>
        <v/>
      </c>
      <c r="AC580" s="137"/>
      <c r="AV580" s="155"/>
    </row>
    <row r="581" spans="1:48">
      <c r="A581" s="177"/>
      <c r="B581" s="137"/>
      <c r="C581" s="137"/>
      <c r="D581" s="137"/>
      <c r="E581" s="170"/>
      <c r="F581" s="137"/>
      <c r="G581" s="170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7"/>
      <c r="V581" s="137"/>
      <c r="W581" s="137"/>
      <c r="X581" s="137"/>
      <c r="Y581" s="137"/>
      <c r="Z581" s="137"/>
      <c r="AA581" s="137"/>
      <c r="AB581" s="129" t="str">
        <f>IF(基本情報登録!$D$10="","",IF(基本情報登録!$D$10='登録データ（女）'!F581,1,0))</f>
        <v/>
      </c>
      <c r="AC581" s="137"/>
      <c r="AV581" s="155"/>
    </row>
    <row r="582" spans="1:48">
      <c r="A582" s="177"/>
      <c r="B582" s="137"/>
      <c r="C582" s="137"/>
      <c r="D582" s="137"/>
      <c r="E582" s="170"/>
      <c r="F582" s="137"/>
      <c r="G582" s="170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7"/>
      <c r="V582" s="137"/>
      <c r="W582" s="137"/>
      <c r="X582" s="137"/>
      <c r="Y582" s="137"/>
      <c r="Z582" s="137"/>
      <c r="AA582" s="137"/>
      <c r="AB582" s="129" t="str">
        <f>IF(基本情報登録!$D$10="","",IF(基本情報登録!$D$10='登録データ（女）'!F582,1,0))</f>
        <v/>
      </c>
      <c r="AC582" s="137"/>
      <c r="AV582" s="155"/>
    </row>
    <row r="583" spans="1:48">
      <c r="A583" s="177"/>
      <c r="B583" s="137"/>
      <c r="C583" s="137"/>
      <c r="D583" s="137"/>
      <c r="E583" s="170"/>
      <c r="F583" s="137"/>
      <c r="G583" s="170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7"/>
      <c r="V583" s="137"/>
      <c r="W583" s="137"/>
      <c r="X583" s="137"/>
      <c r="Y583" s="137"/>
      <c r="Z583" s="137"/>
      <c r="AA583" s="137"/>
      <c r="AB583" s="129" t="str">
        <f>IF(基本情報登録!$D$10="","",IF(基本情報登録!$D$10='登録データ（女）'!F583,1,0))</f>
        <v/>
      </c>
      <c r="AC583" s="137"/>
      <c r="AV583" s="155"/>
    </row>
    <row r="584" spans="1:48">
      <c r="A584" s="177"/>
      <c r="B584" s="137"/>
      <c r="C584" s="137"/>
      <c r="D584" s="137"/>
      <c r="E584" s="170"/>
      <c r="F584" s="137"/>
      <c r="G584" s="170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7"/>
      <c r="V584" s="137"/>
      <c r="W584" s="137"/>
      <c r="X584" s="137"/>
      <c r="Y584" s="137"/>
      <c r="Z584" s="137"/>
      <c r="AA584" s="137"/>
      <c r="AB584" s="129" t="str">
        <f>IF(基本情報登録!$D$10="","",IF(基本情報登録!$D$10='登録データ（女）'!F584,1,0))</f>
        <v/>
      </c>
      <c r="AC584" s="137"/>
      <c r="AV584" s="155"/>
    </row>
    <row r="585" spans="1:48">
      <c r="A585" s="177"/>
      <c r="B585" s="137"/>
      <c r="C585" s="137"/>
      <c r="D585" s="137"/>
      <c r="E585" s="170"/>
      <c r="F585" s="137"/>
      <c r="G585" s="170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7"/>
      <c r="V585" s="137"/>
      <c r="W585" s="137"/>
      <c r="X585" s="137"/>
      <c r="Y585" s="137"/>
      <c r="Z585" s="137"/>
      <c r="AA585" s="137"/>
      <c r="AB585" s="129" t="str">
        <f>IF(基本情報登録!$D$10="","",IF(基本情報登録!$D$10='登録データ（女）'!F585,1,0))</f>
        <v/>
      </c>
      <c r="AC585" s="137"/>
      <c r="AV585" s="155"/>
    </row>
    <row r="586" spans="1:48">
      <c r="A586" s="177"/>
      <c r="B586" s="137"/>
      <c r="C586" s="137"/>
      <c r="D586" s="137"/>
      <c r="E586" s="170"/>
      <c r="F586" s="137"/>
      <c r="G586" s="170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7"/>
      <c r="V586" s="137"/>
      <c r="W586" s="137"/>
      <c r="X586" s="137"/>
      <c r="Y586" s="137"/>
      <c r="Z586" s="137"/>
      <c r="AA586" s="137"/>
      <c r="AB586" s="129" t="str">
        <f>IF(基本情報登録!$D$10="","",IF(基本情報登録!$D$10='登録データ（女）'!F586,1,0))</f>
        <v/>
      </c>
      <c r="AC586" s="137"/>
      <c r="AV586" s="155"/>
    </row>
    <row r="587" spans="1:48">
      <c r="A587" s="177"/>
      <c r="B587" s="137"/>
      <c r="C587" s="137"/>
      <c r="D587" s="137"/>
      <c r="E587" s="170"/>
      <c r="F587" s="137"/>
      <c r="G587" s="170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7"/>
      <c r="V587" s="137"/>
      <c r="W587" s="137"/>
      <c r="X587" s="137"/>
      <c r="Y587" s="137"/>
      <c r="Z587" s="137"/>
      <c r="AA587" s="137"/>
      <c r="AB587" s="129" t="str">
        <f>IF(基本情報登録!$D$10="","",IF(基本情報登録!$D$10='登録データ（女）'!F587,1,0))</f>
        <v/>
      </c>
      <c r="AC587" s="137"/>
      <c r="AV587" s="155"/>
    </row>
    <row r="588" spans="1:48">
      <c r="A588" s="177"/>
      <c r="B588" s="137"/>
      <c r="C588" s="137"/>
      <c r="D588" s="137"/>
      <c r="E588" s="170"/>
      <c r="F588" s="137"/>
      <c r="G588" s="170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7"/>
      <c r="V588" s="137"/>
      <c r="W588" s="137"/>
      <c r="X588" s="137"/>
      <c r="Y588" s="137"/>
      <c r="Z588" s="137"/>
      <c r="AA588" s="137"/>
      <c r="AB588" s="129" t="str">
        <f>IF(基本情報登録!$D$10="","",IF(基本情報登録!$D$10='登録データ（女）'!F588,1,0))</f>
        <v/>
      </c>
      <c r="AC588" s="137"/>
      <c r="AV588" s="155"/>
    </row>
    <row r="589" spans="1:48">
      <c r="A589" s="177"/>
      <c r="B589" s="137"/>
      <c r="C589" s="137"/>
      <c r="D589" s="137"/>
      <c r="E589" s="170"/>
      <c r="F589" s="137"/>
      <c r="G589" s="170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7"/>
      <c r="V589" s="137"/>
      <c r="W589" s="137"/>
      <c r="X589" s="137"/>
      <c r="Y589" s="137"/>
      <c r="Z589" s="137"/>
      <c r="AA589" s="137"/>
      <c r="AB589" s="129" t="str">
        <f>IF(基本情報登録!$D$10="","",IF(基本情報登録!$D$10='登録データ（女）'!F589,1,0))</f>
        <v/>
      </c>
      <c r="AC589" s="137"/>
      <c r="AV589" s="155"/>
    </row>
    <row r="590" spans="1:48">
      <c r="A590" s="177"/>
      <c r="B590" s="137"/>
      <c r="C590" s="137"/>
      <c r="D590" s="137"/>
      <c r="E590" s="170"/>
      <c r="F590" s="137"/>
      <c r="G590" s="170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7"/>
      <c r="V590" s="137"/>
      <c r="W590" s="137"/>
      <c r="X590" s="137"/>
      <c r="Y590" s="137"/>
      <c r="Z590" s="137"/>
      <c r="AA590" s="137"/>
      <c r="AB590" s="129" t="str">
        <f>IF(基本情報登録!$D$10="","",IF(基本情報登録!$D$10='登録データ（女）'!F590,1,0))</f>
        <v/>
      </c>
      <c r="AC590" s="137"/>
      <c r="AV590" s="155"/>
    </row>
    <row r="591" spans="1:48">
      <c r="A591" s="177"/>
      <c r="B591" s="137"/>
      <c r="C591" s="137"/>
      <c r="D591" s="137"/>
      <c r="E591" s="170"/>
      <c r="F591" s="137"/>
      <c r="G591" s="170"/>
      <c r="H591" s="137"/>
      <c r="I591" s="137"/>
      <c r="J591" s="137"/>
      <c r="K591" s="137"/>
      <c r="L591" s="137"/>
      <c r="M591" s="137"/>
      <c r="N591" s="137"/>
      <c r="O591" s="137"/>
      <c r="P591" s="137"/>
      <c r="Q591" s="137"/>
      <c r="R591" s="137"/>
      <c r="S591" s="137"/>
      <c r="T591" s="137"/>
      <c r="U591" s="137"/>
      <c r="V591" s="137"/>
      <c r="W591" s="137"/>
      <c r="X591" s="137"/>
      <c r="Y591" s="137"/>
      <c r="Z591" s="137"/>
      <c r="AA591" s="137"/>
      <c r="AB591" s="129" t="str">
        <f>IF(基本情報登録!$D$10="","",IF(基本情報登録!$D$10='登録データ（女）'!F591,1,0))</f>
        <v/>
      </c>
      <c r="AC591" s="137"/>
      <c r="AV591" s="155"/>
    </row>
    <row r="592" spans="1:48">
      <c r="A592" s="177"/>
      <c r="B592" s="137"/>
      <c r="C592" s="137"/>
      <c r="D592" s="137"/>
      <c r="E592" s="170"/>
      <c r="F592" s="137"/>
      <c r="G592" s="170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7"/>
      <c r="V592" s="137"/>
      <c r="W592" s="137"/>
      <c r="X592" s="137"/>
      <c r="Y592" s="137"/>
      <c r="Z592" s="137"/>
      <c r="AA592" s="137"/>
      <c r="AB592" s="129" t="str">
        <f>IF(基本情報登録!$D$10="","",IF(基本情報登録!$D$10='登録データ（女）'!F592,1,0))</f>
        <v/>
      </c>
      <c r="AC592" s="137"/>
      <c r="AV592" s="155"/>
    </row>
    <row r="593" spans="1:48">
      <c r="A593" s="177"/>
      <c r="B593" s="137"/>
      <c r="C593" s="137"/>
      <c r="D593" s="137"/>
      <c r="E593" s="170"/>
      <c r="F593" s="137"/>
      <c r="G593" s="170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  <c r="Y593" s="137"/>
      <c r="Z593" s="137"/>
      <c r="AA593" s="137"/>
      <c r="AB593" s="129" t="str">
        <f>IF(基本情報登録!$D$10="","",IF(基本情報登録!$D$10='登録データ（女）'!F593,1,0))</f>
        <v/>
      </c>
      <c r="AC593" s="137"/>
      <c r="AV593" s="155"/>
    </row>
    <row r="594" spans="1:48">
      <c r="A594" s="177"/>
      <c r="B594" s="137"/>
      <c r="C594" s="137"/>
      <c r="D594" s="137"/>
      <c r="E594" s="170"/>
      <c r="F594" s="137"/>
      <c r="G594" s="170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7"/>
      <c r="V594" s="137"/>
      <c r="W594" s="137"/>
      <c r="X594" s="137"/>
      <c r="Y594" s="137"/>
      <c r="Z594" s="137"/>
      <c r="AA594" s="137"/>
      <c r="AB594" s="129" t="str">
        <f>IF(基本情報登録!$D$10="","",IF(基本情報登録!$D$10='登録データ（女）'!F594,1,0))</f>
        <v/>
      </c>
      <c r="AC594" s="137"/>
      <c r="AV594" s="155"/>
    </row>
    <row r="595" spans="1:48">
      <c r="A595" s="177"/>
      <c r="B595" s="137"/>
      <c r="C595" s="137"/>
      <c r="D595" s="137"/>
      <c r="E595" s="170"/>
      <c r="F595" s="137"/>
      <c r="G595" s="170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7"/>
      <c r="V595" s="137"/>
      <c r="W595" s="137"/>
      <c r="X595" s="137"/>
      <c r="Y595" s="137"/>
      <c r="Z595" s="137"/>
      <c r="AA595" s="137"/>
      <c r="AB595" s="129" t="str">
        <f>IF(基本情報登録!$D$10="","",IF(基本情報登録!$D$10='登録データ（女）'!F595,1,0))</f>
        <v/>
      </c>
      <c r="AC595" s="137"/>
      <c r="AV595" s="155"/>
    </row>
    <row r="596" spans="1:48">
      <c r="A596" s="177"/>
      <c r="B596" s="137"/>
      <c r="C596" s="137"/>
      <c r="D596" s="137"/>
      <c r="E596" s="170"/>
      <c r="F596" s="137"/>
      <c r="G596" s="170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7"/>
      <c r="V596" s="137"/>
      <c r="W596" s="137"/>
      <c r="X596" s="137"/>
      <c r="Y596" s="137"/>
      <c r="Z596" s="137"/>
      <c r="AA596" s="137"/>
      <c r="AB596" s="129" t="str">
        <f>IF(基本情報登録!$D$10="","",IF(基本情報登録!$D$10='登録データ（女）'!F596,1,0))</f>
        <v/>
      </c>
      <c r="AC596" s="137"/>
      <c r="AV596" s="155"/>
    </row>
    <row r="597" spans="1:48">
      <c r="A597" s="177"/>
      <c r="B597" s="137"/>
      <c r="C597" s="137"/>
      <c r="D597" s="137"/>
      <c r="E597" s="170"/>
      <c r="F597" s="137"/>
      <c r="G597" s="170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7"/>
      <c r="V597" s="137"/>
      <c r="W597" s="137"/>
      <c r="X597" s="137"/>
      <c r="Y597" s="137"/>
      <c r="Z597" s="137"/>
      <c r="AA597" s="137"/>
      <c r="AB597" s="129" t="str">
        <f>IF(基本情報登録!$D$10="","",IF(基本情報登録!$D$10='登録データ（女）'!F597,1,0))</f>
        <v/>
      </c>
      <c r="AC597" s="137"/>
      <c r="AV597" s="155"/>
    </row>
    <row r="598" spans="1:48">
      <c r="A598" s="177"/>
      <c r="B598" s="137"/>
      <c r="C598" s="137"/>
      <c r="D598" s="137"/>
      <c r="E598" s="170"/>
      <c r="F598" s="137"/>
      <c r="G598" s="170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7"/>
      <c r="V598" s="137"/>
      <c r="W598" s="137"/>
      <c r="X598" s="137"/>
      <c r="Y598" s="137"/>
      <c r="Z598" s="137"/>
      <c r="AA598" s="137"/>
      <c r="AB598" s="129" t="str">
        <f>IF(基本情報登録!$D$10="","",IF(基本情報登録!$D$10='登録データ（女）'!F598,1,0))</f>
        <v/>
      </c>
      <c r="AC598" s="137"/>
      <c r="AV598" s="155"/>
    </row>
    <row r="599" spans="1:48">
      <c r="A599" s="177"/>
      <c r="B599" s="137"/>
      <c r="C599" s="137"/>
      <c r="D599" s="137"/>
      <c r="E599" s="170"/>
      <c r="F599" s="137"/>
      <c r="G599" s="170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7"/>
      <c r="V599" s="137"/>
      <c r="W599" s="137"/>
      <c r="X599" s="137"/>
      <c r="Y599" s="137"/>
      <c r="Z599" s="137"/>
      <c r="AA599" s="137"/>
      <c r="AB599" s="129" t="str">
        <f>IF(基本情報登録!$D$10="","",IF(基本情報登録!$D$10='登録データ（女）'!F599,1,0))</f>
        <v/>
      </c>
      <c r="AC599" s="137"/>
      <c r="AV599" s="155"/>
    </row>
    <row r="600" spans="1:48">
      <c r="A600" s="177"/>
      <c r="B600" s="137"/>
      <c r="C600" s="137"/>
      <c r="D600" s="137"/>
      <c r="E600" s="170"/>
      <c r="F600" s="137"/>
      <c r="G600" s="170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7"/>
      <c r="V600" s="137"/>
      <c r="W600" s="137"/>
      <c r="X600" s="137"/>
      <c r="Y600" s="137"/>
      <c r="Z600" s="137"/>
      <c r="AA600" s="137"/>
      <c r="AB600" s="129" t="str">
        <f>IF(基本情報登録!$D$10="","",IF(基本情報登録!$D$10='登録データ（女）'!F600,1,0))</f>
        <v/>
      </c>
      <c r="AC600" s="137"/>
      <c r="AV600" s="155"/>
    </row>
    <row r="601" spans="1:48">
      <c r="A601" s="177"/>
      <c r="B601" s="137"/>
      <c r="C601" s="137"/>
      <c r="D601" s="137"/>
      <c r="E601" s="170"/>
      <c r="F601" s="137"/>
      <c r="G601" s="170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7"/>
      <c r="V601" s="137"/>
      <c r="W601" s="137"/>
      <c r="X601" s="137"/>
      <c r="Y601" s="137"/>
      <c r="Z601" s="137"/>
      <c r="AA601" s="137"/>
      <c r="AB601" s="129" t="str">
        <f>IF(基本情報登録!$D$10="","",IF(基本情報登録!$D$10='登録データ（女）'!F601,1,0))</f>
        <v/>
      </c>
      <c r="AC601" s="137"/>
      <c r="AV601" s="155"/>
    </row>
    <row r="602" spans="1:48">
      <c r="A602" s="177"/>
      <c r="B602" s="137"/>
      <c r="C602" s="137"/>
      <c r="D602" s="137"/>
      <c r="E602" s="170"/>
      <c r="F602" s="137"/>
      <c r="G602" s="170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7"/>
      <c r="V602" s="137"/>
      <c r="W602" s="137"/>
      <c r="X602" s="137"/>
      <c r="Y602" s="137"/>
      <c r="Z602" s="137"/>
      <c r="AA602" s="137"/>
      <c r="AB602" s="129" t="str">
        <f>IF(基本情報登録!$D$10="","",IF(基本情報登録!$D$10='登録データ（女）'!F602,1,0))</f>
        <v/>
      </c>
      <c r="AC602" s="137"/>
      <c r="AV602" s="155"/>
    </row>
    <row r="603" spans="1:48">
      <c r="A603" s="177"/>
      <c r="B603" s="137"/>
      <c r="C603" s="137"/>
      <c r="D603" s="137"/>
      <c r="E603" s="170"/>
      <c r="F603" s="137"/>
      <c r="G603" s="170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7"/>
      <c r="V603" s="137"/>
      <c r="W603" s="137"/>
      <c r="X603" s="137"/>
      <c r="Y603" s="137"/>
      <c r="Z603" s="137"/>
      <c r="AA603" s="137"/>
      <c r="AB603" s="129" t="str">
        <f>IF(基本情報登録!$D$10="","",IF(基本情報登録!$D$10='登録データ（女）'!F603,1,0))</f>
        <v/>
      </c>
      <c r="AC603" s="137"/>
      <c r="AV603" s="155"/>
    </row>
    <row r="604" spans="1:48">
      <c r="A604" s="177"/>
      <c r="B604" s="137"/>
      <c r="C604" s="137"/>
      <c r="D604" s="137"/>
      <c r="E604" s="170"/>
      <c r="F604" s="137"/>
      <c r="G604" s="170"/>
      <c r="H604" s="137"/>
      <c r="I604" s="137"/>
      <c r="J604" s="137"/>
      <c r="K604" s="137"/>
      <c r="L604" s="137"/>
      <c r="M604" s="137"/>
      <c r="N604" s="137"/>
      <c r="O604" s="137"/>
      <c r="P604" s="137"/>
      <c r="Q604" s="137"/>
      <c r="R604" s="137"/>
      <c r="S604" s="137"/>
      <c r="T604" s="137"/>
      <c r="U604" s="137"/>
      <c r="V604" s="137"/>
      <c r="W604" s="137"/>
      <c r="X604" s="137"/>
      <c r="Y604" s="137"/>
      <c r="Z604" s="137"/>
      <c r="AA604" s="137"/>
      <c r="AB604" s="129" t="str">
        <f>IF(基本情報登録!$D$10="","",IF(基本情報登録!$D$10='登録データ（女）'!F604,1,0))</f>
        <v/>
      </c>
      <c r="AC604" s="137"/>
      <c r="AV604" s="155"/>
    </row>
    <row r="605" spans="1:48">
      <c r="A605" s="177"/>
      <c r="B605" s="137"/>
      <c r="C605" s="137"/>
      <c r="D605" s="137"/>
      <c r="E605" s="170"/>
      <c r="F605" s="137"/>
      <c r="G605" s="170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7"/>
      <c r="V605" s="137"/>
      <c r="W605" s="137"/>
      <c r="X605" s="137"/>
      <c r="Y605" s="137"/>
      <c r="Z605" s="137"/>
      <c r="AA605" s="137"/>
      <c r="AB605" s="129" t="str">
        <f>IF(基本情報登録!$D$10="","",IF(基本情報登録!$D$10='登録データ（女）'!F605,1,0))</f>
        <v/>
      </c>
      <c r="AC605" s="137"/>
      <c r="AV605" s="155"/>
    </row>
    <row r="606" spans="1:48">
      <c r="A606" s="177"/>
      <c r="B606" s="137"/>
      <c r="C606" s="137"/>
      <c r="D606" s="137"/>
      <c r="E606" s="170"/>
      <c r="F606" s="137"/>
      <c r="G606" s="170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7"/>
      <c r="V606" s="137"/>
      <c r="W606" s="137"/>
      <c r="X606" s="137"/>
      <c r="Y606" s="137"/>
      <c r="Z606" s="137"/>
      <c r="AA606" s="137"/>
      <c r="AB606" s="129" t="str">
        <f>IF(基本情報登録!$D$10="","",IF(基本情報登録!$D$10='登録データ（女）'!F606,1,0))</f>
        <v/>
      </c>
      <c r="AC606" s="137"/>
      <c r="AV606" s="155"/>
    </row>
    <row r="607" spans="1:48">
      <c r="A607" s="177"/>
      <c r="B607" s="137"/>
      <c r="C607" s="137"/>
      <c r="D607" s="137"/>
      <c r="E607" s="170"/>
      <c r="F607" s="137"/>
      <c r="G607" s="170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7"/>
      <c r="V607" s="137"/>
      <c r="W607" s="137"/>
      <c r="X607" s="137"/>
      <c r="Y607" s="137"/>
      <c r="Z607" s="137"/>
      <c r="AA607" s="137"/>
      <c r="AB607" s="129" t="str">
        <f>IF(基本情報登録!$D$10="","",IF(基本情報登録!$D$10='登録データ（女）'!F607,1,0))</f>
        <v/>
      </c>
      <c r="AC607" s="137"/>
      <c r="AV607" s="155"/>
    </row>
    <row r="608" spans="1:48">
      <c r="A608" s="177"/>
      <c r="B608" s="137"/>
      <c r="C608" s="137"/>
      <c r="D608" s="137"/>
      <c r="E608" s="170"/>
      <c r="F608" s="137"/>
      <c r="G608" s="170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7"/>
      <c r="V608" s="137"/>
      <c r="W608" s="137"/>
      <c r="X608" s="137"/>
      <c r="Y608" s="137"/>
      <c r="Z608" s="137"/>
      <c r="AA608" s="137"/>
      <c r="AB608" s="129" t="str">
        <f>IF(基本情報登録!$D$10="","",IF(基本情報登録!$D$10='登録データ（女）'!F608,1,0))</f>
        <v/>
      </c>
      <c r="AC608" s="137"/>
      <c r="AV608" s="155"/>
    </row>
    <row r="609" spans="1:48">
      <c r="A609" s="177"/>
      <c r="B609" s="137"/>
      <c r="C609" s="137"/>
      <c r="D609" s="137"/>
      <c r="E609" s="170"/>
      <c r="F609" s="137"/>
      <c r="G609" s="170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7"/>
      <c r="V609" s="137"/>
      <c r="W609" s="137"/>
      <c r="X609" s="137"/>
      <c r="Y609" s="137"/>
      <c r="Z609" s="137"/>
      <c r="AA609" s="137"/>
      <c r="AB609" s="129" t="str">
        <f>IF(基本情報登録!$D$10="","",IF(基本情報登録!$D$10='登録データ（女）'!F609,1,0))</f>
        <v/>
      </c>
      <c r="AC609" s="137"/>
      <c r="AV609" s="155"/>
    </row>
    <row r="610" spans="1:48">
      <c r="A610" s="177"/>
      <c r="B610" s="137"/>
      <c r="C610" s="137"/>
      <c r="D610" s="137"/>
      <c r="E610" s="170"/>
      <c r="F610" s="137"/>
      <c r="G610" s="170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7"/>
      <c r="V610" s="137"/>
      <c r="W610" s="137"/>
      <c r="X610" s="137"/>
      <c r="Y610" s="137"/>
      <c r="Z610" s="137"/>
      <c r="AA610" s="137"/>
      <c r="AB610" s="129" t="str">
        <f>IF(基本情報登録!$D$10="","",IF(基本情報登録!$D$10='登録データ（女）'!F610,1,0))</f>
        <v/>
      </c>
      <c r="AC610" s="137"/>
      <c r="AV610" s="155"/>
    </row>
    <row r="611" spans="1:48">
      <c r="A611" s="177"/>
      <c r="B611" s="137"/>
      <c r="C611" s="137"/>
      <c r="D611" s="137"/>
      <c r="E611" s="170"/>
      <c r="F611" s="137"/>
      <c r="G611" s="170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7"/>
      <c r="V611" s="137"/>
      <c r="W611" s="137"/>
      <c r="X611" s="137"/>
      <c r="Y611" s="137"/>
      <c r="Z611" s="137"/>
      <c r="AA611" s="137"/>
      <c r="AB611" s="129" t="str">
        <f>IF(基本情報登録!$D$10="","",IF(基本情報登録!$D$10='登録データ（女）'!F611,1,0))</f>
        <v/>
      </c>
      <c r="AC611" s="137"/>
      <c r="AV611" s="155"/>
    </row>
    <row r="612" spans="1:48">
      <c r="A612" s="177"/>
      <c r="B612" s="137"/>
      <c r="C612" s="137"/>
      <c r="D612" s="137"/>
      <c r="E612" s="170"/>
      <c r="F612" s="137"/>
      <c r="G612" s="170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7"/>
      <c r="V612" s="137"/>
      <c r="W612" s="137"/>
      <c r="X612" s="137"/>
      <c r="Y612" s="137"/>
      <c r="Z612" s="137"/>
      <c r="AA612" s="137"/>
      <c r="AB612" s="129" t="str">
        <f>IF(基本情報登録!$D$10="","",IF(基本情報登録!$D$10='登録データ（女）'!F612,1,0))</f>
        <v/>
      </c>
      <c r="AC612" s="137"/>
      <c r="AV612" s="155"/>
    </row>
    <row r="613" spans="1:48">
      <c r="A613" s="177"/>
      <c r="B613" s="137"/>
      <c r="C613" s="137"/>
      <c r="D613" s="137"/>
      <c r="E613" s="170"/>
      <c r="F613" s="137"/>
      <c r="G613" s="170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7"/>
      <c r="V613" s="137"/>
      <c r="W613" s="137"/>
      <c r="X613" s="137"/>
      <c r="Y613" s="137"/>
      <c r="Z613" s="137"/>
      <c r="AA613" s="137"/>
      <c r="AB613" s="129" t="str">
        <f>IF(基本情報登録!$D$10="","",IF(基本情報登録!$D$10='登録データ（女）'!F613,1,0))</f>
        <v/>
      </c>
      <c r="AC613" s="137"/>
      <c r="AV613" s="155"/>
    </row>
    <row r="614" spans="1:48">
      <c r="A614" s="177"/>
      <c r="B614" s="137"/>
      <c r="C614" s="137"/>
      <c r="D614" s="137"/>
      <c r="E614" s="170"/>
      <c r="F614" s="137"/>
      <c r="G614" s="170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7"/>
      <c r="V614" s="137"/>
      <c r="W614" s="137"/>
      <c r="X614" s="137"/>
      <c r="Y614" s="137"/>
      <c r="Z614" s="137"/>
      <c r="AA614" s="137"/>
      <c r="AB614" s="129" t="str">
        <f>IF(基本情報登録!$D$10="","",IF(基本情報登録!$D$10='登録データ（女）'!F614,1,0))</f>
        <v/>
      </c>
      <c r="AC614" s="137"/>
      <c r="AV614" s="155"/>
    </row>
    <row r="615" spans="1:48">
      <c r="A615" s="177"/>
      <c r="B615" s="137"/>
      <c r="C615" s="137"/>
      <c r="D615" s="137"/>
      <c r="E615" s="170"/>
      <c r="F615" s="137"/>
      <c r="G615" s="170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7"/>
      <c r="V615" s="137"/>
      <c r="W615" s="137"/>
      <c r="X615" s="137"/>
      <c r="Y615" s="137"/>
      <c r="Z615" s="137"/>
      <c r="AA615" s="137"/>
      <c r="AB615" s="129" t="str">
        <f>IF(基本情報登録!$D$10="","",IF(基本情報登録!$D$10='登録データ（女）'!F615,1,0))</f>
        <v/>
      </c>
      <c r="AC615" s="137"/>
      <c r="AV615" s="155"/>
    </row>
    <row r="616" spans="1:48">
      <c r="A616" s="177"/>
      <c r="B616" s="137"/>
      <c r="C616" s="137"/>
      <c r="D616" s="137"/>
      <c r="E616" s="170"/>
      <c r="F616" s="137"/>
      <c r="G616" s="170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7"/>
      <c r="V616" s="137"/>
      <c r="W616" s="137"/>
      <c r="X616" s="137"/>
      <c r="Y616" s="137"/>
      <c r="Z616" s="137"/>
      <c r="AA616" s="137"/>
      <c r="AB616" s="129" t="str">
        <f>IF(基本情報登録!$D$10="","",IF(基本情報登録!$D$10='登録データ（女）'!F616,1,0))</f>
        <v/>
      </c>
      <c r="AC616" s="137"/>
      <c r="AV616" s="155"/>
    </row>
    <row r="617" spans="1:48">
      <c r="A617" s="177"/>
      <c r="B617" s="137"/>
      <c r="C617" s="137"/>
      <c r="D617" s="137"/>
      <c r="E617" s="170"/>
      <c r="F617" s="137"/>
      <c r="G617" s="170"/>
      <c r="H617" s="137"/>
      <c r="I617" s="137"/>
      <c r="J617" s="137"/>
      <c r="K617" s="137"/>
      <c r="L617" s="137"/>
      <c r="M617" s="137"/>
      <c r="N617" s="137"/>
      <c r="O617" s="137"/>
      <c r="P617" s="137"/>
      <c r="Q617" s="137"/>
      <c r="R617" s="137"/>
      <c r="S617" s="137"/>
      <c r="T617" s="137"/>
      <c r="U617" s="137"/>
      <c r="V617" s="137"/>
      <c r="W617" s="137"/>
      <c r="X617" s="137"/>
      <c r="Y617" s="137"/>
      <c r="Z617" s="137"/>
      <c r="AA617" s="137"/>
      <c r="AB617" s="129" t="str">
        <f>IF(基本情報登録!$D$10="","",IF(基本情報登録!$D$10='登録データ（女）'!F617,1,0))</f>
        <v/>
      </c>
      <c r="AC617" s="137"/>
      <c r="AV617" s="155"/>
    </row>
    <row r="618" spans="1:48">
      <c r="A618" s="177"/>
      <c r="B618" s="137"/>
      <c r="C618" s="137"/>
      <c r="D618" s="137"/>
      <c r="E618" s="170"/>
      <c r="F618" s="137"/>
      <c r="G618" s="170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7"/>
      <c r="V618" s="137"/>
      <c r="W618" s="137"/>
      <c r="X618" s="137"/>
      <c r="Y618" s="137"/>
      <c r="Z618" s="137"/>
      <c r="AA618" s="137"/>
      <c r="AB618" s="129" t="str">
        <f>IF(基本情報登録!$D$10="","",IF(基本情報登録!$D$10='登録データ（女）'!F618,1,0))</f>
        <v/>
      </c>
      <c r="AC618" s="137"/>
      <c r="AV618" s="155"/>
    </row>
    <row r="619" spans="1:48">
      <c r="A619" s="177"/>
      <c r="B619" s="137"/>
      <c r="C619" s="137"/>
      <c r="D619" s="137"/>
      <c r="E619" s="170"/>
      <c r="F619" s="137"/>
      <c r="G619" s="170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7"/>
      <c r="V619" s="137"/>
      <c r="W619" s="137"/>
      <c r="X619" s="137"/>
      <c r="Y619" s="137"/>
      <c r="Z619" s="137"/>
      <c r="AA619" s="137"/>
      <c r="AB619" s="129" t="str">
        <f>IF(基本情報登録!$D$10="","",IF(基本情報登録!$D$10='登録データ（女）'!F619,1,0))</f>
        <v/>
      </c>
      <c r="AC619" s="137"/>
      <c r="AV619" s="155"/>
    </row>
    <row r="620" spans="1:48">
      <c r="A620" s="177"/>
      <c r="B620" s="137"/>
      <c r="C620" s="137"/>
      <c r="D620" s="137"/>
      <c r="E620" s="170"/>
      <c r="F620" s="137"/>
      <c r="G620" s="170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7"/>
      <c r="V620" s="137"/>
      <c r="W620" s="137"/>
      <c r="X620" s="137"/>
      <c r="Y620" s="137"/>
      <c r="Z620" s="137"/>
      <c r="AA620" s="137"/>
      <c r="AB620" s="129" t="str">
        <f>IF(基本情報登録!$D$10="","",IF(基本情報登録!$D$10='登録データ（女）'!F620,1,0))</f>
        <v/>
      </c>
      <c r="AC620" s="137"/>
      <c r="AV620" s="155"/>
    </row>
    <row r="621" spans="1:48">
      <c r="A621" s="177"/>
      <c r="B621" s="137"/>
      <c r="C621" s="137"/>
      <c r="D621" s="137"/>
      <c r="E621" s="170"/>
      <c r="F621" s="137"/>
      <c r="G621" s="170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7"/>
      <c r="V621" s="137"/>
      <c r="W621" s="137"/>
      <c r="X621" s="137"/>
      <c r="Y621" s="137"/>
      <c r="Z621" s="137"/>
      <c r="AA621" s="137"/>
      <c r="AB621" s="129" t="str">
        <f>IF(基本情報登録!$D$10="","",IF(基本情報登録!$D$10='登録データ（女）'!F621,1,0))</f>
        <v/>
      </c>
      <c r="AC621" s="137"/>
      <c r="AV621" s="155"/>
    </row>
    <row r="622" spans="1:48">
      <c r="A622" s="177"/>
      <c r="B622" s="137"/>
      <c r="C622" s="137"/>
      <c r="D622" s="137"/>
      <c r="E622" s="170"/>
      <c r="F622" s="137"/>
      <c r="G622" s="170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7"/>
      <c r="V622" s="137"/>
      <c r="W622" s="137"/>
      <c r="X622" s="137"/>
      <c r="Y622" s="137"/>
      <c r="Z622" s="137"/>
      <c r="AA622" s="137"/>
      <c r="AB622" s="129" t="str">
        <f>IF(基本情報登録!$D$10="","",IF(基本情報登録!$D$10='登録データ（女）'!F622,1,0))</f>
        <v/>
      </c>
      <c r="AC622" s="137"/>
      <c r="AV622" s="155"/>
    </row>
    <row r="623" spans="1:48">
      <c r="A623" s="177"/>
      <c r="B623" s="137"/>
      <c r="C623" s="137"/>
      <c r="D623" s="137"/>
      <c r="E623" s="170"/>
      <c r="F623" s="137"/>
      <c r="G623" s="170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7"/>
      <c r="V623" s="137"/>
      <c r="W623" s="137"/>
      <c r="X623" s="137"/>
      <c r="Y623" s="137"/>
      <c r="Z623" s="137"/>
      <c r="AA623" s="137"/>
      <c r="AB623" s="129" t="str">
        <f>IF(基本情報登録!$D$10="","",IF(基本情報登録!$D$10='登録データ（女）'!F623,1,0))</f>
        <v/>
      </c>
      <c r="AC623" s="137"/>
      <c r="AV623" s="155"/>
    </row>
    <row r="624" spans="1:48">
      <c r="A624" s="177"/>
      <c r="B624" s="137"/>
      <c r="C624" s="137"/>
      <c r="D624" s="137"/>
      <c r="E624" s="170"/>
      <c r="F624" s="137"/>
      <c r="G624" s="170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7"/>
      <c r="V624" s="137"/>
      <c r="W624" s="137"/>
      <c r="X624" s="137"/>
      <c r="Y624" s="137"/>
      <c r="Z624" s="137"/>
      <c r="AA624" s="137"/>
      <c r="AB624" s="129" t="str">
        <f>IF(基本情報登録!$D$10="","",IF(基本情報登録!$D$10='登録データ（女）'!F624,1,0))</f>
        <v/>
      </c>
      <c r="AC624" s="137"/>
      <c r="AV624" s="155"/>
    </row>
    <row r="625" spans="1:48">
      <c r="A625" s="177"/>
      <c r="B625" s="137"/>
      <c r="C625" s="137"/>
      <c r="D625" s="137"/>
      <c r="E625" s="170"/>
      <c r="F625" s="137"/>
      <c r="G625" s="170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7"/>
      <c r="V625" s="137"/>
      <c r="W625" s="137"/>
      <c r="X625" s="137"/>
      <c r="Y625" s="137"/>
      <c r="Z625" s="137"/>
      <c r="AA625" s="137"/>
      <c r="AB625" s="129" t="str">
        <f>IF(基本情報登録!$D$10="","",IF(基本情報登録!$D$10='登録データ（女）'!F625,1,0))</f>
        <v/>
      </c>
      <c r="AC625" s="137"/>
      <c r="AV625" s="155"/>
    </row>
    <row r="626" spans="1:48">
      <c r="A626" s="177"/>
      <c r="B626" s="137"/>
      <c r="C626" s="137"/>
      <c r="D626" s="137"/>
      <c r="E626" s="170"/>
      <c r="F626" s="137"/>
      <c r="G626" s="170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7"/>
      <c r="V626" s="137"/>
      <c r="W626" s="137"/>
      <c r="X626" s="137"/>
      <c r="Y626" s="137"/>
      <c r="Z626" s="137"/>
      <c r="AA626" s="137"/>
      <c r="AB626" s="129" t="str">
        <f>IF(基本情報登録!$D$10="","",IF(基本情報登録!$D$10='登録データ（女）'!F626,1,0))</f>
        <v/>
      </c>
      <c r="AC626" s="137"/>
      <c r="AV626" s="155"/>
    </row>
    <row r="627" spans="1:48">
      <c r="A627" s="177"/>
      <c r="B627" s="137"/>
      <c r="C627" s="137"/>
      <c r="D627" s="137"/>
      <c r="E627" s="170"/>
      <c r="F627" s="137"/>
      <c r="G627" s="170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7"/>
      <c r="V627" s="137"/>
      <c r="W627" s="137"/>
      <c r="X627" s="137"/>
      <c r="Y627" s="137"/>
      <c r="Z627" s="137"/>
      <c r="AA627" s="137"/>
      <c r="AB627" s="129" t="str">
        <f>IF(基本情報登録!$D$10="","",IF(基本情報登録!$D$10='登録データ（女）'!F627,1,0))</f>
        <v/>
      </c>
      <c r="AC627" s="137"/>
      <c r="AV627" s="155"/>
    </row>
    <row r="628" spans="1:48">
      <c r="A628" s="177"/>
      <c r="B628" s="137"/>
      <c r="C628" s="137"/>
      <c r="D628" s="137"/>
      <c r="E628" s="170"/>
      <c r="F628" s="137"/>
      <c r="G628" s="170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7"/>
      <c r="V628" s="137"/>
      <c r="W628" s="137"/>
      <c r="X628" s="137"/>
      <c r="Y628" s="137"/>
      <c r="Z628" s="137"/>
      <c r="AA628" s="137"/>
      <c r="AB628" s="129" t="str">
        <f>IF(基本情報登録!$D$10="","",IF(基本情報登録!$D$10='登録データ（女）'!F628,1,0))</f>
        <v/>
      </c>
      <c r="AC628" s="137"/>
      <c r="AV628" s="155"/>
    </row>
    <row r="629" spans="1:48">
      <c r="A629" s="177"/>
      <c r="B629" s="137"/>
      <c r="C629" s="137"/>
      <c r="D629" s="137"/>
      <c r="E629" s="170"/>
      <c r="F629" s="137"/>
      <c r="G629" s="170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7"/>
      <c r="V629" s="137"/>
      <c r="W629" s="137"/>
      <c r="X629" s="137"/>
      <c r="Y629" s="137"/>
      <c r="Z629" s="137"/>
      <c r="AA629" s="137"/>
      <c r="AB629" s="129" t="str">
        <f>IF(基本情報登録!$D$10="","",IF(基本情報登録!$D$10='登録データ（女）'!F629,1,0))</f>
        <v/>
      </c>
      <c r="AC629" s="137"/>
      <c r="AV629" s="155"/>
    </row>
    <row r="630" spans="1:48">
      <c r="A630" s="177"/>
      <c r="B630" s="137"/>
      <c r="C630" s="137"/>
      <c r="D630" s="137"/>
      <c r="E630" s="170"/>
      <c r="F630" s="137"/>
      <c r="G630" s="170"/>
      <c r="H630" s="137"/>
      <c r="I630" s="137"/>
      <c r="J630" s="137"/>
      <c r="K630" s="137"/>
      <c r="L630" s="137"/>
      <c r="M630" s="137"/>
      <c r="N630" s="137"/>
      <c r="O630" s="137"/>
      <c r="P630" s="137"/>
      <c r="Q630" s="137"/>
      <c r="R630" s="137"/>
      <c r="S630" s="137"/>
      <c r="T630" s="137"/>
      <c r="U630" s="137"/>
      <c r="V630" s="137"/>
      <c r="W630" s="137"/>
      <c r="X630" s="137"/>
      <c r="Y630" s="137"/>
      <c r="Z630" s="137"/>
      <c r="AA630" s="137"/>
      <c r="AB630" s="129" t="str">
        <f>IF(基本情報登録!$D$10="","",IF(基本情報登録!$D$10='登録データ（女）'!F630,1,0))</f>
        <v/>
      </c>
      <c r="AC630" s="137"/>
      <c r="AV630" s="155"/>
    </row>
    <row r="631" spans="1:48">
      <c r="A631" s="177"/>
      <c r="B631" s="137"/>
      <c r="C631" s="137"/>
      <c r="D631" s="137"/>
      <c r="E631" s="170"/>
      <c r="F631" s="137"/>
      <c r="G631" s="170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7"/>
      <c r="V631" s="137"/>
      <c r="W631" s="137"/>
      <c r="X631" s="137"/>
      <c r="Y631" s="137"/>
      <c r="Z631" s="137"/>
      <c r="AA631" s="137"/>
      <c r="AB631" s="129" t="str">
        <f>IF(基本情報登録!$D$10="","",IF(基本情報登録!$D$10='登録データ（女）'!F631,1,0))</f>
        <v/>
      </c>
      <c r="AC631" s="137"/>
      <c r="AV631" s="155"/>
    </row>
    <row r="632" spans="1:48">
      <c r="A632" s="177"/>
      <c r="B632" s="137"/>
      <c r="C632" s="137"/>
      <c r="D632" s="137"/>
      <c r="E632" s="170"/>
      <c r="F632" s="137"/>
      <c r="G632" s="170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7"/>
      <c r="V632" s="137"/>
      <c r="W632" s="137"/>
      <c r="X632" s="137"/>
      <c r="Y632" s="137"/>
      <c r="Z632" s="137"/>
      <c r="AA632" s="137"/>
      <c r="AB632" s="129" t="str">
        <f>IF(基本情報登録!$D$10="","",IF(基本情報登録!$D$10='登録データ（女）'!F632,1,0))</f>
        <v/>
      </c>
      <c r="AC632" s="137"/>
      <c r="AV632" s="155"/>
    </row>
    <row r="633" spans="1:48">
      <c r="A633" s="177"/>
      <c r="B633" s="137"/>
      <c r="C633" s="137"/>
      <c r="D633" s="137"/>
      <c r="E633" s="170"/>
      <c r="F633" s="137"/>
      <c r="G633" s="170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7"/>
      <c r="V633" s="137"/>
      <c r="W633" s="137"/>
      <c r="X633" s="137"/>
      <c r="Y633" s="137"/>
      <c r="Z633" s="137"/>
      <c r="AA633" s="137"/>
      <c r="AB633" s="129" t="str">
        <f>IF(基本情報登録!$D$10="","",IF(基本情報登録!$D$10='登録データ（女）'!F633,1,0))</f>
        <v/>
      </c>
      <c r="AC633" s="137"/>
      <c r="AV633" s="155"/>
    </row>
    <row r="634" spans="1:48">
      <c r="A634" s="177"/>
      <c r="B634" s="137"/>
      <c r="C634" s="137"/>
      <c r="D634" s="137"/>
      <c r="E634" s="170"/>
      <c r="F634" s="137"/>
      <c r="G634" s="170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7"/>
      <c r="V634" s="137"/>
      <c r="W634" s="137"/>
      <c r="X634" s="137"/>
      <c r="Y634" s="137"/>
      <c r="Z634" s="137"/>
      <c r="AA634" s="137"/>
      <c r="AB634" s="129" t="str">
        <f>IF(基本情報登録!$D$10="","",IF(基本情報登録!$D$10='登録データ（女）'!F634,1,0))</f>
        <v/>
      </c>
      <c r="AC634" s="137"/>
      <c r="AV634" s="155"/>
    </row>
    <row r="635" spans="1:48">
      <c r="A635" s="177"/>
      <c r="B635" s="137"/>
      <c r="C635" s="137"/>
      <c r="D635" s="137"/>
      <c r="E635" s="170"/>
      <c r="F635" s="137"/>
      <c r="G635" s="170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7"/>
      <c r="V635" s="137"/>
      <c r="W635" s="137"/>
      <c r="X635" s="137"/>
      <c r="Y635" s="137"/>
      <c r="Z635" s="137"/>
      <c r="AA635" s="137"/>
      <c r="AB635" s="129" t="str">
        <f>IF(基本情報登録!$D$10="","",IF(基本情報登録!$D$10='登録データ（女）'!F635,1,0))</f>
        <v/>
      </c>
      <c r="AC635" s="137"/>
      <c r="AV635" s="155"/>
    </row>
    <row r="636" spans="1:48">
      <c r="A636" s="177"/>
      <c r="B636" s="137"/>
      <c r="C636" s="137"/>
      <c r="D636" s="137"/>
      <c r="E636" s="170"/>
      <c r="F636" s="137"/>
      <c r="G636" s="170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7"/>
      <c r="V636" s="137"/>
      <c r="W636" s="137"/>
      <c r="X636" s="137"/>
      <c r="Y636" s="137"/>
      <c r="Z636" s="137"/>
      <c r="AA636" s="137"/>
      <c r="AB636" s="129" t="str">
        <f>IF(基本情報登録!$D$10="","",IF(基本情報登録!$D$10='登録データ（女）'!F636,1,0))</f>
        <v/>
      </c>
      <c r="AC636" s="137"/>
      <c r="AV636" s="155"/>
    </row>
    <row r="637" spans="1:48">
      <c r="A637" s="177"/>
      <c r="B637" s="137"/>
      <c r="C637" s="137"/>
      <c r="D637" s="137"/>
      <c r="E637" s="170"/>
      <c r="F637" s="137"/>
      <c r="G637" s="170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7"/>
      <c r="V637" s="137"/>
      <c r="W637" s="137"/>
      <c r="X637" s="137"/>
      <c r="Y637" s="137"/>
      <c r="Z637" s="137"/>
      <c r="AA637" s="137"/>
      <c r="AB637" s="129" t="str">
        <f>IF(基本情報登録!$D$10="","",IF(基本情報登録!$D$10='登録データ（女）'!F637,1,0))</f>
        <v/>
      </c>
      <c r="AC637" s="137"/>
      <c r="AV637" s="155"/>
    </row>
    <row r="638" spans="1:48">
      <c r="A638" s="177"/>
      <c r="B638" s="137"/>
      <c r="C638" s="137"/>
      <c r="D638" s="137"/>
      <c r="E638" s="170"/>
      <c r="F638" s="137"/>
      <c r="G638" s="170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7"/>
      <c r="V638" s="137"/>
      <c r="W638" s="137"/>
      <c r="X638" s="137"/>
      <c r="Y638" s="137"/>
      <c r="Z638" s="137"/>
      <c r="AA638" s="137"/>
      <c r="AB638" s="129" t="str">
        <f>IF(基本情報登録!$D$10="","",IF(基本情報登録!$D$10='登録データ（女）'!F638,1,0))</f>
        <v/>
      </c>
      <c r="AC638" s="137"/>
      <c r="AV638" s="155"/>
    </row>
    <row r="639" spans="1:48">
      <c r="A639" s="177"/>
      <c r="B639" s="137"/>
      <c r="C639" s="137"/>
      <c r="D639" s="137"/>
      <c r="E639" s="170"/>
      <c r="F639" s="137"/>
      <c r="G639" s="170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7"/>
      <c r="V639" s="137"/>
      <c r="W639" s="137"/>
      <c r="X639" s="137"/>
      <c r="Y639" s="137"/>
      <c r="Z639" s="137"/>
      <c r="AA639" s="137"/>
      <c r="AB639" s="129" t="str">
        <f>IF(基本情報登録!$D$10="","",IF(基本情報登録!$D$10='登録データ（女）'!F639,1,0))</f>
        <v/>
      </c>
      <c r="AC639" s="137"/>
      <c r="AV639" s="155"/>
    </row>
    <row r="640" spans="1:48">
      <c r="A640" s="177"/>
      <c r="B640" s="137"/>
      <c r="C640" s="137"/>
      <c r="D640" s="137"/>
      <c r="E640" s="170"/>
      <c r="F640" s="137"/>
      <c r="G640" s="170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7"/>
      <c r="V640" s="137"/>
      <c r="W640" s="137"/>
      <c r="X640" s="137"/>
      <c r="Y640" s="137"/>
      <c r="Z640" s="137"/>
      <c r="AA640" s="137"/>
      <c r="AB640" s="129" t="str">
        <f>IF(基本情報登録!$D$10="","",IF(基本情報登録!$D$10='登録データ（女）'!F640,1,0))</f>
        <v/>
      </c>
      <c r="AC640" s="137"/>
      <c r="AV640" s="155"/>
    </row>
    <row r="641" spans="1:48">
      <c r="A641" s="177"/>
      <c r="B641" s="137"/>
      <c r="C641" s="137"/>
      <c r="D641" s="137"/>
      <c r="E641" s="170"/>
      <c r="F641" s="137"/>
      <c r="G641" s="170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7"/>
      <c r="V641" s="137"/>
      <c r="W641" s="137"/>
      <c r="X641" s="137"/>
      <c r="Y641" s="137"/>
      <c r="Z641" s="137"/>
      <c r="AA641" s="137"/>
      <c r="AB641" s="129" t="str">
        <f>IF(基本情報登録!$D$10="","",IF(基本情報登録!$D$10='登録データ（女）'!F641,1,0))</f>
        <v/>
      </c>
      <c r="AC641" s="137"/>
      <c r="AV641" s="155"/>
    </row>
    <row r="642" spans="1:48">
      <c r="A642" s="177"/>
      <c r="B642" s="137"/>
      <c r="C642" s="137"/>
      <c r="D642" s="137"/>
      <c r="E642" s="170"/>
      <c r="F642" s="137"/>
      <c r="G642" s="170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7"/>
      <c r="V642" s="137"/>
      <c r="W642" s="137"/>
      <c r="X642" s="137"/>
      <c r="Y642" s="137"/>
      <c r="Z642" s="137"/>
      <c r="AA642" s="137"/>
      <c r="AB642" s="129" t="str">
        <f>IF(基本情報登録!$D$10="","",IF(基本情報登録!$D$10='登録データ（女）'!F642,1,0))</f>
        <v/>
      </c>
      <c r="AC642" s="137"/>
      <c r="AV642" s="155"/>
    </row>
    <row r="643" spans="1:48">
      <c r="A643" s="177"/>
      <c r="B643" s="137"/>
      <c r="C643" s="137"/>
      <c r="D643" s="137"/>
      <c r="E643" s="170"/>
      <c r="F643" s="137"/>
      <c r="G643" s="170"/>
      <c r="H643" s="137"/>
      <c r="I643" s="137"/>
      <c r="J643" s="137"/>
      <c r="K643" s="137"/>
      <c r="L643" s="137"/>
      <c r="M643" s="137"/>
      <c r="N643" s="137"/>
      <c r="O643" s="137"/>
      <c r="P643" s="137"/>
      <c r="Q643" s="137"/>
      <c r="R643" s="137"/>
      <c r="S643" s="137"/>
      <c r="T643" s="137"/>
      <c r="U643" s="137"/>
      <c r="V643" s="137"/>
      <c r="W643" s="137"/>
      <c r="X643" s="137"/>
      <c r="Y643" s="137"/>
      <c r="Z643" s="137"/>
      <c r="AA643" s="137"/>
      <c r="AB643" s="129" t="str">
        <f>IF(基本情報登録!$D$10="","",IF(基本情報登録!$D$10='登録データ（女）'!F643,1,0))</f>
        <v/>
      </c>
      <c r="AC643" s="137"/>
      <c r="AV643" s="155"/>
    </row>
    <row r="644" spans="1:48">
      <c r="A644" s="177"/>
      <c r="B644" s="137"/>
      <c r="C644" s="137"/>
      <c r="D644" s="137"/>
      <c r="E644" s="170"/>
      <c r="F644" s="137"/>
      <c r="G644" s="170"/>
      <c r="H644" s="137"/>
      <c r="I644" s="137"/>
      <c r="J644" s="137"/>
      <c r="K644" s="137"/>
      <c r="L644" s="137"/>
      <c r="M644" s="137"/>
      <c r="N644" s="137"/>
      <c r="O644" s="137"/>
      <c r="P644" s="137"/>
      <c r="Q644" s="137"/>
      <c r="R644" s="137"/>
      <c r="S644" s="137"/>
      <c r="T644" s="137"/>
      <c r="U644" s="137"/>
      <c r="V644" s="137"/>
      <c r="W644" s="137"/>
      <c r="X644" s="137"/>
      <c r="Y644" s="137"/>
      <c r="Z644" s="137"/>
      <c r="AA644" s="137"/>
      <c r="AB644" s="129" t="str">
        <f>IF(基本情報登録!$D$10="","",IF(基本情報登録!$D$10='登録データ（女）'!F644,1,0))</f>
        <v/>
      </c>
      <c r="AC644" s="137"/>
      <c r="AV644" s="155"/>
    </row>
    <row r="645" spans="1:48">
      <c r="A645" s="177"/>
      <c r="B645" s="137"/>
      <c r="C645" s="137"/>
      <c r="D645" s="137"/>
      <c r="E645" s="170"/>
      <c r="F645" s="137"/>
      <c r="G645" s="170"/>
      <c r="H645" s="137"/>
      <c r="I645" s="137"/>
      <c r="J645" s="137"/>
      <c r="K645" s="137"/>
      <c r="L645" s="137"/>
      <c r="M645" s="137"/>
      <c r="N645" s="137"/>
      <c r="O645" s="137"/>
      <c r="P645" s="137"/>
      <c r="Q645" s="137"/>
      <c r="R645" s="137"/>
      <c r="S645" s="137"/>
      <c r="T645" s="137"/>
      <c r="U645" s="137"/>
      <c r="V645" s="137"/>
      <c r="W645" s="137"/>
      <c r="X645" s="137"/>
      <c r="Y645" s="137"/>
      <c r="Z645" s="137"/>
      <c r="AA645" s="137"/>
      <c r="AB645" s="129" t="str">
        <f>IF(基本情報登録!$D$10="","",IF(基本情報登録!$D$10='登録データ（女）'!F645,1,0))</f>
        <v/>
      </c>
      <c r="AC645" s="137"/>
      <c r="AV645" s="155"/>
    </row>
    <row r="646" spans="1:48">
      <c r="A646" s="177"/>
      <c r="B646" s="137"/>
      <c r="C646" s="137"/>
      <c r="D646" s="137"/>
      <c r="E646" s="170"/>
      <c r="F646" s="137"/>
      <c r="G646" s="170"/>
      <c r="H646" s="137"/>
      <c r="I646" s="137"/>
      <c r="J646" s="137"/>
      <c r="K646" s="137"/>
      <c r="L646" s="137"/>
      <c r="M646" s="137"/>
      <c r="N646" s="137"/>
      <c r="O646" s="137"/>
      <c r="P646" s="137"/>
      <c r="Q646" s="137"/>
      <c r="R646" s="137"/>
      <c r="S646" s="137"/>
      <c r="T646" s="137"/>
      <c r="U646" s="137"/>
      <c r="V646" s="137"/>
      <c r="W646" s="137"/>
      <c r="X646" s="137"/>
      <c r="Y646" s="137"/>
      <c r="Z646" s="137"/>
      <c r="AA646" s="137"/>
      <c r="AB646" s="129" t="str">
        <f>IF(基本情報登録!$D$10="","",IF(基本情報登録!$D$10='登録データ（女）'!F646,1,0))</f>
        <v/>
      </c>
      <c r="AC646" s="137"/>
      <c r="AV646" s="155"/>
    </row>
    <row r="647" spans="1:48">
      <c r="A647" s="177"/>
      <c r="B647" s="137"/>
      <c r="C647" s="137"/>
      <c r="D647" s="137"/>
      <c r="E647" s="170"/>
      <c r="F647" s="137"/>
      <c r="G647" s="170"/>
      <c r="H647" s="137"/>
      <c r="I647" s="137"/>
      <c r="J647" s="137"/>
      <c r="K647" s="137"/>
      <c r="L647" s="137"/>
      <c r="M647" s="137"/>
      <c r="N647" s="137"/>
      <c r="O647" s="137"/>
      <c r="P647" s="137"/>
      <c r="Q647" s="137"/>
      <c r="R647" s="137"/>
      <c r="S647" s="137"/>
      <c r="T647" s="137"/>
      <c r="U647" s="137"/>
      <c r="V647" s="137"/>
      <c r="W647" s="137"/>
      <c r="X647" s="137"/>
      <c r="Y647" s="137"/>
      <c r="Z647" s="137"/>
      <c r="AA647" s="137"/>
      <c r="AB647" s="129" t="str">
        <f>IF(基本情報登録!$D$10="","",IF(基本情報登録!$D$10='登録データ（女）'!F647,1,0))</f>
        <v/>
      </c>
      <c r="AC647" s="137"/>
      <c r="AV647" s="155"/>
    </row>
    <row r="648" spans="1:48">
      <c r="A648" s="177"/>
      <c r="B648" s="137"/>
      <c r="C648" s="137"/>
      <c r="D648" s="137"/>
      <c r="E648" s="170"/>
      <c r="F648" s="137"/>
      <c r="G648" s="170"/>
      <c r="H648" s="137"/>
      <c r="I648" s="137"/>
      <c r="J648" s="137"/>
      <c r="K648" s="137"/>
      <c r="L648" s="137"/>
      <c r="M648" s="137"/>
      <c r="N648" s="137"/>
      <c r="O648" s="137"/>
      <c r="P648" s="137"/>
      <c r="Q648" s="137"/>
      <c r="R648" s="137"/>
      <c r="S648" s="137"/>
      <c r="T648" s="137"/>
      <c r="U648" s="137"/>
      <c r="V648" s="137"/>
      <c r="W648" s="137"/>
      <c r="X648" s="137"/>
      <c r="Y648" s="137"/>
      <c r="Z648" s="137"/>
      <c r="AA648" s="137"/>
      <c r="AB648" s="129" t="str">
        <f>IF(基本情報登録!$D$10="","",IF(基本情報登録!$D$10='登録データ（女）'!F648,1,0))</f>
        <v/>
      </c>
      <c r="AC648" s="137"/>
      <c r="AV648" s="155"/>
    </row>
    <row r="649" spans="1:48">
      <c r="A649" s="177"/>
      <c r="B649" s="137"/>
      <c r="C649" s="137"/>
      <c r="D649" s="137"/>
      <c r="E649" s="170"/>
      <c r="F649" s="137"/>
      <c r="G649" s="170"/>
      <c r="H649" s="137"/>
      <c r="I649" s="137"/>
      <c r="J649" s="137"/>
      <c r="K649" s="137"/>
      <c r="L649" s="137"/>
      <c r="M649" s="137"/>
      <c r="N649" s="137"/>
      <c r="O649" s="137"/>
      <c r="P649" s="137"/>
      <c r="Q649" s="137"/>
      <c r="R649" s="137"/>
      <c r="S649" s="137"/>
      <c r="T649" s="137"/>
      <c r="U649" s="137"/>
      <c r="V649" s="137"/>
      <c r="W649" s="137"/>
      <c r="X649" s="137"/>
      <c r="Y649" s="137"/>
      <c r="Z649" s="137"/>
      <c r="AA649" s="137"/>
      <c r="AB649" s="129" t="str">
        <f>IF(基本情報登録!$D$10="","",IF(基本情報登録!$D$10='登録データ（女）'!F649,1,0))</f>
        <v/>
      </c>
      <c r="AC649" s="137"/>
      <c r="AV649" s="155"/>
    </row>
    <row r="650" spans="1:48">
      <c r="A650" s="177"/>
      <c r="B650" s="137"/>
      <c r="C650" s="137"/>
      <c r="D650" s="137"/>
      <c r="E650" s="170"/>
      <c r="F650" s="137"/>
      <c r="G650" s="170"/>
      <c r="H650" s="137"/>
      <c r="I650" s="137"/>
      <c r="J650" s="137"/>
      <c r="K650" s="137"/>
      <c r="L650" s="137"/>
      <c r="M650" s="137"/>
      <c r="N650" s="137"/>
      <c r="O650" s="137"/>
      <c r="P650" s="137"/>
      <c r="Q650" s="137"/>
      <c r="R650" s="137"/>
      <c r="S650" s="137"/>
      <c r="T650" s="137"/>
      <c r="U650" s="137"/>
      <c r="V650" s="137"/>
      <c r="W650" s="137"/>
      <c r="X650" s="137"/>
      <c r="Y650" s="137"/>
      <c r="Z650" s="137"/>
      <c r="AA650" s="137"/>
      <c r="AB650" s="129" t="str">
        <f>IF(基本情報登録!$D$10="","",IF(基本情報登録!$D$10='登録データ（女）'!F650,1,0))</f>
        <v/>
      </c>
      <c r="AC650" s="137"/>
      <c r="AV650" s="155"/>
    </row>
    <row r="651" spans="1:48">
      <c r="A651" s="177"/>
      <c r="B651" s="137"/>
      <c r="C651" s="137"/>
      <c r="D651" s="137"/>
      <c r="E651" s="170"/>
      <c r="F651" s="137"/>
      <c r="G651" s="170"/>
      <c r="H651" s="137"/>
      <c r="I651" s="137"/>
      <c r="J651" s="137"/>
      <c r="K651" s="137"/>
      <c r="L651" s="137"/>
      <c r="M651" s="137"/>
      <c r="N651" s="137"/>
      <c r="O651" s="137"/>
      <c r="P651" s="137"/>
      <c r="Q651" s="137"/>
      <c r="R651" s="137"/>
      <c r="S651" s="137"/>
      <c r="T651" s="137"/>
      <c r="U651" s="137"/>
      <c r="V651" s="137"/>
      <c r="W651" s="137"/>
      <c r="X651" s="137"/>
      <c r="Y651" s="137"/>
      <c r="Z651" s="137"/>
      <c r="AA651" s="137"/>
      <c r="AB651" s="129" t="str">
        <f>IF(基本情報登録!$D$10="","",IF(基本情報登録!$D$10='登録データ（女）'!F651,1,0))</f>
        <v/>
      </c>
      <c r="AC651" s="137"/>
      <c r="AV651" s="155"/>
    </row>
    <row r="652" spans="1:48">
      <c r="A652" s="177"/>
      <c r="B652" s="137"/>
      <c r="C652" s="137"/>
      <c r="D652" s="137"/>
      <c r="E652" s="170"/>
      <c r="F652" s="137"/>
      <c r="G652" s="170"/>
      <c r="H652" s="137"/>
      <c r="I652" s="137"/>
      <c r="J652" s="137"/>
      <c r="K652" s="137"/>
      <c r="L652" s="137"/>
      <c r="M652" s="137"/>
      <c r="N652" s="137"/>
      <c r="O652" s="137"/>
      <c r="P652" s="137"/>
      <c r="Q652" s="137"/>
      <c r="R652" s="137"/>
      <c r="S652" s="137"/>
      <c r="T652" s="137"/>
      <c r="U652" s="137"/>
      <c r="V652" s="137"/>
      <c r="W652" s="137"/>
      <c r="X652" s="137"/>
      <c r="Y652" s="137"/>
      <c r="Z652" s="137"/>
      <c r="AA652" s="137"/>
      <c r="AB652" s="129" t="str">
        <f>IF(基本情報登録!$D$10="","",IF(基本情報登録!$D$10='登録データ（女）'!F652,1,0))</f>
        <v/>
      </c>
      <c r="AC652" s="137"/>
      <c r="AV652" s="155"/>
    </row>
    <row r="653" spans="1:48">
      <c r="A653" s="177"/>
      <c r="B653" s="137"/>
      <c r="C653" s="137"/>
      <c r="D653" s="137"/>
      <c r="E653" s="170"/>
      <c r="F653" s="137"/>
      <c r="G653" s="170"/>
      <c r="H653" s="137"/>
      <c r="I653" s="137"/>
      <c r="J653" s="137"/>
      <c r="K653" s="137"/>
      <c r="L653" s="137"/>
      <c r="M653" s="137"/>
      <c r="N653" s="137"/>
      <c r="O653" s="137"/>
      <c r="P653" s="137"/>
      <c r="Q653" s="137"/>
      <c r="R653" s="137"/>
      <c r="S653" s="137"/>
      <c r="T653" s="137"/>
      <c r="U653" s="137"/>
      <c r="V653" s="137"/>
      <c r="W653" s="137"/>
      <c r="X653" s="137"/>
      <c r="Y653" s="137"/>
      <c r="Z653" s="137"/>
      <c r="AA653" s="137"/>
      <c r="AB653" s="129" t="str">
        <f>IF(基本情報登録!$D$10="","",IF(基本情報登録!$D$10='登録データ（女）'!F653,1,0))</f>
        <v/>
      </c>
      <c r="AC653" s="137"/>
      <c r="AV653" s="155"/>
    </row>
    <row r="654" spans="1:48">
      <c r="A654" s="177"/>
      <c r="B654" s="137"/>
      <c r="C654" s="137"/>
      <c r="D654" s="137"/>
      <c r="E654" s="170"/>
      <c r="F654" s="137"/>
      <c r="G654" s="170"/>
      <c r="H654" s="137"/>
      <c r="I654" s="137"/>
      <c r="J654" s="137"/>
      <c r="K654" s="137"/>
      <c r="L654" s="137"/>
      <c r="M654" s="137"/>
      <c r="N654" s="137"/>
      <c r="O654" s="137"/>
      <c r="P654" s="137"/>
      <c r="Q654" s="137"/>
      <c r="R654" s="137"/>
      <c r="S654" s="137"/>
      <c r="T654" s="137"/>
      <c r="U654" s="137"/>
      <c r="V654" s="137"/>
      <c r="W654" s="137"/>
      <c r="X654" s="137"/>
      <c r="Y654" s="137"/>
      <c r="Z654" s="137"/>
      <c r="AA654" s="137"/>
      <c r="AB654" s="129" t="str">
        <f>IF(基本情報登録!$D$10="","",IF(基本情報登録!$D$10='登録データ（女）'!F654,1,0))</f>
        <v/>
      </c>
      <c r="AC654" s="137"/>
      <c r="AV654" s="155"/>
    </row>
    <row r="655" spans="1:48">
      <c r="A655" s="177"/>
      <c r="B655" s="137"/>
      <c r="C655" s="137"/>
      <c r="D655" s="137"/>
      <c r="E655" s="170"/>
      <c r="F655" s="137"/>
      <c r="G655" s="170"/>
      <c r="H655" s="137"/>
      <c r="I655" s="137"/>
      <c r="J655" s="137"/>
      <c r="K655" s="137"/>
      <c r="L655" s="137"/>
      <c r="M655" s="137"/>
      <c r="N655" s="137"/>
      <c r="O655" s="137"/>
      <c r="P655" s="137"/>
      <c r="Q655" s="137"/>
      <c r="R655" s="137"/>
      <c r="S655" s="137"/>
      <c r="T655" s="137"/>
      <c r="U655" s="137"/>
      <c r="V655" s="137"/>
      <c r="W655" s="137"/>
      <c r="X655" s="137"/>
      <c r="Y655" s="137"/>
      <c r="Z655" s="137"/>
      <c r="AA655" s="137"/>
      <c r="AB655" s="129" t="str">
        <f>IF(基本情報登録!$D$10="","",IF(基本情報登録!$D$10='登録データ（女）'!F655,1,0))</f>
        <v/>
      </c>
      <c r="AC655" s="137"/>
      <c r="AV655" s="155"/>
    </row>
    <row r="656" spans="1:48">
      <c r="A656" s="177"/>
      <c r="B656" s="137"/>
      <c r="C656" s="137"/>
      <c r="D656" s="137"/>
      <c r="E656" s="170"/>
      <c r="F656" s="137"/>
      <c r="G656" s="170"/>
      <c r="H656" s="137"/>
      <c r="I656" s="137"/>
      <c r="J656" s="137"/>
      <c r="K656" s="137"/>
      <c r="L656" s="137"/>
      <c r="M656" s="137"/>
      <c r="N656" s="137"/>
      <c r="O656" s="137"/>
      <c r="P656" s="137"/>
      <c r="Q656" s="137"/>
      <c r="R656" s="137"/>
      <c r="S656" s="137"/>
      <c r="T656" s="137"/>
      <c r="U656" s="137"/>
      <c r="V656" s="137"/>
      <c r="W656" s="137"/>
      <c r="X656" s="137"/>
      <c r="Y656" s="137"/>
      <c r="Z656" s="137"/>
      <c r="AA656" s="137"/>
      <c r="AB656" s="129" t="str">
        <f>IF(基本情報登録!$D$10="","",IF(基本情報登録!$D$10='登録データ（女）'!F656,1,0))</f>
        <v/>
      </c>
      <c r="AC656" s="137"/>
      <c r="AV656" s="155"/>
    </row>
    <row r="657" spans="1:48">
      <c r="A657" s="177"/>
      <c r="B657" s="137"/>
      <c r="C657" s="137"/>
      <c r="D657" s="137"/>
      <c r="E657" s="170"/>
      <c r="F657" s="137"/>
      <c r="G657" s="170"/>
      <c r="H657" s="137"/>
      <c r="I657" s="137"/>
      <c r="J657" s="137"/>
      <c r="K657" s="137"/>
      <c r="L657" s="137"/>
      <c r="M657" s="137"/>
      <c r="N657" s="137"/>
      <c r="O657" s="137"/>
      <c r="P657" s="137"/>
      <c r="Q657" s="137"/>
      <c r="R657" s="137"/>
      <c r="S657" s="137"/>
      <c r="T657" s="137"/>
      <c r="U657" s="137"/>
      <c r="V657" s="137"/>
      <c r="W657" s="137"/>
      <c r="X657" s="137"/>
      <c r="Y657" s="137"/>
      <c r="Z657" s="137"/>
      <c r="AA657" s="137"/>
      <c r="AB657" s="129" t="str">
        <f>IF(基本情報登録!$D$10="","",IF(基本情報登録!$D$10='登録データ（女）'!F657,1,0))</f>
        <v/>
      </c>
      <c r="AC657" s="137"/>
      <c r="AV657" s="155"/>
    </row>
    <row r="658" spans="1:48">
      <c r="A658" s="177"/>
      <c r="B658" s="137"/>
      <c r="C658" s="137"/>
      <c r="D658" s="137"/>
      <c r="E658" s="170"/>
      <c r="F658" s="137"/>
      <c r="G658" s="170"/>
      <c r="H658" s="137"/>
      <c r="I658" s="137"/>
      <c r="J658" s="137"/>
      <c r="K658" s="137"/>
      <c r="L658" s="137"/>
      <c r="M658" s="137"/>
      <c r="N658" s="137"/>
      <c r="O658" s="137"/>
      <c r="P658" s="137"/>
      <c r="Q658" s="137"/>
      <c r="R658" s="137"/>
      <c r="S658" s="137"/>
      <c r="T658" s="137"/>
      <c r="U658" s="137"/>
      <c r="V658" s="137"/>
      <c r="W658" s="137"/>
      <c r="X658" s="137"/>
      <c r="Y658" s="137"/>
      <c r="Z658" s="137"/>
      <c r="AA658" s="137"/>
      <c r="AB658" s="129" t="str">
        <f>IF(基本情報登録!$D$10="","",IF(基本情報登録!$D$10='登録データ（女）'!F658,1,0))</f>
        <v/>
      </c>
      <c r="AC658" s="137"/>
      <c r="AV658" s="155"/>
    </row>
    <row r="659" spans="1:48">
      <c r="A659" s="177"/>
      <c r="B659" s="137"/>
      <c r="C659" s="137"/>
      <c r="D659" s="137"/>
      <c r="E659" s="170"/>
      <c r="F659" s="137"/>
      <c r="G659" s="170"/>
      <c r="H659" s="137"/>
      <c r="I659" s="137"/>
      <c r="J659" s="137"/>
      <c r="K659" s="137"/>
      <c r="L659" s="137"/>
      <c r="M659" s="137"/>
      <c r="N659" s="137"/>
      <c r="O659" s="137"/>
      <c r="P659" s="137"/>
      <c r="Q659" s="137"/>
      <c r="R659" s="137"/>
      <c r="S659" s="137"/>
      <c r="T659" s="137"/>
      <c r="U659" s="137"/>
      <c r="V659" s="137"/>
      <c r="W659" s="137"/>
      <c r="X659" s="137"/>
      <c r="Y659" s="137"/>
      <c r="Z659" s="137"/>
      <c r="AA659" s="137"/>
      <c r="AB659" s="129" t="str">
        <f>IF(基本情報登録!$D$10="","",IF(基本情報登録!$D$10='登録データ（女）'!F659,1,0))</f>
        <v/>
      </c>
      <c r="AC659" s="137"/>
      <c r="AV659" s="155"/>
    </row>
    <row r="660" spans="1:48">
      <c r="A660" s="177"/>
      <c r="B660" s="137"/>
      <c r="C660" s="137"/>
      <c r="D660" s="137"/>
      <c r="E660" s="170"/>
      <c r="F660" s="137"/>
      <c r="G660" s="170"/>
      <c r="H660" s="137"/>
      <c r="I660" s="137"/>
      <c r="J660" s="137"/>
      <c r="K660" s="137"/>
      <c r="L660" s="137"/>
      <c r="M660" s="137"/>
      <c r="N660" s="137"/>
      <c r="O660" s="137"/>
      <c r="P660" s="137"/>
      <c r="Q660" s="137"/>
      <c r="R660" s="137"/>
      <c r="S660" s="137"/>
      <c r="T660" s="137"/>
      <c r="U660" s="137"/>
      <c r="V660" s="137"/>
      <c r="W660" s="137"/>
      <c r="X660" s="137"/>
      <c r="Y660" s="137"/>
      <c r="Z660" s="137"/>
      <c r="AA660" s="137"/>
      <c r="AB660" s="129" t="str">
        <f>IF(基本情報登録!$D$10="","",IF(基本情報登録!$D$10='登録データ（女）'!F660,1,0))</f>
        <v/>
      </c>
      <c r="AC660" s="137"/>
      <c r="AV660" s="155"/>
    </row>
    <row r="661" spans="1:48">
      <c r="A661" s="177"/>
      <c r="B661" s="137"/>
      <c r="C661" s="137"/>
      <c r="D661" s="137"/>
      <c r="E661" s="170"/>
      <c r="F661" s="137"/>
      <c r="G661" s="170"/>
      <c r="H661" s="137"/>
      <c r="I661" s="137"/>
      <c r="J661" s="137"/>
      <c r="K661" s="137"/>
      <c r="L661" s="137"/>
      <c r="M661" s="137"/>
      <c r="N661" s="137"/>
      <c r="O661" s="137"/>
      <c r="P661" s="137"/>
      <c r="Q661" s="137"/>
      <c r="R661" s="137"/>
      <c r="S661" s="137"/>
      <c r="T661" s="137"/>
      <c r="U661" s="137"/>
      <c r="V661" s="137"/>
      <c r="W661" s="137"/>
      <c r="X661" s="137"/>
      <c r="Y661" s="137"/>
      <c r="Z661" s="137"/>
      <c r="AA661" s="137"/>
      <c r="AB661" s="129" t="str">
        <f>IF(基本情報登録!$D$10="","",IF(基本情報登録!$D$10='登録データ（女）'!F661,1,0))</f>
        <v/>
      </c>
      <c r="AC661" s="137"/>
      <c r="AV661" s="155"/>
    </row>
    <row r="662" spans="1:48">
      <c r="A662" s="177"/>
      <c r="B662" s="137"/>
      <c r="C662" s="137"/>
      <c r="D662" s="137"/>
      <c r="E662" s="170"/>
      <c r="F662" s="137"/>
      <c r="G662" s="170"/>
      <c r="H662" s="137"/>
      <c r="I662" s="137"/>
      <c r="J662" s="137"/>
      <c r="K662" s="137"/>
      <c r="L662" s="137"/>
      <c r="M662" s="137"/>
      <c r="N662" s="137"/>
      <c r="O662" s="137"/>
      <c r="P662" s="137"/>
      <c r="Q662" s="137"/>
      <c r="R662" s="137"/>
      <c r="S662" s="137"/>
      <c r="T662" s="137"/>
      <c r="U662" s="137"/>
      <c r="V662" s="137"/>
      <c r="W662" s="137"/>
      <c r="X662" s="137"/>
      <c r="Y662" s="137"/>
      <c r="Z662" s="137"/>
      <c r="AA662" s="137"/>
      <c r="AB662" s="129" t="str">
        <f>IF(基本情報登録!$D$10="","",IF(基本情報登録!$D$10='登録データ（女）'!F662,1,0))</f>
        <v/>
      </c>
      <c r="AC662" s="137"/>
      <c r="AV662" s="155"/>
    </row>
    <row r="663" spans="1:48">
      <c r="A663" s="177"/>
      <c r="B663" s="137"/>
      <c r="C663" s="137"/>
      <c r="D663" s="137"/>
      <c r="E663" s="170"/>
      <c r="F663" s="137"/>
      <c r="G663" s="170"/>
      <c r="H663" s="137"/>
      <c r="I663" s="137"/>
      <c r="J663" s="137"/>
      <c r="K663" s="137"/>
      <c r="L663" s="137"/>
      <c r="M663" s="137"/>
      <c r="N663" s="137"/>
      <c r="O663" s="137"/>
      <c r="P663" s="137"/>
      <c r="Q663" s="137"/>
      <c r="R663" s="137"/>
      <c r="S663" s="137"/>
      <c r="T663" s="137"/>
      <c r="U663" s="137"/>
      <c r="V663" s="137"/>
      <c r="W663" s="137"/>
      <c r="X663" s="137"/>
      <c r="Y663" s="137"/>
      <c r="Z663" s="137"/>
      <c r="AA663" s="137"/>
      <c r="AB663" s="129" t="str">
        <f>IF(基本情報登録!$D$10="","",IF(基本情報登録!$D$10='登録データ（女）'!F663,1,0))</f>
        <v/>
      </c>
      <c r="AC663" s="137"/>
      <c r="AV663" s="155"/>
    </row>
    <row r="664" spans="1:48">
      <c r="A664" s="177"/>
      <c r="B664" s="137"/>
      <c r="C664" s="137"/>
      <c r="D664" s="137"/>
      <c r="E664" s="170"/>
      <c r="F664" s="137"/>
      <c r="G664" s="170"/>
      <c r="H664" s="137"/>
      <c r="I664" s="137"/>
      <c r="J664" s="137"/>
      <c r="K664" s="137"/>
      <c r="L664" s="137"/>
      <c r="M664" s="137"/>
      <c r="N664" s="137"/>
      <c r="O664" s="137"/>
      <c r="P664" s="137"/>
      <c r="Q664" s="137"/>
      <c r="R664" s="137"/>
      <c r="S664" s="137"/>
      <c r="T664" s="137"/>
      <c r="U664" s="137"/>
      <c r="V664" s="137"/>
      <c r="W664" s="137"/>
      <c r="X664" s="137"/>
      <c r="Y664" s="137"/>
      <c r="Z664" s="137"/>
      <c r="AA664" s="137"/>
      <c r="AB664" s="129" t="str">
        <f>IF(基本情報登録!$D$10="","",IF(基本情報登録!$D$10='登録データ（女）'!F664,1,0))</f>
        <v/>
      </c>
      <c r="AC664" s="137"/>
      <c r="AV664" s="155"/>
    </row>
    <row r="665" spans="1:48">
      <c r="A665" s="177"/>
      <c r="B665" s="137"/>
      <c r="C665" s="137"/>
      <c r="D665" s="137"/>
      <c r="E665" s="170"/>
      <c r="F665" s="137"/>
      <c r="G665" s="170"/>
      <c r="H665" s="137"/>
      <c r="I665" s="137"/>
      <c r="J665" s="137"/>
      <c r="K665" s="137"/>
      <c r="L665" s="137"/>
      <c r="M665" s="137"/>
      <c r="N665" s="137"/>
      <c r="O665" s="137"/>
      <c r="P665" s="137"/>
      <c r="Q665" s="137"/>
      <c r="R665" s="137"/>
      <c r="S665" s="137"/>
      <c r="T665" s="137"/>
      <c r="U665" s="137"/>
      <c r="V665" s="137"/>
      <c r="W665" s="137"/>
      <c r="X665" s="137"/>
      <c r="Y665" s="137"/>
      <c r="Z665" s="137"/>
      <c r="AA665" s="137"/>
      <c r="AB665" s="129" t="str">
        <f>IF(基本情報登録!$D$10="","",IF(基本情報登録!$D$10='登録データ（女）'!F665,1,0))</f>
        <v/>
      </c>
      <c r="AC665" s="137"/>
      <c r="AV665" s="155"/>
    </row>
    <row r="666" spans="1:48">
      <c r="A666" s="177"/>
      <c r="B666" s="137"/>
      <c r="C666" s="137"/>
      <c r="D666" s="137"/>
      <c r="E666" s="170"/>
      <c r="F666" s="137"/>
      <c r="G666" s="170"/>
      <c r="H666" s="137"/>
      <c r="I666" s="137"/>
      <c r="J666" s="137"/>
      <c r="K666" s="137"/>
      <c r="L666" s="137"/>
      <c r="M666" s="137"/>
      <c r="N666" s="137"/>
      <c r="O666" s="137"/>
      <c r="P666" s="137"/>
      <c r="Q666" s="137"/>
      <c r="R666" s="137"/>
      <c r="S666" s="137"/>
      <c r="T666" s="137"/>
      <c r="U666" s="137"/>
      <c r="V666" s="137"/>
      <c r="W666" s="137"/>
      <c r="X666" s="137"/>
      <c r="Y666" s="137"/>
      <c r="Z666" s="137"/>
      <c r="AA666" s="137"/>
      <c r="AB666" s="129" t="str">
        <f>IF(基本情報登録!$D$10="","",IF(基本情報登録!$D$10='登録データ（女）'!F666,1,0))</f>
        <v/>
      </c>
      <c r="AC666" s="137"/>
      <c r="AV666" s="155"/>
    </row>
    <row r="667" spans="1:48">
      <c r="A667" s="177"/>
      <c r="B667" s="137"/>
      <c r="C667" s="137"/>
      <c r="D667" s="137"/>
      <c r="E667" s="170"/>
      <c r="F667" s="137"/>
      <c r="G667" s="170"/>
      <c r="H667" s="137"/>
      <c r="I667" s="137"/>
      <c r="J667" s="137"/>
      <c r="K667" s="137"/>
      <c r="L667" s="137"/>
      <c r="M667" s="137"/>
      <c r="N667" s="137"/>
      <c r="O667" s="137"/>
      <c r="P667" s="137"/>
      <c r="Q667" s="137"/>
      <c r="R667" s="137"/>
      <c r="S667" s="137"/>
      <c r="T667" s="137"/>
      <c r="U667" s="137"/>
      <c r="V667" s="137"/>
      <c r="W667" s="137"/>
      <c r="X667" s="137"/>
      <c r="Y667" s="137"/>
      <c r="Z667" s="137"/>
      <c r="AA667" s="137"/>
      <c r="AB667" s="129" t="str">
        <f>IF(基本情報登録!$D$10="","",IF(基本情報登録!$D$10='登録データ（女）'!F667,1,0))</f>
        <v/>
      </c>
      <c r="AC667" s="137"/>
      <c r="AV667" s="155"/>
    </row>
    <row r="668" spans="1:48">
      <c r="A668" s="177"/>
      <c r="B668" s="137"/>
      <c r="C668" s="137"/>
      <c r="D668" s="137"/>
      <c r="E668" s="170"/>
      <c r="F668" s="137"/>
      <c r="G668" s="170"/>
      <c r="H668" s="137"/>
      <c r="I668" s="137"/>
      <c r="J668" s="137"/>
      <c r="K668" s="137"/>
      <c r="L668" s="137"/>
      <c r="M668" s="137"/>
      <c r="N668" s="137"/>
      <c r="O668" s="137"/>
      <c r="P668" s="137"/>
      <c r="Q668" s="137"/>
      <c r="R668" s="137"/>
      <c r="S668" s="137"/>
      <c r="T668" s="137"/>
      <c r="U668" s="137"/>
      <c r="V668" s="137"/>
      <c r="W668" s="137"/>
      <c r="X668" s="137"/>
      <c r="Y668" s="137"/>
      <c r="Z668" s="137"/>
      <c r="AA668" s="137"/>
      <c r="AB668" s="129" t="str">
        <f>IF(基本情報登録!$D$10="","",IF(基本情報登録!$D$10='登録データ（女）'!F668,1,0))</f>
        <v/>
      </c>
      <c r="AC668" s="137"/>
      <c r="AV668" s="155"/>
    </row>
    <row r="669" spans="1:48">
      <c r="A669" s="177"/>
      <c r="B669" s="137"/>
      <c r="C669" s="137"/>
      <c r="D669" s="137"/>
      <c r="E669" s="170"/>
      <c r="F669" s="137"/>
      <c r="G669" s="170"/>
      <c r="H669" s="137"/>
      <c r="I669" s="137"/>
      <c r="J669" s="137"/>
      <c r="K669" s="137"/>
      <c r="L669" s="137"/>
      <c r="M669" s="137"/>
      <c r="N669" s="137"/>
      <c r="O669" s="137"/>
      <c r="P669" s="137"/>
      <c r="Q669" s="137"/>
      <c r="R669" s="137"/>
      <c r="S669" s="137"/>
      <c r="T669" s="137"/>
      <c r="U669" s="137"/>
      <c r="V669" s="137"/>
      <c r="W669" s="137"/>
      <c r="X669" s="137"/>
      <c r="Y669" s="137"/>
      <c r="Z669" s="137"/>
      <c r="AA669" s="137"/>
      <c r="AB669" s="129" t="str">
        <f>IF(基本情報登録!$D$10="","",IF(基本情報登録!$D$10='登録データ（女）'!F669,1,0))</f>
        <v/>
      </c>
      <c r="AC669" s="137"/>
      <c r="AV669" s="155"/>
    </row>
    <row r="670" spans="1:48">
      <c r="A670" s="177"/>
      <c r="B670" s="137"/>
      <c r="C670" s="137"/>
      <c r="D670" s="137"/>
      <c r="E670" s="170"/>
      <c r="F670" s="137"/>
      <c r="G670" s="170"/>
      <c r="H670" s="137"/>
      <c r="I670" s="137"/>
      <c r="J670" s="137"/>
      <c r="K670" s="137"/>
      <c r="L670" s="137"/>
      <c r="M670" s="137"/>
      <c r="N670" s="137"/>
      <c r="O670" s="137"/>
      <c r="P670" s="137"/>
      <c r="Q670" s="137"/>
      <c r="R670" s="137"/>
      <c r="S670" s="137"/>
      <c r="T670" s="137"/>
      <c r="U670" s="137"/>
      <c r="V670" s="137"/>
      <c r="W670" s="137"/>
      <c r="X670" s="137"/>
      <c r="Y670" s="137"/>
      <c r="Z670" s="137"/>
      <c r="AA670" s="137"/>
      <c r="AB670" s="129" t="str">
        <f>IF(基本情報登録!$D$10="","",IF(基本情報登録!$D$10='登録データ（女）'!F670,1,0))</f>
        <v/>
      </c>
      <c r="AC670" s="137"/>
      <c r="AV670" s="155"/>
    </row>
    <row r="671" spans="1:48">
      <c r="A671" s="177"/>
      <c r="B671" s="137"/>
      <c r="C671" s="137"/>
      <c r="D671" s="137"/>
      <c r="E671" s="170"/>
      <c r="F671" s="137"/>
      <c r="G671" s="170"/>
      <c r="H671" s="137"/>
      <c r="I671" s="137"/>
      <c r="J671" s="137"/>
      <c r="K671" s="137"/>
      <c r="L671" s="137"/>
      <c r="M671" s="137"/>
      <c r="N671" s="137"/>
      <c r="O671" s="137"/>
      <c r="P671" s="137"/>
      <c r="Q671" s="137"/>
      <c r="R671" s="137"/>
      <c r="S671" s="137"/>
      <c r="T671" s="137"/>
      <c r="U671" s="137"/>
      <c r="V671" s="137"/>
      <c r="W671" s="137"/>
      <c r="X671" s="137"/>
      <c r="Y671" s="137"/>
      <c r="Z671" s="137"/>
      <c r="AA671" s="137"/>
      <c r="AB671" s="129" t="str">
        <f>IF(基本情報登録!$D$10="","",IF(基本情報登録!$D$10='登録データ（女）'!F671,1,0))</f>
        <v/>
      </c>
      <c r="AC671" s="137"/>
      <c r="AV671" s="155"/>
    </row>
    <row r="672" spans="1:48">
      <c r="A672" s="177"/>
      <c r="B672" s="137"/>
      <c r="C672" s="137"/>
      <c r="D672" s="137"/>
      <c r="E672" s="170"/>
      <c r="F672" s="137"/>
      <c r="G672" s="170"/>
      <c r="H672" s="137"/>
      <c r="I672" s="137"/>
      <c r="J672" s="137"/>
      <c r="K672" s="137"/>
      <c r="L672" s="137"/>
      <c r="M672" s="137"/>
      <c r="N672" s="137"/>
      <c r="O672" s="137"/>
      <c r="P672" s="137"/>
      <c r="Q672" s="137"/>
      <c r="R672" s="137"/>
      <c r="S672" s="137"/>
      <c r="T672" s="137"/>
      <c r="U672" s="137"/>
      <c r="V672" s="137"/>
      <c r="W672" s="137"/>
      <c r="X672" s="137"/>
      <c r="Y672" s="137"/>
      <c r="Z672" s="137"/>
      <c r="AA672" s="137"/>
      <c r="AB672" s="129" t="str">
        <f>IF(基本情報登録!$D$10="","",IF(基本情報登録!$D$10='登録データ（女）'!F672,1,0))</f>
        <v/>
      </c>
      <c r="AC672" s="137"/>
      <c r="AV672" s="155"/>
    </row>
    <row r="673" spans="1:48">
      <c r="A673" s="177"/>
      <c r="B673" s="137"/>
      <c r="C673" s="137"/>
      <c r="D673" s="137"/>
      <c r="E673" s="170"/>
      <c r="F673" s="137"/>
      <c r="G673" s="170"/>
      <c r="H673" s="137"/>
      <c r="I673" s="137"/>
      <c r="J673" s="137"/>
      <c r="K673" s="137"/>
      <c r="L673" s="137"/>
      <c r="M673" s="137"/>
      <c r="N673" s="137"/>
      <c r="O673" s="137"/>
      <c r="P673" s="137"/>
      <c r="Q673" s="137"/>
      <c r="R673" s="137"/>
      <c r="S673" s="137"/>
      <c r="T673" s="137"/>
      <c r="U673" s="137"/>
      <c r="V673" s="137"/>
      <c r="W673" s="137"/>
      <c r="X673" s="137"/>
      <c r="Y673" s="137"/>
      <c r="Z673" s="137"/>
      <c r="AA673" s="137"/>
      <c r="AB673" s="129" t="str">
        <f>IF(基本情報登録!$D$10="","",IF(基本情報登録!$D$10='登録データ（女）'!F673,1,0))</f>
        <v/>
      </c>
      <c r="AC673" s="137"/>
      <c r="AV673" s="155"/>
    </row>
    <row r="674" spans="1:48">
      <c r="A674" s="177"/>
      <c r="B674" s="137"/>
      <c r="C674" s="137"/>
      <c r="D674" s="137"/>
      <c r="E674" s="170"/>
      <c r="F674" s="137"/>
      <c r="G674" s="170"/>
      <c r="H674" s="137"/>
      <c r="I674" s="137"/>
      <c r="J674" s="137"/>
      <c r="K674" s="137"/>
      <c r="L674" s="137"/>
      <c r="M674" s="137"/>
      <c r="N674" s="137"/>
      <c r="O674" s="137"/>
      <c r="P674" s="137"/>
      <c r="Q674" s="137"/>
      <c r="R674" s="137"/>
      <c r="S674" s="137"/>
      <c r="T674" s="137"/>
      <c r="U674" s="137"/>
      <c r="V674" s="137"/>
      <c r="W674" s="137"/>
      <c r="X674" s="137"/>
      <c r="Y674" s="137"/>
      <c r="Z674" s="137"/>
      <c r="AA674" s="137"/>
      <c r="AB674" s="129" t="str">
        <f>IF(基本情報登録!$D$10="","",IF(基本情報登録!$D$10='登録データ（女）'!F674,1,0))</f>
        <v/>
      </c>
      <c r="AC674" s="137"/>
      <c r="AV674" s="155"/>
    </row>
    <row r="675" spans="1:48">
      <c r="A675" s="177"/>
      <c r="B675" s="137"/>
      <c r="C675" s="137"/>
      <c r="D675" s="137"/>
      <c r="E675" s="170"/>
      <c r="F675" s="137"/>
      <c r="G675" s="170"/>
      <c r="H675" s="137"/>
      <c r="I675" s="137"/>
      <c r="J675" s="137"/>
      <c r="K675" s="137"/>
      <c r="L675" s="137"/>
      <c r="M675" s="137"/>
      <c r="N675" s="137"/>
      <c r="O675" s="137"/>
      <c r="P675" s="137"/>
      <c r="Q675" s="137"/>
      <c r="R675" s="137"/>
      <c r="S675" s="137"/>
      <c r="T675" s="137"/>
      <c r="U675" s="137"/>
      <c r="V675" s="137"/>
      <c r="W675" s="137"/>
      <c r="X675" s="137"/>
      <c r="Y675" s="137"/>
      <c r="Z675" s="137"/>
      <c r="AA675" s="137"/>
      <c r="AB675" s="129" t="str">
        <f>IF(基本情報登録!$D$10="","",IF(基本情報登録!$D$10='登録データ（女）'!F675,1,0))</f>
        <v/>
      </c>
      <c r="AC675" s="137"/>
      <c r="AV675" s="155"/>
    </row>
    <row r="676" spans="1:48">
      <c r="A676" s="177"/>
      <c r="B676" s="137"/>
      <c r="C676" s="137"/>
      <c r="D676" s="137"/>
      <c r="E676" s="170"/>
      <c r="F676" s="137"/>
      <c r="G676" s="170"/>
      <c r="H676" s="137"/>
      <c r="I676" s="137"/>
      <c r="J676" s="137"/>
      <c r="K676" s="137"/>
      <c r="L676" s="137"/>
      <c r="M676" s="137"/>
      <c r="N676" s="137"/>
      <c r="O676" s="137"/>
      <c r="P676" s="137"/>
      <c r="Q676" s="137"/>
      <c r="R676" s="137"/>
      <c r="S676" s="137"/>
      <c r="T676" s="137"/>
      <c r="U676" s="137"/>
      <c r="V676" s="137"/>
      <c r="W676" s="137"/>
      <c r="X676" s="137"/>
      <c r="Y676" s="137"/>
      <c r="Z676" s="137"/>
      <c r="AA676" s="137"/>
      <c r="AB676" s="129" t="str">
        <f>IF(基本情報登録!$D$10="","",IF(基本情報登録!$D$10='登録データ（女）'!F676,1,0))</f>
        <v/>
      </c>
      <c r="AC676" s="137"/>
      <c r="AV676" s="155"/>
    </row>
    <row r="677" spans="1:48">
      <c r="A677" s="177"/>
      <c r="B677" s="137"/>
      <c r="C677" s="137"/>
      <c r="D677" s="137"/>
      <c r="E677" s="170"/>
      <c r="F677" s="137"/>
      <c r="G677" s="170"/>
      <c r="H677" s="137"/>
      <c r="I677" s="137"/>
      <c r="J677" s="137"/>
      <c r="K677" s="137"/>
      <c r="L677" s="137"/>
      <c r="M677" s="137"/>
      <c r="N677" s="137"/>
      <c r="O677" s="137"/>
      <c r="P677" s="137"/>
      <c r="Q677" s="137"/>
      <c r="R677" s="137"/>
      <c r="S677" s="137"/>
      <c r="T677" s="137"/>
      <c r="U677" s="137"/>
      <c r="V677" s="137"/>
      <c r="W677" s="137"/>
      <c r="X677" s="137"/>
      <c r="Y677" s="137"/>
      <c r="Z677" s="137"/>
      <c r="AA677" s="137"/>
      <c r="AB677" s="129" t="str">
        <f>IF(基本情報登録!$D$10="","",IF(基本情報登録!$D$10='登録データ（女）'!F677,1,0))</f>
        <v/>
      </c>
      <c r="AC677" s="137"/>
      <c r="AV677" s="155"/>
    </row>
    <row r="678" spans="1:48">
      <c r="A678" s="177"/>
      <c r="B678" s="137"/>
      <c r="C678" s="137"/>
      <c r="D678" s="137"/>
      <c r="E678" s="170"/>
      <c r="F678" s="137"/>
      <c r="G678" s="170"/>
      <c r="H678" s="137"/>
      <c r="I678" s="137"/>
      <c r="J678" s="137"/>
      <c r="K678" s="137"/>
      <c r="L678" s="137"/>
      <c r="M678" s="137"/>
      <c r="N678" s="137"/>
      <c r="O678" s="137"/>
      <c r="P678" s="137"/>
      <c r="Q678" s="137"/>
      <c r="R678" s="137"/>
      <c r="S678" s="137"/>
      <c r="T678" s="137"/>
      <c r="U678" s="137"/>
      <c r="V678" s="137"/>
      <c r="W678" s="137"/>
      <c r="X678" s="137"/>
      <c r="Y678" s="137"/>
      <c r="Z678" s="137"/>
      <c r="AA678" s="137"/>
      <c r="AB678" s="129" t="str">
        <f>IF(基本情報登録!$D$10="","",IF(基本情報登録!$D$10='登録データ（女）'!F678,1,0))</f>
        <v/>
      </c>
      <c r="AC678" s="137"/>
      <c r="AV678" s="155"/>
    </row>
    <row r="679" spans="1:48">
      <c r="A679" s="177"/>
      <c r="B679" s="137"/>
      <c r="C679" s="137"/>
      <c r="D679" s="137"/>
      <c r="E679" s="170"/>
      <c r="F679" s="137"/>
      <c r="G679" s="170"/>
      <c r="H679" s="137"/>
      <c r="I679" s="137"/>
      <c r="J679" s="137"/>
      <c r="K679" s="137"/>
      <c r="L679" s="137"/>
      <c r="M679" s="137"/>
      <c r="N679" s="137"/>
      <c r="O679" s="137"/>
      <c r="P679" s="137"/>
      <c r="Q679" s="137"/>
      <c r="R679" s="137"/>
      <c r="S679" s="137"/>
      <c r="T679" s="137"/>
      <c r="U679" s="137"/>
      <c r="V679" s="137"/>
      <c r="W679" s="137"/>
      <c r="X679" s="137"/>
      <c r="Y679" s="137"/>
      <c r="Z679" s="137"/>
      <c r="AA679" s="137"/>
      <c r="AB679" s="129" t="str">
        <f>IF(基本情報登録!$D$10="","",IF(基本情報登録!$D$10='登録データ（女）'!F679,1,0))</f>
        <v/>
      </c>
      <c r="AC679" s="137"/>
      <c r="AV679" s="155"/>
    </row>
    <row r="680" spans="1:48">
      <c r="A680" s="177"/>
      <c r="B680" s="137"/>
      <c r="C680" s="137"/>
      <c r="D680" s="137"/>
      <c r="E680" s="170"/>
      <c r="F680" s="137"/>
      <c r="G680" s="170"/>
      <c r="H680" s="137"/>
      <c r="I680" s="137"/>
      <c r="J680" s="137"/>
      <c r="K680" s="137"/>
      <c r="L680" s="137"/>
      <c r="M680" s="137"/>
      <c r="N680" s="137"/>
      <c r="O680" s="137"/>
      <c r="P680" s="137"/>
      <c r="Q680" s="137"/>
      <c r="R680" s="137"/>
      <c r="S680" s="137"/>
      <c r="T680" s="137"/>
      <c r="U680" s="137"/>
      <c r="V680" s="137"/>
      <c r="W680" s="137"/>
      <c r="X680" s="137"/>
      <c r="Y680" s="137"/>
      <c r="Z680" s="137"/>
      <c r="AA680" s="137"/>
      <c r="AB680" s="129" t="str">
        <f>IF(基本情報登録!$D$10="","",IF(基本情報登録!$D$10='登録データ（女）'!F680,1,0))</f>
        <v/>
      </c>
      <c r="AC680" s="137"/>
      <c r="AV680" s="155"/>
    </row>
    <row r="681" spans="1:48">
      <c r="A681" s="177"/>
      <c r="B681" s="137"/>
      <c r="C681" s="137"/>
      <c r="D681" s="137"/>
      <c r="E681" s="170"/>
      <c r="F681" s="137"/>
      <c r="G681" s="170"/>
      <c r="H681" s="137"/>
      <c r="I681" s="137"/>
      <c r="J681" s="137"/>
      <c r="K681" s="137"/>
      <c r="L681" s="137"/>
      <c r="M681" s="137"/>
      <c r="N681" s="137"/>
      <c r="O681" s="137"/>
      <c r="P681" s="137"/>
      <c r="Q681" s="137"/>
      <c r="R681" s="137"/>
      <c r="S681" s="137"/>
      <c r="T681" s="137"/>
      <c r="U681" s="137"/>
      <c r="V681" s="137"/>
      <c r="W681" s="137"/>
      <c r="X681" s="137"/>
      <c r="Y681" s="137"/>
      <c r="Z681" s="137"/>
      <c r="AA681" s="137"/>
      <c r="AB681" s="129" t="str">
        <f>IF(基本情報登録!$D$10="","",IF(基本情報登録!$D$10='登録データ（女）'!F681,1,0))</f>
        <v/>
      </c>
      <c r="AC681" s="137"/>
      <c r="AV681" s="155"/>
    </row>
    <row r="682" spans="1:48">
      <c r="A682" s="177"/>
      <c r="B682" s="137"/>
      <c r="C682" s="137"/>
      <c r="D682" s="137"/>
      <c r="E682" s="170"/>
      <c r="F682" s="137"/>
      <c r="G682" s="170"/>
      <c r="H682" s="137"/>
      <c r="I682" s="137"/>
      <c r="J682" s="137"/>
      <c r="K682" s="137"/>
      <c r="L682" s="137"/>
      <c r="M682" s="137"/>
      <c r="N682" s="137"/>
      <c r="O682" s="137"/>
      <c r="P682" s="137"/>
      <c r="Q682" s="137"/>
      <c r="R682" s="137"/>
      <c r="S682" s="137"/>
      <c r="T682" s="137"/>
      <c r="U682" s="137"/>
      <c r="V682" s="137"/>
      <c r="W682" s="137"/>
      <c r="X682" s="137"/>
      <c r="Y682" s="137"/>
      <c r="Z682" s="137"/>
      <c r="AA682" s="137"/>
      <c r="AB682" s="129" t="str">
        <f>IF(基本情報登録!$D$10="","",IF(基本情報登録!$D$10='登録データ（女）'!F682,1,0))</f>
        <v/>
      </c>
      <c r="AC682" s="137"/>
      <c r="AV682" s="155"/>
    </row>
    <row r="683" spans="1:48">
      <c r="A683" s="177"/>
      <c r="B683" s="137"/>
      <c r="C683" s="137"/>
      <c r="D683" s="137"/>
      <c r="E683" s="170"/>
      <c r="F683" s="137"/>
      <c r="G683" s="170"/>
      <c r="H683" s="137"/>
      <c r="I683" s="137"/>
      <c r="J683" s="137"/>
      <c r="K683" s="137"/>
      <c r="L683" s="137"/>
      <c r="M683" s="137"/>
      <c r="N683" s="137"/>
      <c r="O683" s="137"/>
      <c r="P683" s="137"/>
      <c r="Q683" s="137"/>
      <c r="R683" s="137"/>
      <c r="S683" s="137"/>
      <c r="T683" s="137"/>
      <c r="U683" s="137"/>
      <c r="V683" s="137"/>
      <c r="W683" s="137"/>
      <c r="X683" s="137"/>
      <c r="Y683" s="137"/>
      <c r="Z683" s="137"/>
      <c r="AA683" s="137"/>
      <c r="AB683" s="129" t="str">
        <f>IF(基本情報登録!$D$10="","",IF(基本情報登録!$D$10='登録データ（女）'!F683,1,0))</f>
        <v/>
      </c>
      <c r="AC683" s="137"/>
      <c r="AV683" s="155"/>
    </row>
    <row r="684" spans="1:48">
      <c r="A684" s="177"/>
      <c r="B684" s="137"/>
      <c r="C684" s="137"/>
      <c r="D684" s="137"/>
      <c r="E684" s="170"/>
      <c r="F684" s="137"/>
      <c r="G684" s="170"/>
      <c r="H684" s="137"/>
      <c r="I684" s="137"/>
      <c r="J684" s="137"/>
      <c r="K684" s="137"/>
      <c r="L684" s="137"/>
      <c r="M684" s="137"/>
      <c r="N684" s="137"/>
      <c r="O684" s="137"/>
      <c r="P684" s="137"/>
      <c r="Q684" s="137"/>
      <c r="R684" s="137"/>
      <c r="S684" s="137"/>
      <c r="T684" s="137"/>
      <c r="U684" s="137"/>
      <c r="V684" s="137"/>
      <c r="W684" s="137"/>
      <c r="X684" s="137"/>
      <c r="Y684" s="137"/>
      <c r="Z684" s="137"/>
      <c r="AA684" s="137"/>
      <c r="AB684" s="129" t="str">
        <f>IF(基本情報登録!$D$10="","",IF(基本情報登録!$D$10='登録データ（女）'!F684,1,0))</f>
        <v/>
      </c>
      <c r="AC684" s="137"/>
      <c r="AV684" s="155"/>
    </row>
    <row r="685" spans="1:48">
      <c r="A685" s="177"/>
      <c r="B685" s="137"/>
      <c r="C685" s="137"/>
      <c r="D685" s="137"/>
      <c r="E685" s="170"/>
      <c r="F685" s="137"/>
      <c r="G685" s="170"/>
      <c r="H685" s="137"/>
      <c r="I685" s="137"/>
      <c r="J685" s="137"/>
      <c r="K685" s="137"/>
      <c r="L685" s="137"/>
      <c r="M685" s="137"/>
      <c r="N685" s="137"/>
      <c r="O685" s="137"/>
      <c r="P685" s="137"/>
      <c r="Q685" s="137"/>
      <c r="R685" s="137"/>
      <c r="S685" s="137"/>
      <c r="T685" s="137"/>
      <c r="U685" s="137"/>
      <c r="V685" s="137"/>
      <c r="W685" s="137"/>
      <c r="X685" s="137"/>
      <c r="Y685" s="137"/>
      <c r="Z685" s="137"/>
      <c r="AA685" s="137"/>
      <c r="AB685" s="129" t="str">
        <f>IF(基本情報登録!$D$10="","",IF(基本情報登録!$D$10='登録データ（女）'!F685,1,0))</f>
        <v/>
      </c>
      <c r="AC685" s="137"/>
      <c r="AV685" s="155"/>
    </row>
    <row r="686" spans="1:48">
      <c r="A686" s="177"/>
      <c r="B686" s="137"/>
      <c r="C686" s="137"/>
      <c r="D686" s="137"/>
      <c r="E686" s="170"/>
      <c r="F686" s="137"/>
      <c r="G686" s="170"/>
      <c r="H686" s="137"/>
      <c r="I686" s="137"/>
      <c r="J686" s="137"/>
      <c r="K686" s="137"/>
      <c r="L686" s="137"/>
      <c r="M686" s="137"/>
      <c r="N686" s="137"/>
      <c r="O686" s="137"/>
      <c r="P686" s="137"/>
      <c r="Q686" s="137"/>
      <c r="R686" s="137"/>
      <c r="S686" s="137"/>
      <c r="T686" s="137"/>
      <c r="U686" s="137"/>
      <c r="V686" s="137"/>
      <c r="W686" s="137"/>
      <c r="X686" s="137"/>
      <c r="Y686" s="137"/>
      <c r="Z686" s="137"/>
      <c r="AA686" s="137"/>
      <c r="AB686" s="129" t="str">
        <f>IF(基本情報登録!$D$10="","",IF(基本情報登録!$D$10='登録データ（女）'!F686,1,0))</f>
        <v/>
      </c>
      <c r="AC686" s="137"/>
      <c r="AV686" s="155"/>
    </row>
    <row r="687" spans="1:48">
      <c r="A687" s="177"/>
      <c r="B687" s="137"/>
      <c r="C687" s="137"/>
      <c r="D687" s="137"/>
      <c r="E687" s="170"/>
      <c r="F687" s="137"/>
      <c r="G687" s="170"/>
      <c r="H687" s="137"/>
      <c r="I687" s="137"/>
      <c r="J687" s="137"/>
      <c r="K687" s="137"/>
      <c r="L687" s="137"/>
      <c r="M687" s="137"/>
      <c r="N687" s="137"/>
      <c r="O687" s="137"/>
      <c r="P687" s="137"/>
      <c r="Q687" s="137"/>
      <c r="R687" s="137"/>
      <c r="S687" s="137"/>
      <c r="T687" s="137"/>
      <c r="U687" s="137"/>
      <c r="V687" s="137"/>
      <c r="W687" s="137"/>
      <c r="X687" s="137"/>
      <c r="Y687" s="137"/>
      <c r="Z687" s="137"/>
      <c r="AA687" s="137"/>
      <c r="AB687" s="129" t="str">
        <f>IF(基本情報登録!$D$10="","",IF(基本情報登録!$D$10='登録データ（女）'!F687,1,0))</f>
        <v/>
      </c>
      <c r="AC687" s="137"/>
      <c r="AV687" s="155"/>
    </row>
    <row r="688" spans="1:48">
      <c r="A688" s="177"/>
      <c r="B688" s="137"/>
      <c r="C688" s="137"/>
      <c r="D688" s="137"/>
      <c r="E688" s="170"/>
      <c r="F688" s="137"/>
      <c r="G688" s="170"/>
      <c r="H688" s="137"/>
      <c r="I688" s="137"/>
      <c r="J688" s="137"/>
      <c r="K688" s="137"/>
      <c r="L688" s="137"/>
      <c r="M688" s="137"/>
      <c r="N688" s="137"/>
      <c r="O688" s="137"/>
      <c r="P688" s="137"/>
      <c r="Q688" s="137"/>
      <c r="R688" s="137"/>
      <c r="S688" s="137"/>
      <c r="T688" s="137"/>
      <c r="U688" s="137"/>
      <c r="V688" s="137"/>
      <c r="W688" s="137"/>
      <c r="X688" s="137"/>
      <c r="Y688" s="137"/>
      <c r="Z688" s="137"/>
      <c r="AA688" s="137"/>
      <c r="AB688" s="129" t="str">
        <f>IF(基本情報登録!$D$10="","",IF(基本情報登録!$D$10='登録データ（女）'!F688,1,0))</f>
        <v/>
      </c>
      <c r="AC688" s="137"/>
      <c r="AV688" s="155"/>
    </row>
    <row r="689" spans="1:48">
      <c r="A689" s="177"/>
      <c r="B689" s="137"/>
      <c r="C689" s="137"/>
      <c r="D689" s="137"/>
      <c r="E689" s="170"/>
      <c r="F689" s="137"/>
      <c r="G689" s="170"/>
      <c r="H689" s="137"/>
      <c r="I689" s="137"/>
      <c r="J689" s="137"/>
      <c r="K689" s="137"/>
      <c r="L689" s="137"/>
      <c r="M689" s="137"/>
      <c r="N689" s="137"/>
      <c r="O689" s="137"/>
      <c r="P689" s="137"/>
      <c r="Q689" s="137"/>
      <c r="R689" s="137"/>
      <c r="S689" s="137"/>
      <c r="T689" s="137"/>
      <c r="U689" s="137"/>
      <c r="V689" s="137"/>
      <c r="W689" s="137"/>
      <c r="X689" s="137"/>
      <c r="Y689" s="137"/>
      <c r="Z689" s="137"/>
      <c r="AA689" s="137"/>
      <c r="AB689" s="129" t="str">
        <f>IF(基本情報登録!$D$10="","",IF(基本情報登録!$D$10='登録データ（女）'!F689,1,0))</f>
        <v/>
      </c>
      <c r="AC689" s="137"/>
      <c r="AV689" s="155"/>
    </row>
    <row r="690" spans="1:48">
      <c r="A690" s="177"/>
      <c r="B690" s="137"/>
      <c r="C690" s="137"/>
      <c r="D690" s="137"/>
      <c r="E690" s="170"/>
      <c r="F690" s="137"/>
      <c r="G690" s="170"/>
      <c r="H690" s="137"/>
      <c r="I690" s="137"/>
      <c r="J690" s="137"/>
      <c r="K690" s="137"/>
      <c r="L690" s="137"/>
      <c r="M690" s="137"/>
      <c r="N690" s="137"/>
      <c r="O690" s="137"/>
      <c r="P690" s="137"/>
      <c r="Q690" s="137"/>
      <c r="R690" s="137"/>
      <c r="S690" s="137"/>
      <c r="T690" s="137"/>
      <c r="U690" s="137"/>
      <c r="V690" s="137"/>
      <c r="W690" s="137"/>
      <c r="X690" s="137"/>
      <c r="Y690" s="137"/>
      <c r="Z690" s="137"/>
      <c r="AA690" s="137"/>
      <c r="AB690" s="129" t="str">
        <f>IF(基本情報登録!$D$10="","",IF(基本情報登録!$D$10='登録データ（女）'!F690,1,0))</f>
        <v/>
      </c>
      <c r="AC690" s="137"/>
      <c r="AV690" s="155"/>
    </row>
    <row r="691" spans="1:48">
      <c r="A691" s="177"/>
      <c r="B691" s="137"/>
      <c r="C691" s="137"/>
      <c r="D691" s="137"/>
      <c r="E691" s="170"/>
      <c r="F691" s="137"/>
      <c r="G691" s="170"/>
      <c r="H691" s="137"/>
      <c r="I691" s="137"/>
      <c r="J691" s="137"/>
      <c r="K691" s="137"/>
      <c r="L691" s="137"/>
      <c r="M691" s="137"/>
      <c r="N691" s="137"/>
      <c r="O691" s="137"/>
      <c r="P691" s="137"/>
      <c r="Q691" s="137"/>
      <c r="R691" s="137"/>
      <c r="S691" s="137"/>
      <c r="T691" s="137"/>
      <c r="U691" s="137"/>
      <c r="V691" s="137"/>
      <c r="W691" s="137"/>
      <c r="X691" s="137"/>
      <c r="Y691" s="137"/>
      <c r="Z691" s="137"/>
      <c r="AA691" s="137"/>
      <c r="AB691" s="129" t="str">
        <f>IF(基本情報登録!$D$10="","",IF(基本情報登録!$D$10='登録データ（女）'!F691,1,0))</f>
        <v/>
      </c>
      <c r="AC691" s="137"/>
      <c r="AV691" s="155"/>
    </row>
    <row r="692" spans="1:48">
      <c r="A692" s="177"/>
      <c r="B692" s="137"/>
      <c r="C692" s="137"/>
      <c r="D692" s="137"/>
      <c r="E692" s="170"/>
      <c r="F692" s="137"/>
      <c r="G692" s="170"/>
      <c r="H692" s="137"/>
      <c r="I692" s="137"/>
      <c r="J692" s="137"/>
      <c r="K692" s="137"/>
      <c r="L692" s="137"/>
      <c r="M692" s="137"/>
      <c r="N692" s="137"/>
      <c r="O692" s="137"/>
      <c r="P692" s="137"/>
      <c r="Q692" s="137"/>
      <c r="R692" s="137"/>
      <c r="S692" s="137"/>
      <c r="T692" s="137"/>
      <c r="U692" s="137"/>
      <c r="V692" s="137"/>
      <c r="W692" s="137"/>
      <c r="X692" s="137"/>
      <c r="Y692" s="137"/>
      <c r="Z692" s="137"/>
      <c r="AA692" s="137"/>
      <c r="AB692" s="129" t="str">
        <f>IF(基本情報登録!$D$10="","",IF(基本情報登録!$D$10='登録データ（女）'!F692,1,0))</f>
        <v/>
      </c>
      <c r="AC692" s="137"/>
      <c r="AV692" s="155"/>
    </row>
    <row r="693" spans="1:48">
      <c r="A693" s="177"/>
      <c r="B693" s="137"/>
      <c r="C693" s="137"/>
      <c r="D693" s="137"/>
      <c r="E693" s="170"/>
      <c r="F693" s="137"/>
      <c r="G693" s="170"/>
      <c r="H693" s="137"/>
      <c r="I693" s="137"/>
      <c r="J693" s="137"/>
      <c r="K693" s="137"/>
      <c r="L693" s="137"/>
      <c r="M693" s="137"/>
      <c r="N693" s="137"/>
      <c r="O693" s="137"/>
      <c r="P693" s="137"/>
      <c r="Q693" s="137"/>
      <c r="R693" s="137"/>
      <c r="S693" s="137"/>
      <c r="T693" s="137"/>
      <c r="U693" s="137"/>
      <c r="V693" s="137"/>
      <c r="W693" s="137"/>
      <c r="X693" s="137"/>
      <c r="Y693" s="137"/>
      <c r="Z693" s="137"/>
      <c r="AA693" s="137"/>
      <c r="AB693" s="129" t="str">
        <f>IF(基本情報登録!$D$10="","",IF(基本情報登録!$D$10='登録データ（女）'!F693,1,0))</f>
        <v/>
      </c>
      <c r="AC693" s="137"/>
      <c r="AV693" s="155"/>
    </row>
    <row r="694" spans="1:48">
      <c r="A694" s="177"/>
      <c r="B694" s="137"/>
      <c r="C694" s="137"/>
      <c r="D694" s="137"/>
      <c r="E694" s="170"/>
      <c r="F694" s="137"/>
      <c r="G694" s="170"/>
      <c r="H694" s="137"/>
      <c r="I694" s="137"/>
      <c r="J694" s="137"/>
      <c r="K694" s="137"/>
      <c r="L694" s="137"/>
      <c r="M694" s="137"/>
      <c r="N694" s="137"/>
      <c r="O694" s="137"/>
      <c r="P694" s="137"/>
      <c r="Q694" s="137"/>
      <c r="R694" s="137"/>
      <c r="S694" s="137"/>
      <c r="T694" s="137"/>
      <c r="U694" s="137"/>
      <c r="V694" s="137"/>
      <c r="W694" s="137"/>
      <c r="X694" s="137"/>
      <c r="Y694" s="137"/>
      <c r="Z694" s="137"/>
      <c r="AA694" s="137"/>
      <c r="AB694" s="129" t="str">
        <f>IF(基本情報登録!$D$10="","",IF(基本情報登録!$D$10='登録データ（女）'!F694,1,0))</f>
        <v/>
      </c>
      <c r="AC694" s="137"/>
      <c r="AV694" s="155"/>
    </row>
    <row r="695" spans="1:48">
      <c r="A695" s="177"/>
      <c r="B695" s="137"/>
      <c r="C695" s="137"/>
      <c r="D695" s="137"/>
      <c r="E695" s="170"/>
      <c r="F695" s="137"/>
      <c r="G695" s="170"/>
      <c r="H695" s="137"/>
      <c r="I695" s="137"/>
      <c r="J695" s="137"/>
      <c r="K695" s="137"/>
      <c r="L695" s="137"/>
      <c r="M695" s="137"/>
      <c r="N695" s="137"/>
      <c r="O695" s="137"/>
      <c r="P695" s="137"/>
      <c r="Q695" s="137"/>
      <c r="R695" s="137"/>
      <c r="S695" s="137"/>
      <c r="T695" s="137"/>
      <c r="U695" s="137"/>
      <c r="V695" s="137"/>
      <c r="W695" s="137"/>
      <c r="X695" s="137"/>
      <c r="Y695" s="137"/>
      <c r="Z695" s="137"/>
      <c r="AA695" s="137"/>
      <c r="AB695" s="129" t="str">
        <f>IF(基本情報登録!$D$10="","",IF(基本情報登録!$D$10='登録データ（女）'!F695,1,0))</f>
        <v/>
      </c>
      <c r="AC695" s="137"/>
      <c r="AV695" s="155"/>
    </row>
    <row r="696" spans="1:48">
      <c r="A696" s="177"/>
      <c r="B696" s="137"/>
      <c r="C696" s="137"/>
      <c r="D696" s="137"/>
      <c r="E696" s="170"/>
      <c r="F696" s="137"/>
      <c r="G696" s="170"/>
      <c r="H696" s="137"/>
      <c r="I696" s="137"/>
      <c r="J696" s="137"/>
      <c r="K696" s="137"/>
      <c r="L696" s="137"/>
      <c r="M696" s="137"/>
      <c r="N696" s="137"/>
      <c r="O696" s="137"/>
      <c r="P696" s="137"/>
      <c r="Q696" s="137"/>
      <c r="R696" s="137"/>
      <c r="S696" s="137"/>
      <c r="T696" s="137"/>
      <c r="U696" s="137"/>
      <c r="V696" s="137"/>
      <c r="W696" s="137"/>
      <c r="X696" s="137"/>
      <c r="Y696" s="137"/>
      <c r="Z696" s="137"/>
      <c r="AA696" s="137"/>
      <c r="AB696" s="129" t="str">
        <f>IF(基本情報登録!$D$10="","",IF(基本情報登録!$D$10='登録データ（女）'!F696,1,0))</f>
        <v/>
      </c>
      <c r="AC696" s="137"/>
      <c r="AV696" s="155"/>
    </row>
    <row r="697" spans="1:48">
      <c r="A697" s="177"/>
      <c r="B697" s="137"/>
      <c r="C697" s="137"/>
      <c r="D697" s="137"/>
      <c r="E697" s="170"/>
      <c r="F697" s="137"/>
      <c r="G697" s="170"/>
      <c r="H697" s="137"/>
      <c r="I697" s="137"/>
      <c r="J697" s="137"/>
      <c r="K697" s="137"/>
      <c r="L697" s="137"/>
      <c r="M697" s="137"/>
      <c r="N697" s="137"/>
      <c r="O697" s="137"/>
      <c r="P697" s="137"/>
      <c r="Q697" s="137"/>
      <c r="R697" s="137"/>
      <c r="S697" s="137"/>
      <c r="T697" s="137"/>
      <c r="U697" s="137"/>
      <c r="V697" s="137"/>
      <c r="W697" s="137"/>
      <c r="X697" s="137"/>
      <c r="Y697" s="137"/>
      <c r="Z697" s="137"/>
      <c r="AA697" s="137"/>
      <c r="AB697" s="129" t="str">
        <f>IF(基本情報登録!$D$10="","",IF(基本情報登録!$D$10='登録データ（女）'!F697,1,0))</f>
        <v/>
      </c>
      <c r="AC697" s="137"/>
      <c r="AV697" s="155"/>
    </row>
    <row r="698" spans="1:48">
      <c r="A698" s="177"/>
      <c r="B698" s="137"/>
      <c r="C698" s="137"/>
      <c r="D698" s="137"/>
      <c r="E698" s="170"/>
      <c r="F698" s="137"/>
      <c r="G698" s="170"/>
      <c r="H698" s="137"/>
      <c r="I698" s="137"/>
      <c r="J698" s="137"/>
      <c r="K698" s="137"/>
      <c r="L698" s="137"/>
      <c r="M698" s="137"/>
      <c r="N698" s="137"/>
      <c r="O698" s="137"/>
      <c r="P698" s="137"/>
      <c r="Q698" s="137"/>
      <c r="R698" s="137"/>
      <c r="S698" s="137"/>
      <c r="T698" s="137"/>
      <c r="U698" s="137"/>
      <c r="V698" s="137"/>
      <c r="W698" s="137"/>
      <c r="X698" s="137"/>
      <c r="Y698" s="137"/>
      <c r="Z698" s="137"/>
      <c r="AA698" s="137"/>
      <c r="AB698" s="129" t="str">
        <f>IF(基本情報登録!$D$10="","",IF(基本情報登録!$D$10='登録データ（女）'!F698,1,0))</f>
        <v/>
      </c>
      <c r="AC698" s="137"/>
      <c r="AV698" s="155"/>
    </row>
    <row r="699" spans="1:48">
      <c r="A699" s="177"/>
      <c r="B699" s="137"/>
      <c r="C699" s="137"/>
      <c r="D699" s="137"/>
      <c r="E699" s="170"/>
      <c r="F699" s="137"/>
      <c r="G699" s="170"/>
      <c r="H699" s="137"/>
      <c r="I699" s="137"/>
      <c r="J699" s="137"/>
      <c r="K699" s="137"/>
      <c r="L699" s="137"/>
      <c r="M699" s="137"/>
      <c r="N699" s="137"/>
      <c r="O699" s="137"/>
      <c r="P699" s="137"/>
      <c r="Q699" s="137"/>
      <c r="R699" s="137"/>
      <c r="S699" s="137"/>
      <c r="T699" s="137"/>
      <c r="U699" s="137"/>
      <c r="V699" s="137"/>
      <c r="W699" s="137"/>
      <c r="X699" s="137"/>
      <c r="Y699" s="137"/>
      <c r="Z699" s="137"/>
      <c r="AA699" s="137"/>
      <c r="AB699" s="129" t="str">
        <f>IF(基本情報登録!$D$10="","",IF(基本情報登録!$D$10='登録データ（女）'!F699,1,0))</f>
        <v/>
      </c>
      <c r="AC699" s="137"/>
      <c r="AV699" s="155"/>
    </row>
    <row r="700" spans="1:48">
      <c r="A700" s="177"/>
      <c r="B700" s="137"/>
      <c r="C700" s="137"/>
      <c r="D700" s="137"/>
      <c r="E700" s="170"/>
      <c r="F700" s="137"/>
      <c r="G700" s="170"/>
      <c r="H700" s="137"/>
      <c r="I700" s="137"/>
      <c r="J700" s="137"/>
      <c r="K700" s="137"/>
      <c r="L700" s="137"/>
      <c r="M700" s="137"/>
      <c r="N700" s="137"/>
      <c r="O700" s="137"/>
      <c r="P700" s="137"/>
      <c r="Q700" s="137"/>
      <c r="R700" s="137"/>
      <c r="S700" s="137"/>
      <c r="T700" s="137"/>
      <c r="U700" s="137"/>
      <c r="V700" s="137"/>
      <c r="W700" s="137"/>
      <c r="X700" s="137"/>
      <c r="Y700" s="137"/>
      <c r="Z700" s="137"/>
      <c r="AA700" s="137"/>
      <c r="AB700" s="129" t="str">
        <f>IF(基本情報登録!$D$10="","",IF(基本情報登録!$D$10='登録データ（女）'!F700,1,0))</f>
        <v/>
      </c>
      <c r="AC700" s="137"/>
      <c r="AV700" s="155"/>
    </row>
    <row r="701" spans="1:48">
      <c r="A701" s="177"/>
      <c r="B701" s="137"/>
      <c r="C701" s="137"/>
      <c r="D701" s="137"/>
      <c r="E701" s="170"/>
      <c r="F701" s="137"/>
      <c r="G701" s="170"/>
      <c r="H701" s="137"/>
      <c r="I701" s="137"/>
      <c r="J701" s="137"/>
      <c r="K701" s="137"/>
      <c r="L701" s="137"/>
      <c r="M701" s="137"/>
      <c r="N701" s="137"/>
      <c r="O701" s="137"/>
      <c r="P701" s="137"/>
      <c r="Q701" s="137"/>
      <c r="R701" s="137"/>
      <c r="S701" s="137"/>
      <c r="T701" s="137"/>
      <c r="U701" s="137"/>
      <c r="V701" s="137"/>
      <c r="W701" s="137"/>
      <c r="X701" s="137"/>
      <c r="Y701" s="137"/>
      <c r="Z701" s="137"/>
      <c r="AA701" s="137"/>
      <c r="AB701" s="129" t="str">
        <f>IF(基本情報登録!$D$10="","",IF(基本情報登録!$D$10='登録データ（女）'!F701,1,0))</f>
        <v/>
      </c>
      <c r="AC701" s="137"/>
      <c r="AV701" s="155"/>
    </row>
    <row r="702" spans="1:48">
      <c r="A702" s="177"/>
      <c r="B702" s="137"/>
      <c r="C702" s="137"/>
      <c r="D702" s="137"/>
      <c r="E702" s="170"/>
      <c r="F702" s="137"/>
      <c r="G702" s="170"/>
      <c r="H702" s="137"/>
      <c r="I702" s="137"/>
      <c r="J702" s="137"/>
      <c r="K702" s="137"/>
      <c r="L702" s="137"/>
      <c r="M702" s="137"/>
      <c r="N702" s="137"/>
      <c r="O702" s="137"/>
      <c r="P702" s="137"/>
      <c r="Q702" s="137"/>
      <c r="R702" s="137"/>
      <c r="S702" s="137"/>
      <c r="T702" s="137"/>
      <c r="U702" s="137"/>
      <c r="V702" s="137"/>
      <c r="W702" s="137"/>
      <c r="X702" s="137"/>
      <c r="Y702" s="137"/>
      <c r="Z702" s="137"/>
      <c r="AA702" s="137"/>
      <c r="AB702" s="129" t="str">
        <f>IF(基本情報登録!$D$10="","",IF(基本情報登録!$D$10='登録データ（女）'!F702,1,0))</f>
        <v/>
      </c>
      <c r="AC702" s="137"/>
      <c r="AV702" s="155"/>
    </row>
    <row r="703" spans="1:48">
      <c r="A703" s="177"/>
      <c r="B703" s="137"/>
      <c r="C703" s="137"/>
      <c r="D703" s="137"/>
      <c r="E703" s="170"/>
      <c r="F703" s="137"/>
      <c r="G703" s="170"/>
      <c r="H703" s="137"/>
      <c r="I703" s="137"/>
      <c r="J703" s="137"/>
      <c r="K703" s="137"/>
      <c r="L703" s="137"/>
      <c r="M703" s="137"/>
      <c r="N703" s="137"/>
      <c r="O703" s="137"/>
      <c r="P703" s="137"/>
      <c r="Q703" s="137"/>
      <c r="R703" s="137"/>
      <c r="S703" s="137"/>
      <c r="T703" s="137"/>
      <c r="U703" s="137"/>
      <c r="V703" s="137"/>
      <c r="W703" s="137"/>
      <c r="X703" s="137"/>
      <c r="Y703" s="137"/>
      <c r="Z703" s="137"/>
      <c r="AA703" s="137"/>
      <c r="AB703" s="129" t="str">
        <f>IF(基本情報登録!$D$10="","",IF(基本情報登録!$D$10='登録データ（女）'!F703,1,0))</f>
        <v/>
      </c>
      <c r="AC703" s="137"/>
      <c r="AV703" s="155"/>
    </row>
    <row r="704" spans="1:48">
      <c r="A704" s="177"/>
      <c r="B704" s="137"/>
      <c r="C704" s="137"/>
      <c r="D704" s="137"/>
      <c r="E704" s="170"/>
      <c r="F704" s="137"/>
      <c r="G704" s="170"/>
      <c r="H704" s="137"/>
      <c r="I704" s="137"/>
      <c r="J704" s="137"/>
      <c r="K704" s="137"/>
      <c r="L704" s="137"/>
      <c r="M704" s="137"/>
      <c r="N704" s="137"/>
      <c r="O704" s="137"/>
      <c r="P704" s="137"/>
      <c r="Q704" s="137"/>
      <c r="R704" s="137"/>
      <c r="S704" s="137"/>
      <c r="T704" s="137"/>
      <c r="U704" s="137"/>
      <c r="V704" s="137"/>
      <c r="W704" s="137"/>
      <c r="X704" s="137"/>
      <c r="Y704" s="137"/>
      <c r="Z704" s="137"/>
      <c r="AA704" s="137"/>
      <c r="AB704" s="129" t="str">
        <f>IF(基本情報登録!$D$10="","",IF(基本情報登録!$D$10='登録データ（女）'!F704,1,0))</f>
        <v/>
      </c>
      <c r="AC704" s="137"/>
      <c r="AV704" s="155"/>
    </row>
    <row r="705" spans="1:48">
      <c r="A705" s="177"/>
      <c r="B705" s="137"/>
      <c r="C705" s="137"/>
      <c r="D705" s="137"/>
      <c r="E705" s="170"/>
      <c r="F705" s="137"/>
      <c r="G705" s="170"/>
      <c r="H705" s="137"/>
      <c r="I705" s="137"/>
      <c r="J705" s="137"/>
      <c r="K705" s="137"/>
      <c r="L705" s="137"/>
      <c r="M705" s="137"/>
      <c r="N705" s="137"/>
      <c r="O705" s="137"/>
      <c r="P705" s="137"/>
      <c r="Q705" s="137"/>
      <c r="R705" s="137"/>
      <c r="S705" s="137"/>
      <c r="T705" s="137"/>
      <c r="U705" s="137"/>
      <c r="V705" s="137"/>
      <c r="W705" s="137"/>
      <c r="X705" s="137"/>
      <c r="Y705" s="137"/>
      <c r="Z705" s="137"/>
      <c r="AA705" s="137"/>
      <c r="AB705" s="129" t="str">
        <f>IF(基本情報登録!$D$10="","",IF(基本情報登録!$D$10='登録データ（女）'!F705,1,0))</f>
        <v/>
      </c>
      <c r="AC705" s="137"/>
      <c r="AV705" s="155"/>
    </row>
    <row r="706" spans="1:48">
      <c r="A706" s="177"/>
      <c r="B706" s="137"/>
      <c r="C706" s="137"/>
      <c r="D706" s="137"/>
      <c r="E706" s="170"/>
      <c r="F706" s="137"/>
      <c r="G706" s="170"/>
      <c r="H706" s="137"/>
      <c r="I706" s="137"/>
      <c r="J706" s="137"/>
      <c r="K706" s="137"/>
      <c r="L706" s="137"/>
      <c r="M706" s="137"/>
      <c r="N706" s="137"/>
      <c r="O706" s="137"/>
      <c r="P706" s="137"/>
      <c r="Q706" s="137"/>
      <c r="R706" s="137"/>
      <c r="S706" s="137"/>
      <c r="T706" s="137"/>
      <c r="U706" s="137"/>
      <c r="V706" s="137"/>
      <c r="W706" s="137"/>
      <c r="X706" s="137"/>
      <c r="Y706" s="137"/>
      <c r="Z706" s="137"/>
      <c r="AA706" s="137"/>
      <c r="AB706" s="129" t="str">
        <f>IF(基本情報登録!$D$10="","",IF(基本情報登録!$D$10='登録データ（女）'!F706,1,0))</f>
        <v/>
      </c>
      <c r="AC706" s="137"/>
      <c r="AV706" s="155"/>
    </row>
    <row r="707" spans="1:48">
      <c r="A707" s="177"/>
      <c r="B707" s="137"/>
      <c r="C707" s="137"/>
      <c r="D707" s="137"/>
      <c r="E707" s="170"/>
      <c r="F707" s="137"/>
      <c r="G707" s="170"/>
      <c r="H707" s="137"/>
      <c r="I707" s="137"/>
      <c r="J707" s="137"/>
      <c r="K707" s="137"/>
      <c r="L707" s="137"/>
      <c r="M707" s="137"/>
      <c r="N707" s="137"/>
      <c r="O707" s="137"/>
      <c r="P707" s="137"/>
      <c r="Q707" s="137"/>
      <c r="R707" s="137"/>
      <c r="S707" s="137"/>
      <c r="T707" s="137"/>
      <c r="U707" s="137"/>
      <c r="V707" s="137"/>
      <c r="W707" s="137"/>
      <c r="X707" s="137"/>
      <c r="Y707" s="137"/>
      <c r="Z707" s="137"/>
      <c r="AA707" s="137"/>
      <c r="AB707" s="129" t="str">
        <f>IF(基本情報登録!$D$10="","",IF(基本情報登録!$D$10='登録データ（女）'!F707,1,0))</f>
        <v/>
      </c>
      <c r="AC707" s="137"/>
      <c r="AV707" s="155"/>
    </row>
    <row r="708" spans="1:48">
      <c r="A708" s="177"/>
      <c r="B708" s="137"/>
      <c r="C708" s="137"/>
      <c r="D708" s="137"/>
      <c r="E708" s="170"/>
      <c r="F708" s="137"/>
      <c r="G708" s="170"/>
      <c r="H708" s="137"/>
      <c r="I708" s="137"/>
      <c r="J708" s="137"/>
      <c r="K708" s="137"/>
      <c r="L708" s="137"/>
      <c r="M708" s="137"/>
      <c r="N708" s="137"/>
      <c r="O708" s="137"/>
      <c r="P708" s="137"/>
      <c r="Q708" s="137"/>
      <c r="R708" s="137"/>
      <c r="S708" s="137"/>
      <c r="T708" s="137"/>
      <c r="U708" s="137"/>
      <c r="V708" s="137"/>
      <c r="W708" s="137"/>
      <c r="X708" s="137"/>
      <c r="Y708" s="137"/>
      <c r="Z708" s="137"/>
      <c r="AA708" s="137"/>
      <c r="AB708" s="129" t="str">
        <f>IF(基本情報登録!$D$10="","",IF(基本情報登録!$D$10='登録データ（女）'!F708,1,0))</f>
        <v/>
      </c>
      <c r="AC708" s="137"/>
      <c r="AV708" s="155"/>
    </row>
    <row r="709" spans="1:48">
      <c r="A709" s="177"/>
      <c r="B709" s="137"/>
      <c r="C709" s="137"/>
      <c r="D709" s="137"/>
      <c r="E709" s="170"/>
      <c r="F709" s="137"/>
      <c r="G709" s="170"/>
      <c r="H709" s="137"/>
      <c r="I709" s="137"/>
      <c r="J709" s="137"/>
      <c r="K709" s="137"/>
      <c r="L709" s="137"/>
      <c r="M709" s="137"/>
      <c r="N709" s="137"/>
      <c r="O709" s="137"/>
      <c r="P709" s="137"/>
      <c r="Q709" s="137"/>
      <c r="R709" s="137"/>
      <c r="S709" s="137"/>
      <c r="T709" s="137"/>
      <c r="U709" s="137"/>
      <c r="V709" s="137"/>
      <c r="W709" s="137"/>
      <c r="X709" s="137"/>
      <c r="Y709" s="137"/>
      <c r="Z709" s="137"/>
      <c r="AA709" s="137"/>
      <c r="AB709" s="129" t="str">
        <f>IF(基本情報登録!$D$10="","",IF(基本情報登録!$D$10='登録データ（女）'!F709,1,0))</f>
        <v/>
      </c>
      <c r="AC709" s="137"/>
      <c r="AV709" s="155"/>
    </row>
    <row r="710" spans="1:48">
      <c r="A710" s="177"/>
      <c r="B710" s="137"/>
      <c r="C710" s="137"/>
      <c r="D710" s="137"/>
      <c r="E710" s="170"/>
      <c r="F710" s="137"/>
      <c r="G710" s="170"/>
      <c r="H710" s="137"/>
      <c r="I710" s="137"/>
      <c r="J710" s="137"/>
      <c r="K710" s="137"/>
      <c r="L710" s="137"/>
      <c r="M710" s="137"/>
      <c r="N710" s="137"/>
      <c r="O710" s="137"/>
      <c r="P710" s="137"/>
      <c r="Q710" s="137"/>
      <c r="R710" s="137"/>
      <c r="S710" s="137"/>
      <c r="T710" s="137"/>
      <c r="U710" s="137"/>
      <c r="V710" s="137"/>
      <c r="W710" s="137"/>
      <c r="X710" s="137"/>
      <c r="Y710" s="137"/>
      <c r="Z710" s="137"/>
      <c r="AA710" s="137"/>
      <c r="AB710" s="129" t="str">
        <f>IF(基本情報登録!$D$10="","",IF(基本情報登録!$D$10='登録データ（女）'!F710,1,0))</f>
        <v/>
      </c>
      <c r="AC710" s="137"/>
      <c r="AV710" s="155"/>
    </row>
    <row r="711" spans="1:48">
      <c r="A711" s="177"/>
      <c r="B711" s="137"/>
      <c r="C711" s="137"/>
      <c r="D711" s="137"/>
      <c r="E711" s="170"/>
      <c r="F711" s="137"/>
      <c r="G711" s="170"/>
      <c r="H711" s="137"/>
      <c r="I711" s="137"/>
      <c r="J711" s="137"/>
      <c r="K711" s="137"/>
      <c r="L711" s="137"/>
      <c r="M711" s="137"/>
      <c r="N711" s="137"/>
      <c r="O711" s="137"/>
      <c r="P711" s="137"/>
      <c r="Q711" s="137"/>
      <c r="R711" s="137"/>
      <c r="S711" s="137"/>
      <c r="T711" s="137"/>
      <c r="U711" s="137"/>
      <c r="V711" s="137"/>
      <c r="W711" s="137"/>
      <c r="X711" s="137"/>
      <c r="Y711" s="137"/>
      <c r="Z711" s="137"/>
      <c r="AA711" s="137"/>
      <c r="AB711" s="129" t="str">
        <f>IF(基本情報登録!$D$10="","",IF(基本情報登録!$D$10='登録データ（女）'!F711,1,0))</f>
        <v/>
      </c>
      <c r="AC711" s="137"/>
      <c r="AV711" s="155"/>
    </row>
    <row r="712" spans="1:48">
      <c r="A712" s="177"/>
      <c r="B712" s="137"/>
      <c r="C712" s="137"/>
      <c r="D712" s="137"/>
      <c r="E712" s="170"/>
      <c r="F712" s="137"/>
      <c r="G712" s="170"/>
      <c r="H712" s="137"/>
      <c r="I712" s="137"/>
      <c r="J712" s="137"/>
      <c r="K712" s="137"/>
      <c r="L712" s="137"/>
      <c r="M712" s="137"/>
      <c r="N712" s="137"/>
      <c r="O712" s="137"/>
      <c r="P712" s="137"/>
      <c r="Q712" s="137"/>
      <c r="R712" s="137"/>
      <c r="S712" s="137"/>
      <c r="T712" s="137"/>
      <c r="U712" s="137"/>
      <c r="V712" s="137"/>
      <c r="W712" s="137"/>
      <c r="X712" s="137"/>
      <c r="Y712" s="137"/>
      <c r="Z712" s="137"/>
      <c r="AA712" s="137"/>
      <c r="AB712" s="129" t="str">
        <f>IF(基本情報登録!$D$10="","",IF(基本情報登録!$D$10='登録データ（女）'!F712,1,0))</f>
        <v/>
      </c>
      <c r="AC712" s="137"/>
      <c r="AV712" s="155"/>
    </row>
    <row r="713" spans="1:48">
      <c r="A713" s="177"/>
      <c r="B713" s="137"/>
      <c r="C713" s="137"/>
      <c r="D713" s="137"/>
      <c r="E713" s="170"/>
      <c r="F713" s="137"/>
      <c r="G713" s="170"/>
      <c r="H713" s="137"/>
      <c r="I713" s="137"/>
      <c r="J713" s="137"/>
      <c r="K713" s="137"/>
      <c r="L713" s="137"/>
      <c r="M713" s="137"/>
      <c r="N713" s="137"/>
      <c r="O713" s="137"/>
      <c r="P713" s="137"/>
      <c r="Q713" s="137"/>
      <c r="R713" s="137"/>
      <c r="S713" s="137"/>
      <c r="T713" s="137"/>
      <c r="U713" s="137"/>
      <c r="V713" s="137"/>
      <c r="W713" s="137"/>
      <c r="X713" s="137"/>
      <c r="Y713" s="137"/>
      <c r="Z713" s="137"/>
      <c r="AA713" s="137"/>
      <c r="AB713" s="129" t="str">
        <f>IF(基本情報登録!$D$10="","",IF(基本情報登録!$D$10='登録データ（女）'!F713,1,0))</f>
        <v/>
      </c>
      <c r="AC713" s="137"/>
      <c r="AV713" s="155"/>
    </row>
    <row r="714" spans="1:48">
      <c r="A714" s="177"/>
      <c r="B714" s="137"/>
      <c r="C714" s="137"/>
      <c r="D714" s="137"/>
      <c r="E714" s="170"/>
      <c r="F714" s="137"/>
      <c r="G714" s="170"/>
      <c r="H714" s="137"/>
      <c r="I714" s="137"/>
      <c r="J714" s="137"/>
      <c r="K714" s="137"/>
      <c r="L714" s="137"/>
      <c r="M714" s="137"/>
      <c r="N714" s="137"/>
      <c r="O714" s="137"/>
      <c r="P714" s="137"/>
      <c r="Q714" s="137"/>
      <c r="R714" s="137"/>
      <c r="S714" s="137"/>
      <c r="T714" s="137"/>
      <c r="U714" s="137"/>
      <c r="V714" s="137"/>
      <c r="W714" s="137"/>
      <c r="X714" s="137"/>
      <c r="Y714" s="137"/>
      <c r="Z714" s="137"/>
      <c r="AA714" s="137"/>
      <c r="AB714" s="129" t="str">
        <f>IF(基本情報登録!$D$10="","",IF(基本情報登録!$D$10='登録データ（女）'!F714,1,0))</f>
        <v/>
      </c>
      <c r="AC714" s="137"/>
      <c r="AV714" s="155"/>
    </row>
    <row r="715" spans="1:48">
      <c r="A715" s="177"/>
      <c r="B715" s="137"/>
      <c r="C715" s="137"/>
      <c r="D715" s="137"/>
      <c r="E715" s="170"/>
      <c r="F715" s="137"/>
      <c r="G715" s="170"/>
      <c r="H715" s="137"/>
      <c r="I715" s="137"/>
      <c r="J715" s="137"/>
      <c r="K715" s="137"/>
      <c r="L715" s="137"/>
      <c r="M715" s="137"/>
      <c r="N715" s="137"/>
      <c r="O715" s="137"/>
      <c r="P715" s="137"/>
      <c r="Q715" s="137"/>
      <c r="R715" s="137"/>
      <c r="S715" s="137"/>
      <c r="T715" s="137"/>
      <c r="U715" s="137"/>
      <c r="V715" s="137"/>
      <c r="W715" s="137"/>
      <c r="X715" s="137"/>
      <c r="Y715" s="137"/>
      <c r="Z715" s="137"/>
      <c r="AA715" s="137"/>
      <c r="AB715" s="129" t="str">
        <f>IF(基本情報登録!$D$10="","",IF(基本情報登録!$D$10='登録データ（女）'!F715,1,0))</f>
        <v/>
      </c>
      <c r="AC715" s="137"/>
      <c r="AV715" s="155"/>
    </row>
    <row r="716" spans="1:48">
      <c r="A716" s="177"/>
      <c r="B716" s="137"/>
      <c r="C716" s="137"/>
      <c r="D716" s="137"/>
      <c r="E716" s="170"/>
      <c r="F716" s="137"/>
      <c r="G716" s="170"/>
      <c r="H716" s="137"/>
      <c r="I716" s="137"/>
      <c r="J716" s="137"/>
      <c r="K716" s="137"/>
      <c r="L716" s="137"/>
      <c r="M716" s="137"/>
      <c r="N716" s="137"/>
      <c r="O716" s="137"/>
      <c r="P716" s="137"/>
      <c r="Q716" s="137"/>
      <c r="R716" s="137"/>
      <c r="S716" s="137"/>
      <c r="T716" s="137"/>
      <c r="U716" s="137"/>
      <c r="V716" s="137"/>
      <c r="W716" s="137"/>
      <c r="X716" s="137"/>
      <c r="Y716" s="137"/>
      <c r="Z716" s="137"/>
      <c r="AA716" s="137"/>
      <c r="AB716" s="129" t="str">
        <f>IF(基本情報登録!$D$10="","",IF(基本情報登録!$D$10='登録データ（女）'!F716,1,0))</f>
        <v/>
      </c>
      <c r="AC716" s="137"/>
      <c r="AV716" s="155"/>
    </row>
    <row r="717" spans="1:48">
      <c r="A717" s="177"/>
      <c r="B717" s="137"/>
      <c r="C717" s="137"/>
      <c r="D717" s="137"/>
      <c r="E717" s="170"/>
      <c r="F717" s="137"/>
      <c r="G717" s="170"/>
      <c r="H717" s="137"/>
      <c r="I717" s="137"/>
      <c r="J717" s="137"/>
      <c r="K717" s="137"/>
      <c r="L717" s="137"/>
      <c r="M717" s="137"/>
      <c r="N717" s="137"/>
      <c r="O717" s="137"/>
      <c r="P717" s="137"/>
      <c r="Q717" s="137"/>
      <c r="R717" s="137"/>
      <c r="S717" s="137"/>
      <c r="T717" s="137"/>
      <c r="U717" s="137"/>
      <c r="V717" s="137"/>
      <c r="W717" s="137"/>
      <c r="X717" s="137"/>
      <c r="Y717" s="137"/>
      <c r="Z717" s="137"/>
      <c r="AA717" s="137"/>
      <c r="AB717" s="129" t="str">
        <f>IF(基本情報登録!$D$10="","",IF(基本情報登録!$D$10='登録データ（女）'!F717,1,0))</f>
        <v/>
      </c>
      <c r="AC717" s="137"/>
      <c r="AV717" s="155"/>
    </row>
    <row r="718" spans="1:48">
      <c r="A718" s="177"/>
      <c r="B718" s="137"/>
      <c r="C718" s="137"/>
      <c r="D718" s="137"/>
      <c r="E718" s="170"/>
      <c r="F718" s="137"/>
      <c r="G718" s="170"/>
      <c r="H718" s="137"/>
      <c r="I718" s="137"/>
      <c r="J718" s="137"/>
      <c r="K718" s="137"/>
      <c r="L718" s="137"/>
      <c r="M718" s="137"/>
      <c r="N718" s="137"/>
      <c r="O718" s="137"/>
      <c r="P718" s="137"/>
      <c r="Q718" s="137"/>
      <c r="R718" s="137"/>
      <c r="S718" s="137"/>
      <c r="T718" s="137"/>
      <c r="U718" s="137"/>
      <c r="V718" s="137"/>
      <c r="W718" s="137"/>
      <c r="X718" s="137"/>
      <c r="Y718" s="137"/>
      <c r="Z718" s="137"/>
      <c r="AA718" s="137"/>
      <c r="AB718" s="129" t="str">
        <f>IF(基本情報登録!$D$10="","",IF(基本情報登録!$D$10='登録データ（女）'!F718,1,0))</f>
        <v/>
      </c>
      <c r="AC718" s="137"/>
      <c r="AV718" s="155"/>
    </row>
    <row r="719" spans="1:48">
      <c r="A719" s="177"/>
      <c r="B719" s="137"/>
      <c r="C719" s="137"/>
      <c r="D719" s="137"/>
      <c r="E719" s="170"/>
      <c r="F719" s="137"/>
      <c r="G719" s="170"/>
      <c r="H719" s="137"/>
      <c r="I719" s="137"/>
      <c r="J719" s="137"/>
      <c r="K719" s="137"/>
      <c r="L719" s="137"/>
      <c r="M719" s="137"/>
      <c r="N719" s="137"/>
      <c r="O719" s="137"/>
      <c r="P719" s="137"/>
      <c r="Q719" s="137"/>
      <c r="R719" s="137"/>
      <c r="S719" s="137"/>
      <c r="T719" s="137"/>
      <c r="U719" s="137"/>
      <c r="V719" s="137"/>
      <c r="W719" s="137"/>
      <c r="X719" s="137"/>
      <c r="Y719" s="137"/>
      <c r="Z719" s="137"/>
      <c r="AA719" s="137"/>
      <c r="AB719" s="129" t="str">
        <f>IF(基本情報登録!$D$10="","",IF(基本情報登録!$D$10='登録データ（女）'!F719,1,0))</f>
        <v/>
      </c>
      <c r="AC719" s="137"/>
      <c r="AV719" s="155"/>
    </row>
    <row r="720" spans="1:48">
      <c r="A720" s="177"/>
      <c r="B720" s="137"/>
      <c r="C720" s="137"/>
      <c r="D720" s="137"/>
      <c r="E720" s="170"/>
      <c r="F720" s="137"/>
      <c r="G720" s="170"/>
      <c r="H720" s="137"/>
      <c r="I720" s="137"/>
      <c r="J720" s="137"/>
      <c r="K720" s="137"/>
      <c r="L720" s="137"/>
      <c r="M720" s="137"/>
      <c r="N720" s="137"/>
      <c r="O720" s="137"/>
      <c r="P720" s="137"/>
      <c r="Q720" s="137"/>
      <c r="R720" s="137"/>
      <c r="S720" s="137"/>
      <c r="T720" s="137"/>
      <c r="U720" s="137"/>
      <c r="V720" s="137"/>
      <c r="W720" s="137"/>
      <c r="X720" s="137"/>
      <c r="Y720" s="137"/>
      <c r="Z720" s="137"/>
      <c r="AA720" s="137"/>
      <c r="AB720" s="129" t="str">
        <f>IF(基本情報登録!$D$10="","",IF(基本情報登録!$D$10='登録データ（女）'!F720,1,0))</f>
        <v/>
      </c>
      <c r="AC720" s="137"/>
      <c r="AV720" s="155"/>
    </row>
    <row r="721" spans="1:48">
      <c r="A721" s="177"/>
      <c r="B721" s="137"/>
      <c r="C721" s="137"/>
      <c r="D721" s="137"/>
      <c r="E721" s="170"/>
      <c r="F721" s="137"/>
      <c r="G721" s="170"/>
      <c r="H721" s="137"/>
      <c r="I721" s="137"/>
      <c r="J721" s="137"/>
      <c r="K721" s="137"/>
      <c r="L721" s="137"/>
      <c r="M721" s="137"/>
      <c r="N721" s="137"/>
      <c r="O721" s="137"/>
      <c r="P721" s="137"/>
      <c r="Q721" s="137"/>
      <c r="R721" s="137"/>
      <c r="S721" s="137"/>
      <c r="T721" s="137"/>
      <c r="U721" s="137"/>
      <c r="V721" s="137"/>
      <c r="W721" s="137"/>
      <c r="X721" s="137"/>
      <c r="Y721" s="137"/>
      <c r="Z721" s="137"/>
      <c r="AA721" s="137"/>
      <c r="AB721" s="129" t="str">
        <f>IF(基本情報登録!$D$10="","",IF(基本情報登録!$D$10='登録データ（女）'!F721,1,0))</f>
        <v/>
      </c>
      <c r="AC721" s="137"/>
      <c r="AV721" s="155"/>
    </row>
    <row r="722" spans="1:48">
      <c r="A722" s="177"/>
      <c r="B722" s="137"/>
      <c r="C722" s="137"/>
      <c r="D722" s="137"/>
      <c r="E722" s="170"/>
      <c r="F722" s="137"/>
      <c r="G722" s="170"/>
      <c r="H722" s="137"/>
      <c r="I722" s="137"/>
      <c r="J722" s="137"/>
      <c r="K722" s="137"/>
      <c r="L722" s="137"/>
      <c r="M722" s="137"/>
      <c r="N722" s="137"/>
      <c r="O722" s="137"/>
      <c r="P722" s="137"/>
      <c r="Q722" s="137"/>
      <c r="R722" s="137"/>
      <c r="S722" s="137"/>
      <c r="T722" s="137"/>
      <c r="U722" s="137"/>
      <c r="V722" s="137"/>
      <c r="W722" s="137"/>
      <c r="X722" s="137"/>
      <c r="Y722" s="137"/>
      <c r="Z722" s="137"/>
      <c r="AA722" s="137"/>
      <c r="AB722" s="129" t="str">
        <f>IF(基本情報登録!$D$10="","",IF(基本情報登録!$D$10='登録データ（女）'!F722,1,0))</f>
        <v/>
      </c>
      <c r="AC722" s="137"/>
      <c r="AV722" s="155"/>
    </row>
    <row r="723" spans="1:48">
      <c r="A723" s="177"/>
      <c r="B723" s="137"/>
      <c r="C723" s="137"/>
      <c r="D723" s="137"/>
      <c r="E723" s="170"/>
      <c r="F723" s="137"/>
      <c r="G723" s="170"/>
      <c r="H723" s="137"/>
      <c r="I723" s="137"/>
      <c r="J723" s="137"/>
      <c r="K723" s="137"/>
      <c r="L723" s="137"/>
      <c r="M723" s="137"/>
      <c r="N723" s="137"/>
      <c r="O723" s="137"/>
      <c r="P723" s="137"/>
      <c r="Q723" s="137"/>
      <c r="R723" s="137"/>
      <c r="S723" s="137"/>
      <c r="T723" s="137"/>
      <c r="U723" s="137"/>
      <c r="V723" s="137"/>
      <c r="W723" s="137"/>
      <c r="X723" s="137"/>
      <c r="Y723" s="137"/>
      <c r="Z723" s="137"/>
      <c r="AA723" s="137"/>
      <c r="AB723" s="129" t="str">
        <f>IF(基本情報登録!$D$10="","",IF(基本情報登録!$D$10='登録データ（女）'!F723,1,0))</f>
        <v/>
      </c>
      <c r="AC723" s="137"/>
      <c r="AV723" s="155"/>
    </row>
    <row r="724" spans="1:48">
      <c r="A724" s="177"/>
      <c r="B724" s="137"/>
      <c r="C724" s="137"/>
      <c r="D724" s="137"/>
      <c r="E724" s="170"/>
      <c r="F724" s="137"/>
      <c r="G724" s="170"/>
      <c r="H724" s="137"/>
      <c r="I724" s="137"/>
      <c r="J724" s="137"/>
      <c r="K724" s="137"/>
      <c r="L724" s="137"/>
      <c r="M724" s="137"/>
      <c r="N724" s="137"/>
      <c r="O724" s="137"/>
      <c r="P724" s="137"/>
      <c r="Q724" s="137"/>
      <c r="R724" s="137"/>
      <c r="S724" s="137"/>
      <c r="T724" s="137"/>
      <c r="U724" s="137"/>
      <c r="V724" s="137"/>
      <c r="W724" s="137"/>
      <c r="X724" s="137"/>
      <c r="Y724" s="137"/>
      <c r="Z724" s="137"/>
      <c r="AA724" s="137"/>
      <c r="AB724" s="129" t="str">
        <f>IF(基本情報登録!$D$10="","",IF(基本情報登録!$D$10='登録データ（女）'!F724,1,0))</f>
        <v/>
      </c>
      <c r="AC724" s="137"/>
      <c r="AV724" s="155"/>
    </row>
    <row r="725" spans="1:48">
      <c r="A725" s="177"/>
      <c r="B725" s="137"/>
      <c r="C725" s="137"/>
      <c r="D725" s="137"/>
      <c r="E725" s="170"/>
      <c r="F725" s="137"/>
      <c r="G725" s="170"/>
      <c r="H725" s="137"/>
      <c r="I725" s="137"/>
      <c r="J725" s="137"/>
      <c r="K725" s="137"/>
      <c r="L725" s="137"/>
      <c r="M725" s="137"/>
      <c r="N725" s="137"/>
      <c r="O725" s="137"/>
      <c r="P725" s="137"/>
      <c r="Q725" s="137"/>
      <c r="R725" s="137"/>
      <c r="S725" s="137"/>
      <c r="T725" s="137"/>
      <c r="U725" s="137"/>
      <c r="V725" s="137"/>
      <c r="W725" s="137"/>
      <c r="X725" s="137"/>
      <c r="Y725" s="137"/>
      <c r="Z725" s="137"/>
      <c r="AA725" s="137"/>
      <c r="AB725" s="129" t="str">
        <f>IF(基本情報登録!$D$10="","",IF(基本情報登録!$D$10='登録データ（女）'!F725,1,0))</f>
        <v/>
      </c>
      <c r="AC725" s="137"/>
      <c r="AV725" s="155"/>
    </row>
    <row r="726" spans="1:48">
      <c r="A726" s="177"/>
      <c r="B726" s="137"/>
      <c r="C726" s="137"/>
      <c r="D726" s="137"/>
      <c r="E726" s="170"/>
      <c r="F726" s="137"/>
      <c r="G726" s="170"/>
      <c r="H726" s="137"/>
      <c r="I726" s="137"/>
      <c r="J726" s="137"/>
      <c r="K726" s="137"/>
      <c r="L726" s="137"/>
      <c r="M726" s="137"/>
      <c r="N726" s="137"/>
      <c r="O726" s="137"/>
      <c r="P726" s="137"/>
      <c r="Q726" s="137"/>
      <c r="R726" s="137"/>
      <c r="S726" s="137"/>
      <c r="T726" s="137"/>
      <c r="U726" s="137"/>
      <c r="V726" s="137"/>
      <c r="W726" s="137"/>
      <c r="X726" s="137"/>
      <c r="Y726" s="137"/>
      <c r="Z726" s="137"/>
      <c r="AA726" s="137"/>
      <c r="AB726" s="129" t="str">
        <f>IF(基本情報登録!$D$10="","",IF(基本情報登録!$D$10='登録データ（女）'!F726,1,0))</f>
        <v/>
      </c>
      <c r="AC726" s="137"/>
      <c r="AV726" s="155"/>
    </row>
    <row r="727" spans="1:48">
      <c r="A727" s="177"/>
      <c r="B727" s="137"/>
      <c r="C727" s="137"/>
      <c r="D727" s="137"/>
      <c r="E727" s="170"/>
      <c r="F727" s="137"/>
      <c r="G727" s="170"/>
      <c r="H727" s="137"/>
      <c r="I727" s="137"/>
      <c r="J727" s="137"/>
      <c r="K727" s="137"/>
      <c r="L727" s="137"/>
      <c r="M727" s="137"/>
      <c r="N727" s="137"/>
      <c r="O727" s="137"/>
      <c r="P727" s="137"/>
      <c r="Q727" s="137"/>
      <c r="R727" s="137"/>
      <c r="S727" s="137"/>
      <c r="T727" s="137"/>
      <c r="U727" s="137"/>
      <c r="V727" s="137"/>
      <c r="W727" s="137"/>
      <c r="X727" s="137"/>
      <c r="Y727" s="137"/>
      <c r="Z727" s="137"/>
      <c r="AA727" s="137"/>
      <c r="AB727" s="129" t="str">
        <f>IF(基本情報登録!$D$10="","",IF(基本情報登録!$D$10='登録データ（女）'!F727,1,0))</f>
        <v/>
      </c>
      <c r="AC727" s="137"/>
      <c r="AV727" s="155"/>
    </row>
    <row r="728" spans="1:48">
      <c r="A728" s="177"/>
      <c r="B728" s="137"/>
      <c r="C728" s="137"/>
      <c r="D728" s="137"/>
      <c r="E728" s="170"/>
      <c r="F728" s="137"/>
      <c r="G728" s="170"/>
      <c r="H728" s="137"/>
      <c r="I728" s="137"/>
      <c r="J728" s="137"/>
      <c r="K728" s="137"/>
      <c r="L728" s="137"/>
      <c r="M728" s="137"/>
      <c r="N728" s="137"/>
      <c r="O728" s="137"/>
      <c r="P728" s="137"/>
      <c r="Q728" s="137"/>
      <c r="R728" s="137"/>
      <c r="S728" s="137"/>
      <c r="T728" s="137"/>
      <c r="U728" s="137"/>
      <c r="V728" s="137"/>
      <c r="W728" s="137"/>
      <c r="X728" s="137"/>
      <c r="Y728" s="137"/>
      <c r="Z728" s="137"/>
      <c r="AA728" s="137"/>
      <c r="AB728" s="129" t="str">
        <f>IF(基本情報登録!$D$10="","",IF(基本情報登録!$D$10='登録データ（女）'!F728,1,0))</f>
        <v/>
      </c>
      <c r="AC728" s="137"/>
      <c r="AV728" s="155"/>
    </row>
    <row r="729" spans="1:48">
      <c r="A729" s="177"/>
      <c r="B729" s="137"/>
      <c r="C729" s="137"/>
      <c r="D729" s="137"/>
      <c r="E729" s="170"/>
      <c r="F729" s="137"/>
      <c r="G729" s="170"/>
      <c r="H729" s="137"/>
      <c r="I729" s="137"/>
      <c r="J729" s="137"/>
      <c r="K729" s="137"/>
      <c r="L729" s="137"/>
      <c r="M729" s="137"/>
      <c r="N729" s="137"/>
      <c r="O729" s="137"/>
      <c r="P729" s="137"/>
      <c r="Q729" s="137"/>
      <c r="R729" s="137"/>
      <c r="S729" s="137"/>
      <c r="T729" s="137"/>
      <c r="U729" s="137"/>
      <c r="V729" s="137"/>
      <c r="W729" s="137"/>
      <c r="X729" s="137"/>
      <c r="Y729" s="137"/>
      <c r="Z729" s="137"/>
      <c r="AA729" s="137"/>
      <c r="AB729" s="129" t="str">
        <f>IF(基本情報登録!$D$10="","",IF(基本情報登録!$D$10='登録データ（女）'!F729,1,0))</f>
        <v/>
      </c>
      <c r="AC729" s="137"/>
      <c r="AV729" s="155"/>
    </row>
    <row r="730" spans="1:48">
      <c r="A730" s="177"/>
      <c r="B730" s="137"/>
      <c r="C730" s="137"/>
      <c r="D730" s="137"/>
      <c r="E730" s="170"/>
      <c r="F730" s="137"/>
      <c r="G730" s="170"/>
      <c r="H730" s="137"/>
      <c r="I730" s="137"/>
      <c r="J730" s="137"/>
      <c r="K730" s="137"/>
      <c r="L730" s="137"/>
      <c r="M730" s="137"/>
      <c r="N730" s="137"/>
      <c r="O730" s="137"/>
      <c r="P730" s="137"/>
      <c r="Q730" s="137"/>
      <c r="R730" s="137"/>
      <c r="S730" s="137"/>
      <c r="T730" s="137"/>
      <c r="U730" s="137"/>
      <c r="V730" s="137"/>
      <c r="W730" s="137"/>
      <c r="X730" s="137"/>
      <c r="Y730" s="137"/>
      <c r="Z730" s="137"/>
      <c r="AA730" s="137"/>
      <c r="AB730" s="129" t="str">
        <f>IF(基本情報登録!$D$10="","",IF(基本情報登録!$D$10='登録データ（女）'!F730,1,0))</f>
        <v/>
      </c>
      <c r="AC730" s="137"/>
      <c r="AV730" s="155"/>
    </row>
    <row r="731" spans="1:48">
      <c r="A731" s="177"/>
      <c r="B731" s="137"/>
      <c r="C731" s="137"/>
      <c r="D731" s="137"/>
      <c r="E731" s="170"/>
      <c r="F731" s="137"/>
      <c r="G731" s="170"/>
      <c r="H731" s="137"/>
      <c r="I731" s="137"/>
      <c r="J731" s="137"/>
      <c r="K731" s="137"/>
      <c r="L731" s="137"/>
      <c r="M731" s="137"/>
      <c r="N731" s="137"/>
      <c r="O731" s="137"/>
      <c r="P731" s="137"/>
      <c r="Q731" s="137"/>
      <c r="R731" s="137"/>
      <c r="S731" s="137"/>
      <c r="T731" s="137"/>
      <c r="U731" s="137"/>
      <c r="V731" s="137"/>
      <c r="W731" s="137"/>
      <c r="X731" s="137"/>
      <c r="Y731" s="137"/>
      <c r="Z731" s="137"/>
      <c r="AA731" s="137"/>
      <c r="AB731" s="129" t="str">
        <f>IF(基本情報登録!$D$10="","",IF(基本情報登録!$D$10='登録データ（女）'!F731,1,0))</f>
        <v/>
      </c>
      <c r="AC731" s="137"/>
      <c r="AV731" s="155"/>
    </row>
    <row r="732" spans="1:48">
      <c r="A732" s="177"/>
      <c r="B732" s="137"/>
      <c r="C732" s="137"/>
      <c r="D732" s="137"/>
      <c r="E732" s="170"/>
      <c r="F732" s="137"/>
      <c r="G732" s="170"/>
      <c r="H732" s="137"/>
      <c r="I732" s="137"/>
      <c r="J732" s="137"/>
      <c r="K732" s="137"/>
      <c r="L732" s="137"/>
      <c r="M732" s="137"/>
      <c r="N732" s="137"/>
      <c r="O732" s="137"/>
      <c r="P732" s="137"/>
      <c r="Q732" s="137"/>
      <c r="R732" s="137"/>
      <c r="S732" s="137"/>
      <c r="T732" s="137"/>
      <c r="U732" s="137"/>
      <c r="V732" s="137"/>
      <c r="W732" s="137"/>
      <c r="X732" s="137"/>
      <c r="Y732" s="137"/>
      <c r="Z732" s="137"/>
      <c r="AA732" s="137"/>
      <c r="AB732" s="129" t="str">
        <f>IF(基本情報登録!$D$10="","",IF(基本情報登録!$D$10='登録データ（女）'!F732,1,0))</f>
        <v/>
      </c>
      <c r="AC732" s="137"/>
      <c r="AV732" s="155"/>
    </row>
    <row r="733" spans="1:48">
      <c r="A733" s="177"/>
      <c r="B733" s="137"/>
      <c r="C733" s="137"/>
      <c r="D733" s="137"/>
      <c r="E733" s="170"/>
      <c r="F733" s="137"/>
      <c r="G733" s="170"/>
      <c r="H733" s="137"/>
      <c r="I733" s="137"/>
      <c r="J733" s="137"/>
      <c r="K733" s="137"/>
      <c r="L733" s="137"/>
      <c r="M733" s="137"/>
      <c r="N733" s="137"/>
      <c r="O733" s="137"/>
      <c r="P733" s="137"/>
      <c r="Q733" s="137"/>
      <c r="R733" s="137"/>
      <c r="S733" s="137"/>
      <c r="T733" s="137"/>
      <c r="U733" s="137"/>
      <c r="V733" s="137"/>
      <c r="W733" s="137"/>
      <c r="X733" s="137"/>
      <c r="Y733" s="137"/>
      <c r="Z733" s="137"/>
      <c r="AA733" s="137"/>
      <c r="AB733" s="129" t="str">
        <f>IF(基本情報登録!$D$10="","",IF(基本情報登録!$D$10='登録データ（女）'!F733,1,0))</f>
        <v/>
      </c>
      <c r="AC733" s="137"/>
      <c r="AV733" s="155"/>
    </row>
    <row r="734" spans="1:48">
      <c r="A734" s="177"/>
      <c r="B734" s="137"/>
      <c r="C734" s="137"/>
      <c r="D734" s="137"/>
      <c r="E734" s="170"/>
      <c r="F734" s="137"/>
      <c r="G734" s="170"/>
      <c r="H734" s="137"/>
      <c r="I734" s="137"/>
      <c r="J734" s="137"/>
      <c r="K734" s="137"/>
      <c r="L734" s="137"/>
      <c r="M734" s="137"/>
      <c r="N734" s="137"/>
      <c r="O734" s="137"/>
      <c r="P734" s="137"/>
      <c r="Q734" s="137"/>
      <c r="R734" s="137"/>
      <c r="S734" s="137"/>
      <c r="T734" s="137"/>
      <c r="U734" s="137"/>
      <c r="V734" s="137"/>
      <c r="W734" s="137"/>
      <c r="X734" s="137"/>
      <c r="Y734" s="137"/>
      <c r="Z734" s="137"/>
      <c r="AA734" s="137"/>
      <c r="AB734" s="129" t="str">
        <f>IF(基本情報登録!$D$10="","",IF(基本情報登録!$D$10='登録データ（女）'!F734,1,0))</f>
        <v/>
      </c>
      <c r="AC734" s="137"/>
      <c r="AV734" s="155"/>
    </row>
    <row r="735" spans="1:48">
      <c r="A735" s="177"/>
      <c r="B735" s="137"/>
      <c r="C735" s="137"/>
      <c r="D735" s="137"/>
      <c r="E735" s="170"/>
      <c r="F735" s="137"/>
      <c r="G735" s="170"/>
      <c r="H735" s="137"/>
      <c r="I735" s="137"/>
      <c r="J735" s="137"/>
      <c r="K735" s="137"/>
      <c r="L735" s="137"/>
      <c r="M735" s="137"/>
      <c r="N735" s="137"/>
      <c r="O735" s="137"/>
      <c r="P735" s="137"/>
      <c r="Q735" s="137"/>
      <c r="R735" s="137"/>
      <c r="S735" s="137"/>
      <c r="T735" s="137"/>
      <c r="U735" s="137"/>
      <c r="V735" s="137"/>
      <c r="W735" s="137"/>
      <c r="X735" s="137"/>
      <c r="Y735" s="137"/>
      <c r="Z735" s="137"/>
      <c r="AA735" s="137"/>
      <c r="AB735" s="129" t="str">
        <f>IF(基本情報登録!$D$10="","",IF(基本情報登録!$D$10='登録データ（女）'!F735,1,0))</f>
        <v/>
      </c>
      <c r="AC735" s="137"/>
      <c r="AV735" s="155"/>
    </row>
    <row r="736" spans="1:48">
      <c r="A736" s="177"/>
      <c r="B736" s="137"/>
      <c r="C736" s="137"/>
      <c r="D736" s="137"/>
      <c r="E736" s="170"/>
      <c r="F736" s="137"/>
      <c r="G736" s="170"/>
      <c r="H736" s="137"/>
      <c r="I736" s="137"/>
      <c r="J736" s="137"/>
      <c r="K736" s="137"/>
      <c r="L736" s="137"/>
      <c r="M736" s="137"/>
      <c r="N736" s="137"/>
      <c r="O736" s="137"/>
      <c r="P736" s="137"/>
      <c r="Q736" s="137"/>
      <c r="R736" s="137"/>
      <c r="S736" s="137"/>
      <c r="T736" s="137"/>
      <c r="U736" s="137"/>
      <c r="V736" s="137"/>
      <c r="W736" s="137"/>
      <c r="X736" s="137"/>
      <c r="Y736" s="137"/>
      <c r="Z736" s="137"/>
      <c r="AA736" s="137"/>
      <c r="AB736" s="129" t="str">
        <f>IF(基本情報登録!$D$10="","",IF(基本情報登録!$D$10='登録データ（女）'!F736,1,0))</f>
        <v/>
      </c>
      <c r="AC736" s="137"/>
      <c r="AV736" s="155"/>
    </row>
    <row r="737" spans="1:48">
      <c r="A737" s="177"/>
      <c r="B737" s="137"/>
      <c r="C737" s="137"/>
      <c r="D737" s="137"/>
      <c r="E737" s="170"/>
      <c r="F737" s="137"/>
      <c r="G737" s="170"/>
      <c r="H737" s="137"/>
      <c r="I737" s="137"/>
      <c r="J737" s="137"/>
      <c r="K737" s="137"/>
      <c r="L737" s="137"/>
      <c r="M737" s="137"/>
      <c r="N737" s="137"/>
      <c r="O737" s="137"/>
      <c r="P737" s="137"/>
      <c r="Q737" s="137"/>
      <c r="R737" s="137"/>
      <c r="S737" s="137"/>
      <c r="T737" s="137"/>
      <c r="U737" s="137"/>
      <c r="V737" s="137"/>
      <c r="W737" s="137"/>
      <c r="X737" s="137"/>
      <c r="Y737" s="137"/>
      <c r="Z737" s="137"/>
      <c r="AA737" s="137"/>
      <c r="AB737" s="129" t="str">
        <f>IF(基本情報登録!$D$10="","",IF(基本情報登録!$D$10='登録データ（女）'!F737,1,0))</f>
        <v/>
      </c>
      <c r="AC737" s="137"/>
      <c r="AV737" s="155"/>
    </row>
    <row r="738" spans="1:48">
      <c r="A738" s="177"/>
      <c r="B738" s="137"/>
      <c r="C738" s="137"/>
      <c r="D738" s="137"/>
      <c r="E738" s="170"/>
      <c r="F738" s="137"/>
      <c r="G738" s="170"/>
      <c r="H738" s="137"/>
      <c r="I738" s="137"/>
      <c r="J738" s="137"/>
      <c r="K738" s="137"/>
      <c r="L738" s="137"/>
      <c r="M738" s="137"/>
      <c r="N738" s="137"/>
      <c r="O738" s="137"/>
      <c r="P738" s="137"/>
      <c r="Q738" s="137"/>
      <c r="R738" s="137"/>
      <c r="S738" s="137"/>
      <c r="T738" s="137"/>
      <c r="U738" s="137"/>
      <c r="V738" s="137"/>
      <c r="W738" s="137"/>
      <c r="X738" s="137"/>
      <c r="Y738" s="137"/>
      <c r="Z738" s="137"/>
      <c r="AA738" s="137"/>
      <c r="AB738" s="129" t="str">
        <f>IF(基本情報登録!$D$10="","",IF(基本情報登録!$D$10='登録データ（女）'!F738,1,0))</f>
        <v/>
      </c>
      <c r="AC738" s="137"/>
      <c r="AV738" s="155"/>
    </row>
    <row r="739" spans="1:48">
      <c r="A739" s="177"/>
      <c r="B739" s="137"/>
      <c r="C739" s="137"/>
      <c r="D739" s="137"/>
      <c r="E739" s="170"/>
      <c r="F739" s="137"/>
      <c r="G739" s="170"/>
      <c r="H739" s="137"/>
      <c r="I739" s="137"/>
      <c r="J739" s="137"/>
      <c r="K739" s="137"/>
      <c r="L739" s="137"/>
      <c r="M739" s="137"/>
      <c r="N739" s="137"/>
      <c r="O739" s="137"/>
      <c r="P739" s="137"/>
      <c r="Q739" s="137"/>
      <c r="R739" s="137"/>
      <c r="S739" s="137"/>
      <c r="T739" s="137"/>
      <c r="U739" s="137"/>
      <c r="V739" s="137"/>
      <c r="W739" s="137"/>
      <c r="X739" s="137"/>
      <c r="Y739" s="137"/>
      <c r="Z739" s="137"/>
      <c r="AA739" s="137"/>
      <c r="AB739" s="129" t="str">
        <f>IF(基本情報登録!$D$10="","",IF(基本情報登録!$D$10='登録データ（女）'!F739,1,0))</f>
        <v/>
      </c>
      <c r="AC739" s="137"/>
      <c r="AV739" s="155"/>
    </row>
    <row r="740" spans="1:48">
      <c r="A740" s="177"/>
      <c r="B740" s="137"/>
      <c r="C740" s="137"/>
      <c r="D740" s="137"/>
      <c r="E740" s="170"/>
      <c r="F740" s="137"/>
      <c r="G740" s="170"/>
      <c r="H740" s="137"/>
      <c r="I740" s="137"/>
      <c r="J740" s="137"/>
      <c r="K740" s="137"/>
      <c r="L740" s="137"/>
      <c r="M740" s="137"/>
      <c r="N740" s="137"/>
      <c r="O740" s="137"/>
      <c r="P740" s="137"/>
      <c r="Q740" s="137"/>
      <c r="R740" s="137"/>
      <c r="S740" s="137"/>
      <c r="T740" s="137"/>
      <c r="U740" s="137"/>
      <c r="V740" s="137"/>
      <c r="W740" s="137"/>
      <c r="X740" s="137"/>
      <c r="Y740" s="137"/>
      <c r="Z740" s="137"/>
      <c r="AA740" s="137"/>
      <c r="AB740" s="129" t="str">
        <f>IF(基本情報登録!$D$10="","",IF(基本情報登録!$D$10='登録データ（女）'!F740,1,0))</f>
        <v/>
      </c>
      <c r="AC740" s="137"/>
      <c r="AV740" s="155"/>
    </row>
    <row r="741" spans="1:48">
      <c r="A741" s="177"/>
      <c r="B741" s="137"/>
      <c r="C741" s="137"/>
      <c r="D741" s="137"/>
      <c r="E741" s="170"/>
      <c r="F741" s="137"/>
      <c r="G741" s="170"/>
      <c r="H741" s="137"/>
      <c r="I741" s="137"/>
      <c r="J741" s="137"/>
      <c r="K741" s="137"/>
      <c r="L741" s="137"/>
      <c r="M741" s="137"/>
      <c r="N741" s="137"/>
      <c r="O741" s="137"/>
      <c r="P741" s="137"/>
      <c r="Q741" s="137"/>
      <c r="R741" s="137"/>
      <c r="S741" s="137"/>
      <c r="T741" s="137"/>
      <c r="U741" s="137"/>
      <c r="V741" s="137"/>
      <c r="W741" s="137"/>
      <c r="X741" s="137"/>
      <c r="Y741" s="137"/>
      <c r="Z741" s="137"/>
      <c r="AA741" s="137"/>
      <c r="AB741" s="129" t="str">
        <f>IF(基本情報登録!$D$10="","",IF(基本情報登録!$D$10='登録データ（女）'!F741,1,0))</f>
        <v/>
      </c>
      <c r="AC741" s="137"/>
      <c r="AV741" s="155"/>
    </row>
    <row r="742" spans="1:48">
      <c r="A742" s="177"/>
      <c r="B742" s="137"/>
      <c r="C742" s="137"/>
      <c r="D742" s="137"/>
      <c r="E742" s="170"/>
      <c r="F742" s="137"/>
      <c r="G742" s="170"/>
      <c r="H742" s="137"/>
      <c r="I742" s="137"/>
      <c r="J742" s="137"/>
      <c r="K742" s="137"/>
      <c r="L742" s="137"/>
      <c r="M742" s="137"/>
      <c r="N742" s="137"/>
      <c r="O742" s="137"/>
      <c r="P742" s="137"/>
      <c r="Q742" s="137"/>
      <c r="R742" s="137"/>
      <c r="S742" s="137"/>
      <c r="T742" s="137"/>
      <c r="U742" s="137"/>
      <c r="V742" s="137"/>
      <c r="W742" s="137"/>
      <c r="X742" s="137"/>
      <c r="Y742" s="137"/>
      <c r="Z742" s="137"/>
      <c r="AA742" s="137"/>
      <c r="AB742" s="129" t="str">
        <f>IF(基本情報登録!$D$10="","",IF(基本情報登録!$D$10='登録データ（女）'!F742,1,0))</f>
        <v/>
      </c>
      <c r="AC742" s="137"/>
      <c r="AV742" s="155"/>
    </row>
    <row r="743" spans="1:48">
      <c r="A743" s="177"/>
      <c r="B743" s="137"/>
      <c r="C743" s="137"/>
      <c r="D743" s="137"/>
      <c r="E743" s="170"/>
      <c r="F743" s="137"/>
      <c r="G743" s="170"/>
      <c r="H743" s="137"/>
      <c r="I743" s="137"/>
      <c r="J743" s="137"/>
      <c r="K743" s="137"/>
      <c r="L743" s="137"/>
      <c r="M743" s="137"/>
      <c r="N743" s="137"/>
      <c r="O743" s="137"/>
      <c r="P743" s="137"/>
      <c r="Q743" s="137"/>
      <c r="R743" s="137"/>
      <c r="S743" s="137"/>
      <c r="T743" s="137"/>
      <c r="U743" s="137"/>
      <c r="V743" s="137"/>
      <c r="W743" s="137"/>
      <c r="X743" s="137"/>
      <c r="Y743" s="137"/>
      <c r="Z743" s="137"/>
      <c r="AA743" s="137"/>
      <c r="AB743" s="129" t="str">
        <f>IF(基本情報登録!$D$10="","",IF(基本情報登録!$D$10='登録データ（女）'!F743,1,0))</f>
        <v/>
      </c>
      <c r="AC743" s="137"/>
      <c r="AV743" s="155"/>
    </row>
    <row r="744" spans="1:48">
      <c r="A744" s="177"/>
      <c r="B744" s="137"/>
      <c r="C744" s="137"/>
      <c r="D744" s="137"/>
      <c r="E744" s="170"/>
      <c r="F744" s="137"/>
      <c r="G744" s="170"/>
      <c r="H744" s="137"/>
      <c r="I744" s="137"/>
      <c r="J744" s="137"/>
      <c r="K744" s="137"/>
      <c r="L744" s="137"/>
      <c r="M744" s="137"/>
      <c r="N744" s="137"/>
      <c r="O744" s="137"/>
      <c r="P744" s="137"/>
      <c r="Q744" s="137"/>
      <c r="R744" s="137"/>
      <c r="S744" s="137"/>
      <c r="T744" s="137"/>
      <c r="U744" s="137"/>
      <c r="V744" s="137"/>
      <c r="W744" s="137"/>
      <c r="X744" s="137"/>
      <c r="Y744" s="137"/>
      <c r="Z744" s="137"/>
      <c r="AA744" s="137"/>
      <c r="AB744" s="129" t="str">
        <f>IF(基本情報登録!$D$10="","",IF(基本情報登録!$D$10='登録データ（女）'!F744,1,0))</f>
        <v/>
      </c>
      <c r="AC744" s="137"/>
      <c r="AV744" s="155"/>
    </row>
    <row r="745" spans="1:48">
      <c r="A745" s="177"/>
      <c r="B745" s="137"/>
      <c r="C745" s="137"/>
      <c r="D745" s="137"/>
      <c r="E745" s="170"/>
      <c r="F745" s="137"/>
      <c r="G745" s="170"/>
      <c r="H745" s="137"/>
      <c r="I745" s="137"/>
      <c r="J745" s="137"/>
      <c r="K745" s="137"/>
      <c r="L745" s="137"/>
      <c r="M745" s="137"/>
      <c r="N745" s="137"/>
      <c r="O745" s="137"/>
      <c r="P745" s="137"/>
      <c r="Q745" s="137"/>
      <c r="R745" s="137"/>
      <c r="S745" s="137"/>
      <c r="T745" s="137"/>
      <c r="U745" s="137"/>
      <c r="V745" s="137"/>
      <c r="W745" s="137"/>
      <c r="X745" s="137"/>
      <c r="Y745" s="137"/>
      <c r="Z745" s="137"/>
      <c r="AA745" s="137"/>
      <c r="AB745" s="129" t="str">
        <f>IF(基本情報登録!$D$10="","",IF(基本情報登録!$D$10='登録データ（女）'!F745,1,0))</f>
        <v/>
      </c>
      <c r="AC745" s="137"/>
      <c r="AV745" s="155"/>
    </row>
    <row r="746" spans="1:48">
      <c r="A746" s="177"/>
      <c r="B746" s="137"/>
      <c r="C746" s="137"/>
      <c r="D746" s="137"/>
      <c r="E746" s="170"/>
      <c r="F746" s="137"/>
      <c r="G746" s="170"/>
      <c r="H746" s="137"/>
      <c r="I746" s="137"/>
      <c r="J746" s="137"/>
      <c r="K746" s="137"/>
      <c r="L746" s="137"/>
      <c r="M746" s="137"/>
      <c r="N746" s="137"/>
      <c r="O746" s="137"/>
      <c r="P746" s="137"/>
      <c r="Q746" s="137"/>
      <c r="R746" s="137"/>
      <c r="S746" s="137"/>
      <c r="T746" s="137"/>
      <c r="U746" s="137"/>
      <c r="V746" s="137"/>
      <c r="W746" s="137"/>
      <c r="X746" s="137"/>
      <c r="Y746" s="137"/>
      <c r="Z746" s="137"/>
      <c r="AA746" s="137"/>
      <c r="AB746" s="129" t="str">
        <f>IF(基本情報登録!$D$10="","",IF(基本情報登録!$D$10='登録データ（女）'!F746,1,0))</f>
        <v/>
      </c>
      <c r="AC746" s="137"/>
      <c r="AV746" s="155"/>
    </row>
    <row r="747" spans="1:48">
      <c r="A747" s="177"/>
      <c r="B747" s="137"/>
      <c r="C747" s="137"/>
      <c r="D747" s="137"/>
      <c r="E747" s="170"/>
      <c r="F747" s="137"/>
      <c r="G747" s="170"/>
      <c r="H747" s="137"/>
      <c r="I747" s="137"/>
      <c r="J747" s="137"/>
      <c r="K747" s="137"/>
      <c r="L747" s="137"/>
      <c r="M747" s="137"/>
      <c r="N747" s="137"/>
      <c r="O747" s="137"/>
      <c r="P747" s="137"/>
      <c r="Q747" s="137"/>
      <c r="R747" s="137"/>
      <c r="S747" s="137"/>
      <c r="T747" s="137"/>
      <c r="U747" s="137"/>
      <c r="V747" s="137"/>
      <c r="W747" s="137"/>
      <c r="X747" s="137"/>
      <c r="Y747" s="137"/>
      <c r="Z747" s="137"/>
      <c r="AA747" s="137"/>
      <c r="AB747" s="129" t="str">
        <f>IF(基本情報登録!$D$10="","",IF(基本情報登録!$D$10='登録データ（女）'!F747,1,0))</f>
        <v/>
      </c>
      <c r="AC747" s="137"/>
      <c r="AV747" s="155"/>
    </row>
    <row r="748" spans="1:48">
      <c r="A748" s="177"/>
      <c r="B748" s="137"/>
      <c r="C748" s="137"/>
      <c r="D748" s="137"/>
      <c r="E748" s="170"/>
      <c r="F748" s="137"/>
      <c r="G748" s="170"/>
      <c r="H748" s="137"/>
      <c r="I748" s="137"/>
      <c r="J748" s="137"/>
      <c r="K748" s="137"/>
      <c r="L748" s="137"/>
      <c r="M748" s="137"/>
      <c r="N748" s="137"/>
      <c r="O748" s="137"/>
      <c r="P748" s="137"/>
      <c r="Q748" s="137"/>
      <c r="R748" s="137"/>
      <c r="S748" s="137"/>
      <c r="T748" s="137"/>
      <c r="U748" s="137"/>
      <c r="V748" s="137"/>
      <c r="W748" s="137"/>
      <c r="X748" s="137"/>
      <c r="Y748" s="137"/>
      <c r="Z748" s="137"/>
      <c r="AA748" s="137"/>
      <c r="AB748" s="129" t="str">
        <f>IF(基本情報登録!$D$10="","",IF(基本情報登録!$D$10='登録データ（女）'!F748,1,0))</f>
        <v/>
      </c>
      <c r="AC748" s="137"/>
      <c r="AV748" s="155"/>
    </row>
    <row r="749" spans="1:48">
      <c r="A749" s="177"/>
      <c r="B749" s="137"/>
      <c r="C749" s="137"/>
      <c r="D749" s="137"/>
      <c r="E749" s="170"/>
      <c r="F749" s="137"/>
      <c r="G749" s="170"/>
      <c r="H749" s="137"/>
      <c r="I749" s="137"/>
      <c r="J749" s="137"/>
      <c r="K749" s="137"/>
      <c r="L749" s="137"/>
      <c r="M749" s="137"/>
      <c r="N749" s="137"/>
      <c r="O749" s="137"/>
      <c r="P749" s="137"/>
      <c r="Q749" s="137"/>
      <c r="R749" s="137"/>
      <c r="S749" s="137"/>
      <c r="T749" s="137"/>
      <c r="U749" s="137"/>
      <c r="V749" s="137"/>
      <c r="W749" s="137"/>
      <c r="X749" s="137"/>
      <c r="Y749" s="137"/>
      <c r="Z749" s="137"/>
      <c r="AA749" s="137"/>
      <c r="AB749" s="129" t="str">
        <f>IF(基本情報登録!$D$10="","",IF(基本情報登録!$D$10='登録データ（女）'!F749,1,0))</f>
        <v/>
      </c>
      <c r="AC749" s="137"/>
      <c r="AV749" s="155"/>
    </row>
    <row r="750" spans="1:48">
      <c r="A750" s="177"/>
      <c r="B750" s="137"/>
      <c r="C750" s="137"/>
      <c r="D750" s="137"/>
      <c r="E750" s="170"/>
      <c r="F750" s="137"/>
      <c r="G750" s="170"/>
      <c r="H750" s="137"/>
      <c r="I750" s="137"/>
      <c r="J750" s="137"/>
      <c r="K750" s="137"/>
      <c r="L750" s="137"/>
      <c r="M750" s="137"/>
      <c r="N750" s="137"/>
      <c r="O750" s="137"/>
      <c r="P750" s="137"/>
      <c r="Q750" s="137"/>
      <c r="R750" s="137"/>
      <c r="S750" s="137"/>
      <c r="T750" s="137"/>
      <c r="U750" s="137"/>
      <c r="V750" s="137"/>
      <c r="W750" s="137"/>
      <c r="X750" s="137"/>
      <c r="Y750" s="137"/>
      <c r="Z750" s="137"/>
      <c r="AA750" s="137"/>
      <c r="AB750" s="129" t="str">
        <f>IF(基本情報登録!$D$10="","",IF(基本情報登録!$D$10='登録データ（女）'!F750,1,0))</f>
        <v/>
      </c>
      <c r="AC750" s="137"/>
      <c r="AV750" s="155"/>
    </row>
    <row r="751" spans="1:48">
      <c r="A751" s="177"/>
      <c r="B751" s="137"/>
      <c r="C751" s="137"/>
      <c r="D751" s="137"/>
      <c r="E751" s="170"/>
      <c r="F751" s="137"/>
      <c r="G751" s="170"/>
      <c r="H751" s="137"/>
      <c r="I751" s="137"/>
      <c r="J751" s="137"/>
      <c r="K751" s="137"/>
      <c r="L751" s="137"/>
      <c r="M751" s="137"/>
      <c r="N751" s="137"/>
      <c r="O751" s="137"/>
      <c r="P751" s="137"/>
      <c r="Q751" s="137"/>
      <c r="R751" s="137"/>
      <c r="S751" s="137"/>
      <c r="T751" s="137"/>
      <c r="U751" s="137"/>
      <c r="V751" s="137"/>
      <c r="W751" s="137"/>
      <c r="X751" s="137"/>
      <c r="Y751" s="137"/>
      <c r="Z751" s="137"/>
      <c r="AA751" s="137"/>
      <c r="AB751" s="129" t="str">
        <f>IF(基本情報登録!$D$10="","",IF(基本情報登録!$D$10='登録データ（女）'!F751,1,0))</f>
        <v/>
      </c>
      <c r="AC751" s="137"/>
      <c r="AV751" s="155"/>
    </row>
    <row r="752" spans="1:48">
      <c r="A752" s="177"/>
      <c r="B752" s="137"/>
      <c r="C752" s="137"/>
      <c r="D752" s="137"/>
      <c r="E752" s="170"/>
      <c r="F752" s="137"/>
      <c r="G752" s="170"/>
      <c r="H752" s="137"/>
      <c r="I752" s="137"/>
      <c r="J752" s="137"/>
      <c r="K752" s="137"/>
      <c r="L752" s="137"/>
      <c r="M752" s="137"/>
      <c r="N752" s="137"/>
      <c r="O752" s="137"/>
      <c r="P752" s="137"/>
      <c r="Q752" s="137"/>
      <c r="R752" s="137"/>
      <c r="S752" s="137"/>
      <c r="T752" s="137"/>
      <c r="U752" s="137"/>
      <c r="V752" s="137"/>
      <c r="W752" s="137"/>
      <c r="X752" s="137"/>
      <c r="Y752" s="137"/>
      <c r="Z752" s="137"/>
      <c r="AA752" s="137"/>
      <c r="AB752" s="129" t="str">
        <f>IF(基本情報登録!$D$10="","",IF(基本情報登録!$D$10='登録データ（女）'!F752,1,0))</f>
        <v/>
      </c>
      <c r="AC752" s="137"/>
      <c r="AV752" s="155"/>
    </row>
    <row r="753" spans="1:48">
      <c r="A753" s="177"/>
      <c r="B753" s="137"/>
      <c r="C753" s="137"/>
      <c r="D753" s="137"/>
      <c r="E753" s="170"/>
      <c r="F753" s="137"/>
      <c r="G753" s="170"/>
      <c r="H753" s="137"/>
      <c r="I753" s="137"/>
      <c r="J753" s="137"/>
      <c r="K753" s="137"/>
      <c r="L753" s="137"/>
      <c r="M753" s="137"/>
      <c r="N753" s="137"/>
      <c r="O753" s="137"/>
      <c r="P753" s="137"/>
      <c r="Q753" s="137"/>
      <c r="R753" s="137"/>
      <c r="S753" s="137"/>
      <c r="T753" s="137"/>
      <c r="U753" s="137"/>
      <c r="V753" s="137"/>
      <c r="W753" s="137"/>
      <c r="X753" s="137"/>
      <c r="Y753" s="137"/>
      <c r="Z753" s="137"/>
      <c r="AA753" s="137"/>
      <c r="AB753" s="129" t="str">
        <f>IF(基本情報登録!$D$10="","",IF(基本情報登録!$D$10='登録データ（女）'!F753,1,0))</f>
        <v/>
      </c>
      <c r="AC753" s="137"/>
      <c r="AV753" s="155"/>
    </row>
    <row r="754" spans="1:48">
      <c r="A754" s="177"/>
      <c r="B754" s="137"/>
      <c r="C754" s="137"/>
      <c r="D754" s="137"/>
      <c r="E754" s="170"/>
      <c r="F754" s="137"/>
      <c r="G754" s="170"/>
      <c r="H754" s="137"/>
      <c r="I754" s="137"/>
      <c r="J754" s="137"/>
      <c r="K754" s="137"/>
      <c r="L754" s="137"/>
      <c r="M754" s="137"/>
      <c r="N754" s="137"/>
      <c r="O754" s="137"/>
      <c r="P754" s="137"/>
      <c r="Q754" s="137"/>
      <c r="R754" s="137"/>
      <c r="S754" s="137"/>
      <c r="T754" s="137"/>
      <c r="U754" s="137"/>
      <c r="V754" s="137"/>
      <c r="W754" s="137"/>
      <c r="X754" s="137"/>
      <c r="Y754" s="137"/>
      <c r="Z754" s="137"/>
      <c r="AA754" s="137"/>
      <c r="AB754" s="129" t="str">
        <f>IF(基本情報登録!$D$10="","",IF(基本情報登録!$D$10='登録データ（女）'!F754,1,0))</f>
        <v/>
      </c>
      <c r="AC754" s="137"/>
      <c r="AV754" s="155"/>
    </row>
    <row r="755" spans="1:48">
      <c r="A755" s="177"/>
      <c r="B755" s="137"/>
      <c r="C755" s="137"/>
      <c r="D755" s="137"/>
      <c r="E755" s="170"/>
      <c r="F755" s="137"/>
      <c r="G755" s="170"/>
      <c r="H755" s="137"/>
      <c r="I755" s="137"/>
      <c r="J755" s="137"/>
      <c r="K755" s="137"/>
      <c r="L755" s="137"/>
      <c r="M755" s="137"/>
      <c r="N755" s="137"/>
      <c r="O755" s="137"/>
      <c r="P755" s="137"/>
      <c r="Q755" s="137"/>
      <c r="R755" s="137"/>
      <c r="S755" s="137"/>
      <c r="T755" s="137"/>
      <c r="U755" s="137"/>
      <c r="V755" s="137"/>
      <c r="W755" s="137"/>
      <c r="X755" s="137"/>
      <c r="Y755" s="137"/>
      <c r="Z755" s="137"/>
      <c r="AA755" s="137"/>
      <c r="AB755" s="129" t="str">
        <f>IF(基本情報登録!$D$10="","",IF(基本情報登録!$D$10='登録データ（女）'!F755,1,0))</f>
        <v/>
      </c>
      <c r="AC755" s="137"/>
      <c r="AV755" s="155"/>
    </row>
    <row r="756" spans="1:48">
      <c r="A756" s="177"/>
      <c r="B756" s="137"/>
      <c r="C756" s="137"/>
      <c r="D756" s="137"/>
      <c r="E756" s="170"/>
      <c r="F756" s="137"/>
      <c r="G756" s="170"/>
      <c r="H756" s="137"/>
      <c r="I756" s="137"/>
      <c r="J756" s="137"/>
      <c r="K756" s="137"/>
      <c r="L756" s="137"/>
      <c r="M756" s="137"/>
      <c r="N756" s="137"/>
      <c r="O756" s="137"/>
      <c r="P756" s="137"/>
      <c r="Q756" s="137"/>
      <c r="R756" s="137"/>
      <c r="S756" s="137"/>
      <c r="T756" s="137"/>
      <c r="U756" s="137"/>
      <c r="V756" s="137"/>
      <c r="W756" s="137"/>
      <c r="X756" s="137"/>
      <c r="Y756" s="137"/>
      <c r="Z756" s="137"/>
      <c r="AA756" s="137"/>
      <c r="AB756" s="129" t="str">
        <f>IF(基本情報登録!$D$10="","",IF(基本情報登録!$D$10='登録データ（女）'!F756,1,0))</f>
        <v/>
      </c>
      <c r="AC756" s="137"/>
      <c r="AV756" s="155"/>
    </row>
    <row r="757" spans="1:48">
      <c r="A757" s="177"/>
      <c r="B757" s="137"/>
      <c r="C757" s="137"/>
      <c r="D757" s="137"/>
      <c r="E757" s="170"/>
      <c r="F757" s="137"/>
      <c r="G757" s="170"/>
      <c r="H757" s="137"/>
      <c r="I757" s="137"/>
      <c r="J757" s="137"/>
      <c r="K757" s="137"/>
      <c r="L757" s="137"/>
      <c r="M757" s="137"/>
      <c r="N757" s="137"/>
      <c r="O757" s="137"/>
      <c r="P757" s="137"/>
      <c r="Q757" s="137"/>
      <c r="R757" s="137"/>
      <c r="S757" s="137"/>
      <c r="T757" s="137"/>
      <c r="U757" s="137"/>
      <c r="V757" s="137"/>
      <c r="W757" s="137"/>
      <c r="X757" s="137"/>
      <c r="Y757" s="137"/>
      <c r="Z757" s="137"/>
      <c r="AA757" s="137"/>
      <c r="AB757" s="129" t="str">
        <f>IF(基本情報登録!$D$10="","",IF(基本情報登録!$D$10='登録データ（女）'!F757,1,0))</f>
        <v/>
      </c>
      <c r="AC757" s="137"/>
      <c r="AV757" s="155"/>
    </row>
    <row r="758" spans="1:48">
      <c r="A758" s="177"/>
      <c r="B758" s="137"/>
      <c r="C758" s="137"/>
      <c r="D758" s="137"/>
      <c r="E758" s="170"/>
      <c r="F758" s="137"/>
      <c r="G758" s="170"/>
      <c r="H758" s="137"/>
      <c r="I758" s="137"/>
      <c r="J758" s="137"/>
      <c r="K758" s="137"/>
      <c r="L758" s="137"/>
      <c r="M758" s="137"/>
      <c r="N758" s="137"/>
      <c r="O758" s="137"/>
      <c r="P758" s="137"/>
      <c r="Q758" s="137"/>
      <c r="R758" s="137"/>
      <c r="S758" s="137"/>
      <c r="T758" s="137"/>
      <c r="U758" s="137"/>
      <c r="V758" s="137"/>
      <c r="W758" s="137"/>
      <c r="X758" s="137"/>
      <c r="Y758" s="137"/>
      <c r="Z758" s="137"/>
      <c r="AA758" s="137"/>
      <c r="AB758" s="129" t="str">
        <f>IF(基本情報登録!$D$10="","",IF(基本情報登録!$D$10='登録データ（女）'!F758,1,0))</f>
        <v/>
      </c>
      <c r="AC758" s="137"/>
      <c r="AV758" s="155"/>
    </row>
    <row r="759" spans="1:48">
      <c r="A759" s="177"/>
      <c r="B759" s="137"/>
      <c r="C759" s="137"/>
      <c r="D759" s="137"/>
      <c r="E759" s="170"/>
      <c r="F759" s="137"/>
      <c r="G759" s="170"/>
      <c r="H759" s="137"/>
      <c r="I759" s="137"/>
      <c r="J759" s="137"/>
      <c r="K759" s="137"/>
      <c r="L759" s="137"/>
      <c r="M759" s="137"/>
      <c r="N759" s="137"/>
      <c r="O759" s="137"/>
      <c r="P759" s="137"/>
      <c r="Q759" s="137"/>
      <c r="R759" s="137"/>
      <c r="S759" s="137"/>
      <c r="T759" s="137"/>
      <c r="U759" s="137"/>
      <c r="V759" s="137"/>
      <c r="W759" s="137"/>
      <c r="X759" s="137"/>
      <c r="Y759" s="137"/>
      <c r="Z759" s="137"/>
      <c r="AA759" s="137"/>
      <c r="AB759" s="129" t="str">
        <f>IF(基本情報登録!$D$10="","",IF(基本情報登録!$D$10='登録データ（女）'!F759,1,0))</f>
        <v/>
      </c>
      <c r="AC759" s="137"/>
      <c r="AV759" s="155"/>
    </row>
    <row r="760" spans="1:48">
      <c r="A760" s="177"/>
      <c r="B760" s="137"/>
      <c r="C760" s="137"/>
      <c r="D760" s="137"/>
      <c r="E760" s="170"/>
      <c r="F760" s="137"/>
      <c r="G760" s="170"/>
      <c r="H760" s="137"/>
      <c r="I760" s="137"/>
      <c r="J760" s="137"/>
      <c r="K760" s="137"/>
      <c r="L760" s="137"/>
      <c r="M760" s="137"/>
      <c r="N760" s="137"/>
      <c r="O760" s="137"/>
      <c r="P760" s="137"/>
      <c r="Q760" s="137"/>
      <c r="R760" s="137"/>
      <c r="S760" s="137"/>
      <c r="T760" s="137"/>
      <c r="U760" s="137"/>
      <c r="V760" s="137"/>
      <c r="W760" s="137"/>
      <c r="X760" s="137"/>
      <c r="Y760" s="137"/>
      <c r="Z760" s="137"/>
      <c r="AA760" s="137"/>
      <c r="AB760" s="129" t="str">
        <f>IF(基本情報登録!$D$10="","",IF(基本情報登録!$D$10='登録データ（女）'!F760,1,0))</f>
        <v/>
      </c>
      <c r="AC760" s="137"/>
      <c r="AV760" s="155"/>
    </row>
    <row r="761" spans="1:48">
      <c r="A761" s="177"/>
      <c r="B761" s="137"/>
      <c r="C761" s="137"/>
      <c r="D761" s="137"/>
      <c r="E761" s="170"/>
      <c r="F761" s="137"/>
      <c r="G761" s="170"/>
      <c r="H761" s="137"/>
      <c r="I761" s="137"/>
      <c r="J761" s="137"/>
      <c r="K761" s="137"/>
      <c r="L761" s="137"/>
      <c r="M761" s="137"/>
      <c r="N761" s="137"/>
      <c r="O761" s="137"/>
      <c r="P761" s="137"/>
      <c r="Q761" s="137"/>
      <c r="R761" s="137"/>
      <c r="S761" s="137"/>
      <c r="T761" s="137"/>
      <c r="U761" s="137"/>
      <c r="V761" s="137"/>
      <c r="W761" s="137"/>
      <c r="X761" s="137"/>
      <c r="Y761" s="137"/>
      <c r="Z761" s="137"/>
      <c r="AA761" s="137"/>
      <c r="AB761" s="129" t="str">
        <f>IF(基本情報登録!$D$10="","",IF(基本情報登録!$D$10='登録データ（女）'!F761,1,0))</f>
        <v/>
      </c>
      <c r="AC761" s="137"/>
      <c r="AV761" s="155"/>
    </row>
    <row r="762" spans="1:48">
      <c r="A762" s="177"/>
      <c r="B762" s="137"/>
      <c r="C762" s="137"/>
      <c r="D762" s="137"/>
      <c r="E762" s="170"/>
      <c r="F762" s="137"/>
      <c r="G762" s="170"/>
      <c r="H762" s="137"/>
      <c r="I762" s="137"/>
      <c r="J762" s="137"/>
      <c r="K762" s="137"/>
      <c r="L762" s="137"/>
      <c r="M762" s="137"/>
      <c r="N762" s="137"/>
      <c r="O762" s="137"/>
      <c r="P762" s="137"/>
      <c r="Q762" s="137"/>
      <c r="R762" s="137"/>
      <c r="S762" s="137"/>
      <c r="T762" s="137"/>
      <c r="U762" s="137"/>
      <c r="V762" s="137"/>
      <c r="W762" s="137"/>
      <c r="X762" s="137"/>
      <c r="Y762" s="137"/>
      <c r="Z762" s="137"/>
      <c r="AA762" s="137"/>
      <c r="AB762" s="129" t="str">
        <f>IF(基本情報登録!$D$10="","",IF(基本情報登録!$D$10='登録データ（女）'!F762,1,0))</f>
        <v/>
      </c>
      <c r="AC762" s="137"/>
      <c r="AV762" s="155"/>
    </row>
    <row r="763" spans="1:48">
      <c r="A763" s="177"/>
      <c r="B763" s="137"/>
      <c r="C763" s="137"/>
      <c r="D763" s="137"/>
      <c r="E763" s="170"/>
      <c r="F763" s="137"/>
      <c r="G763" s="170"/>
      <c r="H763" s="137"/>
      <c r="I763" s="137"/>
      <c r="J763" s="137"/>
      <c r="K763" s="137"/>
      <c r="L763" s="137"/>
      <c r="M763" s="137"/>
      <c r="N763" s="137"/>
      <c r="O763" s="137"/>
      <c r="P763" s="137"/>
      <c r="Q763" s="137"/>
      <c r="R763" s="137"/>
      <c r="S763" s="137"/>
      <c r="T763" s="137"/>
      <c r="U763" s="137"/>
      <c r="V763" s="137"/>
      <c r="W763" s="137"/>
      <c r="X763" s="137"/>
      <c r="Y763" s="137"/>
      <c r="Z763" s="137"/>
      <c r="AA763" s="137"/>
      <c r="AB763" s="129" t="str">
        <f>IF(基本情報登録!$D$10="","",IF(基本情報登録!$D$10='登録データ（女）'!F763,1,0))</f>
        <v/>
      </c>
      <c r="AC763" s="137"/>
      <c r="AV763" s="155"/>
    </row>
    <row r="764" spans="1:48">
      <c r="A764" s="177"/>
      <c r="B764" s="137"/>
      <c r="C764" s="137"/>
      <c r="D764" s="137"/>
      <c r="E764" s="170"/>
      <c r="F764" s="137"/>
      <c r="G764" s="170"/>
      <c r="H764" s="137"/>
      <c r="I764" s="137"/>
      <c r="J764" s="137"/>
      <c r="K764" s="137"/>
      <c r="L764" s="137"/>
      <c r="M764" s="137"/>
      <c r="N764" s="137"/>
      <c r="O764" s="137"/>
      <c r="P764" s="137"/>
      <c r="Q764" s="137"/>
      <c r="R764" s="137"/>
      <c r="S764" s="137"/>
      <c r="T764" s="137"/>
      <c r="U764" s="137"/>
      <c r="V764" s="137"/>
      <c r="W764" s="137"/>
      <c r="X764" s="137"/>
      <c r="Y764" s="137"/>
      <c r="Z764" s="137"/>
      <c r="AA764" s="137"/>
      <c r="AB764" s="129" t="str">
        <f>IF(基本情報登録!$D$10="","",IF(基本情報登録!$D$10='登録データ（女）'!F764,1,0))</f>
        <v/>
      </c>
      <c r="AC764" s="137"/>
      <c r="AV764" s="155"/>
    </row>
    <row r="765" spans="1:48">
      <c r="A765" s="177"/>
      <c r="B765" s="137"/>
      <c r="C765" s="137"/>
      <c r="D765" s="137"/>
      <c r="E765" s="170"/>
      <c r="F765" s="137"/>
      <c r="G765" s="170"/>
      <c r="H765" s="137"/>
      <c r="I765" s="137"/>
      <c r="J765" s="137"/>
      <c r="K765" s="137"/>
      <c r="L765" s="137"/>
      <c r="M765" s="137"/>
      <c r="N765" s="137"/>
      <c r="O765" s="137"/>
      <c r="P765" s="137"/>
      <c r="Q765" s="137"/>
      <c r="R765" s="137"/>
      <c r="S765" s="137"/>
      <c r="T765" s="137"/>
      <c r="U765" s="137"/>
      <c r="V765" s="137"/>
      <c r="W765" s="137"/>
      <c r="X765" s="137"/>
      <c r="Y765" s="137"/>
      <c r="Z765" s="137"/>
      <c r="AA765" s="137"/>
      <c r="AB765" s="129" t="str">
        <f>IF(基本情報登録!$D$10="","",IF(基本情報登録!$D$10='登録データ（女）'!F765,1,0))</f>
        <v/>
      </c>
      <c r="AC765" s="137"/>
      <c r="AV765" s="155"/>
    </row>
    <row r="766" spans="1:48">
      <c r="A766" s="177"/>
      <c r="B766" s="137"/>
      <c r="C766" s="137"/>
      <c r="D766" s="137"/>
      <c r="E766" s="170"/>
      <c r="F766" s="137"/>
      <c r="G766" s="170"/>
      <c r="H766" s="137"/>
      <c r="I766" s="137"/>
      <c r="J766" s="137"/>
      <c r="K766" s="137"/>
      <c r="L766" s="137"/>
      <c r="M766" s="137"/>
      <c r="N766" s="137"/>
      <c r="O766" s="137"/>
      <c r="P766" s="137"/>
      <c r="Q766" s="137"/>
      <c r="R766" s="137"/>
      <c r="S766" s="137"/>
      <c r="T766" s="137"/>
      <c r="U766" s="137"/>
      <c r="V766" s="137"/>
      <c r="W766" s="137"/>
      <c r="X766" s="137"/>
      <c r="Y766" s="137"/>
      <c r="Z766" s="137"/>
      <c r="AA766" s="137"/>
      <c r="AB766" s="129" t="str">
        <f>IF(基本情報登録!$D$10="","",IF(基本情報登録!$D$10='登録データ（女）'!F766,1,0))</f>
        <v/>
      </c>
      <c r="AC766" s="137"/>
      <c r="AV766" s="155"/>
    </row>
    <row r="767" spans="1:48">
      <c r="A767" s="177"/>
      <c r="B767" s="137"/>
      <c r="C767" s="137"/>
      <c r="D767" s="137"/>
      <c r="E767" s="170"/>
      <c r="F767" s="137"/>
      <c r="G767" s="170"/>
      <c r="H767" s="137"/>
      <c r="I767" s="137"/>
      <c r="J767" s="137"/>
      <c r="K767" s="137"/>
      <c r="L767" s="137"/>
      <c r="M767" s="137"/>
      <c r="N767" s="137"/>
      <c r="O767" s="137"/>
      <c r="P767" s="137"/>
      <c r="Q767" s="137"/>
      <c r="R767" s="137"/>
      <c r="S767" s="137"/>
      <c r="T767" s="137"/>
      <c r="U767" s="137"/>
      <c r="V767" s="137"/>
      <c r="W767" s="137"/>
      <c r="X767" s="137"/>
      <c r="Y767" s="137"/>
      <c r="Z767" s="137"/>
      <c r="AA767" s="137"/>
      <c r="AB767" s="129" t="str">
        <f>IF(基本情報登録!$D$10="","",IF(基本情報登録!$D$10='登録データ（女）'!F767,1,0))</f>
        <v/>
      </c>
      <c r="AC767" s="137"/>
      <c r="AV767" s="155"/>
    </row>
    <row r="768" spans="1:48">
      <c r="A768" s="177"/>
      <c r="B768" s="137"/>
      <c r="C768" s="137"/>
      <c r="D768" s="137"/>
      <c r="E768" s="170"/>
      <c r="F768" s="137"/>
      <c r="G768" s="170"/>
      <c r="H768" s="137"/>
      <c r="I768" s="137"/>
      <c r="J768" s="137"/>
      <c r="K768" s="137"/>
      <c r="L768" s="137"/>
      <c r="M768" s="137"/>
      <c r="N768" s="137"/>
      <c r="O768" s="137"/>
      <c r="P768" s="137"/>
      <c r="Q768" s="137"/>
      <c r="R768" s="137"/>
      <c r="S768" s="137"/>
      <c r="T768" s="137"/>
      <c r="U768" s="137"/>
      <c r="V768" s="137"/>
      <c r="W768" s="137"/>
      <c r="X768" s="137"/>
      <c r="Y768" s="137"/>
      <c r="Z768" s="137"/>
      <c r="AA768" s="137"/>
      <c r="AB768" s="129" t="str">
        <f>IF(基本情報登録!$D$10="","",IF(基本情報登録!$D$10='登録データ（女）'!F768,1,0))</f>
        <v/>
      </c>
      <c r="AC768" s="137"/>
      <c r="AV768" s="155"/>
    </row>
    <row r="769" spans="1:48">
      <c r="A769" s="177"/>
      <c r="B769" s="137"/>
      <c r="C769" s="137"/>
      <c r="D769" s="137"/>
      <c r="E769" s="170"/>
      <c r="F769" s="137"/>
      <c r="G769" s="170"/>
      <c r="H769" s="137"/>
      <c r="I769" s="137"/>
      <c r="J769" s="137"/>
      <c r="K769" s="137"/>
      <c r="L769" s="137"/>
      <c r="M769" s="137"/>
      <c r="N769" s="137"/>
      <c r="O769" s="137"/>
      <c r="P769" s="137"/>
      <c r="Q769" s="137"/>
      <c r="R769" s="137"/>
      <c r="S769" s="137"/>
      <c r="T769" s="137"/>
      <c r="U769" s="137"/>
      <c r="V769" s="137"/>
      <c r="W769" s="137"/>
      <c r="X769" s="137"/>
      <c r="Y769" s="137"/>
      <c r="Z769" s="137"/>
      <c r="AA769" s="137"/>
      <c r="AB769" s="129" t="str">
        <f>IF(基本情報登録!$D$10="","",IF(基本情報登録!$D$10='登録データ（女）'!F769,1,0))</f>
        <v/>
      </c>
      <c r="AC769" s="137"/>
      <c r="AV769" s="155"/>
    </row>
    <row r="770" spans="1:48">
      <c r="A770" s="177"/>
      <c r="B770" s="137"/>
      <c r="C770" s="137"/>
      <c r="D770" s="137"/>
      <c r="E770" s="170"/>
      <c r="F770" s="137"/>
      <c r="G770" s="170"/>
      <c r="H770" s="137"/>
      <c r="I770" s="137"/>
      <c r="J770" s="137"/>
      <c r="K770" s="137"/>
      <c r="L770" s="137"/>
      <c r="M770" s="137"/>
      <c r="N770" s="137"/>
      <c r="O770" s="137"/>
      <c r="P770" s="137"/>
      <c r="Q770" s="137"/>
      <c r="R770" s="137"/>
      <c r="S770" s="137"/>
      <c r="T770" s="137"/>
      <c r="U770" s="137"/>
      <c r="V770" s="137"/>
      <c r="W770" s="137"/>
      <c r="X770" s="137"/>
      <c r="Y770" s="137"/>
      <c r="Z770" s="137"/>
      <c r="AA770" s="137"/>
      <c r="AB770" s="129" t="str">
        <f>IF(基本情報登録!$D$10="","",IF(基本情報登録!$D$10='登録データ（女）'!F770,1,0))</f>
        <v/>
      </c>
      <c r="AC770" s="137"/>
      <c r="AV770" s="155"/>
    </row>
    <row r="771" spans="1:48">
      <c r="A771" s="177"/>
      <c r="B771" s="137"/>
      <c r="C771" s="137"/>
      <c r="D771" s="137"/>
      <c r="E771" s="170"/>
      <c r="F771" s="137"/>
      <c r="G771" s="170"/>
      <c r="H771" s="137"/>
      <c r="I771" s="137"/>
      <c r="J771" s="137"/>
      <c r="K771" s="137"/>
      <c r="L771" s="137"/>
      <c r="M771" s="137"/>
      <c r="N771" s="137"/>
      <c r="O771" s="137"/>
      <c r="P771" s="137"/>
      <c r="Q771" s="137"/>
      <c r="R771" s="137"/>
      <c r="S771" s="137"/>
      <c r="T771" s="137"/>
      <c r="U771" s="137"/>
      <c r="V771" s="137"/>
      <c r="W771" s="137"/>
      <c r="X771" s="137"/>
      <c r="Y771" s="137"/>
      <c r="Z771" s="137"/>
      <c r="AA771" s="137"/>
      <c r="AB771" s="129" t="str">
        <f>IF(基本情報登録!$D$10="","",IF(基本情報登録!$D$10='登録データ（女）'!F771,1,0))</f>
        <v/>
      </c>
      <c r="AC771" s="137"/>
      <c r="AV771" s="155"/>
    </row>
    <row r="772" spans="1:48">
      <c r="A772" s="177"/>
      <c r="B772" s="137"/>
      <c r="C772" s="137"/>
      <c r="D772" s="137"/>
      <c r="E772" s="170"/>
      <c r="F772" s="137"/>
      <c r="G772" s="170"/>
      <c r="H772" s="137"/>
      <c r="I772" s="137"/>
      <c r="J772" s="137"/>
      <c r="K772" s="137"/>
      <c r="L772" s="137"/>
      <c r="M772" s="137"/>
      <c r="N772" s="137"/>
      <c r="O772" s="137"/>
      <c r="P772" s="137"/>
      <c r="Q772" s="137"/>
      <c r="R772" s="137"/>
      <c r="S772" s="137"/>
      <c r="T772" s="137"/>
      <c r="U772" s="137"/>
      <c r="V772" s="137"/>
      <c r="W772" s="137"/>
      <c r="X772" s="137"/>
      <c r="Y772" s="137"/>
      <c r="Z772" s="137"/>
      <c r="AA772" s="137"/>
      <c r="AB772" s="129" t="str">
        <f>IF(基本情報登録!$D$10="","",IF(基本情報登録!$D$10='登録データ（女）'!F772,1,0))</f>
        <v/>
      </c>
      <c r="AC772" s="137"/>
      <c r="AV772" s="155"/>
    </row>
    <row r="773" spans="1:48">
      <c r="A773" s="177"/>
      <c r="B773" s="137"/>
      <c r="C773" s="137"/>
      <c r="D773" s="137"/>
      <c r="E773" s="170"/>
      <c r="F773" s="137"/>
      <c r="G773" s="170"/>
      <c r="H773" s="137"/>
      <c r="I773" s="137"/>
      <c r="J773" s="137"/>
      <c r="K773" s="137"/>
      <c r="L773" s="137"/>
      <c r="M773" s="137"/>
      <c r="N773" s="137"/>
      <c r="O773" s="137"/>
      <c r="P773" s="137"/>
      <c r="Q773" s="137"/>
      <c r="R773" s="137"/>
      <c r="S773" s="137"/>
      <c r="T773" s="137"/>
      <c r="U773" s="137"/>
      <c r="V773" s="137"/>
      <c r="W773" s="137"/>
      <c r="X773" s="137"/>
      <c r="Y773" s="137"/>
      <c r="Z773" s="137"/>
      <c r="AA773" s="137"/>
      <c r="AB773" s="129" t="str">
        <f>IF(基本情報登録!$D$10="","",IF(基本情報登録!$D$10='登録データ（女）'!F773,1,0))</f>
        <v/>
      </c>
      <c r="AC773" s="137"/>
      <c r="AV773" s="155"/>
    </row>
    <row r="774" spans="1:48">
      <c r="A774" s="177"/>
      <c r="B774" s="137"/>
      <c r="C774" s="137"/>
      <c r="D774" s="137"/>
      <c r="E774" s="170"/>
      <c r="F774" s="137"/>
      <c r="G774" s="170"/>
      <c r="H774" s="137"/>
      <c r="I774" s="137"/>
      <c r="J774" s="137"/>
      <c r="K774" s="137"/>
      <c r="L774" s="137"/>
      <c r="M774" s="137"/>
      <c r="N774" s="137"/>
      <c r="O774" s="137"/>
      <c r="P774" s="137"/>
      <c r="Q774" s="137"/>
      <c r="R774" s="137"/>
      <c r="S774" s="137"/>
      <c r="T774" s="137"/>
      <c r="U774" s="137"/>
      <c r="V774" s="137"/>
      <c r="W774" s="137"/>
      <c r="X774" s="137"/>
      <c r="Y774" s="137"/>
      <c r="Z774" s="137"/>
      <c r="AA774" s="137"/>
      <c r="AB774" s="129" t="str">
        <f>IF(基本情報登録!$D$10="","",IF(基本情報登録!$D$10='登録データ（女）'!F774,1,0))</f>
        <v/>
      </c>
      <c r="AC774" s="137"/>
      <c r="AV774" s="155"/>
    </row>
    <row r="775" spans="1:48">
      <c r="A775" s="177"/>
      <c r="B775" s="137"/>
      <c r="C775" s="137"/>
      <c r="D775" s="137"/>
      <c r="E775" s="170"/>
      <c r="F775" s="137"/>
      <c r="G775" s="170"/>
      <c r="H775" s="137"/>
      <c r="I775" s="137"/>
      <c r="J775" s="137"/>
      <c r="K775" s="137"/>
      <c r="L775" s="137"/>
      <c r="M775" s="137"/>
      <c r="N775" s="137"/>
      <c r="O775" s="137"/>
      <c r="P775" s="137"/>
      <c r="Q775" s="137"/>
      <c r="R775" s="137"/>
      <c r="S775" s="137"/>
      <c r="T775" s="137"/>
      <c r="U775" s="137"/>
      <c r="V775" s="137"/>
      <c r="W775" s="137"/>
      <c r="X775" s="137"/>
      <c r="Y775" s="137"/>
      <c r="Z775" s="137"/>
      <c r="AA775" s="137"/>
      <c r="AB775" s="129" t="str">
        <f>IF(基本情報登録!$D$10="","",IF(基本情報登録!$D$10='登録データ（女）'!F775,1,0))</f>
        <v/>
      </c>
      <c r="AC775" s="137"/>
      <c r="AV775" s="155"/>
    </row>
    <row r="776" spans="1:48">
      <c r="A776" s="177"/>
      <c r="B776" s="137"/>
      <c r="C776" s="137"/>
      <c r="D776" s="137"/>
      <c r="E776" s="170"/>
      <c r="F776" s="137"/>
      <c r="G776" s="170"/>
      <c r="H776" s="137"/>
      <c r="I776" s="137"/>
      <c r="J776" s="137"/>
      <c r="K776" s="137"/>
      <c r="L776" s="137"/>
      <c r="M776" s="137"/>
      <c r="N776" s="137"/>
      <c r="O776" s="137"/>
      <c r="P776" s="137"/>
      <c r="Q776" s="137"/>
      <c r="R776" s="137"/>
      <c r="S776" s="137"/>
      <c r="T776" s="137"/>
      <c r="U776" s="137"/>
      <c r="V776" s="137"/>
      <c r="W776" s="137"/>
      <c r="X776" s="137"/>
      <c r="Y776" s="137"/>
      <c r="Z776" s="137"/>
      <c r="AA776" s="137"/>
      <c r="AB776" s="129" t="str">
        <f>IF(基本情報登録!$D$10="","",IF(基本情報登録!$D$10='登録データ（女）'!F776,1,0))</f>
        <v/>
      </c>
      <c r="AC776" s="137"/>
      <c r="AV776" s="155"/>
    </row>
    <row r="777" spans="1:48">
      <c r="A777" s="177"/>
      <c r="B777" s="137"/>
      <c r="C777" s="137"/>
      <c r="D777" s="137"/>
      <c r="E777" s="170"/>
      <c r="F777" s="137"/>
      <c r="G777" s="170"/>
      <c r="H777" s="137"/>
      <c r="I777" s="137"/>
      <c r="J777" s="137"/>
      <c r="K777" s="137"/>
      <c r="L777" s="137"/>
      <c r="M777" s="137"/>
      <c r="N777" s="137"/>
      <c r="O777" s="137"/>
      <c r="P777" s="137"/>
      <c r="Q777" s="137"/>
      <c r="R777" s="137"/>
      <c r="S777" s="137"/>
      <c r="T777" s="137"/>
      <c r="U777" s="137"/>
      <c r="V777" s="137"/>
      <c r="W777" s="137"/>
      <c r="X777" s="137"/>
      <c r="Y777" s="137"/>
      <c r="Z777" s="137"/>
      <c r="AA777" s="137"/>
      <c r="AB777" s="129" t="str">
        <f>IF(基本情報登録!$D$10="","",IF(基本情報登録!$D$10='登録データ（女）'!F777,1,0))</f>
        <v/>
      </c>
      <c r="AC777" s="137"/>
      <c r="AV777" s="155"/>
    </row>
    <row r="778" spans="1:48">
      <c r="A778" s="177"/>
      <c r="B778" s="137"/>
      <c r="C778" s="137"/>
      <c r="D778" s="137"/>
      <c r="E778" s="170"/>
      <c r="F778" s="137"/>
      <c r="G778" s="170"/>
      <c r="H778" s="137"/>
      <c r="I778" s="137"/>
      <c r="J778" s="137"/>
      <c r="K778" s="137"/>
      <c r="L778" s="137"/>
      <c r="M778" s="137"/>
      <c r="N778" s="137"/>
      <c r="O778" s="137"/>
      <c r="P778" s="137"/>
      <c r="Q778" s="137"/>
      <c r="R778" s="137"/>
      <c r="S778" s="137"/>
      <c r="T778" s="137"/>
      <c r="U778" s="137"/>
      <c r="V778" s="137"/>
      <c r="W778" s="137"/>
      <c r="X778" s="137"/>
      <c r="Y778" s="137"/>
      <c r="Z778" s="137"/>
      <c r="AA778" s="137"/>
      <c r="AB778" s="129" t="str">
        <f>IF(基本情報登録!$D$10="","",IF(基本情報登録!$D$10='登録データ（女）'!F778,1,0))</f>
        <v/>
      </c>
      <c r="AC778" s="137"/>
      <c r="AV778" s="155"/>
    </row>
    <row r="779" spans="1:48">
      <c r="A779" s="177"/>
      <c r="B779" s="137"/>
      <c r="C779" s="137"/>
      <c r="D779" s="137"/>
      <c r="E779" s="170"/>
      <c r="F779" s="137"/>
      <c r="G779" s="170"/>
      <c r="H779" s="137"/>
      <c r="I779" s="137"/>
      <c r="J779" s="137"/>
      <c r="K779" s="137"/>
      <c r="L779" s="137"/>
      <c r="M779" s="137"/>
      <c r="N779" s="137"/>
      <c r="O779" s="137"/>
      <c r="P779" s="137"/>
      <c r="Q779" s="137"/>
      <c r="R779" s="137"/>
      <c r="S779" s="137"/>
      <c r="T779" s="137"/>
      <c r="U779" s="137"/>
      <c r="V779" s="137"/>
      <c r="W779" s="137"/>
      <c r="X779" s="137"/>
      <c r="Y779" s="137"/>
      <c r="Z779" s="137"/>
      <c r="AA779" s="137"/>
      <c r="AB779" s="129" t="str">
        <f>IF(基本情報登録!$D$10="","",IF(基本情報登録!$D$10='登録データ（女）'!F779,1,0))</f>
        <v/>
      </c>
      <c r="AC779" s="137"/>
      <c r="AV779" s="155"/>
    </row>
    <row r="780" spans="1:48">
      <c r="A780" s="177"/>
      <c r="B780" s="137"/>
      <c r="C780" s="137"/>
      <c r="D780" s="137"/>
      <c r="E780" s="170"/>
      <c r="F780" s="137"/>
      <c r="G780" s="170"/>
      <c r="H780" s="137"/>
      <c r="I780" s="137"/>
      <c r="J780" s="137"/>
      <c r="K780" s="137"/>
      <c r="L780" s="137"/>
      <c r="M780" s="137"/>
      <c r="N780" s="137"/>
      <c r="O780" s="137"/>
      <c r="P780" s="137"/>
      <c r="Q780" s="137"/>
      <c r="R780" s="137"/>
      <c r="S780" s="137"/>
      <c r="T780" s="137"/>
      <c r="U780" s="137"/>
      <c r="V780" s="137"/>
      <c r="W780" s="137"/>
      <c r="X780" s="137"/>
      <c r="Y780" s="137"/>
      <c r="Z780" s="137"/>
      <c r="AA780" s="137"/>
      <c r="AB780" s="129" t="str">
        <f>IF(基本情報登録!$D$10="","",IF(基本情報登録!$D$10='登録データ（女）'!F780,1,0))</f>
        <v/>
      </c>
      <c r="AC780" s="137"/>
      <c r="AV780" s="155"/>
    </row>
    <row r="781" spans="1:48">
      <c r="A781" s="177"/>
      <c r="B781" s="137"/>
      <c r="C781" s="137"/>
      <c r="D781" s="137"/>
      <c r="E781" s="170"/>
      <c r="F781" s="137"/>
      <c r="G781" s="170"/>
      <c r="H781" s="137"/>
      <c r="I781" s="137"/>
      <c r="J781" s="137"/>
      <c r="K781" s="137"/>
      <c r="L781" s="137"/>
      <c r="M781" s="137"/>
      <c r="N781" s="137"/>
      <c r="O781" s="137"/>
      <c r="P781" s="137"/>
      <c r="Q781" s="137"/>
      <c r="R781" s="137"/>
      <c r="S781" s="137"/>
      <c r="T781" s="137"/>
      <c r="U781" s="137"/>
      <c r="V781" s="137"/>
      <c r="W781" s="137"/>
      <c r="X781" s="137"/>
      <c r="Y781" s="137"/>
      <c r="Z781" s="137"/>
      <c r="AA781" s="137"/>
      <c r="AB781" s="129" t="str">
        <f>IF(基本情報登録!$D$10="","",IF(基本情報登録!$D$10='登録データ（女）'!F781,1,0))</f>
        <v/>
      </c>
      <c r="AC781" s="137"/>
      <c r="AV781" s="155"/>
    </row>
    <row r="782" spans="1:48">
      <c r="A782" s="177"/>
      <c r="B782" s="137"/>
      <c r="C782" s="137"/>
      <c r="D782" s="137"/>
      <c r="E782" s="170"/>
      <c r="F782" s="137"/>
      <c r="G782" s="170"/>
      <c r="H782" s="137"/>
      <c r="I782" s="137"/>
      <c r="J782" s="137"/>
      <c r="K782" s="137"/>
      <c r="L782" s="137"/>
      <c r="M782" s="137"/>
      <c r="N782" s="137"/>
      <c r="O782" s="137"/>
      <c r="P782" s="137"/>
      <c r="Q782" s="137"/>
      <c r="R782" s="137"/>
      <c r="S782" s="137"/>
      <c r="T782" s="137"/>
      <c r="U782" s="137"/>
      <c r="V782" s="137"/>
      <c r="W782" s="137"/>
      <c r="X782" s="137"/>
      <c r="Y782" s="137"/>
      <c r="Z782" s="137"/>
      <c r="AA782" s="137"/>
      <c r="AB782" s="129" t="str">
        <f>IF(基本情報登録!$D$10="","",IF(基本情報登録!$D$10='登録データ（女）'!F782,1,0))</f>
        <v/>
      </c>
      <c r="AC782" s="137"/>
      <c r="AV782" s="155"/>
    </row>
    <row r="783" spans="1:48">
      <c r="A783" s="177"/>
      <c r="B783" s="137"/>
      <c r="C783" s="137"/>
      <c r="D783" s="137"/>
      <c r="E783" s="170"/>
      <c r="F783" s="137"/>
      <c r="G783" s="170"/>
      <c r="H783" s="137"/>
      <c r="I783" s="137"/>
      <c r="J783" s="137"/>
      <c r="K783" s="137"/>
      <c r="L783" s="137"/>
      <c r="M783" s="137"/>
      <c r="N783" s="137"/>
      <c r="O783" s="137"/>
      <c r="P783" s="137"/>
      <c r="Q783" s="137"/>
      <c r="R783" s="137"/>
      <c r="S783" s="137"/>
      <c r="T783" s="137"/>
      <c r="U783" s="137"/>
      <c r="V783" s="137"/>
      <c r="W783" s="137"/>
      <c r="X783" s="137"/>
      <c r="Y783" s="137"/>
      <c r="Z783" s="137"/>
      <c r="AA783" s="137"/>
      <c r="AB783" s="129" t="str">
        <f>IF(基本情報登録!$D$10="","",IF(基本情報登録!$D$10='登録データ（女）'!F783,1,0))</f>
        <v/>
      </c>
      <c r="AC783" s="137"/>
      <c r="AV783" s="155"/>
    </row>
    <row r="784" spans="1:48">
      <c r="A784" s="177"/>
      <c r="B784" s="137"/>
      <c r="C784" s="137"/>
      <c r="D784" s="137"/>
      <c r="E784" s="170"/>
      <c r="F784" s="137"/>
      <c r="G784" s="170"/>
      <c r="H784" s="137"/>
      <c r="I784" s="137"/>
      <c r="J784" s="137"/>
      <c r="K784" s="137"/>
      <c r="L784" s="137"/>
      <c r="M784" s="137"/>
      <c r="N784" s="137"/>
      <c r="O784" s="137"/>
      <c r="P784" s="137"/>
      <c r="Q784" s="137"/>
      <c r="R784" s="137"/>
      <c r="S784" s="137"/>
      <c r="T784" s="137"/>
      <c r="U784" s="137"/>
      <c r="V784" s="137"/>
      <c r="W784" s="137"/>
      <c r="X784" s="137"/>
      <c r="Y784" s="137"/>
      <c r="Z784" s="137"/>
      <c r="AA784" s="137"/>
      <c r="AB784" s="129" t="str">
        <f>IF(基本情報登録!$D$10="","",IF(基本情報登録!$D$10='登録データ（女）'!F784,1,0))</f>
        <v/>
      </c>
      <c r="AC784" s="137"/>
      <c r="AV784" s="155"/>
    </row>
    <row r="785" spans="1:48">
      <c r="A785" s="177"/>
      <c r="B785" s="137"/>
      <c r="C785" s="137"/>
      <c r="D785" s="137"/>
      <c r="E785" s="170"/>
      <c r="F785" s="137"/>
      <c r="G785" s="170"/>
      <c r="H785" s="137"/>
      <c r="I785" s="137"/>
      <c r="J785" s="137"/>
      <c r="K785" s="137"/>
      <c r="L785" s="137"/>
      <c r="M785" s="137"/>
      <c r="N785" s="137"/>
      <c r="O785" s="137"/>
      <c r="P785" s="137"/>
      <c r="Q785" s="137"/>
      <c r="R785" s="137"/>
      <c r="S785" s="137"/>
      <c r="T785" s="137"/>
      <c r="U785" s="137"/>
      <c r="V785" s="137"/>
      <c r="W785" s="137"/>
      <c r="X785" s="137"/>
      <c r="Y785" s="137"/>
      <c r="Z785" s="137"/>
      <c r="AA785" s="137"/>
      <c r="AB785" s="129" t="str">
        <f>IF(基本情報登録!$D$10="","",IF(基本情報登録!$D$10='登録データ（女）'!F785,1,0))</f>
        <v/>
      </c>
      <c r="AC785" s="137"/>
      <c r="AV785" s="155"/>
    </row>
    <row r="786" spans="1:48">
      <c r="A786" s="177"/>
      <c r="B786" s="137"/>
      <c r="C786" s="137"/>
      <c r="D786" s="137"/>
      <c r="E786" s="170"/>
      <c r="F786" s="137"/>
      <c r="G786" s="170"/>
      <c r="H786" s="137"/>
      <c r="I786" s="137"/>
      <c r="J786" s="137"/>
      <c r="K786" s="137"/>
      <c r="L786" s="137"/>
      <c r="M786" s="137"/>
      <c r="N786" s="137"/>
      <c r="O786" s="137"/>
      <c r="P786" s="137"/>
      <c r="Q786" s="137"/>
      <c r="R786" s="137"/>
      <c r="S786" s="137"/>
      <c r="T786" s="137"/>
      <c r="U786" s="137"/>
      <c r="V786" s="137"/>
      <c r="W786" s="137"/>
      <c r="X786" s="137"/>
      <c r="Y786" s="137"/>
      <c r="Z786" s="137"/>
      <c r="AA786" s="137"/>
      <c r="AB786" s="129" t="str">
        <f>IF(基本情報登録!$D$10="","",IF(基本情報登録!$D$10='登録データ（女）'!F786,1,0))</f>
        <v/>
      </c>
      <c r="AC786" s="137"/>
      <c r="AV786" s="155"/>
    </row>
    <row r="787" spans="1:48">
      <c r="A787" s="177"/>
      <c r="B787" s="137"/>
      <c r="C787" s="137"/>
      <c r="D787" s="137"/>
      <c r="E787" s="170"/>
      <c r="F787" s="137"/>
      <c r="G787" s="170"/>
      <c r="H787" s="137"/>
      <c r="I787" s="137"/>
      <c r="J787" s="137"/>
      <c r="K787" s="137"/>
      <c r="L787" s="137"/>
      <c r="M787" s="137"/>
      <c r="N787" s="137"/>
      <c r="O787" s="137"/>
      <c r="P787" s="137"/>
      <c r="Q787" s="137"/>
      <c r="R787" s="137"/>
      <c r="S787" s="137"/>
      <c r="T787" s="137"/>
      <c r="U787" s="137"/>
      <c r="V787" s="137"/>
      <c r="W787" s="137"/>
      <c r="X787" s="137"/>
      <c r="Y787" s="137"/>
      <c r="Z787" s="137"/>
      <c r="AA787" s="137"/>
      <c r="AB787" s="129" t="str">
        <f>IF(基本情報登録!$D$10="","",IF(基本情報登録!$D$10='登録データ（女）'!F787,1,0))</f>
        <v/>
      </c>
      <c r="AC787" s="137"/>
      <c r="AV787" s="155"/>
    </row>
    <row r="788" spans="1:48">
      <c r="A788" s="177"/>
      <c r="B788" s="137"/>
      <c r="C788" s="137"/>
      <c r="D788" s="137"/>
      <c r="E788" s="170"/>
      <c r="F788" s="137"/>
      <c r="G788" s="170"/>
      <c r="H788" s="137"/>
      <c r="I788" s="137"/>
      <c r="J788" s="137"/>
      <c r="K788" s="137"/>
      <c r="L788" s="137"/>
      <c r="M788" s="137"/>
      <c r="N788" s="137"/>
      <c r="O788" s="137"/>
      <c r="P788" s="137"/>
      <c r="Q788" s="137"/>
      <c r="R788" s="137"/>
      <c r="S788" s="137"/>
      <c r="T788" s="137"/>
      <c r="U788" s="137"/>
      <c r="V788" s="137"/>
      <c r="W788" s="137"/>
      <c r="X788" s="137"/>
      <c r="Y788" s="137"/>
      <c r="Z788" s="137"/>
      <c r="AA788" s="137"/>
      <c r="AB788" s="129" t="str">
        <f>IF(基本情報登録!$D$10="","",IF(基本情報登録!$D$10='登録データ（女）'!F788,1,0))</f>
        <v/>
      </c>
      <c r="AC788" s="137"/>
      <c r="AV788" s="155"/>
    </row>
    <row r="789" spans="1:48">
      <c r="A789" s="177"/>
      <c r="B789" s="137"/>
      <c r="C789" s="137"/>
      <c r="D789" s="137"/>
      <c r="E789" s="170"/>
      <c r="F789" s="137"/>
      <c r="G789" s="170"/>
      <c r="H789" s="137"/>
      <c r="I789" s="137"/>
      <c r="J789" s="137"/>
      <c r="K789" s="137"/>
      <c r="L789" s="137"/>
      <c r="M789" s="137"/>
      <c r="N789" s="137"/>
      <c r="O789" s="137"/>
      <c r="P789" s="137"/>
      <c r="Q789" s="137"/>
      <c r="R789" s="137"/>
      <c r="S789" s="137"/>
      <c r="T789" s="137"/>
      <c r="U789" s="137"/>
      <c r="V789" s="137"/>
      <c r="W789" s="137"/>
      <c r="X789" s="137"/>
      <c r="Y789" s="137"/>
      <c r="Z789" s="137"/>
      <c r="AA789" s="137"/>
      <c r="AB789" s="129" t="str">
        <f>IF(基本情報登録!$D$10="","",IF(基本情報登録!$D$10='登録データ（女）'!F789,1,0))</f>
        <v/>
      </c>
      <c r="AC789" s="137"/>
      <c r="AV789" s="155"/>
    </row>
    <row r="790" spans="1:48">
      <c r="A790" s="177"/>
      <c r="B790" s="137"/>
      <c r="C790" s="137"/>
      <c r="D790" s="137"/>
      <c r="E790" s="170"/>
      <c r="F790" s="137"/>
      <c r="G790" s="170"/>
      <c r="H790" s="137"/>
      <c r="I790" s="137"/>
      <c r="J790" s="137"/>
      <c r="K790" s="137"/>
      <c r="L790" s="137"/>
      <c r="M790" s="137"/>
      <c r="N790" s="137"/>
      <c r="O790" s="137"/>
      <c r="P790" s="137"/>
      <c r="Q790" s="137"/>
      <c r="R790" s="137"/>
      <c r="S790" s="137"/>
      <c r="T790" s="137"/>
      <c r="U790" s="137"/>
      <c r="V790" s="137"/>
      <c r="W790" s="137"/>
      <c r="X790" s="137"/>
      <c r="Y790" s="137"/>
      <c r="Z790" s="137"/>
      <c r="AA790" s="137"/>
      <c r="AB790" s="129" t="str">
        <f>IF(基本情報登録!$D$10="","",IF(基本情報登録!$D$10='登録データ（女）'!F790,1,0))</f>
        <v/>
      </c>
      <c r="AC790" s="137"/>
      <c r="AV790" s="155"/>
    </row>
    <row r="791" spans="1:48">
      <c r="A791" s="177"/>
      <c r="B791" s="137"/>
      <c r="C791" s="137"/>
      <c r="D791" s="137"/>
      <c r="E791" s="170"/>
      <c r="F791" s="137"/>
      <c r="G791" s="170"/>
      <c r="H791" s="137"/>
      <c r="I791" s="137"/>
      <c r="J791" s="137"/>
      <c r="K791" s="137"/>
      <c r="L791" s="137"/>
      <c r="M791" s="137"/>
      <c r="N791" s="137"/>
      <c r="O791" s="137"/>
      <c r="P791" s="137"/>
      <c r="Q791" s="137"/>
      <c r="R791" s="137"/>
      <c r="S791" s="137"/>
      <c r="T791" s="137"/>
      <c r="U791" s="137"/>
      <c r="V791" s="137"/>
      <c r="W791" s="137"/>
      <c r="X791" s="137"/>
      <c r="Y791" s="137"/>
      <c r="Z791" s="137"/>
      <c r="AA791" s="137"/>
      <c r="AB791" s="129" t="str">
        <f>IF(基本情報登録!$D$10="","",IF(基本情報登録!$D$10='登録データ（女）'!F791,1,0))</f>
        <v/>
      </c>
      <c r="AC791" s="137"/>
      <c r="AV791" s="155"/>
    </row>
    <row r="792" spans="1:48">
      <c r="A792" s="177"/>
      <c r="B792" s="137"/>
      <c r="C792" s="137"/>
      <c r="D792" s="137"/>
      <c r="E792" s="170"/>
      <c r="F792" s="137"/>
      <c r="G792" s="170"/>
      <c r="H792" s="137"/>
      <c r="I792" s="137"/>
      <c r="J792" s="137"/>
      <c r="K792" s="137"/>
      <c r="L792" s="137"/>
      <c r="M792" s="137"/>
      <c r="N792" s="137"/>
      <c r="O792" s="137"/>
      <c r="P792" s="137"/>
      <c r="Q792" s="137"/>
      <c r="R792" s="137"/>
      <c r="S792" s="137"/>
      <c r="T792" s="137"/>
      <c r="U792" s="137"/>
      <c r="V792" s="137"/>
      <c r="W792" s="137"/>
      <c r="X792" s="137"/>
      <c r="Y792" s="137"/>
      <c r="Z792" s="137"/>
      <c r="AA792" s="137"/>
      <c r="AB792" s="129" t="str">
        <f>IF(基本情報登録!$D$10="","",IF(基本情報登録!$D$10='登録データ（女）'!F792,1,0))</f>
        <v/>
      </c>
      <c r="AC792" s="137"/>
      <c r="AV792" s="155"/>
    </row>
    <row r="793" spans="1:48">
      <c r="A793" s="177"/>
      <c r="B793" s="137"/>
      <c r="C793" s="137"/>
      <c r="D793" s="137"/>
      <c r="E793" s="170"/>
      <c r="F793" s="137"/>
      <c r="G793" s="170"/>
      <c r="H793" s="137"/>
      <c r="I793" s="137"/>
      <c r="J793" s="137"/>
      <c r="K793" s="137"/>
      <c r="L793" s="137"/>
      <c r="M793" s="137"/>
      <c r="N793" s="137"/>
      <c r="O793" s="137"/>
      <c r="P793" s="137"/>
      <c r="Q793" s="137"/>
      <c r="R793" s="137"/>
      <c r="S793" s="137"/>
      <c r="T793" s="137"/>
      <c r="U793" s="137"/>
      <c r="V793" s="137"/>
      <c r="W793" s="137"/>
      <c r="X793" s="137"/>
      <c r="Y793" s="137"/>
      <c r="Z793" s="137"/>
      <c r="AA793" s="137"/>
      <c r="AB793" s="129" t="str">
        <f>IF(基本情報登録!$D$10="","",IF(基本情報登録!$D$10='登録データ（女）'!F793,1,0))</f>
        <v/>
      </c>
      <c r="AC793" s="137"/>
      <c r="AV793" s="155"/>
    </row>
    <row r="794" spans="1:48">
      <c r="A794" s="177"/>
      <c r="B794" s="137"/>
      <c r="C794" s="137"/>
      <c r="D794" s="137"/>
      <c r="E794" s="170"/>
      <c r="F794" s="137"/>
      <c r="G794" s="170"/>
      <c r="H794" s="137"/>
      <c r="I794" s="137"/>
      <c r="J794" s="137"/>
      <c r="K794" s="137"/>
      <c r="L794" s="137"/>
      <c r="M794" s="137"/>
      <c r="N794" s="137"/>
      <c r="O794" s="137"/>
      <c r="P794" s="137"/>
      <c r="Q794" s="137"/>
      <c r="R794" s="137"/>
      <c r="S794" s="137"/>
      <c r="T794" s="137"/>
      <c r="U794" s="137"/>
      <c r="V794" s="137"/>
      <c r="W794" s="137"/>
      <c r="X794" s="137"/>
      <c r="Y794" s="137"/>
      <c r="Z794" s="137"/>
      <c r="AA794" s="137"/>
      <c r="AB794" s="129" t="str">
        <f>IF(基本情報登録!$D$10="","",IF(基本情報登録!$D$10='登録データ（女）'!F794,1,0))</f>
        <v/>
      </c>
      <c r="AC794" s="137"/>
      <c r="AV794" s="155"/>
    </row>
    <row r="795" spans="1:48">
      <c r="A795" s="177"/>
      <c r="B795" s="137"/>
      <c r="C795" s="137"/>
      <c r="D795" s="137"/>
      <c r="E795" s="170"/>
      <c r="F795" s="137"/>
      <c r="G795" s="170"/>
      <c r="H795" s="137"/>
      <c r="I795" s="137"/>
      <c r="J795" s="137"/>
      <c r="K795" s="137"/>
      <c r="L795" s="137"/>
      <c r="M795" s="137"/>
      <c r="N795" s="137"/>
      <c r="O795" s="137"/>
      <c r="P795" s="137"/>
      <c r="Q795" s="137"/>
      <c r="R795" s="137"/>
      <c r="S795" s="137"/>
      <c r="T795" s="137"/>
      <c r="U795" s="137"/>
      <c r="V795" s="137"/>
      <c r="W795" s="137"/>
      <c r="X795" s="137"/>
      <c r="Y795" s="137"/>
      <c r="Z795" s="137"/>
      <c r="AA795" s="137"/>
      <c r="AB795" s="129" t="str">
        <f>IF(基本情報登録!$D$10="","",IF(基本情報登録!$D$10='登録データ（女）'!F795,1,0))</f>
        <v/>
      </c>
      <c r="AC795" s="137"/>
      <c r="AV795" s="155"/>
    </row>
    <row r="796" spans="1:48">
      <c r="A796" s="177"/>
      <c r="B796" s="137"/>
      <c r="C796" s="137"/>
      <c r="D796" s="137"/>
      <c r="E796" s="170"/>
      <c r="F796" s="137"/>
      <c r="G796" s="170"/>
      <c r="H796" s="137"/>
      <c r="I796" s="137"/>
      <c r="J796" s="137"/>
      <c r="K796" s="137"/>
      <c r="L796" s="137"/>
      <c r="M796" s="137"/>
      <c r="N796" s="137"/>
      <c r="O796" s="137"/>
      <c r="P796" s="137"/>
      <c r="Q796" s="137"/>
      <c r="R796" s="137"/>
      <c r="S796" s="137"/>
      <c r="T796" s="137"/>
      <c r="U796" s="137"/>
      <c r="V796" s="137"/>
      <c r="W796" s="137"/>
      <c r="X796" s="137"/>
      <c r="Y796" s="137"/>
      <c r="Z796" s="137"/>
      <c r="AA796" s="137"/>
      <c r="AB796" s="129" t="str">
        <f>IF(基本情報登録!$D$10="","",IF(基本情報登録!$D$10='登録データ（女）'!F796,1,0))</f>
        <v/>
      </c>
      <c r="AC796" s="137"/>
      <c r="AV796" s="155"/>
    </row>
    <row r="797" spans="1:48">
      <c r="A797" s="177"/>
      <c r="B797" s="137"/>
      <c r="C797" s="137"/>
      <c r="D797" s="137"/>
      <c r="E797" s="170"/>
      <c r="F797" s="137"/>
      <c r="G797" s="170"/>
      <c r="H797" s="137"/>
      <c r="I797" s="137"/>
      <c r="J797" s="137"/>
      <c r="K797" s="137"/>
      <c r="L797" s="137"/>
      <c r="M797" s="137"/>
      <c r="N797" s="137"/>
      <c r="O797" s="137"/>
      <c r="P797" s="137"/>
      <c r="Q797" s="137"/>
      <c r="R797" s="137"/>
      <c r="S797" s="137"/>
      <c r="T797" s="137"/>
      <c r="U797" s="137"/>
      <c r="V797" s="137"/>
      <c r="W797" s="137"/>
      <c r="X797" s="137"/>
      <c r="Y797" s="137"/>
      <c r="Z797" s="137"/>
      <c r="AA797" s="137"/>
      <c r="AB797" s="129" t="str">
        <f>IF(基本情報登録!$D$10="","",IF(基本情報登録!$D$10='登録データ（女）'!F797,1,0))</f>
        <v/>
      </c>
      <c r="AC797" s="137"/>
      <c r="AV797" s="155"/>
    </row>
    <row r="798" spans="1:48">
      <c r="A798" s="177"/>
      <c r="B798" s="137"/>
      <c r="C798" s="137"/>
      <c r="D798" s="137"/>
      <c r="E798" s="170"/>
      <c r="F798" s="137"/>
      <c r="G798" s="170"/>
      <c r="H798" s="137"/>
      <c r="I798" s="137"/>
      <c r="J798" s="137"/>
      <c r="K798" s="137"/>
      <c r="L798" s="137"/>
      <c r="M798" s="137"/>
      <c r="N798" s="137"/>
      <c r="O798" s="137"/>
      <c r="P798" s="137"/>
      <c r="Q798" s="137"/>
      <c r="R798" s="137"/>
      <c r="S798" s="137"/>
      <c r="T798" s="137"/>
      <c r="U798" s="137"/>
      <c r="V798" s="137"/>
      <c r="W798" s="137"/>
      <c r="X798" s="137"/>
      <c r="Y798" s="137"/>
      <c r="Z798" s="137"/>
      <c r="AA798" s="137"/>
      <c r="AB798" s="129" t="str">
        <f>IF(基本情報登録!$D$10="","",IF(基本情報登録!$D$10='登録データ（女）'!F798,1,0))</f>
        <v/>
      </c>
      <c r="AC798" s="137"/>
      <c r="AV798" s="155"/>
    </row>
    <row r="799" spans="1:48">
      <c r="A799" s="177"/>
      <c r="B799" s="137"/>
      <c r="C799" s="137"/>
      <c r="D799" s="137"/>
      <c r="E799" s="170"/>
      <c r="F799" s="137"/>
      <c r="G799" s="170"/>
      <c r="H799" s="137"/>
      <c r="I799" s="137"/>
      <c r="J799" s="137"/>
      <c r="K799" s="137"/>
      <c r="L799" s="137"/>
      <c r="M799" s="137"/>
      <c r="N799" s="137"/>
      <c r="O799" s="137"/>
      <c r="P799" s="137"/>
      <c r="Q799" s="137"/>
      <c r="R799" s="137"/>
      <c r="S799" s="137"/>
      <c r="T799" s="137"/>
      <c r="U799" s="137"/>
      <c r="V799" s="137"/>
      <c r="W799" s="137"/>
      <c r="X799" s="137"/>
      <c r="Y799" s="137"/>
      <c r="Z799" s="137"/>
      <c r="AA799" s="137"/>
      <c r="AB799" s="129" t="str">
        <f>IF(基本情報登録!$D$10="","",IF(基本情報登録!$D$10='登録データ（女）'!F799,1,0))</f>
        <v/>
      </c>
      <c r="AC799" s="137"/>
      <c r="AV799" s="155"/>
    </row>
    <row r="800" spans="1:48">
      <c r="A800" s="177"/>
      <c r="B800" s="137"/>
      <c r="C800" s="137"/>
      <c r="D800" s="137"/>
      <c r="E800" s="170"/>
      <c r="F800" s="137"/>
      <c r="G800" s="170"/>
      <c r="H800" s="137"/>
      <c r="I800" s="137"/>
      <c r="J800" s="137"/>
      <c r="K800" s="137"/>
      <c r="L800" s="137"/>
      <c r="M800" s="137"/>
      <c r="N800" s="137"/>
      <c r="O800" s="137"/>
      <c r="P800" s="137"/>
      <c r="Q800" s="137"/>
      <c r="R800" s="137"/>
      <c r="S800" s="137"/>
      <c r="T800" s="137"/>
      <c r="U800" s="137"/>
      <c r="V800" s="137"/>
      <c r="W800" s="137"/>
      <c r="X800" s="137"/>
      <c r="Y800" s="137"/>
      <c r="Z800" s="137"/>
      <c r="AA800" s="137"/>
      <c r="AB800" s="129" t="str">
        <f>IF(基本情報登録!$D$10="","",IF(基本情報登録!$D$10='登録データ（女）'!F800,1,0))</f>
        <v/>
      </c>
      <c r="AC800" s="137"/>
      <c r="AV800" s="155"/>
    </row>
    <row r="801" spans="1:48">
      <c r="A801" s="177"/>
      <c r="B801" s="137"/>
      <c r="C801" s="137"/>
      <c r="D801" s="137"/>
      <c r="E801" s="170"/>
      <c r="F801" s="137"/>
      <c r="G801" s="170"/>
      <c r="H801" s="137"/>
      <c r="I801" s="137"/>
      <c r="J801" s="137"/>
      <c r="K801" s="137"/>
      <c r="L801" s="137"/>
      <c r="M801" s="137"/>
      <c r="N801" s="137"/>
      <c r="O801" s="137"/>
      <c r="P801" s="137"/>
      <c r="Q801" s="137"/>
      <c r="R801" s="137"/>
      <c r="S801" s="137"/>
      <c r="T801" s="137"/>
      <c r="U801" s="137"/>
      <c r="V801" s="137"/>
      <c r="W801" s="137"/>
      <c r="X801" s="137"/>
      <c r="Y801" s="137"/>
      <c r="Z801" s="137"/>
      <c r="AA801" s="137"/>
      <c r="AB801" s="129" t="str">
        <f>IF(基本情報登録!$D$10="","",IF(基本情報登録!$D$10='登録データ（女）'!F801,1,0))</f>
        <v/>
      </c>
      <c r="AC801" s="137"/>
      <c r="AV801" s="155"/>
    </row>
    <row r="802" spans="1:48">
      <c r="A802" s="177"/>
      <c r="B802" s="137"/>
      <c r="C802" s="137"/>
      <c r="D802" s="137"/>
      <c r="E802" s="170"/>
      <c r="F802" s="137"/>
      <c r="G802" s="170"/>
      <c r="H802" s="137"/>
      <c r="I802" s="137"/>
      <c r="J802" s="137"/>
      <c r="K802" s="137"/>
      <c r="L802" s="137"/>
      <c r="M802" s="137"/>
      <c r="N802" s="137"/>
      <c r="O802" s="137"/>
      <c r="P802" s="137"/>
      <c r="Q802" s="137"/>
      <c r="R802" s="137"/>
      <c r="S802" s="137"/>
      <c r="T802" s="137"/>
      <c r="U802" s="137"/>
      <c r="V802" s="137"/>
      <c r="W802" s="137"/>
      <c r="X802" s="137"/>
      <c r="Y802" s="137"/>
      <c r="Z802" s="137"/>
      <c r="AA802" s="137"/>
      <c r="AB802" s="129" t="str">
        <f>IF(基本情報登録!$D$10="","",IF(基本情報登録!$D$10='登録データ（女）'!F802,1,0))</f>
        <v/>
      </c>
      <c r="AC802" s="137"/>
      <c r="AV802" s="155"/>
    </row>
    <row r="803" spans="1:48">
      <c r="A803" s="177"/>
      <c r="B803" s="137"/>
      <c r="C803" s="137"/>
      <c r="D803" s="137"/>
      <c r="E803" s="170"/>
      <c r="F803" s="137"/>
      <c r="G803" s="170"/>
      <c r="H803" s="137"/>
      <c r="I803" s="137"/>
      <c r="J803" s="137"/>
      <c r="K803" s="137"/>
      <c r="L803" s="137"/>
      <c r="M803" s="137"/>
      <c r="N803" s="137"/>
      <c r="O803" s="137"/>
      <c r="P803" s="137"/>
      <c r="Q803" s="137"/>
      <c r="R803" s="137"/>
      <c r="S803" s="137"/>
      <c r="T803" s="137"/>
      <c r="U803" s="137"/>
      <c r="V803" s="137"/>
      <c r="W803" s="137"/>
      <c r="X803" s="137"/>
      <c r="Y803" s="137"/>
      <c r="Z803" s="137"/>
      <c r="AA803" s="137"/>
      <c r="AB803" s="129" t="str">
        <f>IF(基本情報登録!$D$10="","",IF(基本情報登録!$D$10='登録データ（女）'!F803,1,0))</f>
        <v/>
      </c>
      <c r="AC803" s="137"/>
      <c r="AV803" s="155"/>
    </row>
    <row r="804" spans="1:48">
      <c r="A804" s="177"/>
      <c r="B804" s="137"/>
      <c r="C804" s="137"/>
      <c r="D804" s="137"/>
      <c r="E804" s="170"/>
      <c r="F804" s="137"/>
      <c r="G804" s="170"/>
      <c r="H804" s="137"/>
      <c r="I804" s="137"/>
      <c r="J804" s="137"/>
      <c r="K804" s="137"/>
      <c r="L804" s="137"/>
      <c r="M804" s="137"/>
      <c r="N804" s="137"/>
      <c r="O804" s="137"/>
      <c r="P804" s="137"/>
      <c r="Q804" s="137"/>
      <c r="R804" s="137"/>
      <c r="S804" s="137"/>
      <c r="T804" s="137"/>
      <c r="U804" s="137"/>
      <c r="V804" s="137"/>
      <c r="W804" s="137"/>
      <c r="X804" s="137"/>
      <c r="Y804" s="137"/>
      <c r="Z804" s="137"/>
      <c r="AA804" s="137"/>
      <c r="AB804" s="129" t="str">
        <f>IF(基本情報登録!$D$10="","",IF(基本情報登録!$D$10='登録データ（女）'!F804,1,0))</f>
        <v/>
      </c>
      <c r="AC804" s="137"/>
      <c r="AV804" s="155"/>
    </row>
    <row r="805" spans="1:48">
      <c r="A805" s="177"/>
      <c r="B805" s="137"/>
      <c r="C805" s="137"/>
      <c r="D805" s="137"/>
      <c r="E805" s="170"/>
      <c r="F805" s="137"/>
      <c r="G805" s="170"/>
      <c r="H805" s="137"/>
      <c r="I805" s="137"/>
      <c r="J805" s="137"/>
      <c r="K805" s="137"/>
      <c r="L805" s="137"/>
      <c r="M805" s="137"/>
      <c r="N805" s="137"/>
      <c r="O805" s="137"/>
      <c r="P805" s="137"/>
      <c r="Q805" s="137"/>
      <c r="R805" s="137"/>
      <c r="S805" s="137"/>
      <c r="T805" s="137"/>
      <c r="U805" s="137"/>
      <c r="V805" s="137"/>
      <c r="W805" s="137"/>
      <c r="X805" s="137"/>
      <c r="Y805" s="137"/>
      <c r="Z805" s="137"/>
      <c r="AA805" s="137"/>
      <c r="AB805" s="129" t="str">
        <f>IF(基本情報登録!$D$10="","",IF(基本情報登録!$D$10='登録データ（女）'!F805,1,0))</f>
        <v/>
      </c>
      <c r="AC805" s="137"/>
      <c r="AV805" s="155"/>
    </row>
    <row r="806" spans="1:48">
      <c r="A806" s="177"/>
      <c r="B806" s="137"/>
      <c r="C806" s="137"/>
      <c r="D806" s="137"/>
      <c r="E806" s="170"/>
      <c r="F806" s="137"/>
      <c r="G806" s="170"/>
      <c r="H806" s="137"/>
      <c r="I806" s="137"/>
      <c r="J806" s="137"/>
      <c r="K806" s="137"/>
      <c r="L806" s="137"/>
      <c r="M806" s="137"/>
      <c r="N806" s="137"/>
      <c r="O806" s="137"/>
      <c r="P806" s="137"/>
      <c r="Q806" s="137"/>
      <c r="R806" s="137"/>
      <c r="S806" s="137"/>
      <c r="T806" s="137"/>
      <c r="U806" s="137"/>
      <c r="V806" s="137"/>
      <c r="W806" s="137"/>
      <c r="X806" s="137"/>
      <c r="Y806" s="137"/>
      <c r="Z806" s="137"/>
      <c r="AA806" s="137"/>
      <c r="AB806" s="129" t="str">
        <f>IF(基本情報登録!$D$10="","",IF(基本情報登録!$D$10='登録データ（女）'!F806,1,0))</f>
        <v/>
      </c>
      <c r="AC806" s="137"/>
      <c r="AV806" s="155"/>
    </row>
    <row r="807" spans="1:48">
      <c r="A807" s="177"/>
      <c r="B807" s="137"/>
      <c r="C807" s="137"/>
      <c r="D807" s="137"/>
      <c r="E807" s="170"/>
      <c r="F807" s="137"/>
      <c r="G807" s="170"/>
      <c r="H807" s="137"/>
      <c r="I807" s="137"/>
      <c r="J807" s="137"/>
      <c r="K807" s="137"/>
      <c r="L807" s="137"/>
      <c r="M807" s="137"/>
      <c r="N807" s="137"/>
      <c r="O807" s="137"/>
      <c r="P807" s="137"/>
      <c r="Q807" s="137"/>
      <c r="R807" s="137"/>
      <c r="S807" s="137"/>
      <c r="T807" s="137"/>
      <c r="U807" s="137"/>
      <c r="V807" s="137"/>
      <c r="W807" s="137"/>
      <c r="X807" s="137"/>
      <c r="Y807" s="137"/>
      <c r="Z807" s="137"/>
      <c r="AA807" s="137"/>
      <c r="AB807" s="129" t="str">
        <f>IF(基本情報登録!$D$10="","",IF(基本情報登録!$D$10='登録データ（女）'!F807,1,0))</f>
        <v/>
      </c>
      <c r="AC807" s="137"/>
      <c r="AV807" s="155"/>
    </row>
    <row r="808" spans="1:48">
      <c r="A808" s="177"/>
      <c r="B808" s="137"/>
      <c r="C808" s="137"/>
      <c r="D808" s="137"/>
      <c r="E808" s="170"/>
      <c r="F808" s="137"/>
      <c r="G808" s="170"/>
      <c r="H808" s="137"/>
      <c r="I808" s="137"/>
      <c r="J808" s="137"/>
      <c r="K808" s="137"/>
      <c r="L808" s="137"/>
      <c r="M808" s="137"/>
      <c r="N808" s="137"/>
      <c r="O808" s="137"/>
      <c r="P808" s="137"/>
      <c r="Q808" s="137"/>
      <c r="R808" s="137"/>
      <c r="S808" s="137"/>
      <c r="T808" s="137"/>
      <c r="U808" s="137"/>
      <c r="V808" s="137"/>
      <c r="W808" s="137"/>
      <c r="X808" s="137"/>
      <c r="Y808" s="137"/>
      <c r="Z808" s="137"/>
      <c r="AA808" s="137"/>
      <c r="AB808" s="129" t="str">
        <f>IF(基本情報登録!$D$10="","",IF(基本情報登録!$D$10='登録データ（女）'!F808,1,0))</f>
        <v/>
      </c>
      <c r="AC808" s="137"/>
      <c r="AV808" s="155"/>
    </row>
    <row r="809" spans="1:48">
      <c r="A809" s="177"/>
      <c r="B809" s="137"/>
      <c r="C809" s="137"/>
      <c r="D809" s="137"/>
      <c r="E809" s="170"/>
      <c r="F809" s="137"/>
      <c r="G809" s="170"/>
      <c r="H809" s="137"/>
      <c r="I809" s="137"/>
      <c r="J809" s="137"/>
      <c r="K809" s="137"/>
      <c r="L809" s="137"/>
      <c r="M809" s="137"/>
      <c r="N809" s="137"/>
      <c r="O809" s="137"/>
      <c r="P809" s="137"/>
      <c r="Q809" s="137"/>
      <c r="R809" s="137"/>
      <c r="S809" s="137"/>
      <c r="T809" s="137"/>
      <c r="U809" s="137"/>
      <c r="V809" s="137"/>
      <c r="W809" s="137"/>
      <c r="X809" s="137"/>
      <c r="Y809" s="137"/>
      <c r="Z809" s="137"/>
      <c r="AA809" s="137"/>
      <c r="AB809" s="129" t="str">
        <f>IF(基本情報登録!$D$10="","",IF(基本情報登録!$D$10='登録データ（女）'!F809,1,0))</f>
        <v/>
      </c>
      <c r="AC809" s="137"/>
      <c r="AV809" s="155"/>
    </row>
    <row r="810" spans="1:48">
      <c r="A810" s="177"/>
      <c r="B810" s="137"/>
      <c r="C810" s="137"/>
      <c r="D810" s="137"/>
      <c r="E810" s="170"/>
      <c r="F810" s="137"/>
      <c r="G810" s="170"/>
      <c r="H810" s="137"/>
      <c r="I810" s="137"/>
      <c r="J810" s="137"/>
      <c r="K810" s="137"/>
      <c r="L810" s="137"/>
      <c r="M810" s="137"/>
      <c r="N810" s="137"/>
      <c r="O810" s="137"/>
      <c r="P810" s="137"/>
      <c r="Q810" s="137"/>
      <c r="R810" s="137"/>
      <c r="S810" s="137"/>
      <c r="T810" s="137"/>
      <c r="U810" s="137"/>
      <c r="V810" s="137"/>
      <c r="W810" s="137"/>
      <c r="X810" s="137"/>
      <c r="Y810" s="137"/>
      <c r="Z810" s="137"/>
      <c r="AA810" s="137"/>
      <c r="AB810" s="129" t="str">
        <f>IF(基本情報登録!$D$10="","",IF(基本情報登録!$D$10='登録データ（女）'!F810,1,0))</f>
        <v/>
      </c>
      <c r="AC810" s="137"/>
      <c r="AV810" s="155"/>
    </row>
    <row r="811" spans="1:48">
      <c r="A811" s="177"/>
      <c r="B811" s="137"/>
      <c r="C811" s="137"/>
      <c r="D811" s="137"/>
      <c r="E811" s="170"/>
      <c r="F811" s="137"/>
      <c r="G811" s="170"/>
      <c r="H811" s="137"/>
      <c r="I811" s="137"/>
      <c r="J811" s="137"/>
      <c r="K811" s="137"/>
      <c r="L811" s="137"/>
      <c r="M811" s="137"/>
      <c r="N811" s="137"/>
      <c r="O811" s="137"/>
      <c r="P811" s="137"/>
      <c r="Q811" s="137"/>
      <c r="R811" s="137"/>
      <c r="S811" s="137"/>
      <c r="T811" s="137"/>
      <c r="U811" s="137"/>
      <c r="V811" s="137"/>
      <c r="W811" s="137"/>
      <c r="X811" s="137"/>
      <c r="Y811" s="137"/>
      <c r="Z811" s="137"/>
      <c r="AA811" s="137"/>
      <c r="AB811" s="129" t="str">
        <f>IF(基本情報登録!$D$10="","",IF(基本情報登録!$D$10='登録データ（女）'!F811,1,0))</f>
        <v/>
      </c>
      <c r="AC811" s="137"/>
      <c r="AV811" s="155"/>
    </row>
    <row r="812" spans="1:48">
      <c r="A812" s="177"/>
      <c r="B812" s="137"/>
      <c r="C812" s="137"/>
      <c r="D812" s="137"/>
      <c r="E812" s="170"/>
      <c r="F812" s="137"/>
      <c r="G812" s="170"/>
      <c r="H812" s="137"/>
      <c r="I812" s="137"/>
      <c r="J812" s="137"/>
      <c r="K812" s="137"/>
      <c r="L812" s="137"/>
      <c r="M812" s="137"/>
      <c r="N812" s="137"/>
      <c r="O812" s="137"/>
      <c r="P812" s="137"/>
      <c r="Q812" s="137"/>
      <c r="R812" s="137"/>
      <c r="S812" s="137"/>
      <c r="T812" s="137"/>
      <c r="U812" s="137"/>
      <c r="V812" s="137"/>
      <c r="W812" s="137"/>
      <c r="X812" s="137"/>
      <c r="Y812" s="137"/>
      <c r="Z812" s="137"/>
      <c r="AA812" s="137"/>
      <c r="AB812" s="129" t="str">
        <f>IF(基本情報登録!$D$10="","",IF(基本情報登録!$D$10='登録データ（女）'!F812,1,0))</f>
        <v/>
      </c>
      <c r="AC812" s="137"/>
      <c r="AV812" s="155"/>
    </row>
    <row r="813" spans="1:48">
      <c r="A813" s="177"/>
      <c r="B813" s="137"/>
      <c r="C813" s="137"/>
      <c r="D813" s="137"/>
      <c r="E813" s="170"/>
      <c r="F813" s="137"/>
      <c r="G813" s="170"/>
      <c r="H813" s="137"/>
      <c r="I813" s="137"/>
      <c r="J813" s="137"/>
      <c r="K813" s="137"/>
      <c r="L813" s="137"/>
      <c r="M813" s="137"/>
      <c r="N813" s="137"/>
      <c r="O813" s="137"/>
      <c r="P813" s="137"/>
      <c r="Q813" s="137"/>
      <c r="R813" s="137"/>
      <c r="S813" s="137"/>
      <c r="T813" s="137"/>
      <c r="U813" s="137"/>
      <c r="V813" s="137"/>
      <c r="W813" s="137"/>
      <c r="X813" s="137"/>
      <c r="Y813" s="137"/>
      <c r="Z813" s="137"/>
      <c r="AA813" s="137"/>
      <c r="AB813" s="129" t="str">
        <f>IF(基本情報登録!$D$10="","",IF(基本情報登録!$D$10='登録データ（女）'!F813,1,0))</f>
        <v/>
      </c>
      <c r="AC813" s="137"/>
      <c r="AV813" s="155"/>
    </row>
    <row r="814" spans="1:48">
      <c r="A814" s="177"/>
      <c r="B814" s="137"/>
      <c r="C814" s="137"/>
      <c r="D814" s="137"/>
      <c r="E814" s="170"/>
      <c r="F814" s="137"/>
      <c r="G814" s="170"/>
      <c r="H814" s="137"/>
      <c r="I814" s="137"/>
      <c r="J814" s="137"/>
      <c r="K814" s="137"/>
      <c r="L814" s="137"/>
      <c r="M814" s="137"/>
      <c r="N814" s="137"/>
      <c r="O814" s="137"/>
      <c r="P814" s="137"/>
      <c r="Q814" s="137"/>
      <c r="R814" s="137"/>
      <c r="S814" s="137"/>
      <c r="T814" s="137"/>
      <c r="U814" s="137"/>
      <c r="V814" s="137"/>
      <c r="W814" s="137"/>
      <c r="X814" s="137"/>
      <c r="Y814" s="137"/>
      <c r="Z814" s="137"/>
      <c r="AA814" s="137"/>
      <c r="AB814" s="129" t="str">
        <f>IF(基本情報登録!$D$10="","",IF(基本情報登録!$D$10='登録データ（女）'!F814,1,0))</f>
        <v/>
      </c>
      <c r="AC814" s="137"/>
      <c r="AV814" s="155"/>
    </row>
    <row r="815" spans="1:48">
      <c r="A815" s="177"/>
      <c r="B815" s="137"/>
      <c r="C815" s="137"/>
      <c r="D815" s="137"/>
      <c r="E815" s="170"/>
      <c r="F815" s="137"/>
      <c r="G815" s="170"/>
      <c r="H815" s="137"/>
      <c r="I815" s="137"/>
      <c r="J815" s="137"/>
      <c r="K815" s="137"/>
      <c r="L815" s="137"/>
      <c r="M815" s="137"/>
      <c r="N815" s="137"/>
      <c r="O815" s="137"/>
      <c r="P815" s="137"/>
      <c r="Q815" s="137"/>
      <c r="R815" s="137"/>
      <c r="S815" s="137"/>
      <c r="T815" s="137"/>
      <c r="U815" s="137"/>
      <c r="V815" s="137"/>
      <c r="W815" s="137"/>
      <c r="X815" s="137"/>
      <c r="Y815" s="137"/>
      <c r="Z815" s="137"/>
      <c r="AA815" s="137"/>
      <c r="AB815" s="129" t="str">
        <f>IF(基本情報登録!$D$10="","",IF(基本情報登録!$D$10='登録データ（女）'!F815,1,0))</f>
        <v/>
      </c>
      <c r="AC815" s="137"/>
      <c r="AV815" s="155"/>
    </row>
    <row r="816" spans="1:48">
      <c r="A816" s="177"/>
      <c r="B816" s="137"/>
      <c r="C816" s="137"/>
      <c r="D816" s="137"/>
      <c r="E816" s="170"/>
      <c r="F816" s="137"/>
      <c r="G816" s="170"/>
      <c r="H816" s="137"/>
      <c r="I816" s="137"/>
      <c r="J816" s="137"/>
      <c r="K816" s="137"/>
      <c r="L816" s="137"/>
      <c r="M816" s="137"/>
      <c r="N816" s="137"/>
      <c r="O816" s="137"/>
      <c r="P816" s="137"/>
      <c r="Q816" s="137"/>
      <c r="R816" s="137"/>
      <c r="S816" s="137"/>
      <c r="T816" s="137"/>
      <c r="U816" s="137"/>
      <c r="V816" s="137"/>
      <c r="W816" s="137"/>
      <c r="X816" s="137"/>
      <c r="Y816" s="137"/>
      <c r="Z816" s="137"/>
      <c r="AA816" s="137"/>
      <c r="AB816" s="129" t="str">
        <f>IF(基本情報登録!$D$10="","",IF(基本情報登録!$D$10='登録データ（女）'!F816,1,0))</f>
        <v/>
      </c>
      <c r="AC816" s="137"/>
      <c r="AV816" s="155"/>
    </row>
    <row r="817" spans="1:48">
      <c r="A817" s="177"/>
      <c r="B817" s="137"/>
      <c r="C817" s="137"/>
      <c r="D817" s="137"/>
      <c r="E817" s="170"/>
      <c r="F817" s="137"/>
      <c r="G817" s="170"/>
      <c r="H817" s="137"/>
      <c r="I817" s="137"/>
      <c r="J817" s="137"/>
      <c r="K817" s="137"/>
      <c r="L817" s="137"/>
      <c r="M817" s="137"/>
      <c r="N817" s="137"/>
      <c r="O817" s="137"/>
      <c r="P817" s="137"/>
      <c r="Q817" s="137"/>
      <c r="R817" s="137"/>
      <c r="S817" s="137"/>
      <c r="T817" s="137"/>
      <c r="U817" s="137"/>
      <c r="V817" s="137"/>
      <c r="W817" s="137"/>
      <c r="X817" s="137"/>
      <c r="Y817" s="137"/>
      <c r="Z817" s="137"/>
      <c r="AA817" s="137"/>
      <c r="AB817" s="129" t="str">
        <f>IF(基本情報登録!$D$10="","",IF(基本情報登録!$D$10='登録データ（女）'!F817,1,0))</f>
        <v/>
      </c>
      <c r="AC817" s="137"/>
      <c r="AV817" s="155"/>
    </row>
    <row r="818" spans="1:48">
      <c r="A818" s="177"/>
      <c r="B818" s="137"/>
      <c r="C818" s="137"/>
      <c r="D818" s="137"/>
      <c r="E818" s="170"/>
      <c r="F818" s="137"/>
      <c r="G818" s="170"/>
      <c r="H818" s="137"/>
      <c r="I818" s="137"/>
      <c r="J818" s="137"/>
      <c r="K818" s="137"/>
      <c r="L818" s="137"/>
      <c r="M818" s="137"/>
      <c r="N818" s="137"/>
      <c r="O818" s="137"/>
      <c r="P818" s="137"/>
      <c r="Q818" s="137"/>
      <c r="R818" s="137"/>
      <c r="S818" s="137"/>
      <c r="T818" s="137"/>
      <c r="U818" s="137"/>
      <c r="V818" s="137"/>
      <c r="W818" s="137"/>
      <c r="X818" s="137"/>
      <c r="Y818" s="137"/>
      <c r="Z818" s="137"/>
      <c r="AA818" s="137"/>
      <c r="AB818" s="129" t="str">
        <f>IF(基本情報登録!$D$10="","",IF(基本情報登録!$D$10='登録データ（女）'!F818,1,0))</f>
        <v/>
      </c>
      <c r="AC818" s="137"/>
      <c r="AV818" s="155"/>
    </row>
    <row r="819" spans="1:48">
      <c r="A819" s="177"/>
      <c r="B819" s="137"/>
      <c r="C819" s="137"/>
      <c r="D819" s="137"/>
      <c r="E819" s="170"/>
      <c r="F819" s="137"/>
      <c r="G819" s="170"/>
      <c r="H819" s="137"/>
      <c r="I819" s="137"/>
      <c r="J819" s="137"/>
      <c r="K819" s="137"/>
      <c r="L819" s="137"/>
      <c r="M819" s="137"/>
      <c r="N819" s="137"/>
      <c r="O819" s="137"/>
      <c r="P819" s="137"/>
      <c r="Q819" s="137"/>
      <c r="R819" s="137"/>
      <c r="S819" s="137"/>
      <c r="T819" s="137"/>
      <c r="U819" s="137"/>
      <c r="V819" s="137"/>
      <c r="W819" s="137"/>
      <c r="X819" s="137"/>
      <c r="Y819" s="137"/>
      <c r="Z819" s="137"/>
      <c r="AA819" s="137"/>
      <c r="AB819" s="129" t="str">
        <f>IF(基本情報登録!$D$10="","",IF(基本情報登録!$D$10='登録データ（女）'!F819,1,0))</f>
        <v/>
      </c>
      <c r="AC819" s="137"/>
      <c r="AV819" s="155"/>
    </row>
    <row r="820" spans="1:48">
      <c r="A820" s="177"/>
      <c r="B820" s="137"/>
      <c r="C820" s="137"/>
      <c r="D820" s="137"/>
      <c r="E820" s="170"/>
      <c r="F820" s="137"/>
      <c r="G820" s="170"/>
      <c r="H820" s="137"/>
      <c r="I820" s="137"/>
      <c r="J820" s="137"/>
      <c r="K820" s="137"/>
      <c r="L820" s="137"/>
      <c r="M820" s="137"/>
      <c r="N820" s="137"/>
      <c r="O820" s="137"/>
      <c r="P820" s="137"/>
      <c r="Q820" s="137"/>
      <c r="R820" s="137"/>
      <c r="S820" s="137"/>
      <c r="T820" s="137"/>
      <c r="U820" s="137"/>
      <c r="V820" s="137"/>
      <c r="W820" s="137"/>
      <c r="X820" s="137"/>
      <c r="Y820" s="137"/>
      <c r="Z820" s="137"/>
      <c r="AA820" s="137"/>
      <c r="AB820" s="129" t="str">
        <f>IF(基本情報登録!$D$10="","",IF(基本情報登録!$D$10='登録データ（女）'!F820,1,0))</f>
        <v/>
      </c>
      <c r="AC820" s="137"/>
      <c r="AV820" s="155"/>
    </row>
    <row r="821" spans="1:48">
      <c r="A821" s="177"/>
      <c r="B821" s="137"/>
      <c r="C821" s="137"/>
      <c r="D821" s="137"/>
      <c r="E821" s="170"/>
      <c r="F821" s="137"/>
      <c r="G821" s="170"/>
      <c r="H821" s="137"/>
      <c r="I821" s="137"/>
      <c r="J821" s="137"/>
      <c r="K821" s="137"/>
      <c r="L821" s="137"/>
      <c r="M821" s="137"/>
      <c r="N821" s="137"/>
      <c r="O821" s="137"/>
      <c r="P821" s="137"/>
      <c r="Q821" s="137"/>
      <c r="R821" s="137"/>
      <c r="S821" s="137"/>
      <c r="T821" s="137"/>
      <c r="U821" s="137"/>
      <c r="V821" s="137"/>
      <c r="W821" s="137"/>
      <c r="X821" s="137"/>
      <c r="Y821" s="137"/>
      <c r="Z821" s="137"/>
      <c r="AA821" s="137"/>
      <c r="AB821" s="129" t="str">
        <f>IF(基本情報登録!$D$10="","",IF(基本情報登録!$D$10='登録データ（女）'!F821,1,0))</f>
        <v/>
      </c>
      <c r="AC821" s="137"/>
      <c r="AV821" s="155"/>
    </row>
    <row r="822" spans="1:48">
      <c r="A822" s="177"/>
      <c r="B822" s="137"/>
      <c r="C822" s="137"/>
      <c r="D822" s="137"/>
      <c r="E822" s="170"/>
      <c r="F822" s="137"/>
      <c r="G822" s="170"/>
      <c r="H822" s="137"/>
      <c r="I822" s="137"/>
      <c r="J822" s="137"/>
      <c r="K822" s="137"/>
      <c r="L822" s="137"/>
      <c r="M822" s="137"/>
      <c r="N822" s="137"/>
      <c r="O822" s="137"/>
      <c r="P822" s="137"/>
      <c r="Q822" s="137"/>
      <c r="R822" s="137"/>
      <c r="S822" s="137"/>
      <c r="T822" s="137"/>
      <c r="U822" s="137"/>
      <c r="V822" s="137"/>
      <c r="W822" s="137"/>
      <c r="X822" s="137"/>
      <c r="Y822" s="137"/>
      <c r="Z822" s="137"/>
      <c r="AA822" s="137"/>
      <c r="AB822" s="129" t="str">
        <f>IF(基本情報登録!$D$10="","",IF(基本情報登録!$D$10='登録データ（女）'!F822,1,0))</f>
        <v/>
      </c>
      <c r="AC822" s="137"/>
      <c r="AV822" s="155"/>
    </row>
    <row r="823" spans="1:48">
      <c r="A823" s="177"/>
      <c r="B823" s="137"/>
      <c r="C823" s="137"/>
      <c r="D823" s="137"/>
      <c r="E823" s="170"/>
      <c r="F823" s="137"/>
      <c r="G823" s="170"/>
      <c r="H823" s="137"/>
      <c r="I823" s="137"/>
      <c r="J823" s="137"/>
      <c r="K823" s="137"/>
      <c r="L823" s="137"/>
      <c r="M823" s="137"/>
      <c r="N823" s="137"/>
      <c r="O823" s="137"/>
      <c r="P823" s="137"/>
      <c r="Q823" s="137"/>
      <c r="R823" s="137"/>
      <c r="S823" s="137"/>
      <c r="T823" s="137"/>
      <c r="U823" s="137"/>
      <c r="V823" s="137"/>
      <c r="W823" s="137"/>
      <c r="X823" s="137"/>
      <c r="Y823" s="137"/>
      <c r="Z823" s="137"/>
      <c r="AA823" s="137"/>
      <c r="AB823" s="129" t="str">
        <f>IF(基本情報登録!$D$10="","",IF(基本情報登録!$D$10='登録データ（女）'!F823,1,0))</f>
        <v/>
      </c>
      <c r="AC823" s="137"/>
      <c r="AV823" s="155"/>
    </row>
    <row r="824" spans="1:48">
      <c r="A824" s="177"/>
      <c r="B824" s="137"/>
      <c r="C824" s="137"/>
      <c r="D824" s="137"/>
      <c r="E824" s="170"/>
      <c r="F824" s="137"/>
      <c r="G824" s="170"/>
      <c r="H824" s="137"/>
      <c r="I824" s="137"/>
      <c r="J824" s="137"/>
      <c r="K824" s="137"/>
      <c r="L824" s="137"/>
      <c r="M824" s="137"/>
      <c r="N824" s="137"/>
      <c r="O824" s="137"/>
      <c r="P824" s="137"/>
      <c r="Q824" s="137"/>
      <c r="R824" s="137"/>
      <c r="S824" s="137"/>
      <c r="T824" s="137"/>
      <c r="U824" s="137"/>
      <c r="V824" s="137"/>
      <c r="W824" s="137"/>
      <c r="X824" s="137"/>
      <c r="Y824" s="137"/>
      <c r="Z824" s="137"/>
      <c r="AA824" s="137"/>
      <c r="AB824" s="129" t="str">
        <f>IF(基本情報登録!$D$10="","",IF(基本情報登録!$D$10='登録データ（女）'!F824,1,0))</f>
        <v/>
      </c>
      <c r="AC824" s="137"/>
      <c r="AV824" s="155"/>
    </row>
    <row r="825" spans="1:48">
      <c r="A825" s="177"/>
      <c r="B825" s="137"/>
      <c r="C825" s="137"/>
      <c r="D825" s="137"/>
      <c r="E825" s="170"/>
      <c r="F825" s="137"/>
      <c r="G825" s="170"/>
      <c r="H825" s="137"/>
      <c r="I825" s="137"/>
      <c r="J825" s="137"/>
      <c r="K825" s="137"/>
      <c r="L825" s="137"/>
      <c r="M825" s="137"/>
      <c r="N825" s="137"/>
      <c r="O825" s="137"/>
      <c r="P825" s="137"/>
      <c r="Q825" s="137"/>
      <c r="R825" s="137"/>
      <c r="S825" s="137"/>
      <c r="T825" s="137"/>
      <c r="U825" s="137"/>
      <c r="V825" s="137"/>
      <c r="W825" s="137"/>
      <c r="X825" s="137"/>
      <c r="Y825" s="137"/>
      <c r="Z825" s="137"/>
      <c r="AA825" s="137"/>
      <c r="AB825" s="129" t="str">
        <f>IF(基本情報登録!$D$10="","",IF(基本情報登録!$D$10='登録データ（女）'!F825,1,0))</f>
        <v/>
      </c>
      <c r="AC825" s="137"/>
      <c r="AV825" s="155"/>
    </row>
    <row r="826" spans="1:48">
      <c r="A826" s="177"/>
      <c r="B826" s="137"/>
      <c r="C826" s="137"/>
      <c r="D826" s="137"/>
      <c r="E826" s="170"/>
      <c r="F826" s="137"/>
      <c r="G826" s="170"/>
      <c r="H826" s="137"/>
      <c r="I826" s="137"/>
      <c r="J826" s="137"/>
      <c r="K826" s="137"/>
      <c r="L826" s="137"/>
      <c r="M826" s="137"/>
      <c r="N826" s="137"/>
      <c r="O826" s="137"/>
      <c r="P826" s="137"/>
      <c r="Q826" s="137"/>
      <c r="R826" s="137"/>
      <c r="S826" s="137"/>
      <c r="T826" s="137"/>
      <c r="U826" s="137"/>
      <c r="V826" s="137"/>
      <c r="W826" s="137"/>
      <c r="X826" s="137"/>
      <c r="Y826" s="137"/>
      <c r="Z826" s="137"/>
      <c r="AA826" s="137"/>
      <c r="AB826" s="129" t="str">
        <f>IF(基本情報登録!$D$10="","",IF(基本情報登録!$D$10='登録データ（女）'!F826,1,0))</f>
        <v/>
      </c>
      <c r="AC826" s="137"/>
      <c r="AV826" s="155"/>
    </row>
    <row r="827" spans="1:48">
      <c r="A827" s="177"/>
      <c r="B827" s="137"/>
      <c r="C827" s="137"/>
      <c r="D827" s="137"/>
      <c r="E827" s="170"/>
      <c r="F827" s="137"/>
      <c r="G827" s="170"/>
      <c r="H827" s="137"/>
      <c r="I827" s="137"/>
      <c r="J827" s="137"/>
      <c r="K827" s="137"/>
      <c r="L827" s="137"/>
      <c r="M827" s="137"/>
      <c r="N827" s="137"/>
      <c r="O827" s="137"/>
      <c r="P827" s="137"/>
      <c r="Q827" s="137"/>
      <c r="R827" s="137"/>
      <c r="S827" s="137"/>
      <c r="T827" s="137"/>
      <c r="U827" s="137"/>
      <c r="V827" s="137"/>
      <c r="W827" s="137"/>
      <c r="X827" s="137"/>
      <c r="Y827" s="137"/>
      <c r="Z827" s="137"/>
      <c r="AA827" s="137"/>
      <c r="AB827" s="129" t="str">
        <f>IF(基本情報登録!$D$10="","",IF(基本情報登録!$D$10='登録データ（女）'!F827,1,0))</f>
        <v/>
      </c>
      <c r="AC827" s="137"/>
      <c r="AV827" s="155"/>
    </row>
    <row r="828" spans="1:48">
      <c r="A828" s="177"/>
      <c r="B828" s="137"/>
      <c r="C828" s="137"/>
      <c r="D828" s="137"/>
      <c r="E828" s="170"/>
      <c r="F828" s="137"/>
      <c r="G828" s="170"/>
      <c r="H828" s="137"/>
      <c r="I828" s="137"/>
      <c r="J828" s="137"/>
      <c r="K828" s="137"/>
      <c r="L828" s="137"/>
      <c r="M828" s="137"/>
      <c r="N828" s="137"/>
      <c r="O828" s="137"/>
      <c r="P828" s="137"/>
      <c r="Q828" s="137"/>
      <c r="R828" s="137"/>
      <c r="S828" s="137"/>
      <c r="T828" s="137"/>
      <c r="U828" s="137"/>
      <c r="V828" s="137"/>
      <c r="W828" s="137"/>
      <c r="X828" s="137"/>
      <c r="Y828" s="137"/>
      <c r="Z828" s="137"/>
      <c r="AA828" s="137"/>
      <c r="AB828" s="129" t="str">
        <f>IF(基本情報登録!$D$10="","",IF(基本情報登録!$D$10='登録データ（女）'!F828,1,0))</f>
        <v/>
      </c>
      <c r="AC828" s="137"/>
      <c r="AV828" s="155"/>
    </row>
    <row r="829" spans="1:48">
      <c r="A829" s="177"/>
      <c r="B829" s="137"/>
      <c r="C829" s="137"/>
      <c r="D829" s="137"/>
      <c r="E829" s="170"/>
      <c r="F829" s="137"/>
      <c r="G829" s="170"/>
      <c r="H829" s="137"/>
      <c r="I829" s="137"/>
      <c r="J829" s="137"/>
      <c r="K829" s="137"/>
      <c r="L829" s="137"/>
      <c r="M829" s="137"/>
      <c r="N829" s="137"/>
      <c r="O829" s="137"/>
      <c r="P829" s="137"/>
      <c r="Q829" s="137"/>
      <c r="R829" s="137"/>
      <c r="S829" s="137"/>
      <c r="T829" s="137"/>
      <c r="U829" s="137"/>
      <c r="V829" s="137"/>
      <c r="W829" s="137"/>
      <c r="X829" s="137"/>
      <c r="Y829" s="137"/>
      <c r="Z829" s="137"/>
      <c r="AA829" s="137"/>
      <c r="AB829" s="129" t="str">
        <f>IF(基本情報登録!$D$10="","",IF(基本情報登録!$D$10='登録データ（女）'!F829,1,0))</f>
        <v/>
      </c>
      <c r="AC829" s="137"/>
      <c r="AV829" s="155"/>
    </row>
    <row r="830" spans="1:48">
      <c r="A830" s="177"/>
      <c r="B830" s="137"/>
      <c r="C830" s="137"/>
      <c r="D830" s="137"/>
      <c r="E830" s="170"/>
      <c r="F830" s="137"/>
      <c r="G830" s="170"/>
      <c r="H830" s="137"/>
      <c r="I830" s="137"/>
      <c r="J830" s="137"/>
      <c r="K830" s="137"/>
      <c r="L830" s="137"/>
      <c r="M830" s="137"/>
      <c r="N830" s="137"/>
      <c r="O830" s="137"/>
      <c r="P830" s="137"/>
      <c r="Q830" s="137"/>
      <c r="R830" s="137"/>
      <c r="S830" s="137"/>
      <c r="T830" s="137"/>
      <c r="U830" s="137"/>
      <c r="V830" s="137"/>
      <c r="W830" s="137"/>
      <c r="X830" s="137"/>
      <c r="Y830" s="137"/>
      <c r="Z830" s="137"/>
      <c r="AA830" s="137"/>
      <c r="AB830" s="129" t="str">
        <f>IF(基本情報登録!$D$10="","",IF(基本情報登録!$D$10='登録データ（女）'!F830,1,0))</f>
        <v/>
      </c>
      <c r="AC830" s="137"/>
      <c r="AV830" s="155"/>
    </row>
    <row r="831" spans="1:48">
      <c r="A831" s="177"/>
      <c r="B831" s="137"/>
      <c r="C831" s="137"/>
      <c r="D831" s="137"/>
      <c r="E831" s="170"/>
      <c r="F831" s="137"/>
      <c r="G831" s="170"/>
      <c r="H831" s="137"/>
      <c r="I831" s="137"/>
      <c r="J831" s="137"/>
      <c r="K831" s="137"/>
      <c r="L831" s="137"/>
      <c r="M831" s="137"/>
      <c r="N831" s="137"/>
      <c r="O831" s="137"/>
      <c r="P831" s="137"/>
      <c r="Q831" s="137"/>
      <c r="R831" s="137"/>
      <c r="S831" s="137"/>
      <c r="T831" s="137"/>
      <c r="U831" s="137"/>
      <c r="V831" s="137"/>
      <c r="W831" s="137"/>
      <c r="X831" s="137"/>
      <c r="Y831" s="137"/>
      <c r="Z831" s="137"/>
      <c r="AA831" s="137"/>
      <c r="AB831" s="129" t="str">
        <f>IF(基本情報登録!$D$10="","",IF(基本情報登録!$D$10='登録データ（女）'!F831,1,0))</f>
        <v/>
      </c>
      <c r="AC831" s="137"/>
      <c r="AV831" s="155"/>
    </row>
    <row r="832" spans="1:48">
      <c r="A832" s="177"/>
      <c r="B832" s="137"/>
      <c r="C832" s="137"/>
      <c r="D832" s="137"/>
      <c r="E832" s="170"/>
      <c r="F832" s="137"/>
      <c r="G832" s="170"/>
      <c r="H832" s="137"/>
      <c r="I832" s="137"/>
      <c r="J832" s="137"/>
      <c r="K832" s="137"/>
      <c r="L832" s="137"/>
      <c r="M832" s="137"/>
      <c r="N832" s="137"/>
      <c r="O832" s="137"/>
      <c r="P832" s="137"/>
      <c r="Q832" s="137"/>
      <c r="R832" s="137"/>
      <c r="S832" s="137"/>
      <c r="T832" s="137"/>
      <c r="U832" s="137"/>
      <c r="V832" s="137"/>
      <c r="W832" s="137"/>
      <c r="X832" s="137"/>
      <c r="Y832" s="137"/>
      <c r="Z832" s="137"/>
      <c r="AA832" s="137"/>
      <c r="AB832" s="129" t="str">
        <f>IF(基本情報登録!$D$10="","",IF(基本情報登録!$D$10='登録データ（女）'!F832,1,0))</f>
        <v/>
      </c>
      <c r="AC832" s="137"/>
      <c r="AV832" s="155"/>
    </row>
    <row r="833" spans="1:48">
      <c r="A833" s="177"/>
      <c r="B833" s="137"/>
      <c r="C833" s="137"/>
      <c r="D833" s="137"/>
      <c r="E833" s="170"/>
      <c r="F833" s="137"/>
      <c r="G833" s="170"/>
      <c r="H833" s="137"/>
      <c r="I833" s="137"/>
      <c r="J833" s="137"/>
      <c r="K833" s="137"/>
      <c r="L833" s="137"/>
      <c r="M833" s="137"/>
      <c r="N833" s="137"/>
      <c r="O833" s="137"/>
      <c r="P833" s="137"/>
      <c r="Q833" s="137"/>
      <c r="R833" s="137"/>
      <c r="S833" s="137"/>
      <c r="T833" s="137"/>
      <c r="U833" s="137"/>
      <c r="V833" s="137"/>
      <c r="W833" s="137"/>
      <c r="X833" s="137"/>
      <c r="Y833" s="137"/>
      <c r="Z833" s="137"/>
      <c r="AA833" s="137"/>
      <c r="AB833" s="129" t="str">
        <f>IF(基本情報登録!$D$10="","",IF(基本情報登録!$D$10='登録データ（女）'!F833,1,0))</f>
        <v/>
      </c>
      <c r="AC833" s="137"/>
      <c r="AV833" s="155"/>
    </row>
    <row r="834" spans="1:48">
      <c r="A834" s="177"/>
      <c r="B834" s="137"/>
      <c r="C834" s="137"/>
      <c r="D834" s="137"/>
      <c r="E834" s="170"/>
      <c r="F834" s="137"/>
      <c r="G834" s="170"/>
      <c r="H834" s="137"/>
      <c r="I834" s="137"/>
      <c r="J834" s="137"/>
      <c r="K834" s="137"/>
      <c r="L834" s="137"/>
      <c r="M834" s="137"/>
      <c r="N834" s="137"/>
      <c r="O834" s="137"/>
      <c r="P834" s="137"/>
      <c r="Q834" s="137"/>
      <c r="R834" s="137"/>
      <c r="S834" s="137"/>
      <c r="T834" s="137"/>
      <c r="U834" s="137"/>
      <c r="V834" s="137"/>
      <c r="W834" s="137"/>
      <c r="X834" s="137"/>
      <c r="Y834" s="137"/>
      <c r="Z834" s="137"/>
      <c r="AA834" s="137"/>
      <c r="AB834" s="129" t="str">
        <f>IF(基本情報登録!$D$10="","",IF(基本情報登録!$D$10='登録データ（女）'!F834,1,0))</f>
        <v/>
      </c>
      <c r="AC834" s="137"/>
      <c r="AV834" s="155"/>
    </row>
    <row r="835" spans="1:48">
      <c r="A835" s="177"/>
      <c r="B835" s="137"/>
      <c r="C835" s="137"/>
      <c r="D835" s="137"/>
      <c r="E835" s="170"/>
      <c r="F835" s="137"/>
      <c r="G835" s="170"/>
      <c r="H835" s="137"/>
      <c r="I835" s="137"/>
      <c r="J835" s="137"/>
      <c r="K835" s="137"/>
      <c r="L835" s="137"/>
      <c r="M835" s="137"/>
      <c r="N835" s="137"/>
      <c r="O835" s="137"/>
      <c r="P835" s="137"/>
      <c r="Q835" s="137"/>
      <c r="R835" s="137"/>
      <c r="S835" s="137"/>
      <c r="T835" s="137"/>
      <c r="U835" s="137"/>
      <c r="V835" s="137"/>
      <c r="W835" s="137"/>
      <c r="X835" s="137"/>
      <c r="Y835" s="137"/>
      <c r="Z835" s="137"/>
      <c r="AA835" s="137"/>
      <c r="AB835" s="129" t="str">
        <f>IF(基本情報登録!$D$10="","",IF(基本情報登録!$D$10='登録データ（女）'!F835,1,0))</f>
        <v/>
      </c>
      <c r="AC835" s="137"/>
      <c r="AV835" s="155"/>
    </row>
    <row r="836" spans="1:48">
      <c r="A836" s="177"/>
      <c r="B836" s="137"/>
      <c r="C836" s="137"/>
      <c r="D836" s="137"/>
      <c r="E836" s="170"/>
      <c r="F836" s="137"/>
      <c r="G836" s="170"/>
      <c r="H836" s="137"/>
      <c r="I836" s="137"/>
      <c r="J836" s="137"/>
      <c r="K836" s="137"/>
      <c r="L836" s="137"/>
      <c r="M836" s="137"/>
      <c r="N836" s="137"/>
      <c r="O836" s="137"/>
      <c r="P836" s="137"/>
      <c r="Q836" s="137"/>
      <c r="R836" s="137"/>
      <c r="S836" s="137"/>
      <c r="T836" s="137"/>
      <c r="U836" s="137"/>
      <c r="V836" s="137"/>
      <c r="W836" s="137"/>
      <c r="X836" s="137"/>
      <c r="Y836" s="137"/>
      <c r="Z836" s="137"/>
      <c r="AA836" s="137"/>
      <c r="AB836" s="129" t="str">
        <f>IF(基本情報登録!$D$10="","",IF(基本情報登録!$D$10='登録データ（女）'!F836,1,0))</f>
        <v/>
      </c>
      <c r="AC836" s="137"/>
      <c r="AV836" s="155"/>
    </row>
    <row r="837" spans="1:48">
      <c r="A837" s="177"/>
      <c r="B837" s="137"/>
      <c r="C837" s="137"/>
      <c r="D837" s="137"/>
      <c r="E837" s="170"/>
      <c r="F837" s="137"/>
      <c r="G837" s="170"/>
      <c r="H837" s="137"/>
      <c r="I837" s="137"/>
      <c r="J837" s="137"/>
      <c r="K837" s="137"/>
      <c r="L837" s="137"/>
      <c r="M837" s="137"/>
      <c r="N837" s="137"/>
      <c r="O837" s="137"/>
      <c r="P837" s="137"/>
      <c r="Q837" s="137"/>
      <c r="R837" s="137"/>
      <c r="S837" s="137"/>
      <c r="T837" s="137"/>
      <c r="U837" s="137"/>
      <c r="V837" s="137"/>
      <c r="W837" s="137"/>
      <c r="X837" s="137"/>
      <c r="Y837" s="137"/>
      <c r="Z837" s="137"/>
      <c r="AA837" s="137"/>
      <c r="AB837" s="129" t="str">
        <f>IF(基本情報登録!$D$10="","",IF(基本情報登録!$D$10='登録データ（女）'!F837,1,0))</f>
        <v/>
      </c>
      <c r="AC837" s="137"/>
      <c r="AV837" s="155"/>
    </row>
    <row r="838" spans="1:48">
      <c r="A838" s="177"/>
      <c r="B838" s="137"/>
      <c r="C838" s="137"/>
      <c r="D838" s="137"/>
      <c r="E838" s="170"/>
      <c r="F838" s="137"/>
      <c r="G838" s="170"/>
      <c r="H838" s="137"/>
      <c r="I838" s="137"/>
      <c r="J838" s="137"/>
      <c r="K838" s="137"/>
      <c r="L838" s="137"/>
      <c r="M838" s="137"/>
      <c r="N838" s="137"/>
      <c r="O838" s="137"/>
      <c r="P838" s="137"/>
      <c r="Q838" s="137"/>
      <c r="R838" s="137"/>
      <c r="S838" s="137"/>
      <c r="T838" s="137"/>
      <c r="U838" s="137"/>
      <c r="V838" s="137"/>
      <c r="W838" s="137"/>
      <c r="X838" s="137"/>
      <c r="Y838" s="137"/>
      <c r="Z838" s="137"/>
      <c r="AA838" s="137"/>
      <c r="AB838" s="129" t="str">
        <f>IF(基本情報登録!$D$10="","",IF(基本情報登録!$D$10='登録データ（女）'!F838,1,0))</f>
        <v/>
      </c>
      <c r="AC838" s="137"/>
      <c r="AV838" s="155"/>
    </row>
    <row r="839" spans="1:48">
      <c r="A839" s="177"/>
      <c r="B839" s="137"/>
      <c r="C839" s="137"/>
      <c r="D839" s="137"/>
      <c r="E839" s="170"/>
      <c r="F839" s="137"/>
      <c r="G839" s="170"/>
      <c r="H839" s="137"/>
      <c r="I839" s="137"/>
      <c r="J839" s="137"/>
      <c r="K839" s="137"/>
      <c r="L839" s="137"/>
      <c r="M839" s="137"/>
      <c r="N839" s="137"/>
      <c r="O839" s="137"/>
      <c r="P839" s="137"/>
      <c r="Q839" s="137"/>
      <c r="R839" s="137"/>
      <c r="S839" s="137"/>
      <c r="T839" s="137"/>
      <c r="U839" s="137"/>
      <c r="V839" s="137"/>
      <c r="W839" s="137"/>
      <c r="X839" s="137"/>
      <c r="Y839" s="137"/>
      <c r="Z839" s="137"/>
      <c r="AA839" s="137"/>
      <c r="AB839" s="129" t="str">
        <f>IF(基本情報登録!$D$10="","",IF(基本情報登録!$D$10='登録データ（女）'!F839,1,0))</f>
        <v/>
      </c>
      <c r="AC839" s="137"/>
      <c r="AV839" s="155"/>
    </row>
    <row r="840" spans="1:48">
      <c r="A840" s="177"/>
      <c r="B840" s="137"/>
      <c r="C840" s="137"/>
      <c r="D840" s="137"/>
      <c r="E840" s="170"/>
      <c r="F840" s="137"/>
      <c r="G840" s="170"/>
      <c r="H840" s="137"/>
      <c r="I840" s="137"/>
      <c r="J840" s="137"/>
      <c r="K840" s="137"/>
      <c r="L840" s="137"/>
      <c r="M840" s="137"/>
      <c r="N840" s="137"/>
      <c r="O840" s="137"/>
      <c r="P840" s="137"/>
      <c r="Q840" s="137"/>
      <c r="R840" s="137"/>
      <c r="S840" s="137"/>
      <c r="T840" s="137"/>
      <c r="U840" s="137"/>
      <c r="V840" s="137"/>
      <c r="W840" s="137"/>
      <c r="X840" s="137"/>
      <c r="Y840" s="137"/>
      <c r="Z840" s="137"/>
      <c r="AA840" s="137"/>
      <c r="AB840" s="129" t="str">
        <f>IF(基本情報登録!$D$10="","",IF(基本情報登録!$D$10='登録データ（女）'!F840,1,0))</f>
        <v/>
      </c>
      <c r="AC840" s="137"/>
      <c r="AV840" s="155"/>
    </row>
    <row r="841" spans="1:48">
      <c r="A841" s="177"/>
      <c r="B841" s="137"/>
      <c r="C841" s="137"/>
      <c r="D841" s="137"/>
      <c r="E841" s="170"/>
      <c r="F841" s="137"/>
      <c r="G841" s="170"/>
      <c r="H841" s="137"/>
      <c r="I841" s="137"/>
      <c r="J841" s="137"/>
      <c r="K841" s="137"/>
      <c r="L841" s="137"/>
      <c r="M841" s="137"/>
      <c r="N841" s="137"/>
      <c r="O841" s="137"/>
      <c r="P841" s="137"/>
      <c r="Q841" s="137"/>
      <c r="R841" s="137"/>
      <c r="S841" s="137"/>
      <c r="T841" s="137"/>
      <c r="U841" s="137"/>
      <c r="V841" s="137"/>
      <c r="W841" s="137"/>
      <c r="X841" s="137"/>
      <c r="Y841" s="137"/>
      <c r="Z841" s="137"/>
      <c r="AA841" s="137"/>
      <c r="AB841" s="129" t="str">
        <f>IF(基本情報登録!$D$10="","",IF(基本情報登録!$D$10='登録データ（女）'!F841,1,0))</f>
        <v/>
      </c>
      <c r="AC841" s="137"/>
      <c r="AV841" s="155"/>
    </row>
    <row r="842" spans="1:48">
      <c r="A842" s="177"/>
      <c r="B842" s="137"/>
      <c r="C842" s="137"/>
      <c r="D842" s="137"/>
      <c r="E842" s="170"/>
      <c r="F842" s="137"/>
      <c r="G842" s="170"/>
      <c r="H842" s="137"/>
      <c r="I842" s="137"/>
      <c r="J842" s="137"/>
      <c r="K842" s="137"/>
      <c r="L842" s="137"/>
      <c r="M842" s="137"/>
      <c r="N842" s="137"/>
      <c r="O842" s="137"/>
      <c r="P842" s="137"/>
      <c r="Q842" s="137"/>
      <c r="R842" s="137"/>
      <c r="S842" s="137"/>
      <c r="T842" s="137"/>
      <c r="U842" s="137"/>
      <c r="V842" s="137"/>
      <c r="W842" s="137"/>
      <c r="X842" s="137"/>
      <c r="Y842" s="137"/>
      <c r="Z842" s="137"/>
      <c r="AA842" s="137"/>
      <c r="AB842" s="129" t="str">
        <f>IF(基本情報登録!$D$10="","",IF(基本情報登録!$D$10='登録データ（女）'!F842,1,0))</f>
        <v/>
      </c>
      <c r="AC842" s="137"/>
      <c r="AV842" s="155"/>
    </row>
    <row r="843" spans="1:48">
      <c r="A843" s="177"/>
      <c r="B843" s="137"/>
      <c r="C843" s="137"/>
      <c r="D843" s="137"/>
      <c r="E843" s="170"/>
      <c r="F843" s="137"/>
      <c r="G843" s="170"/>
      <c r="H843" s="137"/>
      <c r="I843" s="137"/>
      <c r="J843" s="137"/>
      <c r="K843" s="137"/>
      <c r="L843" s="137"/>
      <c r="M843" s="137"/>
      <c r="N843" s="137"/>
      <c r="O843" s="137"/>
      <c r="P843" s="137"/>
      <c r="Q843" s="137"/>
      <c r="R843" s="137"/>
      <c r="S843" s="137"/>
      <c r="T843" s="137"/>
      <c r="U843" s="137"/>
      <c r="V843" s="137"/>
      <c r="W843" s="137"/>
      <c r="X843" s="137"/>
      <c r="Y843" s="137"/>
      <c r="Z843" s="137"/>
      <c r="AA843" s="137"/>
      <c r="AB843" s="129" t="str">
        <f>IF(基本情報登録!$D$10="","",IF(基本情報登録!$D$10='登録データ（女）'!F843,1,0))</f>
        <v/>
      </c>
      <c r="AC843" s="137"/>
      <c r="AV843" s="155"/>
    </row>
    <row r="844" spans="1:48">
      <c r="A844" s="177"/>
      <c r="B844" s="137"/>
      <c r="C844" s="137"/>
      <c r="D844" s="137"/>
      <c r="E844" s="170"/>
      <c r="F844" s="137"/>
      <c r="G844" s="170"/>
      <c r="H844" s="137"/>
      <c r="I844" s="137"/>
      <c r="J844" s="137"/>
      <c r="K844" s="137"/>
      <c r="L844" s="137"/>
      <c r="M844" s="137"/>
      <c r="N844" s="137"/>
      <c r="O844" s="137"/>
      <c r="P844" s="137"/>
      <c r="Q844" s="137"/>
      <c r="R844" s="137"/>
      <c r="S844" s="137"/>
      <c r="T844" s="137"/>
      <c r="U844" s="137"/>
      <c r="V844" s="137"/>
      <c r="W844" s="137"/>
      <c r="X844" s="137"/>
      <c r="Y844" s="137"/>
      <c r="Z844" s="137"/>
      <c r="AA844" s="137"/>
      <c r="AB844" s="129" t="str">
        <f>IF(基本情報登録!$D$10="","",IF(基本情報登録!$D$10='登録データ（女）'!F844,1,0))</f>
        <v/>
      </c>
      <c r="AC844" s="137"/>
      <c r="AV844" s="155"/>
    </row>
    <row r="845" spans="1:48">
      <c r="A845" s="177"/>
      <c r="B845" s="137"/>
      <c r="C845" s="137"/>
      <c r="D845" s="137"/>
      <c r="E845" s="170"/>
      <c r="F845" s="137"/>
      <c r="G845" s="170"/>
      <c r="H845" s="137"/>
      <c r="I845" s="137"/>
      <c r="J845" s="137"/>
      <c r="K845" s="137"/>
      <c r="L845" s="137"/>
      <c r="M845" s="137"/>
      <c r="N845" s="137"/>
      <c r="O845" s="137"/>
      <c r="P845" s="137"/>
      <c r="Q845" s="137"/>
      <c r="R845" s="137"/>
      <c r="S845" s="137"/>
      <c r="T845" s="137"/>
      <c r="U845" s="137"/>
      <c r="V845" s="137"/>
      <c r="W845" s="137"/>
      <c r="X845" s="137"/>
      <c r="Y845" s="137"/>
      <c r="Z845" s="137"/>
      <c r="AA845" s="137"/>
      <c r="AB845" s="129" t="str">
        <f>IF(基本情報登録!$D$10="","",IF(基本情報登録!$D$10='登録データ（女）'!F845,1,0))</f>
        <v/>
      </c>
      <c r="AC845" s="137"/>
      <c r="AV845" s="155"/>
    </row>
    <row r="846" spans="1:48">
      <c r="A846" s="177"/>
      <c r="B846" s="137"/>
      <c r="C846" s="137"/>
      <c r="D846" s="137"/>
      <c r="E846" s="170"/>
      <c r="F846" s="137"/>
      <c r="G846" s="170"/>
      <c r="H846" s="137"/>
      <c r="I846" s="137"/>
      <c r="J846" s="137"/>
      <c r="K846" s="137"/>
      <c r="L846" s="137"/>
      <c r="M846" s="137"/>
      <c r="N846" s="137"/>
      <c r="O846" s="137"/>
      <c r="P846" s="137"/>
      <c r="Q846" s="137"/>
      <c r="R846" s="137"/>
      <c r="S846" s="137"/>
      <c r="T846" s="137"/>
      <c r="U846" s="137"/>
      <c r="V846" s="137"/>
      <c r="W846" s="137"/>
      <c r="X846" s="137"/>
      <c r="Y846" s="137"/>
      <c r="Z846" s="137"/>
      <c r="AA846" s="137"/>
      <c r="AB846" s="129" t="str">
        <f>IF(基本情報登録!$D$10="","",IF(基本情報登録!$D$10='登録データ（女）'!F846,1,0))</f>
        <v/>
      </c>
      <c r="AC846" s="137"/>
      <c r="AV846" s="155"/>
    </row>
    <row r="847" spans="1:48">
      <c r="A847" s="177"/>
      <c r="B847" s="137"/>
      <c r="C847" s="137"/>
      <c r="D847" s="137"/>
      <c r="E847" s="170"/>
      <c r="F847" s="137"/>
      <c r="G847" s="170"/>
      <c r="H847" s="137"/>
      <c r="I847" s="137"/>
      <c r="J847" s="137"/>
      <c r="K847" s="137"/>
      <c r="L847" s="137"/>
      <c r="M847" s="137"/>
      <c r="N847" s="137"/>
      <c r="O847" s="137"/>
      <c r="P847" s="137"/>
      <c r="Q847" s="137"/>
      <c r="R847" s="137"/>
      <c r="S847" s="137"/>
      <c r="T847" s="137"/>
      <c r="U847" s="137"/>
      <c r="V847" s="137"/>
      <c r="W847" s="137"/>
      <c r="X847" s="137"/>
      <c r="Y847" s="137"/>
      <c r="Z847" s="137"/>
      <c r="AA847" s="137"/>
      <c r="AB847" s="129" t="str">
        <f>IF(基本情報登録!$D$10="","",IF(基本情報登録!$D$10='登録データ（女）'!F847,1,0))</f>
        <v/>
      </c>
      <c r="AC847" s="137"/>
      <c r="AV847" s="155"/>
    </row>
    <row r="848" spans="1:48">
      <c r="A848" s="177"/>
      <c r="B848" s="137"/>
      <c r="C848" s="137"/>
      <c r="D848" s="137"/>
      <c r="E848" s="170"/>
      <c r="F848" s="137"/>
      <c r="G848" s="170"/>
      <c r="H848" s="137"/>
      <c r="I848" s="137"/>
      <c r="J848" s="137"/>
      <c r="K848" s="137"/>
      <c r="L848" s="137"/>
      <c r="M848" s="137"/>
      <c r="N848" s="137"/>
      <c r="O848" s="137"/>
      <c r="P848" s="137"/>
      <c r="Q848" s="137"/>
      <c r="R848" s="137"/>
      <c r="S848" s="137"/>
      <c r="T848" s="137"/>
      <c r="U848" s="137"/>
      <c r="V848" s="137"/>
      <c r="W848" s="137"/>
      <c r="X848" s="137"/>
      <c r="Y848" s="137"/>
      <c r="Z848" s="137"/>
      <c r="AA848" s="137"/>
      <c r="AB848" s="129" t="str">
        <f>IF(基本情報登録!$D$10="","",IF(基本情報登録!$D$10='登録データ（女）'!F848,1,0))</f>
        <v/>
      </c>
      <c r="AC848" s="137"/>
      <c r="AV848" s="155"/>
    </row>
    <row r="849" spans="1:48">
      <c r="A849" s="177"/>
      <c r="B849" s="137"/>
      <c r="C849" s="137"/>
      <c r="D849" s="137"/>
      <c r="E849" s="170"/>
      <c r="F849" s="137"/>
      <c r="G849" s="170"/>
      <c r="H849" s="137"/>
      <c r="I849" s="137"/>
      <c r="J849" s="137"/>
      <c r="K849" s="137"/>
      <c r="L849" s="137"/>
      <c r="M849" s="137"/>
      <c r="N849" s="137"/>
      <c r="O849" s="137"/>
      <c r="P849" s="137"/>
      <c r="Q849" s="137"/>
      <c r="R849" s="137"/>
      <c r="S849" s="137"/>
      <c r="T849" s="137"/>
      <c r="U849" s="137"/>
      <c r="V849" s="137"/>
      <c r="W849" s="137"/>
      <c r="X849" s="137"/>
      <c r="Y849" s="137"/>
      <c r="Z849" s="137"/>
      <c r="AA849" s="137"/>
      <c r="AB849" s="129" t="str">
        <f>IF(基本情報登録!$D$10="","",IF(基本情報登録!$D$10='登録データ（女）'!F849,1,0))</f>
        <v/>
      </c>
      <c r="AC849" s="137"/>
      <c r="AV849" s="155"/>
    </row>
    <row r="850" spans="1:48">
      <c r="A850" s="177"/>
      <c r="B850" s="137"/>
      <c r="C850" s="137"/>
      <c r="D850" s="137"/>
      <c r="E850" s="170"/>
      <c r="F850" s="137"/>
      <c r="G850" s="170"/>
      <c r="H850" s="137"/>
      <c r="I850" s="137"/>
      <c r="J850" s="137"/>
      <c r="K850" s="137"/>
      <c r="L850" s="137"/>
      <c r="M850" s="137"/>
      <c r="N850" s="137"/>
      <c r="O850" s="137"/>
      <c r="P850" s="137"/>
      <c r="Q850" s="137"/>
      <c r="R850" s="137"/>
      <c r="S850" s="137"/>
      <c r="T850" s="137"/>
      <c r="U850" s="137"/>
      <c r="V850" s="137"/>
      <c r="W850" s="137"/>
      <c r="X850" s="137"/>
      <c r="Y850" s="137"/>
      <c r="Z850" s="137"/>
      <c r="AA850" s="137"/>
      <c r="AB850" s="129" t="str">
        <f>IF(基本情報登録!$D$10="","",IF(基本情報登録!$D$10='登録データ（女）'!F850,1,0))</f>
        <v/>
      </c>
      <c r="AC850" s="137"/>
      <c r="AV850" s="155"/>
    </row>
    <row r="851" spans="1:48">
      <c r="A851" s="177"/>
      <c r="B851" s="137"/>
      <c r="C851" s="137"/>
      <c r="D851" s="137"/>
      <c r="E851" s="170"/>
      <c r="F851" s="137"/>
      <c r="G851" s="170"/>
      <c r="H851" s="137"/>
      <c r="I851" s="137"/>
      <c r="J851" s="137"/>
      <c r="K851" s="137"/>
      <c r="L851" s="137"/>
      <c r="M851" s="137"/>
      <c r="N851" s="137"/>
      <c r="O851" s="137"/>
      <c r="P851" s="137"/>
      <c r="Q851" s="137"/>
      <c r="R851" s="137"/>
      <c r="S851" s="137"/>
      <c r="T851" s="137"/>
      <c r="U851" s="137"/>
      <c r="V851" s="137"/>
      <c r="W851" s="137"/>
      <c r="X851" s="137"/>
      <c r="Y851" s="137"/>
      <c r="Z851" s="137"/>
      <c r="AA851" s="137"/>
      <c r="AB851" s="129" t="str">
        <f>IF(基本情報登録!$D$10="","",IF(基本情報登録!$D$10='登録データ（女）'!F851,1,0))</f>
        <v/>
      </c>
      <c r="AC851" s="137"/>
      <c r="AV851" s="155"/>
    </row>
    <row r="852" spans="1:48">
      <c r="A852" s="177"/>
      <c r="B852" s="137"/>
      <c r="C852" s="137"/>
      <c r="D852" s="137"/>
      <c r="E852" s="170"/>
      <c r="F852" s="137"/>
      <c r="G852" s="170"/>
      <c r="H852" s="137"/>
      <c r="I852" s="137"/>
      <c r="J852" s="137"/>
      <c r="K852" s="137"/>
      <c r="L852" s="137"/>
      <c r="M852" s="137"/>
      <c r="N852" s="137"/>
      <c r="O852" s="137"/>
      <c r="P852" s="137"/>
      <c r="Q852" s="137"/>
      <c r="R852" s="137"/>
      <c r="S852" s="137"/>
      <c r="T852" s="137"/>
      <c r="U852" s="137"/>
      <c r="V852" s="137"/>
      <c r="W852" s="137"/>
      <c r="X852" s="137"/>
      <c r="Y852" s="137"/>
      <c r="Z852" s="137"/>
      <c r="AA852" s="137"/>
      <c r="AB852" s="129" t="str">
        <f>IF(基本情報登録!$D$10="","",IF(基本情報登録!$D$10='登録データ（女）'!F852,1,0))</f>
        <v/>
      </c>
      <c r="AC852" s="137"/>
      <c r="AV852" s="155"/>
    </row>
    <row r="853" spans="1:48">
      <c r="A853" s="177"/>
      <c r="B853" s="137"/>
      <c r="C853" s="137"/>
      <c r="D853" s="137"/>
      <c r="E853" s="170"/>
      <c r="F853" s="137"/>
      <c r="G853" s="170"/>
      <c r="H853" s="137"/>
      <c r="I853" s="137"/>
      <c r="J853" s="137"/>
      <c r="K853" s="137"/>
      <c r="L853" s="137"/>
      <c r="M853" s="137"/>
      <c r="N853" s="137"/>
      <c r="O853" s="137"/>
      <c r="P853" s="137"/>
      <c r="Q853" s="137"/>
      <c r="R853" s="137"/>
      <c r="S853" s="137"/>
      <c r="T853" s="137"/>
      <c r="U853" s="137"/>
      <c r="V853" s="137"/>
      <c r="W853" s="137"/>
      <c r="X853" s="137"/>
      <c r="Y853" s="137"/>
      <c r="Z853" s="137"/>
      <c r="AA853" s="137"/>
      <c r="AB853" s="129" t="str">
        <f>IF(基本情報登録!$D$10="","",IF(基本情報登録!$D$10='登録データ（女）'!F853,1,0))</f>
        <v/>
      </c>
      <c r="AC853" s="137"/>
      <c r="AV853" s="155"/>
    </row>
    <row r="854" spans="1:48">
      <c r="A854" s="177"/>
      <c r="B854" s="137"/>
      <c r="C854" s="137"/>
      <c r="D854" s="137"/>
      <c r="E854" s="170"/>
      <c r="F854" s="137"/>
      <c r="G854" s="170"/>
      <c r="H854" s="137"/>
      <c r="I854" s="137"/>
      <c r="J854" s="137"/>
      <c r="K854" s="137"/>
      <c r="L854" s="137"/>
      <c r="M854" s="137"/>
      <c r="N854" s="137"/>
      <c r="O854" s="137"/>
      <c r="P854" s="137"/>
      <c r="Q854" s="137"/>
      <c r="R854" s="137"/>
      <c r="S854" s="137"/>
      <c r="T854" s="137"/>
      <c r="U854" s="137"/>
      <c r="V854" s="137"/>
      <c r="W854" s="137"/>
      <c r="X854" s="137"/>
      <c r="Y854" s="137"/>
      <c r="Z854" s="137"/>
      <c r="AA854" s="137"/>
      <c r="AB854" s="129" t="str">
        <f>IF(基本情報登録!$D$10="","",IF(基本情報登録!$D$10='登録データ（女）'!F854,1,0))</f>
        <v/>
      </c>
      <c r="AC854" s="137"/>
      <c r="AV854" s="155"/>
    </row>
    <row r="855" spans="1:48">
      <c r="A855" s="177"/>
      <c r="B855" s="137"/>
      <c r="C855" s="137"/>
      <c r="D855" s="137"/>
      <c r="E855" s="170"/>
      <c r="F855" s="137"/>
      <c r="G855" s="170"/>
      <c r="H855" s="137"/>
      <c r="I855" s="137"/>
      <c r="J855" s="137"/>
      <c r="K855" s="137"/>
      <c r="L855" s="137"/>
      <c r="M855" s="137"/>
      <c r="N855" s="137"/>
      <c r="O855" s="137"/>
      <c r="P855" s="137"/>
      <c r="Q855" s="137"/>
      <c r="R855" s="137"/>
      <c r="S855" s="137"/>
      <c r="T855" s="137"/>
      <c r="U855" s="137"/>
      <c r="V855" s="137"/>
      <c r="W855" s="137"/>
      <c r="X855" s="137"/>
      <c r="Y855" s="137"/>
      <c r="Z855" s="137"/>
      <c r="AA855" s="137"/>
      <c r="AB855" s="129" t="str">
        <f>IF(基本情報登録!$D$10="","",IF(基本情報登録!$D$10='登録データ（女）'!F855,1,0))</f>
        <v/>
      </c>
      <c r="AC855" s="137"/>
      <c r="AV855" s="155"/>
    </row>
    <row r="856" spans="1:48">
      <c r="A856" s="177"/>
      <c r="B856" s="137"/>
      <c r="C856" s="137"/>
      <c r="D856" s="137"/>
      <c r="E856" s="170"/>
      <c r="F856" s="137"/>
      <c r="G856" s="170"/>
      <c r="H856" s="137"/>
      <c r="I856" s="137"/>
      <c r="J856" s="137"/>
      <c r="K856" s="137"/>
      <c r="L856" s="137"/>
      <c r="M856" s="137"/>
      <c r="N856" s="137"/>
      <c r="O856" s="137"/>
      <c r="P856" s="137"/>
      <c r="Q856" s="137"/>
      <c r="R856" s="137"/>
      <c r="S856" s="137"/>
      <c r="T856" s="137"/>
      <c r="U856" s="137"/>
      <c r="V856" s="137"/>
      <c r="W856" s="137"/>
      <c r="X856" s="137"/>
      <c r="Y856" s="137"/>
      <c r="Z856" s="137"/>
      <c r="AA856" s="137"/>
      <c r="AB856" s="129" t="str">
        <f>IF(基本情報登録!$D$10="","",IF(基本情報登録!$D$10='登録データ（女）'!F856,1,0))</f>
        <v/>
      </c>
      <c r="AC856" s="137"/>
      <c r="AV856" s="155"/>
    </row>
    <row r="857" spans="1:48">
      <c r="A857" s="177"/>
      <c r="B857" s="137"/>
      <c r="C857" s="137"/>
      <c r="D857" s="137"/>
      <c r="E857" s="170"/>
      <c r="F857" s="137"/>
      <c r="G857" s="170"/>
      <c r="H857" s="137"/>
      <c r="I857" s="137"/>
      <c r="J857" s="137"/>
      <c r="K857" s="137"/>
      <c r="L857" s="137"/>
      <c r="M857" s="137"/>
      <c r="N857" s="137"/>
      <c r="O857" s="137"/>
      <c r="P857" s="137"/>
      <c r="Q857" s="137"/>
      <c r="R857" s="137"/>
      <c r="S857" s="137"/>
      <c r="T857" s="137"/>
      <c r="U857" s="137"/>
      <c r="V857" s="137"/>
      <c r="W857" s="137"/>
      <c r="X857" s="137"/>
      <c r="Y857" s="137"/>
      <c r="Z857" s="137"/>
      <c r="AA857" s="137"/>
      <c r="AB857" s="129" t="str">
        <f>IF(基本情報登録!$D$10="","",IF(基本情報登録!$D$10='登録データ（女）'!F857,1,0))</f>
        <v/>
      </c>
      <c r="AC857" s="137"/>
      <c r="AV857" s="155"/>
    </row>
    <row r="858" spans="1:48">
      <c r="A858" s="177"/>
      <c r="B858" s="137"/>
      <c r="C858" s="137"/>
      <c r="D858" s="137"/>
      <c r="E858" s="170"/>
      <c r="F858" s="137"/>
      <c r="G858" s="170"/>
      <c r="H858" s="137"/>
      <c r="I858" s="137"/>
      <c r="J858" s="137"/>
      <c r="K858" s="137"/>
      <c r="L858" s="137"/>
      <c r="M858" s="137"/>
      <c r="N858" s="137"/>
      <c r="O858" s="137"/>
      <c r="P858" s="137"/>
      <c r="Q858" s="137"/>
      <c r="R858" s="137"/>
      <c r="S858" s="137"/>
      <c r="T858" s="137"/>
      <c r="U858" s="137"/>
      <c r="V858" s="137"/>
      <c r="W858" s="137"/>
      <c r="X858" s="137"/>
      <c r="Y858" s="137"/>
      <c r="Z858" s="137"/>
      <c r="AA858" s="137"/>
      <c r="AB858" s="129" t="str">
        <f>IF(基本情報登録!$D$10="","",IF(基本情報登録!$D$10='登録データ（女）'!F858,1,0))</f>
        <v/>
      </c>
      <c r="AC858" s="137"/>
      <c r="AV858" s="155"/>
    </row>
    <row r="859" spans="1:48">
      <c r="A859" s="177"/>
      <c r="B859" s="137"/>
      <c r="C859" s="137"/>
      <c r="D859" s="137"/>
      <c r="E859" s="170"/>
      <c r="F859" s="137"/>
      <c r="G859" s="170"/>
      <c r="H859" s="137"/>
      <c r="I859" s="137"/>
      <c r="J859" s="137"/>
      <c r="K859" s="137"/>
      <c r="L859" s="137"/>
      <c r="M859" s="137"/>
      <c r="N859" s="137"/>
      <c r="O859" s="137"/>
      <c r="P859" s="137"/>
      <c r="Q859" s="137"/>
      <c r="R859" s="137"/>
      <c r="S859" s="137"/>
      <c r="T859" s="137"/>
      <c r="U859" s="137"/>
      <c r="V859" s="137"/>
      <c r="W859" s="137"/>
      <c r="X859" s="137"/>
      <c r="Y859" s="137"/>
      <c r="Z859" s="137"/>
      <c r="AA859" s="137"/>
      <c r="AB859" s="129" t="str">
        <f>IF(基本情報登録!$D$10="","",IF(基本情報登録!$D$10='登録データ（女）'!F859,1,0))</f>
        <v/>
      </c>
      <c r="AC859" s="137"/>
      <c r="AV859" s="155"/>
    </row>
    <row r="860" spans="1:48">
      <c r="A860" s="177"/>
      <c r="B860" s="137"/>
      <c r="C860" s="137"/>
      <c r="D860" s="137"/>
      <c r="E860" s="170"/>
      <c r="F860" s="137"/>
      <c r="G860" s="170"/>
      <c r="H860" s="137"/>
      <c r="I860" s="137"/>
      <c r="J860" s="137"/>
      <c r="K860" s="137"/>
      <c r="L860" s="137"/>
      <c r="M860" s="137"/>
      <c r="N860" s="137"/>
      <c r="O860" s="137"/>
      <c r="P860" s="137"/>
      <c r="Q860" s="137"/>
      <c r="R860" s="137"/>
      <c r="S860" s="137"/>
      <c r="T860" s="137"/>
      <c r="U860" s="137"/>
      <c r="V860" s="137"/>
      <c r="W860" s="137"/>
      <c r="X860" s="137"/>
      <c r="Y860" s="137"/>
      <c r="Z860" s="137"/>
      <c r="AA860" s="137"/>
      <c r="AB860" s="129" t="str">
        <f>IF(基本情報登録!$D$10="","",IF(基本情報登録!$D$10='登録データ（女）'!F860,1,0))</f>
        <v/>
      </c>
      <c r="AC860" s="137"/>
      <c r="AV860" s="155"/>
    </row>
    <row r="861" spans="1:48">
      <c r="A861" s="177"/>
      <c r="B861" s="137"/>
      <c r="C861" s="137"/>
      <c r="D861" s="137"/>
      <c r="E861" s="170"/>
      <c r="F861" s="137"/>
      <c r="G861" s="170"/>
      <c r="H861" s="137"/>
      <c r="I861" s="137"/>
      <c r="J861" s="137"/>
      <c r="K861" s="137"/>
      <c r="L861" s="137"/>
      <c r="M861" s="137"/>
      <c r="N861" s="137"/>
      <c r="O861" s="137"/>
      <c r="P861" s="137"/>
      <c r="Q861" s="137"/>
      <c r="R861" s="137"/>
      <c r="S861" s="137"/>
      <c r="T861" s="137"/>
      <c r="U861" s="137"/>
      <c r="V861" s="137"/>
      <c r="W861" s="137"/>
      <c r="X861" s="137"/>
      <c r="Y861" s="137"/>
      <c r="Z861" s="137"/>
      <c r="AA861" s="137"/>
      <c r="AB861" s="129" t="str">
        <f>IF(基本情報登録!$D$10="","",IF(基本情報登録!$D$10='登録データ（女）'!F861,1,0))</f>
        <v/>
      </c>
      <c r="AC861" s="137"/>
      <c r="AV861" s="155"/>
    </row>
    <row r="862" spans="1:48">
      <c r="A862" s="177"/>
      <c r="B862" s="137"/>
      <c r="C862" s="137"/>
      <c r="D862" s="137"/>
      <c r="E862" s="170"/>
      <c r="F862" s="137"/>
      <c r="G862" s="170"/>
      <c r="H862" s="137"/>
      <c r="I862" s="137"/>
      <c r="J862" s="137"/>
      <c r="K862" s="137"/>
      <c r="L862" s="137"/>
      <c r="M862" s="137"/>
      <c r="N862" s="137"/>
      <c r="O862" s="137"/>
      <c r="P862" s="137"/>
      <c r="Q862" s="137"/>
      <c r="R862" s="137"/>
      <c r="S862" s="137"/>
      <c r="T862" s="137"/>
      <c r="U862" s="137"/>
      <c r="V862" s="137"/>
      <c r="W862" s="137"/>
      <c r="X862" s="137"/>
      <c r="Y862" s="137"/>
      <c r="Z862" s="137"/>
      <c r="AA862" s="137"/>
      <c r="AB862" s="129" t="str">
        <f>IF(基本情報登録!$D$10="","",IF(基本情報登録!$D$10='登録データ（女）'!F862,1,0))</f>
        <v/>
      </c>
      <c r="AC862" s="137"/>
      <c r="AV862" s="155"/>
    </row>
    <row r="863" spans="1:48">
      <c r="A863" s="177"/>
      <c r="B863" s="137"/>
      <c r="C863" s="137"/>
      <c r="D863" s="137"/>
      <c r="E863" s="170"/>
      <c r="F863" s="137"/>
      <c r="G863" s="170"/>
      <c r="H863" s="137"/>
      <c r="I863" s="137"/>
      <c r="J863" s="137"/>
      <c r="K863" s="137"/>
      <c r="L863" s="137"/>
      <c r="M863" s="137"/>
      <c r="N863" s="137"/>
      <c r="O863" s="137"/>
      <c r="P863" s="137"/>
      <c r="Q863" s="137"/>
      <c r="R863" s="137"/>
      <c r="S863" s="137"/>
      <c r="T863" s="137"/>
      <c r="U863" s="137"/>
      <c r="V863" s="137"/>
      <c r="W863" s="137"/>
      <c r="X863" s="137"/>
      <c r="Y863" s="137"/>
      <c r="Z863" s="137"/>
      <c r="AA863" s="137"/>
      <c r="AB863" s="129" t="str">
        <f>IF(基本情報登録!$D$10="","",IF(基本情報登録!$D$10='登録データ（女）'!F863,1,0))</f>
        <v/>
      </c>
      <c r="AC863" s="137"/>
      <c r="AV863" s="155"/>
    </row>
    <row r="864" spans="1:48">
      <c r="A864" s="177"/>
      <c r="B864" s="137"/>
      <c r="C864" s="137"/>
      <c r="D864" s="137"/>
      <c r="E864" s="170"/>
      <c r="F864" s="137"/>
      <c r="G864" s="170"/>
      <c r="H864" s="137"/>
      <c r="I864" s="137"/>
      <c r="J864" s="137"/>
      <c r="K864" s="137"/>
      <c r="L864" s="137"/>
      <c r="M864" s="137"/>
      <c r="N864" s="137"/>
      <c r="O864" s="137"/>
      <c r="P864" s="137"/>
      <c r="Q864" s="137"/>
      <c r="R864" s="137"/>
      <c r="S864" s="137"/>
      <c r="T864" s="137"/>
      <c r="U864" s="137"/>
      <c r="V864" s="137"/>
      <c r="W864" s="137"/>
      <c r="X864" s="137"/>
      <c r="Y864" s="137"/>
      <c r="Z864" s="137"/>
      <c r="AA864" s="137"/>
      <c r="AB864" s="129" t="str">
        <f>IF(基本情報登録!$D$10="","",IF(基本情報登録!$D$10='登録データ（女）'!F864,1,0))</f>
        <v/>
      </c>
      <c r="AC864" s="137"/>
      <c r="AV864" s="155"/>
    </row>
    <row r="865" spans="1:48">
      <c r="A865" s="177"/>
      <c r="B865" s="137"/>
      <c r="C865" s="137"/>
      <c r="D865" s="137"/>
      <c r="E865" s="170"/>
      <c r="F865" s="137"/>
      <c r="G865" s="170"/>
      <c r="H865" s="137"/>
      <c r="I865" s="137"/>
      <c r="J865" s="137"/>
      <c r="K865" s="137"/>
      <c r="L865" s="137"/>
      <c r="M865" s="137"/>
      <c r="N865" s="137"/>
      <c r="O865" s="137"/>
      <c r="P865" s="137"/>
      <c r="Q865" s="137"/>
      <c r="R865" s="137"/>
      <c r="S865" s="137"/>
      <c r="T865" s="137"/>
      <c r="U865" s="137"/>
      <c r="V865" s="137"/>
      <c r="W865" s="137"/>
      <c r="X865" s="137"/>
      <c r="Y865" s="137"/>
      <c r="Z865" s="137"/>
      <c r="AA865" s="137"/>
      <c r="AB865" s="129" t="str">
        <f>IF(基本情報登録!$D$10="","",IF(基本情報登録!$D$10='登録データ（女）'!F865,1,0))</f>
        <v/>
      </c>
      <c r="AC865" s="137"/>
      <c r="AV865" s="155"/>
    </row>
    <row r="866" spans="1:48">
      <c r="A866" s="177"/>
      <c r="B866" s="137"/>
      <c r="C866" s="137"/>
      <c r="D866" s="137"/>
      <c r="E866" s="170"/>
      <c r="F866" s="137"/>
      <c r="G866" s="170"/>
      <c r="H866" s="137"/>
      <c r="I866" s="137"/>
      <c r="J866" s="137"/>
      <c r="K866" s="137"/>
      <c r="L866" s="137"/>
      <c r="M866" s="137"/>
      <c r="N866" s="137"/>
      <c r="O866" s="137"/>
      <c r="P866" s="137"/>
      <c r="Q866" s="137"/>
      <c r="R866" s="137"/>
      <c r="S866" s="137"/>
      <c r="T866" s="137"/>
      <c r="U866" s="137"/>
      <c r="V866" s="137"/>
      <c r="W866" s="137"/>
      <c r="X866" s="137"/>
      <c r="Y866" s="137"/>
      <c r="Z866" s="137"/>
      <c r="AA866" s="137"/>
      <c r="AB866" s="129" t="str">
        <f>IF(基本情報登録!$D$10="","",IF(基本情報登録!$D$10='登録データ（女）'!F866,1,0))</f>
        <v/>
      </c>
      <c r="AC866" s="137"/>
      <c r="AV866" s="155"/>
    </row>
    <row r="867" spans="1:48">
      <c r="A867" s="177"/>
      <c r="B867" s="137"/>
      <c r="C867" s="137"/>
      <c r="D867" s="137"/>
      <c r="E867" s="170"/>
      <c r="F867" s="137"/>
      <c r="G867" s="170"/>
      <c r="H867" s="137"/>
      <c r="I867" s="137"/>
      <c r="J867" s="137"/>
      <c r="K867" s="137"/>
      <c r="L867" s="137"/>
      <c r="M867" s="137"/>
      <c r="N867" s="137"/>
      <c r="O867" s="137"/>
      <c r="P867" s="137"/>
      <c r="Q867" s="137"/>
      <c r="R867" s="137"/>
      <c r="S867" s="137"/>
      <c r="T867" s="137"/>
      <c r="U867" s="137"/>
      <c r="V867" s="137"/>
      <c r="W867" s="137"/>
      <c r="X867" s="137"/>
      <c r="Y867" s="137"/>
      <c r="Z867" s="137"/>
      <c r="AA867" s="137"/>
      <c r="AB867" s="129" t="str">
        <f>IF(基本情報登録!$D$10="","",IF(基本情報登録!$D$10='登録データ（女）'!F867,1,0))</f>
        <v/>
      </c>
      <c r="AC867" s="137"/>
      <c r="AV867" s="155"/>
    </row>
    <row r="868" spans="1:48">
      <c r="A868" s="177"/>
      <c r="B868" s="137"/>
      <c r="C868" s="137"/>
      <c r="D868" s="137"/>
      <c r="E868" s="170"/>
      <c r="F868" s="137"/>
      <c r="G868" s="170"/>
      <c r="H868" s="137"/>
      <c r="I868" s="137"/>
      <c r="J868" s="137"/>
      <c r="K868" s="137"/>
      <c r="L868" s="137"/>
      <c r="M868" s="137"/>
      <c r="N868" s="137"/>
      <c r="O868" s="137"/>
      <c r="P868" s="137"/>
      <c r="Q868" s="137"/>
      <c r="R868" s="137"/>
      <c r="S868" s="137"/>
      <c r="T868" s="137"/>
      <c r="U868" s="137"/>
      <c r="V868" s="137"/>
      <c r="W868" s="137"/>
      <c r="X868" s="137"/>
      <c r="Y868" s="137"/>
      <c r="Z868" s="137"/>
      <c r="AA868" s="137"/>
      <c r="AB868" s="129" t="str">
        <f>IF(基本情報登録!$D$10="","",IF(基本情報登録!$D$10='登録データ（女）'!F868,1,0))</f>
        <v/>
      </c>
      <c r="AC868" s="137"/>
      <c r="AV868" s="155"/>
    </row>
    <row r="869" spans="1:48">
      <c r="A869" s="177"/>
      <c r="B869" s="137"/>
      <c r="C869" s="137"/>
      <c r="D869" s="137"/>
      <c r="E869" s="170"/>
      <c r="F869" s="137"/>
      <c r="G869" s="170"/>
      <c r="H869" s="137"/>
      <c r="I869" s="137"/>
      <c r="J869" s="137"/>
      <c r="K869" s="137"/>
      <c r="L869" s="137"/>
      <c r="M869" s="137"/>
      <c r="N869" s="137"/>
      <c r="O869" s="137"/>
      <c r="P869" s="137"/>
      <c r="Q869" s="137"/>
      <c r="R869" s="137"/>
      <c r="S869" s="137"/>
      <c r="T869" s="137"/>
      <c r="U869" s="137"/>
      <c r="V869" s="137"/>
      <c r="W869" s="137"/>
      <c r="X869" s="137"/>
      <c r="Y869" s="137"/>
      <c r="Z869" s="137"/>
      <c r="AA869" s="137"/>
      <c r="AB869" s="129" t="str">
        <f>IF(基本情報登録!$D$10="","",IF(基本情報登録!$D$10='登録データ（女）'!F869,1,0))</f>
        <v/>
      </c>
      <c r="AC869" s="137"/>
      <c r="AV869" s="155"/>
    </row>
    <row r="870" spans="1:48">
      <c r="A870" s="177"/>
      <c r="B870" s="137"/>
      <c r="C870" s="137"/>
      <c r="D870" s="137"/>
      <c r="E870" s="170"/>
      <c r="F870" s="137"/>
      <c r="G870" s="170"/>
      <c r="H870" s="137"/>
      <c r="I870" s="137"/>
      <c r="J870" s="137"/>
      <c r="K870" s="137"/>
      <c r="L870" s="137"/>
      <c r="M870" s="137"/>
      <c r="N870" s="137"/>
      <c r="O870" s="137"/>
      <c r="P870" s="137"/>
      <c r="Q870" s="137"/>
      <c r="R870" s="137"/>
      <c r="S870" s="137"/>
      <c r="T870" s="137"/>
      <c r="U870" s="137"/>
      <c r="V870" s="137"/>
      <c r="W870" s="137"/>
      <c r="X870" s="137"/>
      <c r="Y870" s="137"/>
      <c r="Z870" s="137"/>
      <c r="AA870" s="137"/>
      <c r="AB870" s="129" t="str">
        <f>IF(基本情報登録!$D$10="","",IF(基本情報登録!$D$10='登録データ（女）'!F870,1,0))</f>
        <v/>
      </c>
      <c r="AC870" s="137"/>
      <c r="AV870" s="155"/>
    </row>
    <row r="871" spans="1:48">
      <c r="A871" s="177"/>
      <c r="B871" s="137"/>
      <c r="C871" s="137"/>
      <c r="D871" s="137"/>
      <c r="E871" s="170"/>
      <c r="F871" s="137"/>
      <c r="G871" s="170"/>
      <c r="H871" s="137"/>
      <c r="I871" s="137"/>
      <c r="J871" s="137"/>
      <c r="K871" s="137"/>
      <c r="L871" s="137"/>
      <c r="M871" s="137"/>
      <c r="N871" s="137"/>
      <c r="O871" s="137"/>
      <c r="P871" s="137"/>
      <c r="Q871" s="137"/>
      <c r="R871" s="137"/>
      <c r="S871" s="137"/>
      <c r="T871" s="137"/>
      <c r="U871" s="137"/>
      <c r="V871" s="137"/>
      <c r="W871" s="137"/>
      <c r="X871" s="137"/>
      <c r="Y871" s="137"/>
      <c r="Z871" s="137"/>
      <c r="AA871" s="137"/>
      <c r="AB871" s="129" t="str">
        <f>IF(基本情報登録!$D$10="","",IF(基本情報登録!$D$10='登録データ（女）'!F871,1,0))</f>
        <v/>
      </c>
      <c r="AC871" s="137"/>
      <c r="AV871" s="155"/>
    </row>
    <row r="872" spans="1:48">
      <c r="A872" s="177"/>
      <c r="B872" s="137"/>
      <c r="C872" s="137"/>
      <c r="D872" s="137"/>
      <c r="E872" s="170"/>
      <c r="F872" s="137"/>
      <c r="G872" s="170"/>
      <c r="H872" s="137"/>
      <c r="I872" s="137"/>
      <c r="J872" s="137"/>
      <c r="K872" s="137"/>
      <c r="L872" s="137"/>
      <c r="M872" s="137"/>
      <c r="N872" s="137"/>
      <c r="O872" s="137"/>
      <c r="P872" s="137"/>
      <c r="Q872" s="137"/>
      <c r="R872" s="137"/>
      <c r="S872" s="137"/>
      <c r="T872" s="137"/>
      <c r="U872" s="137"/>
      <c r="V872" s="137"/>
      <c r="W872" s="137"/>
      <c r="X872" s="137"/>
      <c r="Y872" s="137"/>
      <c r="Z872" s="137"/>
      <c r="AA872" s="137"/>
      <c r="AB872" s="129" t="str">
        <f>IF(基本情報登録!$D$10="","",IF(基本情報登録!$D$10='登録データ（女）'!F872,1,0))</f>
        <v/>
      </c>
      <c r="AC872" s="137"/>
      <c r="AV872" s="155"/>
    </row>
    <row r="873" spans="1:48">
      <c r="A873" s="177"/>
      <c r="B873" s="137"/>
      <c r="C873" s="137"/>
      <c r="D873" s="137"/>
      <c r="E873" s="170"/>
      <c r="F873" s="137"/>
      <c r="G873" s="170"/>
      <c r="H873" s="137"/>
      <c r="I873" s="137"/>
      <c r="J873" s="137"/>
      <c r="K873" s="137"/>
      <c r="L873" s="137"/>
      <c r="M873" s="137"/>
      <c r="N873" s="137"/>
      <c r="O873" s="137"/>
      <c r="P873" s="137"/>
      <c r="Q873" s="137"/>
      <c r="R873" s="137"/>
      <c r="S873" s="137"/>
      <c r="T873" s="137"/>
      <c r="U873" s="137"/>
      <c r="V873" s="137"/>
      <c r="W873" s="137"/>
      <c r="X873" s="137"/>
      <c r="Y873" s="137"/>
      <c r="Z873" s="137"/>
      <c r="AA873" s="137"/>
      <c r="AB873" s="129" t="str">
        <f>IF(基本情報登録!$D$10="","",IF(基本情報登録!$D$10='登録データ（女）'!F873,1,0))</f>
        <v/>
      </c>
      <c r="AC873" s="137"/>
      <c r="AV873" s="155"/>
    </row>
    <row r="874" spans="1:48">
      <c r="A874" s="177"/>
      <c r="B874" s="137"/>
      <c r="C874" s="137"/>
      <c r="D874" s="137"/>
      <c r="E874" s="170"/>
      <c r="F874" s="137"/>
      <c r="G874" s="170"/>
      <c r="H874" s="137"/>
      <c r="I874" s="137"/>
      <c r="J874" s="137"/>
      <c r="K874" s="137"/>
      <c r="L874" s="137"/>
      <c r="M874" s="137"/>
      <c r="N874" s="137"/>
      <c r="O874" s="137"/>
      <c r="P874" s="137"/>
      <c r="Q874" s="137"/>
      <c r="R874" s="137"/>
      <c r="S874" s="137"/>
      <c r="T874" s="137"/>
      <c r="U874" s="137"/>
      <c r="V874" s="137"/>
      <c r="W874" s="137"/>
      <c r="X874" s="137"/>
      <c r="Y874" s="137"/>
      <c r="Z874" s="137"/>
      <c r="AA874" s="137"/>
      <c r="AB874" s="129" t="str">
        <f>IF(基本情報登録!$D$10="","",IF(基本情報登録!$D$10='登録データ（女）'!F874,1,0))</f>
        <v/>
      </c>
      <c r="AC874" s="137"/>
      <c r="AV874" s="155"/>
    </row>
    <row r="875" spans="1:48">
      <c r="A875" s="177"/>
      <c r="B875" s="137"/>
      <c r="C875" s="137"/>
      <c r="D875" s="137"/>
      <c r="E875" s="170"/>
      <c r="F875" s="137"/>
      <c r="G875" s="170"/>
      <c r="H875" s="137"/>
      <c r="I875" s="137"/>
      <c r="J875" s="137"/>
      <c r="K875" s="137"/>
      <c r="L875" s="137"/>
      <c r="M875" s="137"/>
      <c r="N875" s="137"/>
      <c r="O875" s="137"/>
      <c r="P875" s="137"/>
      <c r="Q875" s="137"/>
      <c r="R875" s="137"/>
      <c r="S875" s="137"/>
      <c r="T875" s="137"/>
      <c r="U875" s="137"/>
      <c r="V875" s="137"/>
      <c r="W875" s="137"/>
      <c r="X875" s="137"/>
      <c r="Y875" s="137"/>
      <c r="Z875" s="137"/>
      <c r="AA875" s="137"/>
      <c r="AB875" s="129" t="str">
        <f>IF(基本情報登録!$D$10="","",IF(基本情報登録!$D$10='登録データ（女）'!F875,1,0))</f>
        <v/>
      </c>
      <c r="AC875" s="137"/>
      <c r="AV875" s="155"/>
    </row>
    <row r="876" spans="1:48">
      <c r="A876" s="177"/>
      <c r="B876" s="137"/>
      <c r="C876" s="137"/>
      <c r="D876" s="137"/>
      <c r="E876" s="170"/>
      <c r="F876" s="137"/>
      <c r="G876" s="170"/>
      <c r="H876" s="137"/>
      <c r="I876" s="137"/>
      <c r="J876" s="137"/>
      <c r="K876" s="137"/>
      <c r="L876" s="137"/>
      <c r="M876" s="137"/>
      <c r="N876" s="137"/>
      <c r="O876" s="137"/>
      <c r="P876" s="137"/>
      <c r="Q876" s="137"/>
      <c r="R876" s="137"/>
      <c r="S876" s="137"/>
      <c r="T876" s="137"/>
      <c r="U876" s="137"/>
      <c r="V876" s="137"/>
      <c r="W876" s="137"/>
      <c r="X876" s="137"/>
      <c r="Y876" s="137"/>
      <c r="Z876" s="137"/>
      <c r="AA876" s="137"/>
      <c r="AB876" s="129" t="str">
        <f>IF(基本情報登録!$D$10="","",IF(基本情報登録!$D$10='登録データ（女）'!F876,1,0))</f>
        <v/>
      </c>
      <c r="AC876" s="137"/>
      <c r="AV876" s="155"/>
    </row>
    <row r="877" spans="1:48">
      <c r="A877" s="177"/>
      <c r="B877" s="137"/>
      <c r="C877" s="137"/>
      <c r="D877" s="137"/>
      <c r="E877" s="170"/>
      <c r="F877" s="137"/>
      <c r="G877" s="170"/>
      <c r="H877" s="137"/>
      <c r="I877" s="137"/>
      <c r="J877" s="137"/>
      <c r="K877" s="137"/>
      <c r="L877" s="137"/>
      <c r="M877" s="137"/>
      <c r="N877" s="137"/>
      <c r="O877" s="137"/>
      <c r="P877" s="137"/>
      <c r="Q877" s="137"/>
      <c r="R877" s="137"/>
      <c r="S877" s="137"/>
      <c r="T877" s="137"/>
      <c r="U877" s="137"/>
      <c r="V877" s="137"/>
      <c r="W877" s="137"/>
      <c r="X877" s="137"/>
      <c r="Y877" s="137"/>
      <c r="Z877" s="137"/>
      <c r="AA877" s="137"/>
      <c r="AB877" s="129" t="str">
        <f>IF(基本情報登録!$D$10="","",IF(基本情報登録!$D$10='登録データ（女）'!F877,1,0))</f>
        <v/>
      </c>
      <c r="AC877" s="137"/>
      <c r="AV877" s="155"/>
    </row>
    <row r="878" spans="1:48">
      <c r="A878" s="177"/>
      <c r="B878" s="137"/>
      <c r="C878" s="137"/>
      <c r="D878" s="137"/>
      <c r="E878" s="170"/>
      <c r="F878" s="137"/>
      <c r="G878" s="170"/>
      <c r="H878" s="137"/>
      <c r="I878" s="137"/>
      <c r="J878" s="137"/>
      <c r="K878" s="137"/>
      <c r="L878" s="137"/>
      <c r="M878" s="137"/>
      <c r="N878" s="137"/>
      <c r="O878" s="137"/>
      <c r="P878" s="137"/>
      <c r="Q878" s="137"/>
      <c r="R878" s="137"/>
      <c r="S878" s="137"/>
      <c r="T878" s="137"/>
      <c r="U878" s="137"/>
      <c r="V878" s="137"/>
      <c r="W878" s="137"/>
      <c r="X878" s="137"/>
      <c r="Y878" s="137"/>
      <c r="Z878" s="137"/>
      <c r="AA878" s="137"/>
      <c r="AB878" s="129" t="str">
        <f>IF(基本情報登録!$D$10="","",IF(基本情報登録!$D$10='登録データ（女）'!F878,1,0))</f>
        <v/>
      </c>
      <c r="AC878" s="137"/>
      <c r="AV878" s="155"/>
    </row>
    <row r="879" spans="1:48">
      <c r="A879" s="177"/>
      <c r="B879" s="137"/>
      <c r="C879" s="137"/>
      <c r="D879" s="137"/>
      <c r="E879" s="170"/>
      <c r="F879" s="137"/>
      <c r="G879" s="170"/>
      <c r="H879" s="137"/>
      <c r="I879" s="137"/>
      <c r="J879" s="137"/>
      <c r="K879" s="137"/>
      <c r="L879" s="137"/>
      <c r="M879" s="137"/>
      <c r="N879" s="137"/>
      <c r="O879" s="137"/>
      <c r="P879" s="137"/>
      <c r="Q879" s="137"/>
      <c r="R879" s="137"/>
      <c r="S879" s="137"/>
      <c r="T879" s="137"/>
      <c r="U879" s="137"/>
      <c r="V879" s="137"/>
      <c r="W879" s="137"/>
      <c r="X879" s="137"/>
      <c r="Y879" s="137"/>
      <c r="Z879" s="137"/>
      <c r="AA879" s="137"/>
      <c r="AB879" s="129" t="str">
        <f>IF(基本情報登録!$D$10="","",IF(基本情報登録!$D$10='登録データ（女）'!F879,1,0))</f>
        <v/>
      </c>
      <c r="AC879" s="137"/>
      <c r="AV879" s="155"/>
    </row>
    <row r="880" spans="1:48">
      <c r="A880" s="177"/>
      <c r="B880" s="137"/>
      <c r="C880" s="137"/>
      <c r="D880" s="137"/>
      <c r="E880" s="170"/>
      <c r="F880" s="137"/>
      <c r="G880" s="170"/>
      <c r="H880" s="137"/>
      <c r="I880" s="137"/>
      <c r="J880" s="137"/>
      <c r="K880" s="137"/>
      <c r="L880" s="137"/>
      <c r="M880" s="137"/>
      <c r="N880" s="137"/>
      <c r="O880" s="137"/>
      <c r="P880" s="137"/>
      <c r="Q880" s="137"/>
      <c r="R880" s="137"/>
      <c r="S880" s="137"/>
      <c r="T880" s="137"/>
      <c r="U880" s="137"/>
      <c r="V880" s="137"/>
      <c r="W880" s="137"/>
      <c r="X880" s="137"/>
      <c r="Y880" s="137"/>
      <c r="Z880" s="137"/>
      <c r="AA880" s="137"/>
      <c r="AB880" s="129" t="str">
        <f>IF(基本情報登録!$D$10="","",IF(基本情報登録!$D$10='登録データ（女）'!F880,1,0))</f>
        <v/>
      </c>
      <c r="AC880" s="137"/>
      <c r="AV880" s="155"/>
    </row>
    <row r="881" spans="1:48">
      <c r="A881" s="177"/>
      <c r="B881" s="137"/>
      <c r="C881" s="137"/>
      <c r="D881" s="137"/>
      <c r="E881" s="170"/>
      <c r="F881" s="137"/>
      <c r="G881" s="170"/>
      <c r="H881" s="137"/>
      <c r="I881" s="137"/>
      <c r="J881" s="137"/>
      <c r="K881" s="137"/>
      <c r="L881" s="137"/>
      <c r="M881" s="137"/>
      <c r="N881" s="137"/>
      <c r="O881" s="137"/>
      <c r="P881" s="137"/>
      <c r="Q881" s="137"/>
      <c r="R881" s="137"/>
      <c r="S881" s="137"/>
      <c r="T881" s="137"/>
      <c r="U881" s="137"/>
      <c r="V881" s="137"/>
      <c r="W881" s="137"/>
      <c r="X881" s="137"/>
      <c r="Y881" s="137"/>
      <c r="Z881" s="137"/>
      <c r="AA881" s="137"/>
      <c r="AB881" s="129" t="str">
        <f>IF(基本情報登録!$D$10="","",IF(基本情報登録!$D$10='登録データ（女）'!F881,1,0))</f>
        <v/>
      </c>
      <c r="AC881" s="137"/>
      <c r="AV881" s="155"/>
    </row>
    <row r="882" spans="1:48">
      <c r="A882" s="177"/>
      <c r="B882" s="137"/>
      <c r="C882" s="137"/>
      <c r="D882" s="137"/>
      <c r="E882" s="170"/>
      <c r="F882" s="137"/>
      <c r="G882" s="170"/>
      <c r="H882" s="137"/>
      <c r="I882" s="137"/>
      <c r="J882" s="137"/>
      <c r="K882" s="137"/>
      <c r="L882" s="137"/>
      <c r="M882" s="137"/>
      <c r="N882" s="137"/>
      <c r="O882" s="137"/>
      <c r="P882" s="137"/>
      <c r="Q882" s="137"/>
      <c r="R882" s="137"/>
      <c r="S882" s="137"/>
      <c r="T882" s="137"/>
      <c r="U882" s="137"/>
      <c r="V882" s="137"/>
      <c r="W882" s="137"/>
      <c r="X882" s="137"/>
      <c r="Y882" s="137"/>
      <c r="Z882" s="137"/>
      <c r="AA882" s="137"/>
      <c r="AB882" s="129" t="str">
        <f>IF(基本情報登録!$D$10="","",IF(基本情報登録!$D$10='登録データ（女）'!F882,1,0))</f>
        <v/>
      </c>
      <c r="AC882" s="137"/>
      <c r="AV882" s="155"/>
    </row>
    <row r="883" spans="1:48">
      <c r="A883" s="177"/>
      <c r="B883" s="137"/>
      <c r="C883" s="137"/>
      <c r="D883" s="137"/>
      <c r="E883" s="170"/>
      <c r="F883" s="137"/>
      <c r="G883" s="170"/>
      <c r="H883" s="137"/>
      <c r="I883" s="137"/>
      <c r="J883" s="137"/>
      <c r="K883" s="137"/>
      <c r="L883" s="137"/>
      <c r="M883" s="137"/>
      <c r="N883" s="137"/>
      <c r="O883" s="137"/>
      <c r="P883" s="137"/>
      <c r="Q883" s="137"/>
      <c r="R883" s="137"/>
      <c r="S883" s="137"/>
      <c r="T883" s="137"/>
      <c r="U883" s="137"/>
      <c r="V883" s="137"/>
      <c r="W883" s="137"/>
      <c r="X883" s="137"/>
      <c r="Y883" s="137"/>
      <c r="Z883" s="137"/>
      <c r="AA883" s="137"/>
      <c r="AB883" s="129" t="str">
        <f>IF(基本情報登録!$D$10="","",IF(基本情報登録!$D$10='登録データ（女）'!F883,1,0))</f>
        <v/>
      </c>
      <c r="AC883" s="137"/>
      <c r="AV883" s="155"/>
    </row>
    <row r="884" spans="1:48">
      <c r="A884" s="177"/>
      <c r="B884" s="137"/>
      <c r="C884" s="137"/>
      <c r="D884" s="137"/>
      <c r="E884" s="170"/>
      <c r="F884" s="137"/>
      <c r="G884" s="170"/>
      <c r="H884" s="137"/>
      <c r="I884" s="137"/>
      <c r="J884" s="137"/>
      <c r="K884" s="137"/>
      <c r="L884" s="137"/>
      <c r="M884" s="137"/>
      <c r="N884" s="137"/>
      <c r="O884" s="137"/>
      <c r="P884" s="137"/>
      <c r="Q884" s="137"/>
      <c r="R884" s="137"/>
      <c r="S884" s="137"/>
      <c r="T884" s="137"/>
      <c r="U884" s="137"/>
      <c r="V884" s="137"/>
      <c r="W884" s="137"/>
      <c r="X884" s="137"/>
      <c r="Y884" s="137"/>
      <c r="Z884" s="137"/>
      <c r="AA884" s="137"/>
      <c r="AB884" s="129" t="str">
        <f>IF(基本情報登録!$D$10="","",IF(基本情報登録!$D$10='登録データ（女）'!F884,1,0))</f>
        <v/>
      </c>
      <c r="AC884" s="137"/>
      <c r="AV884" s="155"/>
    </row>
    <row r="885" spans="1:48">
      <c r="A885" s="177"/>
      <c r="B885" s="137"/>
      <c r="C885" s="137"/>
      <c r="D885" s="137"/>
      <c r="E885" s="170"/>
      <c r="F885" s="137"/>
      <c r="G885" s="170"/>
      <c r="H885" s="137"/>
      <c r="I885" s="137"/>
      <c r="J885" s="137"/>
      <c r="K885" s="137"/>
      <c r="L885" s="137"/>
      <c r="M885" s="137"/>
      <c r="N885" s="137"/>
      <c r="O885" s="137"/>
      <c r="P885" s="137"/>
      <c r="Q885" s="137"/>
      <c r="R885" s="137"/>
      <c r="S885" s="137"/>
      <c r="T885" s="137"/>
      <c r="U885" s="137"/>
      <c r="V885" s="137"/>
      <c r="W885" s="137"/>
      <c r="X885" s="137"/>
      <c r="Y885" s="137"/>
      <c r="Z885" s="137"/>
      <c r="AA885" s="137"/>
      <c r="AB885" s="129" t="str">
        <f>IF(基本情報登録!$D$10="","",IF(基本情報登録!$D$10='登録データ（女）'!F885,1,0))</f>
        <v/>
      </c>
      <c r="AC885" s="137"/>
      <c r="AV885" s="155"/>
    </row>
    <row r="886" spans="1:48">
      <c r="A886" s="177"/>
      <c r="B886" s="137"/>
      <c r="C886" s="137"/>
      <c r="D886" s="137"/>
      <c r="E886" s="170"/>
      <c r="F886" s="137"/>
      <c r="G886" s="170"/>
      <c r="H886" s="137"/>
      <c r="I886" s="137"/>
      <c r="J886" s="137"/>
      <c r="K886" s="137"/>
      <c r="L886" s="137"/>
      <c r="M886" s="137"/>
      <c r="N886" s="137"/>
      <c r="O886" s="137"/>
      <c r="P886" s="137"/>
      <c r="Q886" s="137"/>
      <c r="R886" s="137"/>
      <c r="S886" s="137"/>
      <c r="T886" s="137"/>
      <c r="U886" s="137"/>
      <c r="V886" s="137"/>
      <c r="W886" s="137"/>
      <c r="X886" s="137"/>
      <c r="Y886" s="137"/>
      <c r="Z886" s="137"/>
      <c r="AA886" s="137"/>
      <c r="AB886" s="129" t="str">
        <f>IF(基本情報登録!$D$10="","",IF(基本情報登録!$D$10='登録データ（女）'!F886,1,0))</f>
        <v/>
      </c>
      <c r="AC886" s="137"/>
      <c r="AV886" s="155"/>
    </row>
    <row r="887" spans="1:48">
      <c r="A887" s="177"/>
      <c r="B887" s="137"/>
      <c r="C887" s="137"/>
      <c r="D887" s="137"/>
      <c r="E887" s="170"/>
      <c r="F887" s="137"/>
      <c r="G887" s="170"/>
      <c r="H887" s="137"/>
      <c r="I887" s="137"/>
      <c r="J887" s="137"/>
      <c r="K887" s="137"/>
      <c r="L887" s="137"/>
      <c r="M887" s="137"/>
      <c r="N887" s="137"/>
      <c r="O887" s="137"/>
      <c r="P887" s="137"/>
      <c r="Q887" s="137"/>
      <c r="R887" s="137"/>
      <c r="S887" s="137"/>
      <c r="T887" s="137"/>
      <c r="U887" s="137"/>
      <c r="V887" s="137"/>
      <c r="W887" s="137"/>
      <c r="X887" s="137"/>
      <c r="Y887" s="137"/>
      <c r="Z887" s="137"/>
      <c r="AA887" s="137"/>
      <c r="AB887" s="129" t="str">
        <f>IF(基本情報登録!$D$10="","",IF(基本情報登録!$D$10='登録データ（女）'!F887,1,0))</f>
        <v/>
      </c>
      <c r="AC887" s="137"/>
      <c r="AV887" s="155"/>
    </row>
    <row r="888" spans="1:48">
      <c r="A888" s="177"/>
      <c r="B888" s="137"/>
      <c r="C888" s="137"/>
      <c r="D888" s="137"/>
      <c r="E888" s="170"/>
      <c r="F888" s="137"/>
      <c r="G888" s="170"/>
      <c r="H888" s="137"/>
      <c r="I888" s="137"/>
      <c r="J888" s="137"/>
      <c r="K888" s="137"/>
      <c r="L888" s="137"/>
      <c r="M888" s="137"/>
      <c r="N888" s="137"/>
      <c r="O888" s="137"/>
      <c r="P888" s="137"/>
      <c r="Q888" s="137"/>
      <c r="R888" s="137"/>
      <c r="S888" s="137"/>
      <c r="T888" s="137"/>
      <c r="U888" s="137"/>
      <c r="V888" s="137"/>
      <c r="W888" s="137"/>
      <c r="X888" s="137"/>
      <c r="Y888" s="137"/>
      <c r="Z888" s="137"/>
      <c r="AA888" s="137"/>
      <c r="AB888" s="129" t="str">
        <f>IF(基本情報登録!$D$10="","",IF(基本情報登録!$D$10='登録データ（女）'!F888,1,0))</f>
        <v/>
      </c>
      <c r="AC888" s="137"/>
      <c r="AV888" s="155"/>
    </row>
    <row r="889" spans="1:48">
      <c r="A889" s="177"/>
      <c r="B889" s="137"/>
      <c r="C889" s="137"/>
      <c r="D889" s="137"/>
      <c r="E889" s="170"/>
      <c r="F889" s="137"/>
      <c r="G889" s="170"/>
      <c r="H889" s="137"/>
      <c r="I889" s="137"/>
      <c r="J889" s="137"/>
      <c r="K889" s="137"/>
      <c r="L889" s="137"/>
      <c r="M889" s="137"/>
      <c r="N889" s="137"/>
      <c r="O889" s="137"/>
      <c r="P889" s="137"/>
      <c r="Q889" s="137"/>
      <c r="R889" s="137"/>
      <c r="S889" s="137"/>
      <c r="T889" s="137"/>
      <c r="U889" s="137"/>
      <c r="V889" s="137"/>
      <c r="W889" s="137"/>
      <c r="X889" s="137"/>
      <c r="Y889" s="137"/>
      <c r="Z889" s="137"/>
      <c r="AA889" s="137"/>
      <c r="AB889" s="129" t="str">
        <f>IF(基本情報登録!$D$10="","",IF(基本情報登録!$D$10='登録データ（女）'!F889,1,0))</f>
        <v/>
      </c>
      <c r="AC889" s="137"/>
      <c r="AV889" s="155"/>
    </row>
    <row r="890" spans="1:48">
      <c r="A890" s="177"/>
      <c r="B890" s="137"/>
      <c r="C890" s="137"/>
      <c r="D890" s="137"/>
      <c r="E890" s="170"/>
      <c r="F890" s="137"/>
      <c r="G890" s="170"/>
      <c r="H890" s="137"/>
      <c r="I890" s="137"/>
      <c r="J890" s="137"/>
      <c r="K890" s="137"/>
      <c r="L890" s="137"/>
      <c r="M890" s="137"/>
      <c r="N890" s="137"/>
      <c r="O890" s="137"/>
      <c r="P890" s="137"/>
      <c r="Q890" s="137"/>
      <c r="R890" s="137"/>
      <c r="S890" s="137"/>
      <c r="T890" s="137"/>
      <c r="U890" s="137"/>
      <c r="V890" s="137"/>
      <c r="W890" s="137"/>
      <c r="X890" s="137"/>
      <c r="Y890" s="137"/>
      <c r="Z890" s="137"/>
      <c r="AA890" s="137"/>
      <c r="AB890" s="129" t="str">
        <f>IF(基本情報登録!$D$10="","",IF(基本情報登録!$D$10='登録データ（女）'!F890,1,0))</f>
        <v/>
      </c>
      <c r="AC890" s="137"/>
      <c r="AV890" s="155"/>
    </row>
    <row r="891" spans="1:48">
      <c r="A891" s="177"/>
      <c r="B891" s="137"/>
      <c r="C891" s="137"/>
      <c r="D891" s="137"/>
      <c r="E891" s="170"/>
      <c r="F891" s="137"/>
      <c r="G891" s="170"/>
      <c r="H891" s="137"/>
      <c r="I891" s="137"/>
      <c r="J891" s="137"/>
      <c r="K891" s="137"/>
      <c r="L891" s="137"/>
      <c r="M891" s="137"/>
      <c r="N891" s="137"/>
      <c r="O891" s="137"/>
      <c r="P891" s="137"/>
      <c r="Q891" s="137"/>
      <c r="R891" s="137"/>
      <c r="S891" s="137"/>
      <c r="T891" s="137"/>
      <c r="U891" s="137"/>
      <c r="V891" s="137"/>
      <c r="W891" s="137"/>
      <c r="X891" s="137"/>
      <c r="Y891" s="137"/>
      <c r="Z891" s="137"/>
      <c r="AA891" s="137"/>
      <c r="AB891" s="129" t="str">
        <f>IF(基本情報登録!$D$10="","",IF(基本情報登録!$D$10='登録データ（女）'!F891,1,0))</f>
        <v/>
      </c>
      <c r="AC891" s="137"/>
      <c r="AV891" s="155"/>
    </row>
    <row r="892" spans="1:48">
      <c r="A892" s="177"/>
      <c r="B892" s="137"/>
      <c r="C892" s="137"/>
      <c r="D892" s="137"/>
      <c r="E892" s="170"/>
      <c r="F892" s="137"/>
      <c r="G892" s="170"/>
      <c r="H892" s="137"/>
      <c r="I892" s="137"/>
      <c r="J892" s="137"/>
      <c r="K892" s="137"/>
      <c r="L892" s="137"/>
      <c r="M892" s="137"/>
      <c r="N892" s="137"/>
      <c r="O892" s="137"/>
      <c r="P892" s="137"/>
      <c r="Q892" s="137"/>
      <c r="R892" s="137"/>
      <c r="S892" s="137"/>
      <c r="T892" s="137"/>
      <c r="U892" s="137"/>
      <c r="V892" s="137"/>
      <c r="W892" s="137"/>
      <c r="X892" s="137"/>
      <c r="Y892" s="137"/>
      <c r="Z892" s="137"/>
      <c r="AA892" s="137"/>
      <c r="AB892" s="129" t="str">
        <f>IF(基本情報登録!$D$10="","",IF(基本情報登録!$D$10='登録データ（女）'!F892,1,0))</f>
        <v/>
      </c>
      <c r="AC892" s="137"/>
      <c r="AV892" s="155"/>
    </row>
    <row r="893" spans="1:48">
      <c r="A893" s="177"/>
      <c r="B893" s="137"/>
      <c r="C893" s="137"/>
      <c r="D893" s="137"/>
      <c r="E893" s="170"/>
      <c r="F893" s="137"/>
      <c r="G893" s="170"/>
      <c r="H893" s="137"/>
      <c r="I893" s="137"/>
      <c r="J893" s="137"/>
      <c r="K893" s="137"/>
      <c r="L893" s="137"/>
      <c r="M893" s="137"/>
      <c r="N893" s="137"/>
      <c r="O893" s="137"/>
      <c r="P893" s="137"/>
      <c r="Q893" s="137"/>
      <c r="R893" s="137"/>
      <c r="S893" s="137"/>
      <c r="T893" s="137"/>
      <c r="U893" s="137"/>
      <c r="V893" s="137"/>
      <c r="W893" s="137"/>
      <c r="X893" s="137"/>
      <c r="Y893" s="137"/>
      <c r="Z893" s="137"/>
      <c r="AA893" s="137"/>
      <c r="AB893" s="129" t="str">
        <f>IF(基本情報登録!$D$10="","",IF(基本情報登録!$D$10='登録データ（女）'!F893,1,0))</f>
        <v/>
      </c>
      <c r="AC893" s="137"/>
      <c r="AV893" s="155"/>
    </row>
    <row r="894" spans="1:48">
      <c r="A894" s="177"/>
      <c r="B894" s="137"/>
      <c r="C894" s="137"/>
      <c r="D894" s="137"/>
      <c r="E894" s="170"/>
      <c r="F894" s="137"/>
      <c r="G894" s="170"/>
      <c r="H894" s="137"/>
      <c r="I894" s="137"/>
      <c r="J894" s="137"/>
      <c r="K894" s="137"/>
      <c r="L894" s="137"/>
      <c r="M894" s="137"/>
      <c r="N894" s="137"/>
      <c r="O894" s="137"/>
      <c r="P894" s="137"/>
      <c r="Q894" s="137"/>
      <c r="R894" s="137"/>
      <c r="S894" s="137"/>
      <c r="T894" s="137"/>
      <c r="U894" s="137"/>
      <c r="V894" s="137"/>
      <c r="W894" s="137"/>
      <c r="X894" s="137"/>
      <c r="Y894" s="137"/>
      <c r="Z894" s="137"/>
      <c r="AA894" s="137"/>
      <c r="AB894" s="129" t="str">
        <f>IF(基本情報登録!$D$10="","",IF(基本情報登録!$D$10='登録データ（女）'!F894,1,0))</f>
        <v/>
      </c>
      <c r="AC894" s="137"/>
      <c r="AV894" s="155"/>
    </row>
    <row r="895" spans="1:48">
      <c r="A895" s="177"/>
      <c r="B895" s="137"/>
      <c r="C895" s="137"/>
      <c r="D895" s="137"/>
      <c r="E895" s="170"/>
      <c r="F895" s="137"/>
      <c r="G895" s="170"/>
      <c r="H895" s="137"/>
      <c r="I895" s="137"/>
      <c r="J895" s="137"/>
      <c r="K895" s="137"/>
      <c r="L895" s="137"/>
      <c r="M895" s="137"/>
      <c r="N895" s="137"/>
      <c r="O895" s="137"/>
      <c r="P895" s="137"/>
      <c r="Q895" s="137"/>
      <c r="R895" s="137"/>
      <c r="S895" s="137"/>
      <c r="T895" s="137"/>
      <c r="U895" s="137"/>
      <c r="V895" s="137"/>
      <c r="W895" s="137"/>
      <c r="X895" s="137"/>
      <c r="Y895" s="137"/>
      <c r="Z895" s="137"/>
      <c r="AA895" s="137"/>
      <c r="AB895" s="129" t="str">
        <f>IF(基本情報登録!$D$10="","",IF(基本情報登録!$D$10='登録データ（女）'!F895,1,0))</f>
        <v/>
      </c>
      <c r="AC895" s="137"/>
      <c r="AV895" s="155"/>
    </row>
    <row r="896" spans="1:48">
      <c r="A896" s="177"/>
      <c r="B896" s="137"/>
      <c r="C896" s="137"/>
      <c r="D896" s="137"/>
      <c r="E896" s="170"/>
      <c r="F896" s="137"/>
      <c r="G896" s="170"/>
      <c r="H896" s="137"/>
      <c r="I896" s="137"/>
      <c r="J896" s="137"/>
      <c r="K896" s="137"/>
      <c r="L896" s="137"/>
      <c r="M896" s="137"/>
      <c r="N896" s="137"/>
      <c r="O896" s="137"/>
      <c r="P896" s="137"/>
      <c r="Q896" s="137"/>
      <c r="R896" s="137"/>
      <c r="S896" s="137"/>
      <c r="T896" s="137"/>
      <c r="U896" s="137"/>
      <c r="V896" s="137"/>
      <c r="W896" s="137"/>
      <c r="X896" s="137"/>
      <c r="Y896" s="137"/>
      <c r="Z896" s="137"/>
      <c r="AA896" s="137"/>
      <c r="AB896" s="129" t="str">
        <f>IF(基本情報登録!$D$10="","",IF(基本情報登録!$D$10='登録データ（女）'!F896,1,0))</f>
        <v/>
      </c>
      <c r="AC896" s="137"/>
      <c r="AV896" s="155"/>
    </row>
    <row r="897" spans="1:48">
      <c r="A897" s="177"/>
      <c r="B897" s="137"/>
      <c r="C897" s="137"/>
      <c r="D897" s="137"/>
      <c r="E897" s="170"/>
      <c r="F897" s="137"/>
      <c r="G897" s="170"/>
      <c r="H897" s="137"/>
      <c r="I897" s="137"/>
      <c r="J897" s="137"/>
      <c r="K897" s="137"/>
      <c r="L897" s="137"/>
      <c r="M897" s="137"/>
      <c r="N897" s="137"/>
      <c r="O897" s="137"/>
      <c r="P897" s="137"/>
      <c r="Q897" s="137"/>
      <c r="R897" s="137"/>
      <c r="S897" s="137"/>
      <c r="T897" s="137"/>
      <c r="U897" s="137"/>
      <c r="V897" s="137"/>
      <c r="W897" s="137"/>
      <c r="X897" s="137"/>
      <c r="Y897" s="137"/>
      <c r="Z897" s="137"/>
      <c r="AA897" s="137"/>
      <c r="AB897" s="129" t="str">
        <f>IF(基本情報登録!$D$10="","",IF(基本情報登録!$D$10='登録データ（女）'!F897,1,0))</f>
        <v/>
      </c>
      <c r="AC897" s="137"/>
      <c r="AV897" s="155"/>
    </row>
    <row r="898" spans="1:48">
      <c r="A898" s="177"/>
      <c r="B898" s="137"/>
      <c r="C898" s="137"/>
      <c r="D898" s="137"/>
      <c r="E898" s="170"/>
      <c r="F898" s="137"/>
      <c r="G898" s="170"/>
      <c r="H898" s="137"/>
      <c r="I898" s="137"/>
      <c r="J898" s="137"/>
      <c r="K898" s="137"/>
      <c r="L898" s="137"/>
      <c r="M898" s="137"/>
      <c r="N898" s="137"/>
      <c r="O898" s="137"/>
      <c r="P898" s="137"/>
      <c r="Q898" s="137"/>
      <c r="R898" s="137"/>
      <c r="S898" s="137"/>
      <c r="T898" s="137"/>
      <c r="U898" s="137"/>
      <c r="V898" s="137"/>
      <c r="W898" s="137"/>
      <c r="X898" s="137"/>
      <c r="Y898" s="137"/>
      <c r="Z898" s="137"/>
      <c r="AA898" s="137"/>
      <c r="AB898" s="129" t="str">
        <f>IF(基本情報登録!$D$10="","",IF(基本情報登録!$D$10='登録データ（女）'!F898,1,0))</f>
        <v/>
      </c>
      <c r="AC898" s="137"/>
      <c r="AV898" s="155"/>
    </row>
    <row r="899" spans="1:48">
      <c r="A899" s="177"/>
      <c r="B899" s="137"/>
      <c r="C899" s="137"/>
      <c r="D899" s="137"/>
      <c r="E899" s="170"/>
      <c r="F899" s="137"/>
      <c r="G899" s="170"/>
      <c r="H899" s="137"/>
      <c r="I899" s="137"/>
      <c r="J899" s="137"/>
      <c r="K899" s="137"/>
      <c r="L899" s="137"/>
      <c r="M899" s="137"/>
      <c r="N899" s="137"/>
      <c r="O899" s="137"/>
      <c r="P899" s="137"/>
      <c r="Q899" s="137"/>
      <c r="R899" s="137"/>
      <c r="S899" s="137"/>
      <c r="T899" s="137"/>
      <c r="U899" s="137"/>
      <c r="V899" s="137"/>
      <c r="W899" s="137"/>
      <c r="X899" s="137"/>
      <c r="Y899" s="137"/>
      <c r="Z899" s="137"/>
      <c r="AA899" s="137"/>
      <c r="AB899" s="129" t="str">
        <f>IF(基本情報登録!$D$10="","",IF(基本情報登録!$D$10='登録データ（女）'!F899,1,0))</f>
        <v/>
      </c>
      <c r="AC899" s="137"/>
      <c r="AV899" s="155"/>
    </row>
    <row r="900" spans="1:48">
      <c r="A900" s="177"/>
      <c r="B900" s="137"/>
      <c r="C900" s="137"/>
      <c r="D900" s="137"/>
      <c r="E900" s="170"/>
      <c r="F900" s="137"/>
      <c r="G900" s="170"/>
      <c r="H900" s="137"/>
      <c r="I900" s="137"/>
      <c r="J900" s="137"/>
      <c r="K900" s="137"/>
      <c r="L900" s="137"/>
      <c r="M900" s="137"/>
      <c r="N900" s="137"/>
      <c r="O900" s="137"/>
      <c r="P900" s="137"/>
      <c r="Q900" s="137"/>
      <c r="R900" s="137"/>
      <c r="S900" s="137"/>
      <c r="T900" s="137"/>
      <c r="U900" s="137"/>
      <c r="V900" s="137"/>
      <c r="W900" s="137"/>
      <c r="X900" s="137"/>
      <c r="Y900" s="137"/>
      <c r="Z900" s="137"/>
      <c r="AA900" s="137"/>
      <c r="AB900" s="129" t="str">
        <f>IF(基本情報登録!$D$10="","",IF(基本情報登録!$D$10='登録データ（女）'!F900,1,0))</f>
        <v/>
      </c>
      <c r="AC900" s="137"/>
      <c r="AV900" s="155"/>
    </row>
    <row r="901" spans="1:48">
      <c r="A901" s="177"/>
      <c r="B901" s="137"/>
      <c r="C901" s="137"/>
      <c r="D901" s="137"/>
      <c r="E901" s="170"/>
      <c r="F901" s="137"/>
      <c r="G901" s="170"/>
      <c r="H901" s="137"/>
      <c r="I901" s="137"/>
      <c r="J901" s="137"/>
      <c r="K901" s="137"/>
      <c r="L901" s="137"/>
      <c r="M901" s="137"/>
      <c r="N901" s="137"/>
      <c r="O901" s="137"/>
      <c r="P901" s="137"/>
      <c r="Q901" s="137"/>
      <c r="R901" s="137"/>
      <c r="S901" s="137"/>
      <c r="T901" s="137"/>
      <c r="U901" s="137"/>
      <c r="V901" s="137"/>
      <c r="W901" s="137"/>
      <c r="X901" s="137"/>
      <c r="Y901" s="137"/>
      <c r="Z901" s="137"/>
      <c r="AA901" s="137"/>
      <c r="AB901" s="129" t="str">
        <f>IF(基本情報登録!$D$10="","",IF(基本情報登録!$D$10='登録データ（女）'!F901,1,0))</f>
        <v/>
      </c>
      <c r="AC901" s="137"/>
      <c r="AV901" s="155"/>
    </row>
    <row r="902" spans="1:48">
      <c r="A902" s="177"/>
      <c r="B902" s="137"/>
      <c r="C902" s="137"/>
      <c r="D902" s="137"/>
      <c r="E902" s="170"/>
      <c r="F902" s="137"/>
      <c r="G902" s="170"/>
      <c r="H902" s="137"/>
      <c r="I902" s="137"/>
      <c r="J902" s="137"/>
      <c r="K902" s="137"/>
      <c r="L902" s="137"/>
      <c r="M902" s="137"/>
      <c r="N902" s="137"/>
      <c r="O902" s="137"/>
      <c r="P902" s="137"/>
      <c r="Q902" s="137"/>
      <c r="R902" s="137"/>
      <c r="S902" s="137"/>
      <c r="T902" s="137"/>
      <c r="U902" s="137"/>
      <c r="V902" s="137"/>
      <c r="W902" s="137"/>
      <c r="X902" s="137"/>
      <c r="Y902" s="137"/>
      <c r="Z902" s="137"/>
      <c r="AA902" s="137"/>
      <c r="AB902" s="129" t="str">
        <f>IF(基本情報登録!$D$10="","",IF(基本情報登録!$D$10='登録データ（女）'!F902,1,0))</f>
        <v/>
      </c>
      <c r="AC902" s="137"/>
      <c r="AV902" s="155"/>
    </row>
    <row r="903" spans="1:48">
      <c r="A903" s="177"/>
      <c r="B903" s="137"/>
      <c r="C903" s="137"/>
      <c r="D903" s="137"/>
      <c r="E903" s="170"/>
      <c r="F903" s="137"/>
      <c r="G903" s="170"/>
      <c r="H903" s="137"/>
      <c r="I903" s="137"/>
      <c r="J903" s="137"/>
      <c r="K903" s="137"/>
      <c r="L903" s="137"/>
      <c r="M903" s="137"/>
      <c r="N903" s="137"/>
      <c r="O903" s="137"/>
      <c r="P903" s="137"/>
      <c r="Q903" s="137"/>
      <c r="R903" s="137"/>
      <c r="S903" s="137"/>
      <c r="T903" s="137"/>
      <c r="U903" s="137"/>
      <c r="V903" s="137"/>
      <c r="W903" s="137"/>
      <c r="X903" s="137"/>
      <c r="Y903" s="137"/>
      <c r="Z903" s="137"/>
      <c r="AA903" s="137"/>
      <c r="AB903" s="129" t="str">
        <f>IF(基本情報登録!$D$10="","",IF(基本情報登録!$D$10='登録データ（女）'!F903,1,0))</f>
        <v/>
      </c>
      <c r="AC903" s="137"/>
      <c r="AV903" s="155"/>
    </row>
    <row r="904" spans="1:48">
      <c r="A904" s="177"/>
      <c r="B904" s="137"/>
      <c r="C904" s="137"/>
      <c r="D904" s="137"/>
      <c r="E904" s="170"/>
      <c r="F904" s="137"/>
      <c r="G904" s="170"/>
      <c r="H904" s="137"/>
      <c r="I904" s="137"/>
      <c r="J904" s="137"/>
      <c r="K904" s="137"/>
      <c r="L904" s="137"/>
      <c r="M904" s="137"/>
      <c r="N904" s="137"/>
      <c r="O904" s="137"/>
      <c r="P904" s="137"/>
      <c r="Q904" s="137"/>
      <c r="R904" s="137"/>
      <c r="S904" s="137"/>
      <c r="T904" s="137"/>
      <c r="U904" s="137"/>
      <c r="V904" s="137"/>
      <c r="W904" s="137"/>
      <c r="X904" s="137"/>
      <c r="Y904" s="137"/>
      <c r="Z904" s="137"/>
      <c r="AA904" s="137"/>
      <c r="AB904" s="129" t="str">
        <f>IF(基本情報登録!$D$10="","",IF(基本情報登録!$D$10='登録データ（女）'!F904,1,0))</f>
        <v/>
      </c>
      <c r="AC904" s="137"/>
      <c r="AV904" s="155"/>
    </row>
    <row r="905" spans="1:48">
      <c r="A905" s="177"/>
      <c r="B905" s="137"/>
      <c r="C905" s="137"/>
      <c r="D905" s="137"/>
      <c r="E905" s="170"/>
      <c r="F905" s="137"/>
      <c r="G905" s="170"/>
      <c r="H905" s="137"/>
      <c r="I905" s="137"/>
      <c r="J905" s="137"/>
      <c r="K905" s="137"/>
      <c r="L905" s="137"/>
      <c r="M905" s="137"/>
      <c r="N905" s="137"/>
      <c r="O905" s="137"/>
      <c r="P905" s="137"/>
      <c r="Q905" s="137"/>
      <c r="R905" s="137"/>
      <c r="S905" s="137"/>
      <c r="T905" s="137"/>
      <c r="U905" s="137"/>
      <c r="V905" s="137"/>
      <c r="W905" s="137"/>
      <c r="X905" s="137"/>
      <c r="Y905" s="137"/>
      <c r="Z905" s="137"/>
      <c r="AA905" s="137"/>
      <c r="AB905" s="129" t="str">
        <f>IF(基本情報登録!$D$10="","",IF(基本情報登録!$D$10='登録データ（女）'!F905,1,0))</f>
        <v/>
      </c>
      <c r="AC905" s="137"/>
      <c r="AV905" s="155"/>
    </row>
    <row r="906" spans="1:48">
      <c r="A906" s="177"/>
      <c r="B906" s="137"/>
      <c r="C906" s="137"/>
      <c r="D906" s="137"/>
      <c r="E906" s="170"/>
      <c r="F906" s="137"/>
      <c r="G906" s="170"/>
      <c r="H906" s="137"/>
      <c r="I906" s="137"/>
      <c r="J906" s="137"/>
      <c r="K906" s="137"/>
      <c r="L906" s="137"/>
      <c r="M906" s="137"/>
      <c r="N906" s="137"/>
      <c r="O906" s="137"/>
      <c r="P906" s="137"/>
      <c r="Q906" s="137"/>
      <c r="R906" s="137"/>
      <c r="S906" s="137"/>
      <c r="T906" s="137"/>
      <c r="U906" s="137"/>
      <c r="V906" s="137"/>
      <c r="W906" s="137"/>
      <c r="X906" s="137"/>
      <c r="Y906" s="137"/>
      <c r="Z906" s="137"/>
      <c r="AA906" s="137"/>
      <c r="AB906" s="129" t="str">
        <f>IF(基本情報登録!$D$10="","",IF(基本情報登録!$D$10='登録データ（女）'!F906,1,0))</f>
        <v/>
      </c>
      <c r="AC906" s="137"/>
      <c r="AV906" s="155"/>
    </row>
    <row r="907" spans="1:48">
      <c r="A907" s="177"/>
      <c r="B907" s="137"/>
      <c r="C907" s="137"/>
      <c r="D907" s="137"/>
      <c r="E907" s="170"/>
      <c r="F907" s="137"/>
      <c r="G907" s="170"/>
      <c r="H907" s="137"/>
      <c r="I907" s="137"/>
      <c r="J907" s="137"/>
      <c r="K907" s="137"/>
      <c r="L907" s="137"/>
      <c r="M907" s="137"/>
      <c r="N907" s="137"/>
      <c r="O907" s="137"/>
      <c r="P907" s="137"/>
      <c r="Q907" s="137"/>
      <c r="R907" s="137"/>
      <c r="S907" s="137"/>
      <c r="T907" s="137"/>
      <c r="U907" s="137"/>
      <c r="V907" s="137"/>
      <c r="W907" s="137"/>
      <c r="X907" s="137"/>
      <c r="Y907" s="137"/>
      <c r="Z907" s="137"/>
      <c r="AA907" s="137"/>
      <c r="AB907" s="129" t="str">
        <f>IF(基本情報登録!$D$10="","",IF(基本情報登録!$D$10='登録データ（女）'!F907,1,0))</f>
        <v/>
      </c>
      <c r="AC907" s="137"/>
      <c r="AV907" s="155"/>
    </row>
    <row r="908" spans="1:48">
      <c r="A908" s="177"/>
      <c r="B908" s="137"/>
      <c r="C908" s="137"/>
      <c r="D908" s="137"/>
      <c r="E908" s="170"/>
      <c r="F908" s="137"/>
      <c r="G908" s="170"/>
      <c r="H908" s="137"/>
      <c r="I908" s="137"/>
      <c r="J908" s="137"/>
      <c r="K908" s="137"/>
      <c r="L908" s="137"/>
      <c r="M908" s="137"/>
      <c r="N908" s="137"/>
      <c r="O908" s="137"/>
      <c r="P908" s="137"/>
      <c r="Q908" s="137"/>
      <c r="R908" s="137"/>
      <c r="S908" s="137"/>
      <c r="T908" s="137"/>
      <c r="U908" s="137"/>
      <c r="V908" s="137"/>
      <c r="W908" s="137"/>
      <c r="X908" s="137"/>
      <c r="Y908" s="137"/>
      <c r="Z908" s="137"/>
      <c r="AA908" s="137"/>
      <c r="AB908" s="129" t="str">
        <f>IF(基本情報登録!$D$10="","",IF(基本情報登録!$D$10='登録データ（女）'!F908,1,0))</f>
        <v/>
      </c>
      <c r="AC908" s="137"/>
      <c r="AV908" s="155"/>
    </row>
    <row r="909" spans="1:48">
      <c r="A909" s="177"/>
      <c r="B909" s="137"/>
      <c r="C909" s="137"/>
      <c r="D909" s="137"/>
      <c r="E909" s="170"/>
      <c r="F909" s="137"/>
      <c r="G909" s="170"/>
      <c r="H909" s="137"/>
      <c r="I909" s="137"/>
      <c r="J909" s="137"/>
      <c r="K909" s="137"/>
      <c r="L909" s="137"/>
      <c r="M909" s="137"/>
      <c r="N909" s="137"/>
      <c r="O909" s="137"/>
      <c r="P909" s="137"/>
      <c r="Q909" s="137"/>
      <c r="R909" s="137"/>
      <c r="S909" s="137"/>
      <c r="T909" s="137"/>
      <c r="U909" s="137"/>
      <c r="V909" s="137"/>
      <c r="W909" s="137"/>
      <c r="X909" s="137"/>
      <c r="Y909" s="137"/>
      <c r="Z909" s="137"/>
      <c r="AA909" s="137"/>
      <c r="AB909" s="129" t="str">
        <f>IF(基本情報登録!$D$10="","",IF(基本情報登録!$D$10='登録データ（女）'!F909,1,0))</f>
        <v/>
      </c>
      <c r="AC909" s="137"/>
      <c r="AV909" s="155"/>
    </row>
    <row r="910" spans="1:48">
      <c r="A910" s="177"/>
      <c r="B910" s="137"/>
      <c r="C910" s="137"/>
      <c r="D910" s="137"/>
      <c r="E910" s="170"/>
      <c r="F910" s="137"/>
      <c r="G910" s="170"/>
      <c r="H910" s="137"/>
      <c r="I910" s="137"/>
      <c r="J910" s="137"/>
      <c r="K910" s="137"/>
      <c r="L910" s="137"/>
      <c r="M910" s="137"/>
      <c r="N910" s="137"/>
      <c r="O910" s="137"/>
      <c r="P910" s="137"/>
      <c r="Q910" s="137"/>
      <c r="R910" s="137"/>
      <c r="S910" s="137"/>
      <c r="T910" s="137"/>
      <c r="U910" s="137"/>
      <c r="V910" s="137"/>
      <c r="W910" s="137"/>
      <c r="X910" s="137"/>
      <c r="Y910" s="137"/>
      <c r="Z910" s="137"/>
      <c r="AA910" s="137"/>
      <c r="AB910" s="129" t="str">
        <f>IF(基本情報登録!$D$10="","",IF(基本情報登録!$D$10='登録データ（女）'!F910,1,0))</f>
        <v/>
      </c>
      <c r="AC910" s="137"/>
      <c r="AV910" s="155"/>
    </row>
    <row r="911" spans="1:48">
      <c r="A911" s="177"/>
      <c r="B911" s="137"/>
      <c r="C911" s="137"/>
      <c r="D911" s="137"/>
      <c r="E911" s="170"/>
      <c r="F911" s="137"/>
      <c r="G911" s="170"/>
      <c r="H911" s="137"/>
      <c r="I911" s="137"/>
      <c r="J911" s="137"/>
      <c r="K911" s="137"/>
      <c r="L911" s="137"/>
      <c r="M911" s="137"/>
      <c r="N911" s="137"/>
      <c r="O911" s="137"/>
      <c r="P911" s="137"/>
      <c r="Q911" s="137"/>
      <c r="R911" s="137"/>
      <c r="S911" s="137"/>
      <c r="T911" s="137"/>
      <c r="U911" s="137"/>
      <c r="V911" s="137"/>
      <c r="W911" s="137"/>
      <c r="X911" s="137"/>
      <c r="Y911" s="137"/>
      <c r="Z911" s="137"/>
      <c r="AA911" s="137"/>
      <c r="AB911" s="129" t="str">
        <f>IF(基本情報登録!$D$10="","",IF(基本情報登録!$D$10='登録データ（女）'!F911,1,0))</f>
        <v/>
      </c>
      <c r="AC911" s="137"/>
      <c r="AV911" s="155"/>
    </row>
    <row r="912" spans="1:48">
      <c r="A912" s="177"/>
      <c r="B912" s="137"/>
      <c r="C912" s="137"/>
      <c r="D912" s="137"/>
      <c r="E912" s="170"/>
      <c r="F912" s="137"/>
      <c r="G912" s="170"/>
      <c r="H912" s="137"/>
      <c r="I912" s="137"/>
      <c r="J912" s="137"/>
      <c r="K912" s="137"/>
      <c r="L912" s="137"/>
      <c r="M912" s="137"/>
      <c r="N912" s="137"/>
      <c r="O912" s="137"/>
      <c r="P912" s="137"/>
      <c r="Q912" s="137"/>
      <c r="R912" s="137"/>
      <c r="S912" s="137"/>
      <c r="T912" s="137"/>
      <c r="U912" s="137"/>
      <c r="V912" s="137"/>
      <c r="W912" s="137"/>
      <c r="X912" s="137"/>
      <c r="Y912" s="137"/>
      <c r="Z912" s="137"/>
      <c r="AA912" s="137"/>
      <c r="AB912" s="129" t="str">
        <f>IF(基本情報登録!$D$10="","",IF(基本情報登録!$D$10='登録データ（女）'!F912,1,0))</f>
        <v/>
      </c>
      <c r="AC912" s="137"/>
      <c r="AV912" s="155"/>
    </row>
    <row r="913" spans="1:48">
      <c r="A913" s="177"/>
      <c r="B913" s="137"/>
      <c r="C913" s="137"/>
      <c r="D913" s="137"/>
      <c r="E913" s="170"/>
      <c r="F913" s="137"/>
      <c r="G913" s="170"/>
      <c r="H913" s="137"/>
      <c r="I913" s="137"/>
      <c r="J913" s="137"/>
      <c r="K913" s="137"/>
      <c r="L913" s="137"/>
      <c r="M913" s="137"/>
      <c r="N913" s="137"/>
      <c r="O913" s="137"/>
      <c r="P913" s="137"/>
      <c r="Q913" s="137"/>
      <c r="R913" s="137"/>
      <c r="S913" s="137"/>
      <c r="T913" s="137"/>
      <c r="U913" s="137"/>
      <c r="V913" s="137"/>
      <c r="W913" s="137"/>
      <c r="X913" s="137"/>
      <c r="Y913" s="137"/>
      <c r="Z913" s="137"/>
      <c r="AA913" s="137"/>
      <c r="AB913" s="129" t="str">
        <f>IF(基本情報登録!$D$10="","",IF(基本情報登録!$D$10='登録データ（女）'!F913,1,0))</f>
        <v/>
      </c>
      <c r="AC913" s="137"/>
      <c r="AV913" s="155"/>
    </row>
    <row r="914" spans="1:48">
      <c r="A914" s="177"/>
      <c r="B914" s="137"/>
      <c r="C914" s="137"/>
      <c r="D914" s="137"/>
      <c r="E914" s="170"/>
      <c r="F914" s="137"/>
      <c r="G914" s="170"/>
      <c r="H914" s="137"/>
      <c r="I914" s="137"/>
      <c r="J914" s="137"/>
      <c r="K914" s="137"/>
      <c r="L914" s="137"/>
      <c r="M914" s="137"/>
      <c r="N914" s="137"/>
      <c r="O914" s="137"/>
      <c r="P914" s="137"/>
      <c r="Q914" s="137"/>
      <c r="R914" s="137"/>
      <c r="S914" s="137"/>
      <c r="T914" s="137"/>
      <c r="U914" s="137"/>
      <c r="V914" s="137"/>
      <c r="W914" s="137"/>
      <c r="X914" s="137"/>
      <c r="Y914" s="137"/>
      <c r="Z914" s="137"/>
      <c r="AA914" s="137"/>
      <c r="AB914" s="129" t="str">
        <f>IF(基本情報登録!$D$10="","",IF(基本情報登録!$D$10='登録データ（女）'!F914,1,0))</f>
        <v/>
      </c>
      <c r="AC914" s="137"/>
      <c r="AV914" s="155"/>
    </row>
    <row r="915" spans="1:48">
      <c r="A915" s="177"/>
      <c r="B915" s="137"/>
      <c r="C915" s="137"/>
      <c r="D915" s="137"/>
      <c r="E915" s="170"/>
      <c r="F915" s="137"/>
      <c r="G915" s="170"/>
      <c r="H915" s="137"/>
      <c r="I915" s="137"/>
      <c r="J915" s="137"/>
      <c r="K915" s="137"/>
      <c r="L915" s="137"/>
      <c r="M915" s="137"/>
      <c r="N915" s="137"/>
      <c r="O915" s="137"/>
      <c r="P915" s="137"/>
      <c r="Q915" s="137"/>
      <c r="R915" s="137"/>
      <c r="S915" s="137"/>
      <c r="T915" s="137"/>
      <c r="U915" s="137"/>
      <c r="V915" s="137"/>
      <c r="W915" s="137"/>
      <c r="X915" s="137"/>
      <c r="Y915" s="137"/>
      <c r="Z915" s="137"/>
      <c r="AA915" s="137"/>
      <c r="AB915" s="129" t="str">
        <f>IF(基本情報登録!$D$10="","",IF(基本情報登録!$D$10='登録データ（女）'!F915,1,0))</f>
        <v/>
      </c>
      <c r="AC915" s="137"/>
      <c r="AV915" s="155"/>
    </row>
    <row r="916" spans="1:48">
      <c r="A916" s="177"/>
      <c r="B916" s="137"/>
      <c r="C916" s="137"/>
      <c r="D916" s="137"/>
      <c r="E916" s="170"/>
      <c r="F916" s="137"/>
      <c r="G916" s="170"/>
      <c r="H916" s="137"/>
      <c r="I916" s="137"/>
      <c r="J916" s="137"/>
      <c r="K916" s="137"/>
      <c r="L916" s="137"/>
      <c r="M916" s="137"/>
      <c r="N916" s="137"/>
      <c r="O916" s="137"/>
      <c r="P916" s="137"/>
      <c r="Q916" s="137"/>
      <c r="R916" s="137"/>
      <c r="S916" s="137"/>
      <c r="T916" s="137"/>
      <c r="U916" s="137"/>
      <c r="V916" s="137"/>
      <c r="W916" s="137"/>
      <c r="X916" s="137"/>
      <c r="Y916" s="137"/>
      <c r="Z916" s="137"/>
      <c r="AA916" s="137"/>
      <c r="AB916" s="129" t="str">
        <f>IF(基本情報登録!$D$10="","",IF(基本情報登録!$D$10='登録データ（女）'!F916,1,0))</f>
        <v/>
      </c>
      <c r="AC916" s="137"/>
      <c r="AV916" s="155"/>
    </row>
    <row r="917" spans="1:48">
      <c r="A917" s="177"/>
      <c r="B917" s="137"/>
      <c r="C917" s="137"/>
      <c r="D917" s="137"/>
      <c r="E917" s="170"/>
      <c r="F917" s="137"/>
      <c r="G917" s="170"/>
      <c r="H917" s="137"/>
      <c r="I917" s="137"/>
      <c r="J917" s="137"/>
      <c r="K917" s="137"/>
      <c r="L917" s="137"/>
      <c r="M917" s="137"/>
      <c r="N917" s="137"/>
      <c r="O917" s="137"/>
      <c r="P917" s="137"/>
      <c r="Q917" s="137"/>
      <c r="R917" s="137"/>
      <c r="S917" s="137"/>
      <c r="T917" s="137"/>
      <c r="U917" s="137"/>
      <c r="V917" s="137"/>
      <c r="W917" s="137"/>
      <c r="X917" s="137"/>
      <c r="Y917" s="137"/>
      <c r="Z917" s="137"/>
      <c r="AA917" s="137"/>
      <c r="AB917" s="129" t="str">
        <f>IF(基本情報登録!$D$10="","",IF(基本情報登録!$D$10='登録データ（女）'!F917,1,0))</f>
        <v/>
      </c>
      <c r="AC917" s="137"/>
      <c r="AV917" s="155"/>
    </row>
    <row r="918" spans="1:48">
      <c r="A918" s="177"/>
      <c r="B918" s="137"/>
      <c r="C918" s="137"/>
      <c r="D918" s="137"/>
      <c r="E918" s="170"/>
      <c r="F918" s="137"/>
      <c r="G918" s="170"/>
      <c r="H918" s="137"/>
      <c r="I918" s="137"/>
      <c r="J918" s="137"/>
      <c r="K918" s="137"/>
      <c r="L918" s="137"/>
      <c r="M918" s="137"/>
      <c r="N918" s="137"/>
      <c r="O918" s="137"/>
      <c r="P918" s="137"/>
      <c r="Q918" s="137"/>
      <c r="R918" s="137"/>
      <c r="S918" s="137"/>
      <c r="T918" s="137"/>
      <c r="U918" s="137"/>
      <c r="V918" s="137"/>
      <c r="W918" s="137"/>
      <c r="X918" s="137"/>
      <c r="Y918" s="137"/>
      <c r="Z918" s="137"/>
      <c r="AA918" s="137"/>
      <c r="AB918" s="129" t="str">
        <f>IF(基本情報登録!$D$10="","",IF(基本情報登録!$D$10='登録データ（女）'!F918,1,0))</f>
        <v/>
      </c>
      <c r="AC918" s="137"/>
      <c r="AV918" s="155"/>
    </row>
    <row r="919" spans="1:48">
      <c r="A919" s="177"/>
      <c r="B919" s="137"/>
      <c r="C919" s="137"/>
      <c r="D919" s="137"/>
      <c r="E919" s="170"/>
      <c r="F919" s="137"/>
      <c r="G919" s="170"/>
      <c r="H919" s="137"/>
      <c r="I919" s="137"/>
      <c r="J919" s="137"/>
      <c r="K919" s="137"/>
      <c r="L919" s="137"/>
      <c r="M919" s="137"/>
      <c r="N919" s="137"/>
      <c r="O919" s="137"/>
      <c r="P919" s="137"/>
      <c r="Q919" s="137"/>
      <c r="R919" s="137"/>
      <c r="S919" s="137"/>
      <c r="T919" s="137"/>
      <c r="U919" s="137"/>
      <c r="V919" s="137"/>
      <c r="W919" s="137"/>
      <c r="X919" s="137"/>
      <c r="Y919" s="137"/>
      <c r="Z919" s="137"/>
      <c r="AA919" s="137"/>
      <c r="AB919" s="129" t="str">
        <f>IF(基本情報登録!$D$10="","",IF(基本情報登録!$D$10='登録データ（女）'!F919,1,0))</f>
        <v/>
      </c>
      <c r="AC919" s="137"/>
      <c r="AV919" s="155"/>
    </row>
    <row r="920" spans="1:48">
      <c r="A920" s="177"/>
      <c r="B920" s="137"/>
      <c r="C920" s="137"/>
      <c r="D920" s="137"/>
      <c r="E920" s="170"/>
      <c r="F920" s="137"/>
      <c r="G920" s="170"/>
      <c r="H920" s="137"/>
      <c r="I920" s="137"/>
      <c r="J920" s="137"/>
      <c r="K920" s="137"/>
      <c r="L920" s="137"/>
      <c r="M920" s="137"/>
      <c r="N920" s="137"/>
      <c r="O920" s="137"/>
      <c r="P920" s="137"/>
      <c r="Q920" s="137"/>
      <c r="R920" s="137"/>
      <c r="S920" s="137"/>
      <c r="T920" s="137"/>
      <c r="U920" s="137"/>
      <c r="V920" s="137"/>
      <c r="W920" s="137"/>
      <c r="X920" s="137"/>
      <c r="Y920" s="137"/>
      <c r="Z920" s="137"/>
      <c r="AA920" s="137"/>
      <c r="AB920" s="129" t="str">
        <f>IF(基本情報登録!$D$10="","",IF(基本情報登録!$D$10='登録データ（女）'!F920,1,0))</f>
        <v/>
      </c>
      <c r="AC920" s="137"/>
      <c r="AV920" s="155"/>
    </row>
    <row r="921" spans="1:48">
      <c r="A921" s="177"/>
      <c r="B921" s="137"/>
      <c r="C921" s="137"/>
      <c r="D921" s="137"/>
      <c r="E921" s="170"/>
      <c r="F921" s="137"/>
      <c r="G921" s="170"/>
      <c r="H921" s="137"/>
      <c r="I921" s="137"/>
      <c r="J921" s="137"/>
      <c r="K921" s="137"/>
      <c r="L921" s="137"/>
      <c r="M921" s="137"/>
      <c r="N921" s="137"/>
      <c r="O921" s="137"/>
      <c r="P921" s="137"/>
      <c r="Q921" s="137"/>
      <c r="R921" s="137"/>
      <c r="S921" s="137"/>
      <c r="T921" s="137"/>
      <c r="U921" s="137"/>
      <c r="V921" s="137"/>
      <c r="W921" s="137"/>
      <c r="X921" s="137"/>
      <c r="Y921" s="137"/>
      <c r="Z921" s="137"/>
      <c r="AA921" s="137"/>
      <c r="AB921" s="129" t="str">
        <f>IF(基本情報登録!$D$10="","",IF(基本情報登録!$D$10='登録データ（女）'!F921,1,0))</f>
        <v/>
      </c>
      <c r="AC921" s="137"/>
      <c r="AV921" s="155"/>
    </row>
    <row r="922" spans="1:48">
      <c r="A922" s="177"/>
      <c r="B922" s="137"/>
      <c r="C922" s="137"/>
      <c r="D922" s="137"/>
      <c r="E922" s="170"/>
      <c r="F922" s="137"/>
      <c r="G922" s="170"/>
      <c r="H922" s="137"/>
      <c r="I922" s="137"/>
      <c r="J922" s="137"/>
      <c r="K922" s="137"/>
      <c r="L922" s="137"/>
      <c r="M922" s="137"/>
      <c r="N922" s="137"/>
      <c r="O922" s="137"/>
      <c r="P922" s="137"/>
      <c r="Q922" s="137"/>
      <c r="R922" s="137"/>
      <c r="S922" s="137"/>
      <c r="T922" s="137"/>
      <c r="U922" s="137"/>
      <c r="V922" s="137"/>
      <c r="W922" s="137"/>
      <c r="X922" s="137"/>
      <c r="Y922" s="137"/>
      <c r="Z922" s="137"/>
      <c r="AA922" s="137"/>
      <c r="AB922" s="129" t="str">
        <f>IF(基本情報登録!$D$10="","",IF(基本情報登録!$D$10='登録データ（女）'!F922,1,0))</f>
        <v/>
      </c>
      <c r="AC922" s="137"/>
      <c r="AV922" s="155"/>
    </row>
    <row r="923" spans="1:48">
      <c r="A923" s="177"/>
      <c r="B923" s="137"/>
      <c r="C923" s="137"/>
      <c r="D923" s="137"/>
      <c r="E923" s="170"/>
      <c r="F923" s="137"/>
      <c r="G923" s="170"/>
      <c r="H923" s="137"/>
      <c r="I923" s="137"/>
      <c r="J923" s="137"/>
      <c r="K923" s="137"/>
      <c r="L923" s="137"/>
      <c r="M923" s="137"/>
      <c r="N923" s="137"/>
      <c r="O923" s="137"/>
      <c r="P923" s="137"/>
      <c r="Q923" s="137"/>
      <c r="R923" s="137"/>
      <c r="S923" s="137"/>
      <c r="T923" s="137"/>
      <c r="U923" s="137"/>
      <c r="V923" s="137"/>
      <c r="W923" s="137"/>
      <c r="X923" s="137"/>
      <c r="Y923" s="137"/>
      <c r="Z923" s="137"/>
      <c r="AA923" s="137"/>
      <c r="AB923" s="129" t="str">
        <f>IF(基本情報登録!$D$10="","",IF(基本情報登録!$D$10='登録データ（女）'!F923,1,0))</f>
        <v/>
      </c>
      <c r="AC923" s="137"/>
      <c r="AV923" s="155"/>
    </row>
    <row r="924" spans="1:48">
      <c r="A924" s="177"/>
      <c r="B924" s="137"/>
      <c r="C924" s="137"/>
      <c r="D924" s="137"/>
      <c r="E924" s="170"/>
      <c r="F924" s="137"/>
      <c r="G924" s="170"/>
      <c r="H924" s="137"/>
      <c r="I924" s="137"/>
      <c r="J924" s="137"/>
      <c r="K924" s="137"/>
      <c r="L924" s="137"/>
      <c r="M924" s="137"/>
      <c r="N924" s="137"/>
      <c r="O924" s="137"/>
      <c r="P924" s="137"/>
      <c r="Q924" s="137"/>
      <c r="R924" s="137"/>
      <c r="S924" s="137"/>
      <c r="T924" s="137"/>
      <c r="U924" s="137"/>
      <c r="V924" s="137"/>
      <c r="W924" s="137"/>
      <c r="X924" s="137"/>
      <c r="Y924" s="137"/>
      <c r="Z924" s="137"/>
      <c r="AA924" s="137"/>
      <c r="AB924" s="129" t="str">
        <f>IF(基本情報登録!$D$10="","",IF(基本情報登録!$D$10='登録データ（女）'!F924,1,0))</f>
        <v/>
      </c>
      <c r="AC924" s="137"/>
      <c r="AV924" s="155"/>
    </row>
    <row r="925" spans="1:48">
      <c r="A925" s="177"/>
      <c r="B925" s="137"/>
      <c r="C925" s="137"/>
      <c r="D925" s="137"/>
      <c r="E925" s="170"/>
      <c r="F925" s="137"/>
      <c r="G925" s="170"/>
      <c r="H925" s="137"/>
      <c r="I925" s="137"/>
      <c r="J925" s="137"/>
      <c r="K925" s="137"/>
      <c r="L925" s="137"/>
      <c r="M925" s="137"/>
      <c r="N925" s="137"/>
      <c r="O925" s="137"/>
      <c r="P925" s="137"/>
      <c r="Q925" s="137"/>
      <c r="R925" s="137"/>
      <c r="S925" s="137"/>
      <c r="T925" s="137"/>
      <c r="U925" s="137"/>
      <c r="V925" s="137"/>
      <c r="W925" s="137"/>
      <c r="X925" s="137"/>
      <c r="Y925" s="137"/>
      <c r="Z925" s="137"/>
      <c r="AA925" s="137"/>
      <c r="AB925" s="129" t="str">
        <f>IF(基本情報登録!$D$10="","",IF(基本情報登録!$D$10='登録データ（女）'!F925,1,0))</f>
        <v/>
      </c>
      <c r="AC925" s="137"/>
      <c r="AV925" s="155"/>
    </row>
    <row r="926" spans="1:48">
      <c r="A926" s="177"/>
      <c r="B926" s="137"/>
      <c r="C926" s="137"/>
      <c r="D926" s="137"/>
      <c r="E926" s="170"/>
      <c r="F926" s="137"/>
      <c r="G926" s="170"/>
      <c r="H926" s="137"/>
      <c r="I926" s="137"/>
      <c r="J926" s="137"/>
      <c r="K926" s="137"/>
      <c r="L926" s="137"/>
      <c r="M926" s="137"/>
      <c r="N926" s="137"/>
      <c r="O926" s="137"/>
      <c r="P926" s="137"/>
      <c r="Q926" s="137"/>
      <c r="R926" s="137"/>
      <c r="S926" s="137"/>
      <c r="T926" s="137"/>
      <c r="U926" s="137"/>
      <c r="V926" s="137"/>
      <c r="W926" s="137"/>
      <c r="X926" s="137"/>
      <c r="Y926" s="137"/>
      <c r="Z926" s="137"/>
      <c r="AA926" s="137"/>
      <c r="AB926" s="129" t="str">
        <f>IF(基本情報登録!$D$10="","",IF(基本情報登録!$D$10='登録データ（女）'!F926,1,0))</f>
        <v/>
      </c>
      <c r="AC926" s="137"/>
      <c r="AV926" s="155"/>
    </row>
    <row r="927" spans="1:48">
      <c r="A927" s="177"/>
      <c r="B927" s="137"/>
      <c r="C927" s="137"/>
      <c r="D927" s="137"/>
      <c r="E927" s="170"/>
      <c r="F927" s="137"/>
      <c r="G927" s="170"/>
      <c r="H927" s="137"/>
      <c r="I927" s="137"/>
      <c r="J927" s="137"/>
      <c r="K927" s="137"/>
      <c r="L927" s="137"/>
      <c r="M927" s="137"/>
      <c r="N927" s="137"/>
      <c r="O927" s="137"/>
      <c r="P927" s="137"/>
      <c r="Q927" s="137"/>
      <c r="R927" s="137"/>
      <c r="S927" s="137"/>
      <c r="T927" s="137"/>
      <c r="U927" s="137"/>
      <c r="V927" s="137"/>
      <c r="W927" s="137"/>
      <c r="X927" s="137"/>
      <c r="Y927" s="137"/>
      <c r="Z927" s="137"/>
      <c r="AA927" s="137"/>
      <c r="AB927" s="129" t="str">
        <f>IF(基本情報登録!$D$10="","",IF(基本情報登録!$D$10='登録データ（女）'!F927,1,0))</f>
        <v/>
      </c>
      <c r="AC927" s="137"/>
      <c r="AV927" s="155"/>
    </row>
    <row r="928" spans="1:48">
      <c r="A928" s="177"/>
      <c r="B928" s="137"/>
      <c r="C928" s="137"/>
      <c r="D928" s="137"/>
      <c r="E928" s="170"/>
      <c r="F928" s="137"/>
      <c r="G928" s="170"/>
      <c r="H928" s="137"/>
      <c r="I928" s="137"/>
      <c r="J928" s="137"/>
      <c r="K928" s="137"/>
      <c r="L928" s="137"/>
      <c r="M928" s="137"/>
      <c r="N928" s="137"/>
      <c r="O928" s="137"/>
      <c r="P928" s="137"/>
      <c r="Q928" s="137"/>
      <c r="R928" s="137"/>
      <c r="S928" s="137"/>
      <c r="T928" s="137"/>
      <c r="U928" s="137"/>
      <c r="V928" s="137"/>
      <c r="W928" s="137"/>
      <c r="X928" s="137"/>
      <c r="Y928" s="137"/>
      <c r="Z928" s="137"/>
      <c r="AA928" s="137"/>
      <c r="AB928" s="129" t="str">
        <f>IF(基本情報登録!$D$10="","",IF(基本情報登録!$D$10='登録データ（女）'!F928,1,0))</f>
        <v/>
      </c>
      <c r="AC928" s="137"/>
      <c r="AV928" s="155"/>
    </row>
    <row r="929" spans="1:48">
      <c r="A929" s="177"/>
      <c r="B929" s="137"/>
      <c r="C929" s="137"/>
      <c r="D929" s="137"/>
      <c r="E929" s="170"/>
      <c r="F929" s="137"/>
      <c r="G929" s="170"/>
      <c r="H929" s="137"/>
      <c r="I929" s="137"/>
      <c r="J929" s="137"/>
      <c r="K929" s="137"/>
      <c r="L929" s="137"/>
      <c r="M929" s="137"/>
      <c r="N929" s="137"/>
      <c r="O929" s="137"/>
      <c r="P929" s="137"/>
      <c r="Q929" s="137"/>
      <c r="R929" s="137"/>
      <c r="S929" s="137"/>
      <c r="T929" s="137"/>
      <c r="U929" s="137"/>
      <c r="V929" s="137"/>
      <c r="W929" s="137"/>
      <c r="X929" s="137"/>
      <c r="Y929" s="137"/>
      <c r="Z929" s="137"/>
      <c r="AA929" s="137"/>
      <c r="AB929" s="129" t="str">
        <f>IF(基本情報登録!$D$10="","",IF(基本情報登録!$D$10='登録データ（女）'!F929,1,0))</f>
        <v/>
      </c>
      <c r="AC929" s="137"/>
      <c r="AV929" s="155"/>
    </row>
    <row r="930" spans="1:48">
      <c r="A930" s="177"/>
      <c r="B930" s="137"/>
      <c r="C930" s="137"/>
      <c r="D930" s="137"/>
      <c r="E930" s="170"/>
      <c r="F930" s="137"/>
      <c r="G930" s="170"/>
      <c r="H930" s="137"/>
      <c r="I930" s="137"/>
      <c r="J930" s="137"/>
      <c r="K930" s="137"/>
      <c r="L930" s="137"/>
      <c r="M930" s="137"/>
      <c r="N930" s="137"/>
      <c r="O930" s="137"/>
      <c r="P930" s="137"/>
      <c r="Q930" s="137"/>
      <c r="R930" s="137"/>
      <c r="S930" s="137"/>
      <c r="T930" s="137"/>
      <c r="U930" s="137"/>
      <c r="V930" s="137"/>
      <c r="W930" s="137"/>
      <c r="X930" s="137"/>
      <c r="Y930" s="137"/>
      <c r="Z930" s="137"/>
      <c r="AA930" s="137"/>
      <c r="AB930" s="129" t="str">
        <f>IF(基本情報登録!$D$10="","",IF(基本情報登録!$D$10='登録データ（女）'!F930,1,0))</f>
        <v/>
      </c>
      <c r="AC930" s="137"/>
      <c r="AV930" s="155"/>
    </row>
    <row r="931" spans="1:48">
      <c r="A931" s="177"/>
      <c r="B931" s="137"/>
      <c r="C931" s="137"/>
      <c r="D931" s="137"/>
      <c r="E931" s="170"/>
      <c r="F931" s="137"/>
      <c r="G931" s="170"/>
      <c r="H931" s="137"/>
      <c r="I931" s="137"/>
      <c r="J931" s="137"/>
      <c r="K931" s="137"/>
      <c r="L931" s="137"/>
      <c r="M931" s="137"/>
      <c r="N931" s="137"/>
      <c r="O931" s="137"/>
      <c r="P931" s="137"/>
      <c r="Q931" s="137"/>
      <c r="R931" s="137"/>
      <c r="S931" s="137"/>
      <c r="T931" s="137"/>
      <c r="U931" s="137"/>
      <c r="V931" s="137"/>
      <c r="W931" s="137"/>
      <c r="X931" s="137"/>
      <c r="Y931" s="137"/>
      <c r="Z931" s="137"/>
      <c r="AA931" s="137"/>
      <c r="AB931" s="129" t="str">
        <f>IF(基本情報登録!$D$10="","",IF(基本情報登録!$D$10='登録データ（女）'!F931,1,0))</f>
        <v/>
      </c>
      <c r="AC931" s="137"/>
      <c r="AV931" s="155"/>
    </row>
    <row r="932" spans="1:48">
      <c r="A932" s="177"/>
      <c r="B932" s="137"/>
      <c r="C932" s="137"/>
      <c r="D932" s="137"/>
      <c r="E932" s="170"/>
      <c r="F932" s="137"/>
      <c r="G932" s="170"/>
      <c r="H932" s="137"/>
      <c r="I932" s="137"/>
      <c r="J932" s="137"/>
      <c r="K932" s="137"/>
      <c r="L932" s="137"/>
      <c r="M932" s="137"/>
      <c r="N932" s="137"/>
      <c r="O932" s="137"/>
      <c r="P932" s="137"/>
      <c r="Q932" s="137"/>
      <c r="R932" s="137"/>
      <c r="S932" s="137"/>
      <c r="T932" s="137"/>
      <c r="U932" s="137"/>
      <c r="V932" s="137"/>
      <c r="W932" s="137"/>
      <c r="X932" s="137"/>
      <c r="Y932" s="137"/>
      <c r="Z932" s="137"/>
      <c r="AA932" s="137"/>
      <c r="AB932" s="129" t="str">
        <f>IF(基本情報登録!$D$10="","",IF(基本情報登録!$D$10='登録データ（女）'!F932,1,0))</f>
        <v/>
      </c>
      <c r="AC932" s="137"/>
      <c r="AV932" s="155"/>
    </row>
    <row r="933" spans="1:48">
      <c r="A933" s="177"/>
      <c r="B933" s="137"/>
      <c r="C933" s="137"/>
      <c r="D933" s="137"/>
      <c r="E933" s="170"/>
      <c r="F933" s="137"/>
      <c r="G933" s="170"/>
      <c r="H933" s="137"/>
      <c r="I933" s="137"/>
      <c r="J933" s="137"/>
      <c r="K933" s="137"/>
      <c r="L933" s="137"/>
      <c r="M933" s="137"/>
      <c r="N933" s="137"/>
      <c r="O933" s="137"/>
      <c r="P933" s="137"/>
      <c r="Q933" s="137"/>
      <c r="R933" s="137"/>
      <c r="S933" s="137"/>
      <c r="T933" s="137"/>
      <c r="U933" s="137"/>
      <c r="V933" s="137"/>
      <c r="W933" s="137"/>
      <c r="X933" s="137"/>
      <c r="Y933" s="137"/>
      <c r="Z933" s="137"/>
      <c r="AA933" s="137"/>
      <c r="AB933" s="129" t="str">
        <f>IF(基本情報登録!$D$10="","",IF(基本情報登録!$D$10='登録データ（女）'!F933,1,0))</f>
        <v/>
      </c>
      <c r="AC933" s="137"/>
      <c r="AV933" s="155"/>
    </row>
    <row r="934" spans="1:48">
      <c r="A934" s="177"/>
      <c r="B934" s="137"/>
      <c r="C934" s="137"/>
      <c r="D934" s="137"/>
      <c r="E934" s="170"/>
      <c r="F934" s="137"/>
      <c r="G934" s="170"/>
      <c r="H934" s="137"/>
      <c r="I934" s="137"/>
      <c r="J934" s="137"/>
      <c r="K934" s="137"/>
      <c r="L934" s="137"/>
      <c r="M934" s="137"/>
      <c r="N934" s="137"/>
      <c r="O934" s="137"/>
      <c r="P934" s="137"/>
      <c r="Q934" s="137"/>
      <c r="R934" s="137"/>
      <c r="S934" s="137"/>
      <c r="T934" s="137"/>
      <c r="U934" s="137"/>
      <c r="V934" s="137"/>
      <c r="W934" s="137"/>
      <c r="X934" s="137"/>
      <c r="Y934" s="137"/>
      <c r="Z934" s="137"/>
      <c r="AA934" s="137"/>
      <c r="AB934" s="129" t="str">
        <f>IF(基本情報登録!$D$10="","",IF(基本情報登録!$D$10='登録データ（女）'!F934,1,0))</f>
        <v/>
      </c>
      <c r="AC934" s="137"/>
      <c r="AV934" s="155"/>
    </row>
    <row r="935" spans="1:48">
      <c r="A935" s="177"/>
      <c r="B935" s="137"/>
      <c r="C935" s="137"/>
      <c r="D935" s="137"/>
      <c r="E935" s="170"/>
      <c r="F935" s="137"/>
      <c r="G935" s="170"/>
      <c r="H935" s="137"/>
      <c r="I935" s="137"/>
      <c r="J935" s="137"/>
      <c r="K935" s="137"/>
      <c r="L935" s="137"/>
      <c r="M935" s="137"/>
      <c r="N935" s="137"/>
      <c r="O935" s="137"/>
      <c r="P935" s="137"/>
      <c r="Q935" s="137"/>
      <c r="R935" s="137"/>
      <c r="S935" s="137"/>
      <c r="T935" s="137"/>
      <c r="U935" s="137"/>
      <c r="V935" s="137"/>
      <c r="W935" s="137"/>
      <c r="X935" s="137"/>
      <c r="Y935" s="137"/>
      <c r="Z935" s="137"/>
      <c r="AA935" s="137"/>
      <c r="AB935" s="129" t="str">
        <f>IF(基本情報登録!$D$10="","",IF(基本情報登録!$D$10='登録データ（女）'!F935,1,0))</f>
        <v/>
      </c>
      <c r="AC935" s="137"/>
      <c r="AV935" s="155"/>
    </row>
    <row r="936" spans="1:48">
      <c r="A936" s="177"/>
      <c r="B936" s="137"/>
      <c r="C936" s="137"/>
      <c r="D936" s="137"/>
      <c r="E936" s="170"/>
      <c r="F936" s="137"/>
      <c r="G936" s="170"/>
      <c r="H936" s="137"/>
      <c r="I936" s="137"/>
      <c r="J936" s="137"/>
      <c r="K936" s="137"/>
      <c r="L936" s="137"/>
      <c r="M936" s="137"/>
      <c r="N936" s="137"/>
      <c r="O936" s="137"/>
      <c r="P936" s="137"/>
      <c r="Q936" s="137"/>
      <c r="R936" s="137"/>
      <c r="S936" s="137"/>
      <c r="T936" s="137"/>
      <c r="U936" s="137"/>
      <c r="V936" s="137"/>
      <c r="W936" s="137"/>
      <c r="X936" s="137"/>
      <c r="Y936" s="137"/>
      <c r="Z936" s="137"/>
      <c r="AA936" s="137"/>
      <c r="AB936" s="129" t="str">
        <f>IF(基本情報登録!$D$10="","",IF(基本情報登録!$D$10='登録データ（女）'!F936,1,0))</f>
        <v/>
      </c>
      <c r="AC936" s="137"/>
      <c r="AV936" s="155"/>
    </row>
    <row r="937" spans="1:48">
      <c r="A937" s="177"/>
      <c r="B937" s="137"/>
      <c r="C937" s="137"/>
      <c r="D937" s="137"/>
      <c r="E937" s="170"/>
      <c r="F937" s="137"/>
      <c r="G937" s="170"/>
      <c r="H937" s="137"/>
      <c r="I937" s="137"/>
      <c r="J937" s="137"/>
      <c r="K937" s="137"/>
      <c r="L937" s="137"/>
      <c r="M937" s="137"/>
      <c r="N937" s="137"/>
      <c r="O937" s="137"/>
      <c r="P937" s="137"/>
      <c r="Q937" s="137"/>
      <c r="R937" s="137"/>
      <c r="S937" s="137"/>
      <c r="T937" s="137"/>
      <c r="U937" s="137"/>
      <c r="V937" s="137"/>
      <c r="W937" s="137"/>
      <c r="X937" s="137"/>
      <c r="Y937" s="137"/>
      <c r="Z937" s="137"/>
      <c r="AA937" s="137"/>
      <c r="AB937" s="129" t="str">
        <f>IF(基本情報登録!$D$10="","",IF(基本情報登録!$D$10='登録データ（女）'!F937,1,0))</f>
        <v/>
      </c>
      <c r="AC937" s="137"/>
      <c r="AV937" s="155"/>
    </row>
    <row r="938" spans="1:48">
      <c r="A938" s="177"/>
      <c r="B938" s="137"/>
      <c r="C938" s="137"/>
      <c r="D938" s="137"/>
      <c r="E938" s="170"/>
      <c r="F938" s="137"/>
      <c r="G938" s="170"/>
      <c r="H938" s="137"/>
      <c r="I938" s="137"/>
      <c r="J938" s="137"/>
      <c r="K938" s="137"/>
      <c r="L938" s="137"/>
      <c r="M938" s="137"/>
      <c r="N938" s="137"/>
      <c r="O938" s="137"/>
      <c r="P938" s="137"/>
      <c r="Q938" s="137"/>
      <c r="R938" s="137"/>
      <c r="S938" s="137"/>
      <c r="T938" s="137"/>
      <c r="U938" s="137"/>
      <c r="V938" s="137"/>
      <c r="W938" s="137"/>
      <c r="X938" s="137"/>
      <c r="Y938" s="137"/>
      <c r="Z938" s="137"/>
      <c r="AA938" s="137"/>
      <c r="AB938" s="129" t="str">
        <f>IF(基本情報登録!$D$10="","",IF(基本情報登録!$D$10='登録データ（女）'!F938,1,0))</f>
        <v/>
      </c>
      <c r="AC938" s="137"/>
      <c r="AV938" s="155"/>
    </row>
    <row r="939" spans="1:48">
      <c r="A939" s="177"/>
      <c r="B939" s="137"/>
      <c r="C939" s="137"/>
      <c r="D939" s="137"/>
      <c r="E939" s="170"/>
      <c r="F939" s="137"/>
      <c r="G939" s="170"/>
      <c r="H939" s="137"/>
      <c r="I939" s="137"/>
      <c r="J939" s="137"/>
      <c r="K939" s="137"/>
      <c r="L939" s="137"/>
      <c r="M939" s="137"/>
      <c r="N939" s="137"/>
      <c r="O939" s="137"/>
      <c r="P939" s="137"/>
      <c r="Q939" s="137"/>
      <c r="R939" s="137"/>
      <c r="S939" s="137"/>
      <c r="T939" s="137"/>
      <c r="U939" s="137"/>
      <c r="V939" s="137"/>
      <c r="W939" s="137"/>
      <c r="X939" s="137"/>
      <c r="Y939" s="137"/>
      <c r="Z939" s="137"/>
      <c r="AA939" s="137"/>
      <c r="AB939" s="129" t="str">
        <f>IF(基本情報登録!$D$10="","",IF(基本情報登録!$D$10='登録データ（女）'!F939,1,0))</f>
        <v/>
      </c>
      <c r="AC939" s="137"/>
      <c r="AV939" s="155"/>
    </row>
    <row r="940" spans="1:48">
      <c r="A940" s="177"/>
      <c r="B940" s="137"/>
      <c r="C940" s="137"/>
      <c r="D940" s="137"/>
      <c r="E940" s="170"/>
      <c r="F940" s="137"/>
      <c r="G940" s="170"/>
      <c r="H940" s="137"/>
      <c r="I940" s="137"/>
      <c r="J940" s="137"/>
      <c r="K940" s="137"/>
      <c r="L940" s="137"/>
      <c r="M940" s="137"/>
      <c r="N940" s="137"/>
      <c r="O940" s="137"/>
      <c r="P940" s="137"/>
      <c r="Q940" s="137"/>
      <c r="R940" s="137"/>
      <c r="S940" s="137"/>
      <c r="T940" s="137"/>
      <c r="U940" s="137"/>
      <c r="V940" s="137"/>
      <c r="W940" s="137"/>
      <c r="X940" s="137"/>
      <c r="Y940" s="137"/>
      <c r="Z940" s="137"/>
      <c r="AA940" s="137"/>
      <c r="AB940" s="129" t="str">
        <f>IF(基本情報登録!$D$10="","",IF(基本情報登録!$D$10='登録データ（女）'!F940,1,0))</f>
        <v/>
      </c>
      <c r="AC940" s="137"/>
      <c r="AV940" s="155"/>
    </row>
    <row r="941" spans="1:48">
      <c r="A941" s="177"/>
      <c r="B941" s="137"/>
      <c r="C941" s="137"/>
      <c r="D941" s="137"/>
      <c r="E941" s="170"/>
      <c r="F941" s="137"/>
      <c r="G941" s="170"/>
      <c r="H941" s="137"/>
      <c r="I941" s="137"/>
      <c r="J941" s="137"/>
      <c r="K941" s="137"/>
      <c r="L941" s="137"/>
      <c r="M941" s="137"/>
      <c r="N941" s="137"/>
      <c r="O941" s="137"/>
      <c r="P941" s="137"/>
      <c r="Q941" s="137"/>
      <c r="R941" s="137"/>
      <c r="S941" s="137"/>
      <c r="T941" s="137"/>
      <c r="U941" s="137"/>
      <c r="V941" s="137"/>
      <c r="W941" s="137"/>
      <c r="X941" s="137"/>
      <c r="Y941" s="137"/>
      <c r="Z941" s="137"/>
      <c r="AA941" s="137"/>
      <c r="AB941" s="129" t="str">
        <f>IF(基本情報登録!$D$10="","",IF(基本情報登録!$D$10='登録データ（女）'!F941,1,0))</f>
        <v/>
      </c>
      <c r="AC941" s="137"/>
      <c r="AV941" s="155"/>
    </row>
    <row r="942" spans="1:48">
      <c r="A942" s="177"/>
      <c r="B942" s="137"/>
      <c r="C942" s="137"/>
      <c r="D942" s="137"/>
      <c r="E942" s="170"/>
      <c r="F942" s="137"/>
      <c r="G942" s="170"/>
      <c r="H942" s="137"/>
      <c r="I942" s="137"/>
      <c r="J942" s="137"/>
      <c r="K942" s="137"/>
      <c r="L942" s="137"/>
      <c r="M942" s="137"/>
      <c r="N942" s="137"/>
      <c r="O942" s="137"/>
      <c r="P942" s="137"/>
      <c r="Q942" s="137"/>
      <c r="R942" s="137"/>
      <c r="S942" s="137"/>
      <c r="T942" s="137"/>
      <c r="U942" s="137"/>
      <c r="V942" s="137"/>
      <c r="W942" s="137"/>
      <c r="X942" s="137"/>
      <c r="Y942" s="137"/>
      <c r="Z942" s="137"/>
      <c r="AA942" s="137"/>
      <c r="AB942" s="129" t="str">
        <f>IF(基本情報登録!$D$10="","",IF(基本情報登録!$D$10='登録データ（女）'!F942,1,0))</f>
        <v/>
      </c>
      <c r="AC942" s="137"/>
      <c r="AV942" s="155"/>
    </row>
    <row r="943" spans="1:48">
      <c r="A943" s="177"/>
      <c r="B943" s="137"/>
      <c r="C943" s="137"/>
      <c r="D943" s="137"/>
      <c r="E943" s="170"/>
      <c r="F943" s="137"/>
      <c r="G943" s="170"/>
      <c r="H943" s="137"/>
      <c r="I943" s="137"/>
      <c r="J943" s="137"/>
      <c r="K943" s="137"/>
      <c r="L943" s="137"/>
      <c r="M943" s="137"/>
      <c r="N943" s="137"/>
      <c r="O943" s="137"/>
      <c r="P943" s="137"/>
      <c r="Q943" s="137"/>
      <c r="R943" s="137"/>
      <c r="S943" s="137"/>
      <c r="T943" s="137"/>
      <c r="U943" s="137"/>
      <c r="V943" s="137"/>
      <c r="W943" s="137"/>
      <c r="X943" s="137"/>
      <c r="Y943" s="137"/>
      <c r="Z943" s="137"/>
      <c r="AA943" s="137"/>
      <c r="AB943" s="129" t="str">
        <f>IF(基本情報登録!$D$10="","",IF(基本情報登録!$D$10='登録データ（女）'!F943,1,0))</f>
        <v/>
      </c>
      <c r="AC943" s="137"/>
      <c r="AV943" s="155"/>
    </row>
    <row r="944" spans="1:48">
      <c r="A944" s="177"/>
      <c r="B944" s="137"/>
      <c r="C944" s="137"/>
      <c r="D944" s="137"/>
      <c r="E944" s="170"/>
      <c r="F944" s="137"/>
      <c r="G944" s="170"/>
      <c r="H944" s="137"/>
      <c r="I944" s="137"/>
      <c r="J944" s="137"/>
      <c r="K944" s="137"/>
      <c r="L944" s="137"/>
      <c r="M944" s="137"/>
      <c r="N944" s="137"/>
      <c r="O944" s="137"/>
      <c r="P944" s="137"/>
      <c r="Q944" s="137"/>
      <c r="R944" s="137"/>
      <c r="S944" s="137"/>
      <c r="T944" s="137"/>
      <c r="U944" s="137"/>
      <c r="V944" s="137"/>
      <c r="W944" s="137"/>
      <c r="X944" s="137"/>
      <c r="Y944" s="137"/>
      <c r="Z944" s="137"/>
      <c r="AA944" s="137"/>
      <c r="AB944" s="129" t="str">
        <f>IF(基本情報登録!$D$10="","",IF(基本情報登録!$D$10='登録データ（女）'!F944,1,0))</f>
        <v/>
      </c>
      <c r="AC944" s="137"/>
      <c r="AV944" s="155"/>
    </row>
    <row r="945" spans="1:48">
      <c r="A945" s="177"/>
      <c r="B945" s="137"/>
      <c r="C945" s="137"/>
      <c r="D945" s="137"/>
      <c r="E945" s="170"/>
      <c r="F945" s="137"/>
      <c r="G945" s="170"/>
      <c r="H945" s="137"/>
      <c r="I945" s="137"/>
      <c r="J945" s="137"/>
      <c r="K945" s="137"/>
      <c r="L945" s="137"/>
      <c r="M945" s="137"/>
      <c r="N945" s="137"/>
      <c r="O945" s="137"/>
      <c r="P945" s="137"/>
      <c r="Q945" s="137"/>
      <c r="R945" s="137"/>
      <c r="S945" s="137"/>
      <c r="T945" s="137"/>
      <c r="U945" s="137"/>
      <c r="V945" s="137"/>
      <c r="W945" s="137"/>
      <c r="X945" s="137"/>
      <c r="Y945" s="137"/>
      <c r="Z945" s="137"/>
      <c r="AA945" s="137"/>
      <c r="AB945" s="129" t="str">
        <f>IF(基本情報登録!$D$10="","",IF(基本情報登録!$D$10='登録データ（女）'!F945,1,0))</f>
        <v/>
      </c>
      <c r="AC945" s="137"/>
      <c r="AV945" s="155"/>
    </row>
    <row r="946" spans="1:48">
      <c r="A946" s="177"/>
      <c r="B946" s="137"/>
      <c r="C946" s="137"/>
      <c r="D946" s="137"/>
      <c r="E946" s="170"/>
      <c r="F946" s="137"/>
      <c r="G946" s="170"/>
      <c r="H946" s="137"/>
      <c r="I946" s="137"/>
      <c r="J946" s="137"/>
      <c r="K946" s="137"/>
      <c r="L946" s="137"/>
      <c r="M946" s="137"/>
      <c r="N946" s="137"/>
      <c r="O946" s="137"/>
      <c r="P946" s="137"/>
      <c r="Q946" s="137"/>
      <c r="R946" s="137"/>
      <c r="S946" s="137"/>
      <c r="T946" s="137"/>
      <c r="U946" s="137"/>
      <c r="V946" s="137"/>
      <c r="W946" s="137"/>
      <c r="X946" s="137"/>
      <c r="Y946" s="137"/>
      <c r="Z946" s="137"/>
      <c r="AA946" s="137"/>
      <c r="AB946" s="129" t="str">
        <f>IF(基本情報登録!$D$10="","",IF(基本情報登録!$D$10='登録データ（女）'!F946,1,0))</f>
        <v/>
      </c>
      <c r="AC946" s="137"/>
      <c r="AV946" s="155"/>
    </row>
    <row r="947" spans="1:48">
      <c r="A947" s="177"/>
      <c r="B947" s="137"/>
      <c r="C947" s="137"/>
      <c r="D947" s="137"/>
      <c r="E947" s="170"/>
      <c r="F947" s="137"/>
      <c r="G947" s="170"/>
      <c r="H947" s="137"/>
      <c r="I947" s="137"/>
      <c r="J947" s="137"/>
      <c r="K947" s="137"/>
      <c r="L947" s="137"/>
      <c r="M947" s="137"/>
      <c r="N947" s="137"/>
      <c r="O947" s="137"/>
      <c r="P947" s="137"/>
      <c r="Q947" s="137"/>
      <c r="R947" s="137"/>
      <c r="S947" s="137"/>
      <c r="T947" s="137"/>
      <c r="U947" s="137"/>
      <c r="V947" s="137"/>
      <c r="W947" s="137"/>
      <c r="X947" s="137"/>
      <c r="Y947" s="137"/>
      <c r="Z947" s="137"/>
      <c r="AA947" s="137"/>
      <c r="AB947" s="129" t="str">
        <f>IF(基本情報登録!$D$10="","",IF(基本情報登録!$D$10='登録データ（女）'!F947,1,0))</f>
        <v/>
      </c>
      <c r="AC947" s="137"/>
      <c r="AV947" s="155"/>
    </row>
    <row r="948" spans="1:48">
      <c r="A948" s="177"/>
      <c r="B948" s="137"/>
      <c r="C948" s="137"/>
      <c r="D948" s="137"/>
      <c r="E948" s="170"/>
      <c r="F948" s="137"/>
      <c r="G948" s="170"/>
      <c r="H948" s="137"/>
      <c r="I948" s="137"/>
      <c r="J948" s="137"/>
      <c r="K948" s="137"/>
      <c r="L948" s="137"/>
      <c r="M948" s="137"/>
      <c r="N948" s="137"/>
      <c r="O948" s="137"/>
      <c r="P948" s="137"/>
      <c r="Q948" s="137"/>
      <c r="R948" s="137"/>
      <c r="S948" s="137"/>
      <c r="T948" s="137"/>
      <c r="U948" s="137"/>
      <c r="V948" s="137"/>
      <c r="W948" s="137"/>
      <c r="X948" s="137"/>
      <c r="Y948" s="137"/>
      <c r="Z948" s="137"/>
      <c r="AA948" s="137"/>
      <c r="AB948" s="129" t="str">
        <f>IF(基本情報登録!$D$10="","",IF(基本情報登録!$D$10='登録データ（女）'!F948,1,0))</f>
        <v/>
      </c>
      <c r="AC948" s="137"/>
      <c r="AV948" s="155"/>
    </row>
    <row r="949" spans="1:48">
      <c r="A949" s="177"/>
      <c r="B949" s="137"/>
      <c r="C949" s="137"/>
      <c r="D949" s="137"/>
      <c r="E949" s="170"/>
      <c r="F949" s="137"/>
      <c r="G949" s="170"/>
      <c r="H949" s="137"/>
      <c r="I949" s="137"/>
      <c r="J949" s="137"/>
      <c r="K949" s="137"/>
      <c r="L949" s="137"/>
      <c r="M949" s="137"/>
      <c r="N949" s="137"/>
      <c r="O949" s="137"/>
      <c r="P949" s="137"/>
      <c r="Q949" s="137"/>
      <c r="R949" s="137"/>
      <c r="S949" s="137"/>
      <c r="T949" s="137"/>
      <c r="U949" s="137"/>
      <c r="V949" s="137"/>
      <c r="W949" s="137"/>
      <c r="X949" s="137"/>
      <c r="Y949" s="137"/>
      <c r="Z949" s="137"/>
      <c r="AA949" s="137"/>
      <c r="AB949" s="129" t="str">
        <f>IF(基本情報登録!$D$10="","",IF(基本情報登録!$D$10='登録データ（女）'!F949,1,0))</f>
        <v/>
      </c>
      <c r="AC949" s="137"/>
      <c r="AV949" s="155"/>
    </row>
    <row r="950" spans="1:48">
      <c r="A950" s="177"/>
      <c r="B950" s="137"/>
      <c r="C950" s="137"/>
      <c r="D950" s="137"/>
      <c r="E950" s="170"/>
      <c r="F950" s="137"/>
      <c r="G950" s="170"/>
      <c r="H950" s="137"/>
      <c r="I950" s="137"/>
      <c r="J950" s="137"/>
      <c r="K950" s="137"/>
      <c r="L950" s="137"/>
      <c r="M950" s="137"/>
      <c r="N950" s="137"/>
      <c r="O950" s="137"/>
      <c r="P950" s="137"/>
      <c r="Q950" s="137"/>
      <c r="R950" s="137"/>
      <c r="S950" s="137"/>
      <c r="T950" s="137"/>
      <c r="U950" s="137"/>
      <c r="V950" s="137"/>
      <c r="W950" s="137"/>
      <c r="X950" s="137"/>
      <c r="Y950" s="137"/>
      <c r="Z950" s="137"/>
      <c r="AA950" s="137"/>
      <c r="AB950" s="129" t="str">
        <f>IF(基本情報登録!$D$10="","",IF(基本情報登録!$D$10='登録データ（女）'!F950,1,0))</f>
        <v/>
      </c>
      <c r="AC950" s="137"/>
      <c r="AV950" s="155"/>
    </row>
    <row r="951" spans="1:48">
      <c r="A951" s="177"/>
      <c r="B951" s="137"/>
      <c r="C951" s="137"/>
      <c r="D951" s="137"/>
      <c r="E951" s="170"/>
      <c r="F951" s="137"/>
      <c r="G951" s="170"/>
      <c r="H951" s="137"/>
      <c r="I951" s="137"/>
      <c r="J951" s="137"/>
      <c r="K951" s="137"/>
      <c r="L951" s="137"/>
      <c r="M951" s="137"/>
      <c r="N951" s="137"/>
      <c r="O951" s="137"/>
      <c r="P951" s="137"/>
      <c r="Q951" s="137"/>
      <c r="R951" s="137"/>
      <c r="S951" s="137"/>
      <c r="T951" s="137"/>
      <c r="U951" s="137"/>
      <c r="V951" s="137"/>
      <c r="W951" s="137"/>
      <c r="X951" s="137"/>
      <c r="Y951" s="137"/>
      <c r="Z951" s="137"/>
      <c r="AA951" s="137"/>
      <c r="AB951" s="129" t="str">
        <f>IF(基本情報登録!$D$10="","",IF(基本情報登録!$D$10='登録データ（女）'!F951,1,0))</f>
        <v/>
      </c>
      <c r="AC951" s="137"/>
      <c r="AV951" s="155"/>
    </row>
    <row r="952" spans="1:48">
      <c r="A952" s="177"/>
      <c r="B952" s="137"/>
      <c r="C952" s="137"/>
      <c r="D952" s="137"/>
      <c r="E952" s="170"/>
      <c r="F952" s="137"/>
      <c r="G952" s="170"/>
      <c r="H952" s="137"/>
      <c r="I952" s="137"/>
      <c r="J952" s="137"/>
      <c r="K952" s="137"/>
      <c r="L952" s="137"/>
      <c r="M952" s="137"/>
      <c r="N952" s="137"/>
      <c r="O952" s="137"/>
      <c r="P952" s="137"/>
      <c r="Q952" s="137"/>
      <c r="R952" s="137"/>
      <c r="S952" s="137"/>
      <c r="T952" s="137"/>
      <c r="U952" s="137"/>
      <c r="V952" s="137"/>
      <c r="W952" s="137"/>
      <c r="X952" s="137"/>
      <c r="Y952" s="137"/>
      <c r="Z952" s="137"/>
      <c r="AA952" s="137"/>
      <c r="AB952" s="129" t="str">
        <f>IF(基本情報登録!$D$10="","",IF(基本情報登録!$D$10='登録データ（女）'!F952,1,0))</f>
        <v/>
      </c>
      <c r="AC952" s="137"/>
      <c r="AV952" s="155"/>
    </row>
    <row r="953" spans="1:48">
      <c r="A953" s="177"/>
      <c r="B953" s="137"/>
      <c r="C953" s="137"/>
      <c r="D953" s="137"/>
      <c r="E953" s="170"/>
      <c r="F953" s="137"/>
      <c r="G953" s="170"/>
      <c r="H953" s="137"/>
      <c r="I953" s="137"/>
      <c r="J953" s="137"/>
      <c r="K953" s="137"/>
      <c r="L953" s="137"/>
      <c r="M953" s="137"/>
      <c r="N953" s="137"/>
      <c r="O953" s="137"/>
      <c r="P953" s="137"/>
      <c r="Q953" s="137"/>
      <c r="R953" s="137"/>
      <c r="S953" s="137"/>
      <c r="T953" s="137"/>
      <c r="U953" s="137"/>
      <c r="V953" s="137"/>
      <c r="W953" s="137"/>
      <c r="X953" s="137"/>
      <c r="Y953" s="137"/>
      <c r="Z953" s="137"/>
      <c r="AA953" s="137"/>
      <c r="AB953" s="129" t="str">
        <f>IF(基本情報登録!$D$10="","",IF(基本情報登録!$D$10='登録データ（女）'!F953,1,0))</f>
        <v/>
      </c>
      <c r="AC953" s="137"/>
      <c r="AV953" s="155"/>
    </row>
    <row r="954" spans="1:48">
      <c r="A954" s="177"/>
      <c r="B954" s="137"/>
      <c r="C954" s="137"/>
      <c r="D954" s="137"/>
      <c r="E954" s="170"/>
      <c r="F954" s="137"/>
      <c r="G954" s="170"/>
      <c r="H954" s="137"/>
      <c r="I954" s="137"/>
      <c r="J954" s="137"/>
      <c r="K954" s="137"/>
      <c r="L954" s="137"/>
      <c r="M954" s="137"/>
      <c r="N954" s="137"/>
      <c r="O954" s="137"/>
      <c r="P954" s="137"/>
      <c r="Q954" s="137"/>
      <c r="R954" s="137"/>
      <c r="S954" s="137"/>
      <c r="T954" s="137"/>
      <c r="U954" s="137"/>
      <c r="V954" s="137"/>
      <c r="W954" s="137"/>
      <c r="X954" s="137"/>
      <c r="Y954" s="137"/>
      <c r="Z954" s="137"/>
      <c r="AA954" s="137"/>
      <c r="AB954" s="129" t="str">
        <f>IF(基本情報登録!$D$10="","",IF(基本情報登録!$D$10='登録データ（女）'!F954,1,0))</f>
        <v/>
      </c>
      <c r="AC954" s="137"/>
      <c r="AV954" s="155"/>
    </row>
    <row r="955" spans="1:48">
      <c r="A955" s="177"/>
      <c r="B955" s="137"/>
      <c r="C955" s="137"/>
      <c r="D955" s="137"/>
      <c r="E955" s="170"/>
      <c r="F955" s="137"/>
      <c r="G955" s="170"/>
      <c r="H955" s="137"/>
      <c r="I955" s="137"/>
      <c r="J955" s="137"/>
      <c r="K955" s="137"/>
      <c r="L955" s="137"/>
      <c r="M955" s="137"/>
      <c r="N955" s="137"/>
      <c r="O955" s="137"/>
      <c r="P955" s="137"/>
      <c r="Q955" s="137"/>
      <c r="R955" s="137"/>
      <c r="S955" s="137"/>
      <c r="T955" s="137"/>
      <c r="U955" s="137"/>
      <c r="V955" s="137"/>
      <c r="W955" s="137"/>
      <c r="X955" s="137"/>
      <c r="Y955" s="137"/>
      <c r="Z955" s="137"/>
      <c r="AA955" s="137"/>
      <c r="AB955" s="129" t="str">
        <f>IF(基本情報登録!$D$10="","",IF(基本情報登録!$D$10='登録データ（女）'!F955,1,0))</f>
        <v/>
      </c>
      <c r="AC955" s="137"/>
      <c r="AV955" s="155"/>
    </row>
    <row r="956" spans="1:48">
      <c r="A956" s="177"/>
      <c r="B956" s="137"/>
      <c r="C956" s="137"/>
      <c r="D956" s="137"/>
      <c r="E956" s="170"/>
      <c r="F956" s="137"/>
      <c r="G956" s="170"/>
      <c r="H956" s="137"/>
      <c r="I956" s="137"/>
      <c r="J956" s="137"/>
      <c r="K956" s="137"/>
      <c r="L956" s="137"/>
      <c r="M956" s="137"/>
      <c r="N956" s="137"/>
      <c r="O956" s="137"/>
      <c r="P956" s="137"/>
      <c r="Q956" s="137"/>
      <c r="R956" s="137"/>
      <c r="S956" s="137"/>
      <c r="T956" s="137"/>
      <c r="U956" s="137"/>
      <c r="V956" s="137"/>
      <c r="W956" s="137"/>
      <c r="X956" s="137"/>
      <c r="Y956" s="137"/>
      <c r="Z956" s="137"/>
      <c r="AA956" s="137"/>
      <c r="AB956" s="129" t="str">
        <f>IF(基本情報登録!$D$10="","",IF(基本情報登録!$D$10='登録データ（女）'!F956,1,0))</f>
        <v/>
      </c>
      <c r="AC956" s="137"/>
      <c r="AV956" s="155"/>
    </row>
    <row r="957" spans="1:48">
      <c r="A957" s="177"/>
      <c r="B957" s="137"/>
      <c r="C957" s="137"/>
      <c r="D957" s="137"/>
      <c r="E957" s="170"/>
      <c r="F957" s="137"/>
      <c r="G957" s="170"/>
      <c r="H957" s="137"/>
      <c r="I957" s="137"/>
      <c r="J957" s="137"/>
      <c r="K957" s="137"/>
      <c r="L957" s="137"/>
      <c r="M957" s="137"/>
      <c r="N957" s="137"/>
      <c r="O957" s="137"/>
      <c r="P957" s="137"/>
      <c r="Q957" s="137"/>
      <c r="R957" s="137"/>
      <c r="S957" s="137"/>
      <c r="T957" s="137"/>
      <c r="U957" s="137"/>
      <c r="V957" s="137"/>
      <c r="W957" s="137"/>
      <c r="X957" s="137"/>
      <c r="Y957" s="137"/>
      <c r="Z957" s="137"/>
      <c r="AA957" s="137"/>
      <c r="AB957" s="129" t="str">
        <f>IF(基本情報登録!$D$10="","",IF(基本情報登録!$D$10='登録データ（女）'!F957,1,0))</f>
        <v/>
      </c>
      <c r="AC957" s="137"/>
      <c r="AV957" s="155"/>
    </row>
    <row r="958" spans="1:48">
      <c r="A958" s="177"/>
      <c r="B958" s="137"/>
      <c r="C958" s="137"/>
      <c r="D958" s="137"/>
      <c r="E958" s="170"/>
      <c r="F958" s="137"/>
      <c r="G958" s="170"/>
      <c r="H958" s="137"/>
      <c r="I958" s="137"/>
      <c r="J958" s="137"/>
      <c r="K958" s="137"/>
      <c r="L958" s="137"/>
      <c r="M958" s="137"/>
      <c r="N958" s="137"/>
      <c r="O958" s="137"/>
      <c r="P958" s="137"/>
      <c r="Q958" s="137"/>
      <c r="R958" s="137"/>
      <c r="S958" s="137"/>
      <c r="T958" s="137"/>
      <c r="U958" s="137"/>
      <c r="V958" s="137"/>
      <c r="W958" s="137"/>
      <c r="X958" s="137"/>
      <c r="Y958" s="137"/>
      <c r="Z958" s="137"/>
      <c r="AA958" s="137"/>
      <c r="AB958" s="129" t="str">
        <f>IF(基本情報登録!$D$10="","",IF(基本情報登録!$D$10='登録データ（女）'!F958,1,0))</f>
        <v/>
      </c>
      <c r="AC958" s="137"/>
      <c r="AV958" s="155"/>
    </row>
    <row r="959" spans="1:48">
      <c r="A959" s="177"/>
      <c r="B959" s="137"/>
      <c r="C959" s="137"/>
      <c r="D959" s="137"/>
      <c r="E959" s="170"/>
      <c r="F959" s="137"/>
      <c r="G959" s="170"/>
      <c r="H959" s="137"/>
      <c r="I959" s="137"/>
      <c r="J959" s="137"/>
      <c r="K959" s="137"/>
      <c r="L959" s="137"/>
      <c r="M959" s="137"/>
      <c r="N959" s="137"/>
      <c r="O959" s="137"/>
      <c r="P959" s="137"/>
      <c r="Q959" s="137"/>
      <c r="R959" s="137"/>
      <c r="S959" s="137"/>
      <c r="T959" s="137"/>
      <c r="U959" s="137"/>
      <c r="V959" s="137"/>
      <c r="W959" s="137"/>
      <c r="X959" s="137"/>
      <c r="Y959" s="137"/>
      <c r="Z959" s="137"/>
      <c r="AA959" s="137"/>
      <c r="AB959" s="129" t="str">
        <f>IF(基本情報登録!$D$10="","",IF(基本情報登録!$D$10='登録データ（女）'!F959,1,0))</f>
        <v/>
      </c>
      <c r="AC959" s="137"/>
      <c r="AV959" s="155"/>
    </row>
    <row r="960" spans="1:48">
      <c r="A960" s="177"/>
      <c r="B960" s="137"/>
      <c r="C960" s="137"/>
      <c r="D960" s="137"/>
      <c r="E960" s="170"/>
      <c r="F960" s="137"/>
      <c r="G960" s="170"/>
      <c r="H960" s="137"/>
      <c r="I960" s="137"/>
      <c r="J960" s="137"/>
      <c r="K960" s="137"/>
      <c r="L960" s="137"/>
      <c r="M960" s="137"/>
      <c r="N960" s="137"/>
      <c r="O960" s="137"/>
      <c r="P960" s="137"/>
      <c r="Q960" s="137"/>
      <c r="R960" s="137"/>
      <c r="S960" s="137"/>
      <c r="T960" s="137"/>
      <c r="U960" s="137"/>
      <c r="V960" s="137"/>
      <c r="W960" s="137"/>
      <c r="X960" s="137"/>
      <c r="Y960" s="137"/>
      <c r="Z960" s="137"/>
      <c r="AA960" s="137"/>
      <c r="AB960" s="129" t="str">
        <f>IF(基本情報登録!$D$10="","",IF(基本情報登録!$D$10='登録データ（女）'!F960,1,0))</f>
        <v/>
      </c>
      <c r="AC960" s="137"/>
      <c r="AV960" s="155"/>
    </row>
    <row r="961" spans="1:48">
      <c r="A961" s="177"/>
      <c r="B961" s="137"/>
      <c r="C961" s="137"/>
      <c r="D961" s="137"/>
      <c r="E961" s="170"/>
      <c r="F961" s="137"/>
      <c r="G961" s="170"/>
      <c r="H961" s="137"/>
      <c r="I961" s="137"/>
      <c r="J961" s="137"/>
      <c r="K961" s="137"/>
      <c r="L961" s="137"/>
      <c r="M961" s="137"/>
      <c r="N961" s="137"/>
      <c r="O961" s="137"/>
      <c r="P961" s="137"/>
      <c r="Q961" s="137"/>
      <c r="R961" s="137"/>
      <c r="S961" s="137"/>
      <c r="T961" s="137"/>
      <c r="U961" s="137"/>
      <c r="V961" s="137"/>
      <c r="W961" s="137"/>
      <c r="X961" s="137"/>
      <c r="Y961" s="137"/>
      <c r="Z961" s="137"/>
      <c r="AA961" s="137"/>
      <c r="AB961" s="129" t="str">
        <f>IF(基本情報登録!$D$10="","",IF(基本情報登録!$D$10='登録データ（女）'!F961,1,0))</f>
        <v/>
      </c>
      <c r="AC961" s="137"/>
      <c r="AV961" s="155"/>
    </row>
    <row r="962" spans="1:48">
      <c r="A962" s="177"/>
      <c r="B962" s="137"/>
      <c r="C962" s="137"/>
      <c r="D962" s="137"/>
      <c r="E962" s="170"/>
      <c r="F962" s="137"/>
      <c r="G962" s="170"/>
      <c r="H962" s="137"/>
      <c r="I962" s="137"/>
      <c r="J962" s="137"/>
      <c r="K962" s="137"/>
      <c r="L962" s="137"/>
      <c r="M962" s="137"/>
      <c r="N962" s="137"/>
      <c r="O962" s="137"/>
      <c r="P962" s="137"/>
      <c r="Q962" s="137"/>
      <c r="R962" s="137"/>
      <c r="S962" s="137"/>
      <c r="T962" s="137"/>
      <c r="U962" s="137"/>
      <c r="V962" s="137"/>
      <c r="W962" s="137"/>
      <c r="X962" s="137"/>
      <c r="Y962" s="137"/>
      <c r="Z962" s="137"/>
      <c r="AA962" s="137"/>
      <c r="AB962" s="129" t="str">
        <f>IF(基本情報登録!$D$10="","",IF(基本情報登録!$D$10='登録データ（女）'!F962,1,0))</f>
        <v/>
      </c>
      <c r="AC962" s="137"/>
      <c r="AV962" s="155"/>
    </row>
    <row r="963" spans="1:48">
      <c r="A963" s="177"/>
      <c r="B963" s="137"/>
      <c r="C963" s="137"/>
      <c r="D963" s="137"/>
      <c r="E963" s="170"/>
      <c r="F963" s="137"/>
      <c r="G963" s="170"/>
      <c r="H963" s="137"/>
      <c r="I963" s="137"/>
      <c r="J963" s="137"/>
      <c r="K963" s="137"/>
      <c r="L963" s="137"/>
      <c r="M963" s="137"/>
      <c r="N963" s="137"/>
      <c r="O963" s="137"/>
      <c r="P963" s="137"/>
      <c r="Q963" s="137"/>
      <c r="R963" s="137"/>
      <c r="S963" s="137"/>
      <c r="T963" s="137"/>
      <c r="U963" s="137"/>
      <c r="V963" s="137"/>
      <c r="W963" s="137"/>
      <c r="X963" s="137"/>
      <c r="Y963" s="137"/>
      <c r="Z963" s="137"/>
      <c r="AA963" s="137"/>
      <c r="AB963" s="129" t="str">
        <f>IF(基本情報登録!$D$10="","",IF(基本情報登録!$D$10='登録データ（女）'!F963,1,0))</f>
        <v/>
      </c>
      <c r="AC963" s="137"/>
      <c r="AV963" s="155"/>
    </row>
    <row r="964" spans="1:48">
      <c r="A964" s="177"/>
      <c r="B964" s="137"/>
      <c r="C964" s="137"/>
      <c r="D964" s="137"/>
      <c r="E964" s="170"/>
      <c r="F964" s="137"/>
      <c r="G964" s="170"/>
      <c r="H964" s="137"/>
      <c r="I964" s="137"/>
      <c r="J964" s="137"/>
      <c r="K964" s="137"/>
      <c r="L964" s="137"/>
      <c r="M964" s="137"/>
      <c r="N964" s="137"/>
      <c r="O964" s="137"/>
      <c r="P964" s="137"/>
      <c r="Q964" s="137"/>
      <c r="R964" s="137"/>
      <c r="S964" s="137"/>
      <c r="T964" s="137"/>
      <c r="U964" s="137"/>
      <c r="V964" s="137"/>
      <c r="W964" s="137"/>
      <c r="X964" s="137"/>
      <c r="Y964" s="137"/>
      <c r="Z964" s="137"/>
      <c r="AA964" s="137"/>
      <c r="AB964" s="129" t="str">
        <f>IF(基本情報登録!$D$10="","",IF(基本情報登録!$D$10='登録データ（女）'!F964,1,0))</f>
        <v/>
      </c>
      <c r="AC964" s="137"/>
      <c r="AV964" s="155"/>
    </row>
    <row r="965" spans="1:48">
      <c r="A965" s="177"/>
      <c r="B965" s="137"/>
      <c r="C965" s="137"/>
      <c r="D965" s="137"/>
      <c r="E965" s="170"/>
      <c r="F965" s="137"/>
      <c r="G965" s="170"/>
      <c r="H965" s="137"/>
      <c r="I965" s="137"/>
      <c r="J965" s="137"/>
      <c r="K965" s="137"/>
      <c r="L965" s="137"/>
      <c r="M965" s="137"/>
      <c r="N965" s="137"/>
      <c r="O965" s="137"/>
      <c r="P965" s="137"/>
      <c r="Q965" s="137"/>
      <c r="R965" s="137"/>
      <c r="S965" s="137"/>
      <c r="T965" s="137"/>
      <c r="U965" s="137"/>
      <c r="V965" s="137"/>
      <c r="W965" s="137"/>
      <c r="X965" s="137"/>
      <c r="Y965" s="137"/>
      <c r="Z965" s="137"/>
      <c r="AA965" s="137"/>
      <c r="AB965" s="129" t="str">
        <f>IF(基本情報登録!$D$10="","",IF(基本情報登録!$D$10='登録データ（女）'!F965,1,0))</f>
        <v/>
      </c>
      <c r="AC965" s="137"/>
      <c r="AV965" s="155"/>
    </row>
    <row r="966" spans="1:48">
      <c r="A966" s="177"/>
      <c r="B966" s="137"/>
      <c r="C966" s="137"/>
      <c r="D966" s="137"/>
      <c r="E966" s="170"/>
      <c r="F966" s="137"/>
      <c r="G966" s="170"/>
      <c r="H966" s="137"/>
      <c r="I966" s="137"/>
      <c r="J966" s="137"/>
      <c r="K966" s="137"/>
      <c r="L966" s="137"/>
      <c r="M966" s="137"/>
      <c r="N966" s="137"/>
      <c r="O966" s="137"/>
      <c r="P966" s="137"/>
      <c r="Q966" s="137"/>
      <c r="R966" s="137"/>
      <c r="S966" s="137"/>
      <c r="T966" s="137"/>
      <c r="U966" s="137"/>
      <c r="V966" s="137"/>
      <c r="W966" s="137"/>
      <c r="X966" s="137"/>
      <c r="Y966" s="137"/>
      <c r="Z966" s="137"/>
      <c r="AA966" s="137"/>
      <c r="AB966" s="129" t="str">
        <f>IF(基本情報登録!$D$10="","",IF(基本情報登録!$D$10='登録データ（女）'!F966,1,0))</f>
        <v/>
      </c>
      <c r="AC966" s="137"/>
      <c r="AV966" s="155"/>
    </row>
    <row r="967" spans="1:48">
      <c r="A967" s="177"/>
      <c r="B967" s="137"/>
      <c r="C967" s="137"/>
      <c r="D967" s="137"/>
      <c r="E967" s="170"/>
      <c r="F967" s="137"/>
      <c r="G967" s="170"/>
      <c r="H967" s="137"/>
      <c r="I967" s="137"/>
      <c r="J967" s="137"/>
      <c r="K967" s="137"/>
      <c r="L967" s="137"/>
      <c r="M967" s="137"/>
      <c r="N967" s="137"/>
      <c r="O967" s="137"/>
      <c r="P967" s="137"/>
      <c r="Q967" s="137"/>
      <c r="R967" s="137"/>
      <c r="S967" s="137"/>
      <c r="T967" s="137"/>
      <c r="U967" s="137"/>
      <c r="V967" s="137"/>
      <c r="W967" s="137"/>
      <c r="X967" s="137"/>
      <c r="Y967" s="137"/>
      <c r="Z967" s="137"/>
      <c r="AA967" s="137"/>
      <c r="AB967" s="129" t="str">
        <f>IF(基本情報登録!$D$10="","",IF(基本情報登録!$D$10='登録データ（女）'!F967,1,0))</f>
        <v/>
      </c>
      <c r="AC967" s="137"/>
      <c r="AV967" s="155"/>
    </row>
    <row r="968" spans="1:48">
      <c r="A968" s="177"/>
      <c r="B968" s="137"/>
      <c r="C968" s="137"/>
      <c r="D968" s="137"/>
      <c r="E968" s="170"/>
      <c r="F968" s="137"/>
      <c r="G968" s="170"/>
      <c r="H968" s="137"/>
      <c r="I968" s="137"/>
      <c r="J968" s="137"/>
      <c r="K968" s="137"/>
      <c r="L968" s="137"/>
      <c r="M968" s="137"/>
      <c r="N968" s="137"/>
      <c r="O968" s="137"/>
      <c r="P968" s="137"/>
      <c r="Q968" s="137"/>
      <c r="R968" s="137"/>
      <c r="S968" s="137"/>
      <c r="T968" s="137"/>
      <c r="U968" s="137"/>
      <c r="V968" s="137"/>
      <c r="W968" s="137"/>
      <c r="X968" s="137"/>
      <c r="Y968" s="137"/>
      <c r="Z968" s="137"/>
      <c r="AA968" s="137"/>
      <c r="AB968" s="129" t="str">
        <f>IF(基本情報登録!$D$10="","",IF(基本情報登録!$D$10='登録データ（女）'!F968,1,0))</f>
        <v/>
      </c>
      <c r="AC968" s="137"/>
      <c r="AV968" s="155"/>
    </row>
    <row r="969" spans="1:48">
      <c r="A969" s="177"/>
      <c r="B969" s="137"/>
      <c r="C969" s="137"/>
      <c r="D969" s="137"/>
      <c r="E969" s="170"/>
      <c r="F969" s="137"/>
      <c r="G969" s="170"/>
      <c r="H969" s="137"/>
      <c r="I969" s="137"/>
      <c r="J969" s="137"/>
      <c r="K969" s="137"/>
      <c r="L969" s="137"/>
      <c r="M969" s="137"/>
      <c r="N969" s="137"/>
      <c r="O969" s="137"/>
      <c r="P969" s="137"/>
      <c r="Q969" s="137"/>
      <c r="R969" s="137"/>
      <c r="S969" s="137"/>
      <c r="T969" s="137"/>
      <c r="U969" s="137"/>
      <c r="V969" s="137"/>
      <c r="W969" s="137"/>
      <c r="X969" s="137"/>
      <c r="Y969" s="137"/>
      <c r="Z969" s="137"/>
      <c r="AA969" s="137"/>
      <c r="AB969" s="129" t="str">
        <f>IF(基本情報登録!$D$10="","",IF(基本情報登録!$D$10='登録データ（女）'!F969,1,0))</f>
        <v/>
      </c>
      <c r="AC969" s="137"/>
      <c r="AV969" s="155"/>
    </row>
    <row r="970" spans="1:48">
      <c r="A970" s="177"/>
      <c r="B970" s="137"/>
      <c r="C970" s="137"/>
      <c r="D970" s="137"/>
      <c r="E970" s="170"/>
      <c r="F970" s="137"/>
      <c r="G970" s="170"/>
      <c r="H970" s="137"/>
      <c r="I970" s="137"/>
      <c r="J970" s="137"/>
      <c r="K970" s="137"/>
      <c r="L970" s="137"/>
      <c r="M970" s="137"/>
      <c r="N970" s="137"/>
      <c r="O970" s="137"/>
      <c r="P970" s="137"/>
      <c r="Q970" s="137"/>
      <c r="R970" s="137"/>
      <c r="S970" s="137"/>
      <c r="T970" s="137"/>
      <c r="U970" s="137"/>
      <c r="V970" s="137"/>
      <c r="W970" s="137"/>
      <c r="X970" s="137"/>
      <c r="Y970" s="137"/>
      <c r="Z970" s="137"/>
      <c r="AA970" s="137"/>
      <c r="AB970" s="129" t="str">
        <f>IF(基本情報登録!$D$10="","",IF(基本情報登録!$D$10='登録データ（女）'!F970,1,0))</f>
        <v/>
      </c>
      <c r="AC970" s="137"/>
      <c r="AV970" s="155"/>
    </row>
    <row r="971" spans="1:48">
      <c r="A971" s="177"/>
      <c r="B971" s="137"/>
      <c r="C971" s="137"/>
      <c r="D971" s="137"/>
      <c r="E971" s="170"/>
      <c r="F971" s="137"/>
      <c r="G971" s="170"/>
      <c r="H971" s="137"/>
      <c r="I971" s="137"/>
      <c r="J971" s="137"/>
      <c r="K971" s="137"/>
      <c r="L971" s="137"/>
      <c r="M971" s="137"/>
      <c r="N971" s="137"/>
      <c r="O971" s="137"/>
      <c r="P971" s="137"/>
      <c r="Q971" s="137"/>
      <c r="R971" s="137"/>
      <c r="S971" s="137"/>
      <c r="T971" s="137"/>
      <c r="U971" s="137"/>
      <c r="V971" s="137"/>
      <c r="W971" s="137"/>
      <c r="X971" s="137"/>
      <c r="Y971" s="137"/>
      <c r="Z971" s="137"/>
      <c r="AA971" s="137"/>
      <c r="AB971" s="129" t="str">
        <f>IF(基本情報登録!$D$10="","",IF(基本情報登録!$D$10='登録データ（女）'!F971,1,0))</f>
        <v/>
      </c>
      <c r="AC971" s="137"/>
      <c r="AV971" s="155"/>
    </row>
    <row r="972" spans="1:48">
      <c r="A972" s="177"/>
      <c r="B972" s="137"/>
      <c r="C972" s="137"/>
      <c r="D972" s="137"/>
      <c r="E972" s="170"/>
      <c r="F972" s="137"/>
      <c r="G972" s="170"/>
      <c r="H972" s="137"/>
      <c r="I972" s="137"/>
      <c r="J972" s="137"/>
      <c r="K972" s="137"/>
      <c r="L972" s="137"/>
      <c r="M972" s="137"/>
      <c r="N972" s="137"/>
      <c r="O972" s="137"/>
      <c r="P972" s="137"/>
      <c r="Q972" s="137"/>
      <c r="R972" s="137"/>
      <c r="S972" s="137"/>
      <c r="T972" s="137"/>
      <c r="U972" s="137"/>
      <c r="V972" s="137"/>
      <c r="W972" s="137"/>
      <c r="X972" s="137"/>
      <c r="Y972" s="137"/>
      <c r="Z972" s="137"/>
      <c r="AA972" s="137"/>
      <c r="AB972" s="129" t="str">
        <f>IF(基本情報登録!$D$10="","",IF(基本情報登録!$D$10='登録データ（女）'!F972,1,0))</f>
        <v/>
      </c>
      <c r="AC972" s="137"/>
      <c r="AV972" s="155"/>
    </row>
    <row r="973" spans="1:48">
      <c r="A973" s="177"/>
      <c r="B973" s="137"/>
      <c r="C973" s="137"/>
      <c r="D973" s="137"/>
      <c r="E973" s="170"/>
      <c r="F973" s="137"/>
      <c r="G973" s="170"/>
      <c r="H973" s="137"/>
      <c r="I973" s="137"/>
      <c r="J973" s="137"/>
      <c r="K973" s="137"/>
      <c r="L973" s="137"/>
      <c r="M973" s="137"/>
      <c r="N973" s="137"/>
      <c r="O973" s="137"/>
      <c r="P973" s="137"/>
      <c r="Q973" s="137"/>
      <c r="R973" s="137"/>
      <c r="S973" s="137"/>
      <c r="T973" s="137"/>
      <c r="U973" s="137"/>
      <c r="V973" s="137"/>
      <c r="W973" s="137"/>
      <c r="X973" s="137"/>
      <c r="Y973" s="137"/>
      <c r="Z973" s="137"/>
      <c r="AA973" s="137"/>
      <c r="AB973" s="129" t="str">
        <f>IF(基本情報登録!$D$10="","",IF(基本情報登録!$D$10='登録データ（女）'!F973,1,0))</f>
        <v/>
      </c>
      <c r="AC973" s="137"/>
      <c r="AV973" s="155"/>
    </row>
    <row r="974" spans="1:48">
      <c r="A974" s="177"/>
      <c r="B974" s="137"/>
      <c r="C974" s="137"/>
      <c r="D974" s="137"/>
      <c r="E974" s="170"/>
      <c r="F974" s="137"/>
      <c r="G974" s="170"/>
      <c r="H974" s="137"/>
      <c r="I974" s="137"/>
      <c r="J974" s="137"/>
      <c r="K974" s="137"/>
      <c r="L974" s="137"/>
      <c r="M974" s="137"/>
      <c r="N974" s="137"/>
      <c r="O974" s="137"/>
      <c r="P974" s="137"/>
      <c r="Q974" s="137"/>
      <c r="R974" s="137"/>
      <c r="S974" s="137"/>
      <c r="T974" s="137"/>
      <c r="U974" s="137"/>
      <c r="V974" s="137"/>
      <c r="W974" s="137"/>
      <c r="X974" s="137"/>
      <c r="Y974" s="137"/>
      <c r="Z974" s="137"/>
      <c r="AA974" s="137"/>
      <c r="AB974" s="129" t="str">
        <f>IF(基本情報登録!$D$10="","",IF(基本情報登録!$D$10='登録データ（女）'!F974,1,0))</f>
        <v/>
      </c>
      <c r="AC974" s="137"/>
      <c r="AV974" s="155"/>
    </row>
    <row r="975" spans="1:48">
      <c r="A975" s="177"/>
      <c r="B975" s="137"/>
      <c r="C975" s="137"/>
      <c r="D975" s="137"/>
      <c r="E975" s="170"/>
      <c r="F975" s="137"/>
      <c r="G975" s="170"/>
      <c r="H975" s="137"/>
      <c r="I975" s="137"/>
      <c r="J975" s="137"/>
      <c r="K975" s="137"/>
      <c r="L975" s="137"/>
      <c r="M975" s="137"/>
      <c r="N975" s="137"/>
      <c r="O975" s="137"/>
      <c r="P975" s="137"/>
      <c r="Q975" s="137"/>
      <c r="R975" s="137"/>
      <c r="S975" s="137"/>
      <c r="T975" s="137"/>
      <c r="U975" s="137"/>
      <c r="V975" s="137"/>
      <c r="W975" s="137"/>
      <c r="X975" s="137"/>
      <c r="Y975" s="137"/>
      <c r="Z975" s="137"/>
      <c r="AA975" s="137"/>
      <c r="AB975" s="129" t="str">
        <f>IF(基本情報登録!$D$10="","",IF(基本情報登録!$D$10='登録データ（女）'!F975,1,0))</f>
        <v/>
      </c>
      <c r="AC975" s="137"/>
      <c r="AV975" s="155"/>
    </row>
    <row r="976" spans="1:48">
      <c r="A976" s="177"/>
      <c r="B976" s="137"/>
      <c r="C976" s="137"/>
      <c r="D976" s="137"/>
      <c r="E976" s="170"/>
      <c r="F976" s="137"/>
      <c r="G976" s="170"/>
      <c r="H976" s="137"/>
      <c r="I976" s="137"/>
      <c r="J976" s="137"/>
      <c r="K976" s="137"/>
      <c r="L976" s="137"/>
      <c r="M976" s="137"/>
      <c r="N976" s="137"/>
      <c r="O976" s="137"/>
      <c r="P976" s="137"/>
      <c r="Q976" s="137"/>
      <c r="R976" s="137"/>
      <c r="S976" s="137"/>
      <c r="T976" s="137"/>
      <c r="U976" s="137"/>
      <c r="V976" s="137"/>
      <c r="W976" s="137"/>
      <c r="X976" s="137"/>
      <c r="Y976" s="137"/>
      <c r="Z976" s="137"/>
      <c r="AA976" s="137"/>
      <c r="AB976" s="129" t="str">
        <f>IF(基本情報登録!$D$10="","",IF(基本情報登録!$D$10='登録データ（女）'!F976,1,0))</f>
        <v/>
      </c>
      <c r="AC976" s="137"/>
      <c r="AV976" s="155"/>
    </row>
    <row r="977" spans="1:48">
      <c r="A977" s="177"/>
      <c r="B977" s="137"/>
      <c r="C977" s="137"/>
      <c r="D977" s="137"/>
      <c r="E977" s="170"/>
      <c r="F977" s="137"/>
      <c r="G977" s="170"/>
      <c r="H977" s="137"/>
      <c r="I977" s="137"/>
      <c r="J977" s="137"/>
      <c r="K977" s="137"/>
      <c r="L977" s="137"/>
      <c r="M977" s="137"/>
      <c r="N977" s="137"/>
      <c r="O977" s="137"/>
      <c r="P977" s="137"/>
      <c r="Q977" s="137"/>
      <c r="R977" s="137"/>
      <c r="S977" s="137"/>
      <c r="T977" s="137"/>
      <c r="U977" s="137"/>
      <c r="V977" s="137"/>
      <c r="W977" s="137"/>
      <c r="X977" s="137"/>
      <c r="Y977" s="137"/>
      <c r="Z977" s="137"/>
      <c r="AA977" s="137"/>
      <c r="AB977" s="129" t="str">
        <f>IF(基本情報登録!$D$10="","",IF(基本情報登録!$D$10='登録データ（女）'!F977,1,0))</f>
        <v/>
      </c>
      <c r="AC977" s="137"/>
      <c r="AV977" s="155"/>
    </row>
    <row r="978" spans="1:48">
      <c r="A978" s="177"/>
      <c r="B978" s="137"/>
      <c r="C978" s="137"/>
      <c r="D978" s="137"/>
      <c r="E978" s="170"/>
      <c r="F978" s="137"/>
      <c r="G978" s="170"/>
      <c r="H978" s="137"/>
      <c r="I978" s="137"/>
      <c r="J978" s="137"/>
      <c r="K978" s="137"/>
      <c r="L978" s="137"/>
      <c r="M978" s="137"/>
      <c r="N978" s="137"/>
      <c r="O978" s="137"/>
      <c r="P978" s="137"/>
      <c r="Q978" s="137"/>
      <c r="R978" s="137"/>
      <c r="S978" s="137"/>
      <c r="T978" s="137"/>
      <c r="U978" s="137"/>
      <c r="V978" s="137"/>
      <c r="W978" s="137"/>
      <c r="X978" s="137"/>
      <c r="Y978" s="137"/>
      <c r="Z978" s="137"/>
      <c r="AA978" s="137"/>
      <c r="AB978" s="129" t="str">
        <f>IF(基本情報登録!$D$10="","",IF(基本情報登録!$D$10='登録データ（女）'!F978,1,0))</f>
        <v/>
      </c>
      <c r="AC978" s="137"/>
      <c r="AV978" s="155"/>
    </row>
    <row r="979" spans="1:48">
      <c r="A979" s="177"/>
      <c r="B979" s="137"/>
      <c r="C979" s="137"/>
      <c r="D979" s="137"/>
      <c r="E979" s="170"/>
      <c r="F979" s="137"/>
      <c r="G979" s="170"/>
      <c r="H979" s="137"/>
      <c r="I979" s="137"/>
      <c r="J979" s="137"/>
      <c r="K979" s="137"/>
      <c r="L979" s="137"/>
      <c r="M979" s="137"/>
      <c r="N979" s="137"/>
      <c r="O979" s="137"/>
      <c r="P979" s="137"/>
      <c r="Q979" s="137"/>
      <c r="R979" s="137"/>
      <c r="S979" s="137"/>
      <c r="T979" s="137"/>
      <c r="U979" s="137"/>
      <c r="V979" s="137"/>
      <c r="W979" s="137"/>
      <c r="X979" s="137"/>
      <c r="Y979" s="137"/>
      <c r="Z979" s="137"/>
      <c r="AA979" s="137"/>
      <c r="AB979" s="129" t="str">
        <f>IF(基本情報登録!$D$10="","",IF(基本情報登録!$D$10='登録データ（女）'!F979,1,0))</f>
        <v/>
      </c>
      <c r="AC979" s="137"/>
      <c r="AV979" s="155"/>
    </row>
    <row r="980" spans="1:48">
      <c r="A980" s="177"/>
      <c r="B980" s="137"/>
      <c r="C980" s="137"/>
      <c r="D980" s="137"/>
      <c r="E980" s="170"/>
      <c r="F980" s="137"/>
      <c r="G980" s="170"/>
      <c r="H980" s="137"/>
      <c r="I980" s="137"/>
      <c r="J980" s="137"/>
      <c r="K980" s="137"/>
      <c r="L980" s="137"/>
      <c r="M980" s="137"/>
      <c r="N980" s="137"/>
      <c r="O980" s="137"/>
      <c r="P980" s="137"/>
      <c r="Q980" s="137"/>
      <c r="R980" s="137"/>
      <c r="S980" s="137"/>
      <c r="T980" s="137"/>
      <c r="U980" s="137"/>
      <c r="V980" s="137"/>
      <c r="W980" s="137"/>
      <c r="X980" s="137"/>
      <c r="Y980" s="137"/>
      <c r="Z980" s="137"/>
      <c r="AA980" s="137"/>
      <c r="AB980" s="129" t="str">
        <f>IF(基本情報登録!$D$10="","",IF(基本情報登録!$D$10='登録データ（女）'!F980,1,0))</f>
        <v/>
      </c>
      <c r="AC980" s="137"/>
      <c r="AV980" s="155"/>
    </row>
    <row r="981" spans="1:48">
      <c r="A981" s="177"/>
      <c r="B981" s="137"/>
      <c r="C981" s="137"/>
      <c r="D981" s="137"/>
      <c r="E981" s="170"/>
      <c r="F981" s="137"/>
      <c r="G981" s="170"/>
      <c r="H981" s="137"/>
      <c r="I981" s="137"/>
      <c r="J981" s="137"/>
      <c r="K981" s="137"/>
      <c r="L981" s="137"/>
      <c r="M981" s="137"/>
      <c r="N981" s="137"/>
      <c r="O981" s="137"/>
      <c r="P981" s="137"/>
      <c r="Q981" s="137"/>
      <c r="R981" s="137"/>
      <c r="S981" s="137"/>
      <c r="T981" s="137"/>
      <c r="U981" s="137"/>
      <c r="V981" s="137"/>
      <c r="W981" s="137"/>
      <c r="X981" s="137"/>
      <c r="Y981" s="137"/>
      <c r="Z981" s="137"/>
      <c r="AA981" s="137"/>
      <c r="AB981" s="129" t="str">
        <f>IF(基本情報登録!$D$10="","",IF(基本情報登録!$D$10='登録データ（女）'!F981,1,0))</f>
        <v/>
      </c>
      <c r="AC981" s="137"/>
      <c r="AV981" s="155"/>
    </row>
    <row r="982" spans="1:48">
      <c r="A982" s="177"/>
      <c r="B982" s="137"/>
      <c r="C982" s="137"/>
      <c r="D982" s="137"/>
      <c r="E982" s="170"/>
      <c r="F982" s="137"/>
      <c r="G982" s="170"/>
      <c r="H982" s="137"/>
      <c r="I982" s="137"/>
      <c r="J982" s="137"/>
      <c r="K982" s="137"/>
      <c r="L982" s="137"/>
      <c r="M982" s="137"/>
      <c r="N982" s="137"/>
      <c r="O982" s="137"/>
      <c r="P982" s="137"/>
      <c r="Q982" s="137"/>
      <c r="R982" s="137"/>
      <c r="S982" s="137"/>
      <c r="T982" s="137"/>
      <c r="U982" s="137"/>
      <c r="V982" s="137"/>
      <c r="W982" s="137"/>
      <c r="X982" s="137"/>
      <c r="Y982" s="137"/>
      <c r="Z982" s="137"/>
      <c r="AA982" s="137"/>
      <c r="AB982" s="129" t="str">
        <f>IF(基本情報登録!$D$10="","",IF(基本情報登録!$D$10='登録データ（女）'!F982,1,0))</f>
        <v/>
      </c>
      <c r="AC982" s="137"/>
      <c r="AV982" s="155"/>
    </row>
    <row r="983" spans="1:48">
      <c r="A983" s="177"/>
      <c r="B983" s="137"/>
      <c r="C983" s="137"/>
      <c r="D983" s="137"/>
      <c r="E983" s="170"/>
      <c r="F983" s="137"/>
      <c r="G983" s="170"/>
      <c r="H983" s="137"/>
      <c r="I983" s="137"/>
      <c r="J983" s="137"/>
      <c r="K983" s="137"/>
      <c r="L983" s="137"/>
      <c r="M983" s="137"/>
      <c r="N983" s="137"/>
      <c r="O983" s="137"/>
      <c r="P983" s="137"/>
      <c r="Q983" s="137"/>
      <c r="R983" s="137"/>
      <c r="S983" s="137"/>
      <c r="T983" s="137"/>
      <c r="U983" s="137"/>
      <c r="V983" s="137"/>
      <c r="W983" s="137"/>
      <c r="X983" s="137"/>
      <c r="Y983" s="137"/>
      <c r="Z983" s="137"/>
      <c r="AA983" s="137"/>
      <c r="AB983" s="129" t="str">
        <f>IF(基本情報登録!$D$10="","",IF(基本情報登録!$D$10='登録データ（女）'!F983,1,0))</f>
        <v/>
      </c>
      <c r="AC983" s="137"/>
      <c r="AV983" s="155"/>
    </row>
    <row r="984" spans="1:48">
      <c r="A984" s="177"/>
      <c r="B984" s="137"/>
      <c r="C984" s="137"/>
      <c r="D984" s="137"/>
      <c r="E984" s="170"/>
      <c r="F984" s="137"/>
      <c r="G984" s="170"/>
      <c r="H984" s="137"/>
      <c r="I984" s="137"/>
      <c r="J984" s="137"/>
      <c r="K984" s="137"/>
      <c r="L984" s="137"/>
      <c r="M984" s="137"/>
      <c r="N984" s="137"/>
      <c r="O984" s="137"/>
      <c r="P984" s="137"/>
      <c r="Q984" s="137"/>
      <c r="R984" s="137"/>
      <c r="S984" s="137"/>
      <c r="T984" s="137"/>
      <c r="U984" s="137"/>
      <c r="V984" s="137"/>
      <c r="W984" s="137"/>
      <c r="X984" s="137"/>
      <c r="Y984" s="137"/>
      <c r="Z984" s="137"/>
      <c r="AA984" s="137"/>
      <c r="AB984" s="129" t="str">
        <f>IF(基本情報登録!$D$10="","",IF(基本情報登録!$D$10='登録データ（女）'!F984,1,0))</f>
        <v/>
      </c>
      <c r="AC984" s="137"/>
      <c r="AV984" s="155"/>
    </row>
    <row r="985" spans="1:48">
      <c r="A985" s="177"/>
      <c r="B985" s="137"/>
      <c r="C985" s="137"/>
      <c r="D985" s="137"/>
      <c r="E985" s="170"/>
      <c r="F985" s="137"/>
      <c r="G985" s="170"/>
      <c r="H985" s="137"/>
      <c r="I985" s="137"/>
      <c r="J985" s="137"/>
      <c r="K985" s="137"/>
      <c r="L985" s="137"/>
      <c r="M985" s="137"/>
      <c r="N985" s="137"/>
      <c r="O985" s="137"/>
      <c r="P985" s="137"/>
      <c r="Q985" s="137"/>
      <c r="R985" s="137"/>
      <c r="S985" s="137"/>
      <c r="T985" s="137"/>
      <c r="U985" s="137"/>
      <c r="V985" s="137"/>
      <c r="W985" s="137"/>
      <c r="X985" s="137"/>
      <c r="Y985" s="137"/>
      <c r="Z985" s="137"/>
      <c r="AA985" s="137"/>
      <c r="AB985" s="129" t="str">
        <f>IF(基本情報登録!$D$10="","",IF(基本情報登録!$D$10='登録データ（女）'!F985,1,0))</f>
        <v/>
      </c>
      <c r="AC985" s="137"/>
      <c r="AV985" s="155"/>
    </row>
    <row r="986" spans="1:48">
      <c r="A986" s="177"/>
      <c r="B986" s="137"/>
      <c r="C986" s="137"/>
      <c r="D986" s="137"/>
      <c r="E986" s="170"/>
      <c r="F986" s="137"/>
      <c r="G986" s="170"/>
      <c r="H986" s="137"/>
      <c r="I986" s="137"/>
      <c r="J986" s="137"/>
      <c r="K986" s="137"/>
      <c r="L986" s="137"/>
      <c r="M986" s="137"/>
      <c r="N986" s="137"/>
      <c r="O986" s="137"/>
      <c r="P986" s="137"/>
      <c r="Q986" s="137"/>
      <c r="R986" s="137"/>
      <c r="S986" s="137"/>
      <c r="T986" s="137"/>
      <c r="U986" s="137"/>
      <c r="V986" s="137"/>
      <c r="W986" s="137"/>
      <c r="X986" s="137"/>
      <c r="Y986" s="137"/>
      <c r="Z986" s="137"/>
      <c r="AA986" s="137"/>
      <c r="AB986" s="129" t="str">
        <f>IF(基本情報登録!$D$10="","",IF(基本情報登録!$D$10='登録データ（女）'!F986,1,0))</f>
        <v/>
      </c>
      <c r="AC986" s="137"/>
      <c r="AV986" s="155"/>
    </row>
    <row r="987" spans="1:48">
      <c r="A987" s="177"/>
      <c r="B987" s="137"/>
      <c r="C987" s="137"/>
      <c r="D987" s="137"/>
      <c r="E987" s="170"/>
      <c r="F987" s="137"/>
      <c r="G987" s="170"/>
      <c r="H987" s="137"/>
      <c r="I987" s="137"/>
      <c r="J987" s="137"/>
      <c r="K987" s="137"/>
      <c r="L987" s="137"/>
      <c r="M987" s="137"/>
      <c r="N987" s="137"/>
      <c r="O987" s="137"/>
      <c r="P987" s="137"/>
      <c r="Q987" s="137"/>
      <c r="R987" s="137"/>
      <c r="S987" s="137"/>
      <c r="T987" s="137"/>
      <c r="U987" s="137"/>
      <c r="V987" s="137"/>
      <c r="W987" s="137"/>
      <c r="X987" s="137"/>
      <c r="Y987" s="137"/>
      <c r="Z987" s="137"/>
      <c r="AA987" s="137"/>
      <c r="AB987" s="129" t="str">
        <f>IF(基本情報登録!$D$10="","",IF(基本情報登録!$D$10='登録データ（女）'!F987,1,0))</f>
        <v/>
      </c>
      <c r="AC987" s="137"/>
      <c r="AV987" s="155"/>
    </row>
    <row r="988" spans="1:48">
      <c r="A988" s="177"/>
      <c r="B988" s="137"/>
      <c r="C988" s="137"/>
      <c r="D988" s="137"/>
      <c r="E988" s="170"/>
      <c r="F988" s="137"/>
      <c r="G988" s="170"/>
      <c r="H988" s="137"/>
      <c r="I988" s="137"/>
      <c r="J988" s="137"/>
      <c r="K988" s="137"/>
      <c r="L988" s="137"/>
      <c r="M988" s="137"/>
      <c r="N988" s="137"/>
      <c r="O988" s="137"/>
      <c r="P988" s="137"/>
      <c r="Q988" s="137"/>
      <c r="R988" s="137"/>
      <c r="S988" s="137"/>
      <c r="T988" s="137"/>
      <c r="U988" s="137"/>
      <c r="V988" s="137"/>
      <c r="W988" s="137"/>
      <c r="X988" s="137"/>
      <c r="Y988" s="137"/>
      <c r="Z988" s="137"/>
      <c r="AA988" s="137"/>
      <c r="AB988" s="129" t="str">
        <f>IF(基本情報登録!$D$10="","",IF(基本情報登録!$D$10='登録データ（女）'!F988,1,0))</f>
        <v/>
      </c>
      <c r="AC988" s="137"/>
      <c r="AV988" s="155"/>
    </row>
    <row r="989" spans="1:48">
      <c r="A989" s="177"/>
      <c r="B989" s="137"/>
      <c r="C989" s="137"/>
      <c r="D989" s="137"/>
      <c r="E989" s="170"/>
      <c r="F989" s="137"/>
      <c r="G989" s="170"/>
      <c r="H989" s="137"/>
      <c r="I989" s="137"/>
      <c r="J989" s="137"/>
      <c r="K989" s="137"/>
      <c r="L989" s="137"/>
      <c r="M989" s="137"/>
      <c r="N989" s="137"/>
      <c r="O989" s="137"/>
      <c r="P989" s="137"/>
      <c r="Q989" s="137"/>
      <c r="R989" s="137"/>
      <c r="S989" s="137"/>
      <c r="T989" s="137"/>
      <c r="U989" s="137"/>
      <c r="V989" s="137"/>
      <c r="W989" s="137"/>
      <c r="X989" s="137"/>
      <c r="Y989" s="137"/>
      <c r="Z989" s="137"/>
      <c r="AA989" s="137"/>
      <c r="AB989" s="129" t="str">
        <f>IF(基本情報登録!$D$10="","",IF(基本情報登録!$D$10='登録データ（女）'!F989,1,0))</f>
        <v/>
      </c>
      <c r="AC989" s="137"/>
      <c r="AV989" s="155"/>
    </row>
    <row r="990" spans="1:48">
      <c r="A990" s="177"/>
      <c r="B990" s="137"/>
      <c r="C990" s="137"/>
      <c r="D990" s="137"/>
      <c r="E990" s="170"/>
      <c r="F990" s="137"/>
      <c r="G990" s="170"/>
      <c r="H990" s="137"/>
      <c r="I990" s="137"/>
      <c r="J990" s="137"/>
      <c r="K990" s="137"/>
      <c r="L990" s="137"/>
      <c r="M990" s="137"/>
      <c r="N990" s="137"/>
      <c r="O990" s="137"/>
      <c r="P990" s="137"/>
      <c r="Q990" s="137"/>
      <c r="R990" s="137"/>
      <c r="S990" s="137"/>
      <c r="T990" s="137"/>
      <c r="U990" s="137"/>
      <c r="V990" s="137"/>
      <c r="W990" s="137"/>
      <c r="X990" s="137"/>
      <c r="Y990" s="137"/>
      <c r="Z990" s="137"/>
      <c r="AA990" s="137"/>
      <c r="AB990" s="129" t="str">
        <f>IF(基本情報登録!$D$10="","",IF(基本情報登録!$D$10='登録データ（女）'!F990,1,0))</f>
        <v/>
      </c>
      <c r="AC990" s="137"/>
      <c r="AV990" s="155"/>
    </row>
    <row r="991" spans="1:48">
      <c r="A991" s="177"/>
      <c r="B991" s="137"/>
      <c r="C991" s="137"/>
      <c r="D991" s="137"/>
      <c r="E991" s="170"/>
      <c r="F991" s="137"/>
      <c r="G991" s="170"/>
      <c r="H991" s="137"/>
      <c r="I991" s="137"/>
      <c r="J991" s="137"/>
      <c r="K991" s="137"/>
      <c r="L991" s="137"/>
      <c r="M991" s="137"/>
      <c r="N991" s="137"/>
      <c r="O991" s="137"/>
      <c r="P991" s="137"/>
      <c r="Q991" s="137"/>
      <c r="R991" s="137"/>
      <c r="S991" s="137"/>
      <c r="T991" s="137"/>
      <c r="U991" s="137"/>
      <c r="V991" s="137"/>
      <c r="W991" s="137"/>
      <c r="X991" s="137"/>
      <c r="Y991" s="137"/>
      <c r="Z991" s="137"/>
      <c r="AA991" s="137"/>
      <c r="AB991" s="129" t="str">
        <f>IF(基本情報登録!$D$10="","",IF(基本情報登録!$D$10='登録データ（女）'!F991,1,0))</f>
        <v/>
      </c>
      <c r="AC991" s="137"/>
      <c r="AV991" s="155"/>
    </row>
    <row r="992" spans="1:48">
      <c r="A992" s="177"/>
      <c r="B992" s="137"/>
      <c r="C992" s="137"/>
      <c r="D992" s="137"/>
      <c r="E992" s="170"/>
      <c r="F992" s="137"/>
      <c r="G992" s="170"/>
      <c r="H992" s="137"/>
      <c r="I992" s="137"/>
      <c r="J992" s="137"/>
      <c r="K992" s="137"/>
      <c r="L992" s="137"/>
      <c r="M992" s="137"/>
      <c r="N992" s="137"/>
      <c r="O992" s="137"/>
      <c r="P992" s="137"/>
      <c r="Q992" s="137"/>
      <c r="R992" s="137"/>
      <c r="S992" s="137"/>
      <c r="T992" s="137"/>
      <c r="U992" s="137"/>
      <c r="V992" s="137"/>
      <c r="W992" s="137"/>
      <c r="X992" s="137"/>
      <c r="Y992" s="137"/>
      <c r="Z992" s="137"/>
      <c r="AA992" s="137"/>
      <c r="AB992" s="129" t="str">
        <f>IF(基本情報登録!$D$10="","",IF(基本情報登録!$D$10='登録データ（女）'!F992,1,0))</f>
        <v/>
      </c>
      <c r="AC992" s="137"/>
      <c r="AV992" s="155"/>
    </row>
    <row r="993" spans="1:48">
      <c r="A993" s="177"/>
      <c r="B993" s="137"/>
      <c r="C993" s="137"/>
      <c r="D993" s="137"/>
      <c r="E993" s="170"/>
      <c r="F993" s="137"/>
      <c r="G993" s="170"/>
      <c r="H993" s="137"/>
      <c r="I993" s="137"/>
      <c r="J993" s="137"/>
      <c r="K993" s="137"/>
      <c r="L993" s="137"/>
      <c r="M993" s="137"/>
      <c r="N993" s="137"/>
      <c r="O993" s="137"/>
      <c r="P993" s="137"/>
      <c r="Q993" s="137"/>
      <c r="R993" s="137"/>
      <c r="S993" s="137"/>
      <c r="T993" s="137"/>
      <c r="U993" s="137"/>
      <c r="V993" s="137"/>
      <c r="W993" s="137"/>
      <c r="X993" s="137"/>
      <c r="Y993" s="137"/>
      <c r="Z993" s="137"/>
      <c r="AA993" s="137"/>
      <c r="AB993" s="129" t="str">
        <f>IF(基本情報登録!$D$10="","",IF(基本情報登録!$D$10='登録データ（女）'!F993,1,0))</f>
        <v/>
      </c>
      <c r="AC993" s="137"/>
      <c r="AV993" s="155"/>
    </row>
    <row r="994" spans="1:48">
      <c r="A994" s="177"/>
      <c r="B994" s="137"/>
      <c r="C994" s="137"/>
      <c r="D994" s="137"/>
      <c r="E994" s="170"/>
      <c r="F994" s="137"/>
      <c r="G994" s="170"/>
      <c r="H994" s="137"/>
      <c r="I994" s="137"/>
      <c r="J994" s="137"/>
      <c r="K994" s="137"/>
      <c r="L994" s="137"/>
      <c r="M994" s="137"/>
      <c r="N994" s="137"/>
      <c r="O994" s="137"/>
      <c r="P994" s="137"/>
      <c r="Q994" s="137"/>
      <c r="R994" s="137"/>
      <c r="S994" s="137"/>
      <c r="T994" s="137"/>
      <c r="U994" s="137"/>
      <c r="V994" s="137"/>
      <c r="W994" s="137"/>
      <c r="X994" s="137"/>
      <c r="Y994" s="137"/>
      <c r="Z994" s="137"/>
      <c r="AA994" s="137"/>
      <c r="AB994" s="129" t="str">
        <f>IF(基本情報登録!$D$10="","",IF(基本情報登録!$D$10='登録データ（女）'!F994,1,0))</f>
        <v/>
      </c>
      <c r="AC994" s="137"/>
      <c r="AV994" s="155"/>
    </row>
    <row r="995" spans="1:48">
      <c r="A995" s="177"/>
      <c r="B995" s="137"/>
      <c r="C995" s="137"/>
      <c r="D995" s="137"/>
      <c r="E995" s="170"/>
      <c r="F995" s="137"/>
      <c r="G995" s="170"/>
      <c r="H995" s="137"/>
      <c r="I995" s="137"/>
      <c r="J995" s="137"/>
      <c r="K995" s="137"/>
      <c r="L995" s="137"/>
      <c r="M995" s="137"/>
      <c r="N995" s="137"/>
      <c r="O995" s="137"/>
      <c r="P995" s="137"/>
      <c r="Q995" s="137"/>
      <c r="R995" s="137"/>
      <c r="S995" s="137"/>
      <c r="T995" s="137"/>
      <c r="U995" s="137"/>
      <c r="V995" s="137"/>
      <c r="W995" s="137"/>
      <c r="X995" s="137"/>
      <c r="Y995" s="137"/>
      <c r="Z995" s="137"/>
      <c r="AA995" s="137"/>
      <c r="AB995" s="129" t="str">
        <f>IF(基本情報登録!$D$10="","",IF(基本情報登録!$D$10='登録データ（女）'!F995,1,0))</f>
        <v/>
      </c>
      <c r="AC995" s="137"/>
      <c r="AV995" s="155"/>
    </row>
    <row r="996" spans="1:48">
      <c r="A996" s="177"/>
      <c r="B996" s="137"/>
      <c r="C996" s="137"/>
      <c r="D996" s="137"/>
      <c r="E996" s="170"/>
      <c r="F996" s="137"/>
      <c r="G996" s="170"/>
      <c r="H996" s="137"/>
      <c r="I996" s="137"/>
      <c r="J996" s="137"/>
      <c r="K996" s="137"/>
      <c r="L996" s="137"/>
      <c r="M996" s="137"/>
      <c r="N996" s="137"/>
      <c r="O996" s="137"/>
      <c r="P996" s="137"/>
      <c r="Q996" s="137"/>
      <c r="R996" s="137"/>
      <c r="S996" s="137"/>
      <c r="T996" s="137"/>
      <c r="U996" s="137"/>
      <c r="V996" s="137"/>
      <c r="W996" s="137"/>
      <c r="X996" s="137"/>
      <c r="Y996" s="137"/>
      <c r="Z996" s="137"/>
      <c r="AA996" s="137"/>
      <c r="AB996" s="129" t="str">
        <f>IF(基本情報登録!$D$10="","",IF(基本情報登録!$D$10='登録データ（女）'!F996,1,0))</f>
        <v/>
      </c>
      <c r="AC996" s="137"/>
      <c r="AV996" s="155"/>
    </row>
    <row r="997" spans="1:48">
      <c r="A997" s="177"/>
      <c r="B997" s="137"/>
      <c r="C997" s="137"/>
      <c r="D997" s="137"/>
      <c r="E997" s="170"/>
      <c r="F997" s="137"/>
      <c r="G997" s="170"/>
      <c r="H997" s="137"/>
      <c r="I997" s="137"/>
      <c r="J997" s="137"/>
      <c r="K997" s="137"/>
      <c r="L997" s="137"/>
      <c r="M997" s="137"/>
      <c r="N997" s="137"/>
      <c r="O997" s="137"/>
      <c r="P997" s="137"/>
      <c r="Q997" s="137"/>
      <c r="R997" s="137"/>
      <c r="S997" s="137"/>
      <c r="T997" s="137"/>
      <c r="U997" s="137"/>
      <c r="V997" s="137"/>
      <c r="W997" s="137"/>
      <c r="X997" s="137"/>
      <c r="Y997" s="137"/>
      <c r="Z997" s="137"/>
      <c r="AA997" s="137"/>
      <c r="AB997" s="129" t="str">
        <f>IF(基本情報登録!$D$10="","",IF(基本情報登録!$D$10='登録データ（女）'!F997,1,0))</f>
        <v/>
      </c>
      <c r="AC997" s="137"/>
      <c r="AV997" s="155"/>
    </row>
    <row r="998" spans="1:48">
      <c r="A998" s="177"/>
      <c r="B998" s="137"/>
      <c r="C998" s="137"/>
      <c r="D998" s="137"/>
      <c r="E998" s="170"/>
      <c r="F998" s="137"/>
      <c r="G998" s="170"/>
      <c r="H998" s="137"/>
      <c r="I998" s="137"/>
      <c r="J998" s="137"/>
      <c r="K998" s="137"/>
      <c r="L998" s="137"/>
      <c r="M998" s="137"/>
      <c r="N998" s="137"/>
      <c r="O998" s="137"/>
      <c r="P998" s="137"/>
      <c r="Q998" s="137"/>
      <c r="R998" s="137"/>
      <c r="S998" s="137"/>
      <c r="T998" s="137"/>
      <c r="U998" s="137"/>
      <c r="V998" s="137"/>
      <c r="W998" s="137"/>
      <c r="X998" s="137"/>
      <c r="Y998" s="137"/>
      <c r="Z998" s="137"/>
      <c r="AA998" s="137"/>
      <c r="AB998" s="129" t="str">
        <f>IF(基本情報登録!$D$10="","",IF(基本情報登録!$D$10='登録データ（女）'!F998,1,0))</f>
        <v/>
      </c>
      <c r="AC998" s="137"/>
      <c r="AV998" s="155"/>
    </row>
    <row r="999" spans="1:48">
      <c r="A999" s="177"/>
      <c r="B999" s="137"/>
      <c r="C999" s="137"/>
      <c r="D999" s="137"/>
      <c r="E999" s="170"/>
      <c r="F999" s="137"/>
      <c r="G999" s="170"/>
      <c r="H999" s="137"/>
      <c r="I999" s="137"/>
      <c r="J999" s="137"/>
      <c r="K999" s="137"/>
      <c r="L999" s="137"/>
      <c r="M999" s="137"/>
      <c r="N999" s="137"/>
      <c r="O999" s="137"/>
      <c r="P999" s="137"/>
      <c r="Q999" s="137"/>
      <c r="R999" s="137"/>
      <c r="S999" s="137"/>
      <c r="T999" s="137"/>
      <c r="U999" s="137"/>
      <c r="V999" s="137"/>
      <c r="W999" s="137"/>
      <c r="X999" s="137"/>
      <c r="Y999" s="137"/>
      <c r="Z999" s="137"/>
      <c r="AA999" s="137"/>
      <c r="AB999" s="129" t="str">
        <f>IF(基本情報登録!$D$10="","",IF(基本情報登録!$D$10='登録データ（女）'!F999,1,0))</f>
        <v/>
      </c>
      <c r="AC999" s="137"/>
      <c r="AV999" s="155"/>
    </row>
    <row r="1000" spans="1:48">
      <c r="A1000" s="177"/>
      <c r="B1000" s="137"/>
      <c r="C1000" s="137"/>
      <c r="D1000" s="137"/>
      <c r="E1000" s="170"/>
      <c r="F1000" s="137"/>
      <c r="G1000" s="170"/>
      <c r="H1000" s="137"/>
      <c r="I1000" s="137"/>
      <c r="J1000" s="137"/>
      <c r="K1000" s="137"/>
      <c r="L1000" s="137"/>
      <c r="M1000" s="137"/>
      <c r="N1000" s="137"/>
      <c r="O1000" s="137"/>
      <c r="P1000" s="137"/>
      <c r="Q1000" s="137"/>
      <c r="R1000" s="137"/>
      <c r="S1000" s="137"/>
      <c r="T1000" s="137"/>
      <c r="U1000" s="137"/>
      <c r="V1000" s="137"/>
      <c r="W1000" s="137"/>
      <c r="X1000" s="137"/>
      <c r="Y1000" s="137"/>
      <c r="Z1000" s="137"/>
      <c r="AA1000" s="137"/>
      <c r="AB1000" s="129" t="str">
        <f>IF(基本情報登録!$D$10="","",IF(基本情報登録!$D$10='登録データ（女）'!F1000,1,0))</f>
        <v/>
      </c>
      <c r="AC1000" s="137"/>
      <c r="AV1000" s="155"/>
    </row>
    <row r="1001" spans="1:48">
      <c r="A1001" s="177"/>
      <c r="B1001" s="137"/>
      <c r="C1001" s="137"/>
      <c r="D1001" s="137"/>
      <c r="E1001" s="170"/>
      <c r="F1001" s="137"/>
      <c r="G1001" s="170"/>
      <c r="H1001" s="137"/>
      <c r="I1001" s="137"/>
      <c r="J1001" s="137"/>
      <c r="K1001" s="137"/>
      <c r="L1001" s="137"/>
      <c r="M1001" s="137"/>
      <c r="N1001" s="137"/>
      <c r="O1001" s="137"/>
      <c r="P1001" s="137"/>
      <c r="Q1001" s="137"/>
      <c r="R1001" s="137"/>
      <c r="S1001" s="137"/>
      <c r="T1001" s="137"/>
      <c r="U1001" s="137"/>
      <c r="V1001" s="137"/>
      <c r="W1001" s="137"/>
      <c r="X1001" s="137"/>
      <c r="Y1001" s="137"/>
      <c r="Z1001" s="137"/>
      <c r="AA1001" s="137"/>
      <c r="AB1001" s="129" t="str">
        <f>IF(基本情報登録!$D$10="","",IF(基本情報登録!$D$10='登録データ（女）'!F1001,1,0))</f>
        <v/>
      </c>
      <c r="AC1001" s="137"/>
      <c r="AV1001" s="155"/>
    </row>
    <row r="1002" spans="1:48">
      <c r="A1002" s="177"/>
      <c r="B1002" s="137"/>
      <c r="C1002" s="137"/>
      <c r="D1002" s="137"/>
      <c r="E1002" s="170"/>
      <c r="F1002" s="137"/>
      <c r="G1002" s="170"/>
      <c r="H1002" s="137"/>
      <c r="I1002" s="137"/>
      <c r="J1002" s="137"/>
      <c r="K1002" s="137"/>
      <c r="L1002" s="137"/>
      <c r="M1002" s="137"/>
      <c r="N1002" s="137"/>
      <c r="O1002" s="137"/>
      <c r="P1002" s="137"/>
      <c r="Q1002" s="137"/>
      <c r="R1002" s="137"/>
      <c r="S1002" s="137"/>
      <c r="T1002" s="137"/>
      <c r="U1002" s="137"/>
      <c r="V1002" s="137"/>
      <c r="W1002" s="137"/>
      <c r="X1002" s="137"/>
      <c r="Y1002" s="137"/>
      <c r="Z1002" s="137"/>
      <c r="AA1002" s="137"/>
      <c r="AB1002" s="129" t="str">
        <f>IF(基本情報登録!$D$10="","",IF(基本情報登録!$D$10='登録データ（女）'!F1002,1,0))</f>
        <v/>
      </c>
      <c r="AC1002" s="137"/>
      <c r="AV1002" s="155"/>
    </row>
    <row r="1003" spans="1:48">
      <c r="A1003" s="177"/>
      <c r="B1003" s="137"/>
      <c r="C1003" s="137"/>
      <c r="D1003" s="137"/>
      <c r="E1003" s="170"/>
      <c r="F1003" s="137"/>
      <c r="G1003" s="170"/>
      <c r="H1003" s="137"/>
      <c r="I1003" s="137"/>
      <c r="J1003" s="137"/>
      <c r="K1003" s="137"/>
      <c r="L1003" s="137"/>
      <c r="M1003" s="137"/>
      <c r="N1003" s="137"/>
      <c r="O1003" s="137"/>
      <c r="P1003" s="137"/>
      <c r="Q1003" s="137"/>
      <c r="R1003" s="137"/>
      <c r="S1003" s="137"/>
      <c r="T1003" s="137"/>
      <c r="U1003" s="137"/>
      <c r="V1003" s="137"/>
      <c r="W1003" s="137"/>
      <c r="X1003" s="137"/>
      <c r="Y1003" s="137"/>
      <c r="Z1003" s="137"/>
      <c r="AA1003" s="137"/>
      <c r="AB1003" s="129" t="str">
        <f>IF(基本情報登録!$D$10="","",IF(基本情報登録!$D$10='登録データ（女）'!F1003,1,0))</f>
        <v/>
      </c>
      <c r="AC1003" s="137"/>
      <c r="AV1003" s="155"/>
    </row>
    <row r="1004" spans="1:48">
      <c r="A1004" s="177"/>
      <c r="B1004" s="137"/>
      <c r="C1004" s="137"/>
      <c r="D1004" s="137"/>
      <c r="E1004" s="170"/>
      <c r="F1004" s="137"/>
      <c r="G1004" s="170"/>
      <c r="H1004" s="137"/>
      <c r="I1004" s="137"/>
      <c r="J1004" s="137"/>
      <c r="K1004" s="137"/>
      <c r="L1004" s="137"/>
      <c r="M1004" s="137"/>
      <c r="N1004" s="137"/>
      <c r="O1004" s="137"/>
      <c r="P1004" s="137"/>
      <c r="Q1004" s="137"/>
      <c r="R1004" s="137"/>
      <c r="S1004" s="137"/>
      <c r="T1004" s="137"/>
      <c r="U1004" s="137"/>
      <c r="V1004" s="137"/>
      <c r="W1004" s="137"/>
      <c r="X1004" s="137"/>
      <c r="Y1004" s="137"/>
      <c r="Z1004" s="137"/>
      <c r="AA1004" s="137"/>
      <c r="AB1004" s="129" t="str">
        <f>IF(基本情報登録!$D$10="","",IF(基本情報登録!$D$10='登録データ（女）'!F1004,1,0))</f>
        <v/>
      </c>
      <c r="AC1004" s="137"/>
      <c r="AV1004" s="155"/>
    </row>
    <row r="1005" spans="1:48">
      <c r="A1005" s="177"/>
      <c r="B1005" s="137"/>
      <c r="C1005" s="137"/>
      <c r="D1005" s="137"/>
      <c r="E1005" s="170"/>
      <c r="F1005" s="137"/>
      <c r="G1005" s="170"/>
      <c r="H1005" s="137"/>
      <c r="I1005" s="137"/>
      <c r="J1005" s="137"/>
      <c r="K1005" s="137"/>
      <c r="L1005" s="137"/>
      <c r="M1005" s="137"/>
      <c r="N1005" s="137"/>
      <c r="O1005" s="137"/>
      <c r="P1005" s="137"/>
      <c r="Q1005" s="137"/>
      <c r="R1005" s="137"/>
      <c r="S1005" s="137"/>
      <c r="T1005" s="137"/>
      <c r="U1005" s="137"/>
      <c r="V1005" s="137"/>
      <c r="W1005" s="137"/>
      <c r="X1005" s="137"/>
      <c r="Y1005" s="137"/>
      <c r="Z1005" s="137"/>
      <c r="AA1005" s="137"/>
      <c r="AB1005" s="129" t="str">
        <f>IF(基本情報登録!$D$10="","",IF(基本情報登録!$D$10='登録データ（女）'!F1005,1,0))</f>
        <v/>
      </c>
      <c r="AC1005" s="137"/>
      <c r="AV1005" s="155"/>
    </row>
    <row r="1006" spans="1:48">
      <c r="A1006" s="177"/>
      <c r="B1006" s="137"/>
      <c r="C1006" s="137"/>
      <c r="D1006" s="137"/>
      <c r="E1006" s="170"/>
      <c r="F1006" s="137"/>
      <c r="G1006" s="170"/>
      <c r="H1006" s="137"/>
      <c r="I1006" s="137"/>
      <c r="J1006" s="137"/>
      <c r="K1006" s="137"/>
      <c r="L1006" s="137"/>
      <c r="M1006" s="137"/>
      <c r="N1006" s="137"/>
      <c r="O1006" s="137"/>
      <c r="P1006" s="137"/>
      <c r="Q1006" s="137"/>
      <c r="R1006" s="137"/>
      <c r="S1006" s="137"/>
      <c r="T1006" s="137"/>
      <c r="U1006" s="137"/>
      <c r="V1006" s="137"/>
      <c r="W1006" s="137"/>
      <c r="X1006" s="137"/>
      <c r="Y1006" s="137"/>
      <c r="Z1006" s="137"/>
      <c r="AA1006" s="137"/>
      <c r="AB1006" s="129" t="str">
        <f>IF(基本情報登録!$D$10="","",IF(基本情報登録!$D$10='登録データ（女）'!F1006,1,0))</f>
        <v/>
      </c>
      <c r="AC1006" s="137"/>
      <c r="AV1006" s="155"/>
    </row>
    <row r="1007" spans="1:48">
      <c r="A1007" s="177"/>
      <c r="B1007" s="137"/>
      <c r="C1007" s="137"/>
      <c r="D1007" s="137"/>
      <c r="E1007" s="170"/>
      <c r="F1007" s="137"/>
      <c r="G1007" s="170"/>
      <c r="H1007" s="137"/>
      <c r="I1007" s="137"/>
      <c r="J1007" s="137"/>
      <c r="K1007" s="137"/>
      <c r="L1007" s="137"/>
      <c r="M1007" s="137"/>
      <c r="N1007" s="137"/>
      <c r="O1007" s="137"/>
      <c r="P1007" s="137"/>
      <c r="Q1007" s="137"/>
      <c r="R1007" s="137"/>
      <c r="S1007" s="137"/>
      <c r="T1007" s="137"/>
      <c r="U1007" s="137"/>
      <c r="V1007" s="137"/>
      <c r="W1007" s="137"/>
      <c r="X1007" s="137"/>
      <c r="Y1007" s="137"/>
      <c r="Z1007" s="137"/>
      <c r="AA1007" s="137"/>
      <c r="AB1007" s="129" t="str">
        <f>IF(基本情報登録!$D$10="","",IF(基本情報登録!$D$10='登録データ（女）'!F1007,1,0))</f>
        <v/>
      </c>
      <c r="AC1007" s="137"/>
      <c r="AV1007" s="155"/>
    </row>
    <row r="1008" spans="1:48">
      <c r="A1008" s="177"/>
      <c r="B1008" s="137"/>
      <c r="C1008" s="137"/>
      <c r="D1008" s="137"/>
      <c r="E1008" s="170"/>
      <c r="F1008" s="137"/>
      <c r="G1008" s="170"/>
      <c r="H1008" s="137"/>
      <c r="I1008" s="137"/>
      <c r="J1008" s="137"/>
      <c r="K1008" s="137"/>
      <c r="L1008" s="137"/>
      <c r="M1008" s="137"/>
      <c r="N1008" s="137"/>
      <c r="O1008" s="137"/>
      <c r="P1008" s="137"/>
      <c r="Q1008" s="137"/>
      <c r="R1008" s="137"/>
      <c r="S1008" s="137"/>
      <c r="T1008" s="137"/>
      <c r="U1008" s="137"/>
      <c r="V1008" s="137"/>
      <c r="W1008" s="137"/>
      <c r="X1008" s="137"/>
      <c r="Y1008" s="137"/>
      <c r="Z1008" s="137"/>
      <c r="AA1008" s="137"/>
      <c r="AB1008" s="129" t="str">
        <f>IF(基本情報登録!$D$10="","",IF(基本情報登録!$D$10='登録データ（女）'!F1008,1,0))</f>
        <v/>
      </c>
      <c r="AC1008" s="137"/>
      <c r="AV1008" s="155"/>
    </row>
    <row r="1009" spans="1:48">
      <c r="A1009" s="177"/>
      <c r="B1009" s="137"/>
      <c r="C1009" s="137"/>
      <c r="D1009" s="137"/>
      <c r="E1009" s="170"/>
      <c r="F1009" s="137"/>
      <c r="G1009" s="170"/>
      <c r="H1009" s="137"/>
      <c r="I1009" s="137"/>
      <c r="J1009" s="137"/>
      <c r="K1009" s="137"/>
      <c r="L1009" s="137"/>
      <c r="M1009" s="137"/>
      <c r="N1009" s="137"/>
      <c r="O1009" s="137"/>
      <c r="P1009" s="137"/>
      <c r="Q1009" s="137"/>
      <c r="R1009" s="137"/>
      <c r="S1009" s="137"/>
      <c r="T1009" s="137"/>
      <c r="U1009" s="137"/>
      <c r="V1009" s="137"/>
      <c r="W1009" s="137"/>
      <c r="X1009" s="137"/>
      <c r="Y1009" s="137"/>
      <c r="Z1009" s="137"/>
      <c r="AA1009" s="137"/>
      <c r="AB1009" s="129" t="str">
        <f>IF(基本情報登録!$D$10="","",IF(基本情報登録!$D$10='登録データ（女）'!F1009,1,0))</f>
        <v/>
      </c>
      <c r="AC1009" s="137"/>
      <c r="AV1009" s="155"/>
    </row>
    <row r="1010" spans="1:48">
      <c r="A1010" s="177"/>
      <c r="B1010" s="137"/>
      <c r="C1010" s="137"/>
      <c r="D1010" s="137"/>
      <c r="E1010" s="170"/>
      <c r="F1010" s="137"/>
      <c r="G1010" s="170"/>
      <c r="H1010" s="137"/>
      <c r="I1010" s="137"/>
      <c r="J1010" s="137"/>
      <c r="K1010" s="137"/>
      <c r="L1010" s="137"/>
      <c r="M1010" s="137"/>
      <c r="N1010" s="137"/>
      <c r="O1010" s="137"/>
      <c r="P1010" s="137"/>
      <c r="Q1010" s="137"/>
      <c r="R1010" s="137"/>
      <c r="S1010" s="137"/>
      <c r="T1010" s="137"/>
      <c r="U1010" s="137"/>
      <c r="V1010" s="137"/>
      <c r="W1010" s="137"/>
      <c r="X1010" s="137"/>
      <c r="Y1010" s="137"/>
      <c r="Z1010" s="137"/>
      <c r="AA1010" s="137"/>
      <c r="AB1010" s="129" t="str">
        <f>IF(基本情報登録!$D$10="","",IF(基本情報登録!$D$10='登録データ（女）'!F1010,1,0))</f>
        <v/>
      </c>
      <c r="AC1010" s="137"/>
      <c r="AV1010" s="155"/>
    </row>
    <row r="1011" spans="1:48">
      <c r="A1011" s="177"/>
      <c r="B1011" s="137"/>
      <c r="C1011" s="137"/>
      <c r="D1011" s="137"/>
      <c r="E1011" s="170"/>
      <c r="F1011" s="137"/>
      <c r="G1011" s="170"/>
      <c r="H1011" s="137"/>
      <c r="I1011" s="137"/>
      <c r="J1011" s="137"/>
      <c r="K1011" s="137"/>
      <c r="L1011" s="137"/>
      <c r="M1011" s="137"/>
      <c r="N1011" s="137"/>
      <c r="O1011" s="137"/>
      <c r="P1011" s="137"/>
      <c r="Q1011" s="137"/>
      <c r="R1011" s="137"/>
      <c r="S1011" s="137"/>
      <c r="T1011" s="137"/>
      <c r="U1011" s="137"/>
      <c r="V1011" s="137"/>
      <c r="W1011" s="137"/>
      <c r="X1011" s="137"/>
      <c r="Y1011" s="137"/>
      <c r="Z1011" s="137"/>
      <c r="AA1011" s="137"/>
      <c r="AB1011" s="129" t="str">
        <f>IF(基本情報登録!$D$10="","",IF(基本情報登録!$D$10='登録データ（女）'!F1011,1,0))</f>
        <v/>
      </c>
      <c r="AC1011" s="137"/>
      <c r="AV1011" s="155"/>
    </row>
    <row r="1012" spans="1:48">
      <c r="A1012" s="177"/>
      <c r="B1012" s="137"/>
      <c r="C1012" s="137"/>
      <c r="D1012" s="137"/>
      <c r="E1012" s="170"/>
      <c r="F1012" s="137"/>
      <c r="G1012" s="170"/>
      <c r="H1012" s="137"/>
      <c r="I1012" s="137"/>
      <c r="J1012" s="137"/>
      <c r="K1012" s="137"/>
      <c r="L1012" s="137"/>
      <c r="M1012" s="137"/>
      <c r="N1012" s="137"/>
      <c r="O1012" s="137"/>
      <c r="P1012" s="137"/>
      <c r="Q1012" s="137"/>
      <c r="R1012" s="137"/>
      <c r="S1012" s="137"/>
      <c r="T1012" s="137"/>
      <c r="U1012" s="137"/>
      <c r="V1012" s="137"/>
      <c r="W1012" s="137"/>
      <c r="X1012" s="137"/>
      <c r="Y1012" s="137"/>
      <c r="Z1012" s="137"/>
      <c r="AA1012" s="137"/>
      <c r="AB1012" s="129" t="str">
        <f>IF(基本情報登録!$D$10="","",IF(基本情報登録!$D$10='登録データ（女）'!F1012,1,0))</f>
        <v/>
      </c>
      <c r="AC1012" s="137"/>
      <c r="AV1012" s="155"/>
    </row>
    <row r="1013" spans="1:48">
      <c r="A1013" s="177"/>
      <c r="B1013" s="137"/>
      <c r="C1013" s="137"/>
      <c r="D1013" s="137"/>
      <c r="E1013" s="170"/>
      <c r="F1013" s="137"/>
      <c r="G1013" s="170"/>
      <c r="H1013" s="137"/>
      <c r="I1013" s="137"/>
      <c r="J1013" s="137"/>
      <c r="K1013" s="137"/>
      <c r="L1013" s="137"/>
      <c r="M1013" s="137"/>
      <c r="N1013" s="137"/>
      <c r="O1013" s="137"/>
      <c r="P1013" s="137"/>
      <c r="Q1013" s="137"/>
      <c r="R1013" s="137"/>
      <c r="S1013" s="137"/>
      <c r="T1013" s="137"/>
      <c r="U1013" s="137"/>
      <c r="V1013" s="137"/>
      <c r="W1013" s="137"/>
      <c r="X1013" s="137"/>
      <c r="Y1013" s="137"/>
      <c r="Z1013" s="137"/>
      <c r="AA1013" s="137"/>
      <c r="AB1013" s="129" t="str">
        <f>IF(基本情報登録!$D$10="","",IF(基本情報登録!$D$10='登録データ（女）'!F1013,1,0))</f>
        <v/>
      </c>
      <c r="AC1013" s="137"/>
      <c r="AV1013" s="155"/>
    </row>
    <row r="1014" spans="1:48">
      <c r="A1014" s="177"/>
      <c r="B1014" s="137"/>
      <c r="C1014" s="137"/>
      <c r="D1014" s="137"/>
      <c r="E1014" s="170"/>
      <c r="F1014" s="137"/>
      <c r="G1014" s="170"/>
      <c r="H1014" s="137"/>
      <c r="I1014" s="137"/>
      <c r="J1014" s="137"/>
      <c r="K1014" s="137"/>
      <c r="L1014" s="137"/>
      <c r="M1014" s="137"/>
      <c r="N1014" s="137"/>
      <c r="O1014" s="137"/>
      <c r="P1014" s="137"/>
      <c r="Q1014" s="137"/>
      <c r="R1014" s="137"/>
      <c r="S1014" s="137"/>
      <c r="T1014" s="137"/>
      <c r="U1014" s="137"/>
      <c r="V1014" s="137"/>
      <c r="W1014" s="137"/>
      <c r="X1014" s="137"/>
      <c r="Y1014" s="137"/>
      <c r="Z1014" s="137"/>
      <c r="AA1014" s="137"/>
      <c r="AB1014" s="129" t="str">
        <f>IF(基本情報登録!$D$10="","",IF(基本情報登録!$D$10='登録データ（女）'!F1014,1,0))</f>
        <v/>
      </c>
      <c r="AC1014" s="137"/>
      <c r="AV1014" s="155"/>
    </row>
    <row r="1015" spans="1:48">
      <c r="A1015" s="177"/>
      <c r="B1015" s="137"/>
      <c r="C1015" s="137"/>
      <c r="D1015" s="137"/>
      <c r="E1015" s="170"/>
      <c r="F1015" s="137"/>
      <c r="G1015" s="170"/>
      <c r="H1015" s="137"/>
      <c r="I1015" s="137"/>
      <c r="J1015" s="137"/>
      <c r="K1015" s="137"/>
      <c r="L1015" s="137"/>
      <c r="M1015" s="137"/>
      <c r="N1015" s="137"/>
      <c r="O1015" s="137"/>
      <c r="P1015" s="137"/>
      <c r="Q1015" s="137"/>
      <c r="R1015" s="137"/>
      <c r="S1015" s="137"/>
      <c r="T1015" s="137"/>
      <c r="U1015" s="137"/>
      <c r="V1015" s="137"/>
      <c r="W1015" s="137"/>
      <c r="X1015" s="137"/>
      <c r="Y1015" s="137"/>
      <c r="Z1015" s="137"/>
      <c r="AA1015" s="137"/>
      <c r="AB1015" s="129" t="str">
        <f>IF(基本情報登録!$D$10="","",IF(基本情報登録!$D$10='登録データ（女）'!F1015,1,0))</f>
        <v/>
      </c>
      <c r="AC1015" s="137"/>
      <c r="AV1015" s="155"/>
    </row>
    <row r="1016" spans="1:48">
      <c r="A1016" s="177"/>
      <c r="B1016" s="137"/>
      <c r="C1016" s="137"/>
      <c r="D1016" s="137"/>
      <c r="E1016" s="170"/>
      <c r="F1016" s="137"/>
      <c r="G1016" s="170"/>
      <c r="H1016" s="137"/>
      <c r="I1016" s="137"/>
      <c r="J1016" s="137"/>
      <c r="K1016" s="137"/>
      <c r="L1016" s="137"/>
      <c r="M1016" s="137"/>
      <c r="N1016" s="137"/>
      <c r="O1016" s="137"/>
      <c r="P1016" s="137"/>
      <c r="Q1016" s="137"/>
      <c r="R1016" s="137"/>
      <c r="S1016" s="137"/>
      <c r="T1016" s="137"/>
      <c r="U1016" s="137"/>
      <c r="V1016" s="137"/>
      <c r="W1016" s="137"/>
      <c r="X1016" s="137"/>
      <c r="Y1016" s="137"/>
      <c r="Z1016" s="137"/>
      <c r="AA1016" s="137"/>
      <c r="AB1016" s="129" t="str">
        <f>IF(基本情報登録!$D$10="","",IF(基本情報登録!$D$10='登録データ（女）'!F1016,1,0))</f>
        <v/>
      </c>
      <c r="AC1016" s="137"/>
      <c r="AV1016" s="155"/>
    </row>
    <row r="1017" spans="1:48">
      <c r="A1017" s="177"/>
      <c r="B1017" s="137"/>
      <c r="C1017" s="137"/>
      <c r="D1017" s="137"/>
      <c r="E1017" s="170"/>
      <c r="F1017" s="137"/>
      <c r="G1017" s="170"/>
      <c r="H1017" s="137"/>
      <c r="I1017" s="137"/>
      <c r="J1017" s="137"/>
      <c r="K1017" s="137"/>
      <c r="L1017" s="137"/>
      <c r="M1017" s="137"/>
      <c r="N1017" s="137"/>
      <c r="O1017" s="137"/>
      <c r="P1017" s="137"/>
      <c r="Q1017" s="137"/>
      <c r="R1017" s="137"/>
      <c r="S1017" s="137"/>
      <c r="T1017" s="137"/>
      <c r="U1017" s="137"/>
      <c r="V1017" s="137"/>
      <c r="W1017" s="137"/>
      <c r="X1017" s="137"/>
      <c r="Y1017" s="137"/>
      <c r="Z1017" s="137"/>
      <c r="AA1017" s="137"/>
      <c r="AB1017" s="129" t="str">
        <f>IF(基本情報登録!$D$10="","",IF(基本情報登録!$D$10='登録データ（女）'!F1017,1,0))</f>
        <v/>
      </c>
      <c r="AC1017" s="137"/>
      <c r="AV1017" s="155"/>
    </row>
    <row r="1018" spans="1:48">
      <c r="A1018" s="177"/>
      <c r="B1018" s="137"/>
      <c r="C1018" s="137"/>
      <c r="D1018" s="137"/>
      <c r="E1018" s="170"/>
      <c r="F1018" s="137"/>
      <c r="G1018" s="170"/>
      <c r="H1018" s="137"/>
      <c r="I1018" s="137"/>
      <c r="J1018" s="137"/>
      <c r="K1018" s="137"/>
      <c r="L1018" s="137"/>
      <c r="M1018" s="137"/>
      <c r="N1018" s="137"/>
      <c r="O1018" s="137"/>
      <c r="P1018" s="137"/>
      <c r="Q1018" s="137"/>
      <c r="R1018" s="137"/>
      <c r="S1018" s="137"/>
      <c r="T1018" s="137"/>
      <c r="U1018" s="137"/>
      <c r="V1018" s="137"/>
      <c r="W1018" s="137"/>
      <c r="X1018" s="137"/>
      <c r="Y1018" s="137"/>
      <c r="Z1018" s="137"/>
      <c r="AA1018" s="137"/>
      <c r="AB1018" s="129" t="str">
        <f>IF(基本情報登録!$D$10="","",IF(基本情報登録!$D$10='登録データ（女）'!F1018,1,0))</f>
        <v/>
      </c>
      <c r="AC1018" s="137"/>
      <c r="AV1018" s="155"/>
    </row>
    <row r="1019" spans="1:48">
      <c r="A1019" s="177"/>
      <c r="B1019" s="137"/>
      <c r="C1019" s="137"/>
      <c r="D1019" s="137"/>
      <c r="E1019" s="170"/>
      <c r="F1019" s="137"/>
      <c r="G1019" s="170"/>
      <c r="H1019" s="137"/>
      <c r="I1019" s="137"/>
      <c r="J1019" s="137"/>
      <c r="K1019" s="137"/>
      <c r="L1019" s="137"/>
      <c r="M1019" s="137"/>
      <c r="N1019" s="137"/>
      <c r="O1019" s="137"/>
      <c r="P1019" s="137"/>
      <c r="Q1019" s="137"/>
      <c r="R1019" s="137"/>
      <c r="S1019" s="137"/>
      <c r="T1019" s="137"/>
      <c r="U1019" s="137"/>
      <c r="V1019" s="137"/>
      <c r="W1019" s="137"/>
      <c r="X1019" s="137"/>
      <c r="Y1019" s="137"/>
      <c r="Z1019" s="137"/>
      <c r="AA1019" s="137"/>
      <c r="AB1019" s="129" t="str">
        <f>IF(基本情報登録!$D$10="","",IF(基本情報登録!$D$10='登録データ（女）'!F1019,1,0))</f>
        <v/>
      </c>
      <c r="AC1019" s="137"/>
      <c r="AV1019" s="155"/>
    </row>
    <row r="1020" spans="1:48">
      <c r="A1020" s="177"/>
      <c r="B1020" s="137"/>
      <c r="C1020" s="137"/>
      <c r="D1020" s="137"/>
      <c r="E1020" s="170"/>
      <c r="F1020" s="137"/>
      <c r="G1020" s="170"/>
      <c r="H1020" s="137"/>
      <c r="I1020" s="137"/>
      <c r="J1020" s="137"/>
      <c r="K1020" s="137"/>
      <c r="L1020" s="137"/>
      <c r="M1020" s="137"/>
      <c r="N1020" s="137"/>
      <c r="O1020" s="137"/>
      <c r="P1020" s="137"/>
      <c r="Q1020" s="137"/>
      <c r="R1020" s="137"/>
      <c r="S1020" s="137"/>
      <c r="T1020" s="137"/>
      <c r="U1020" s="137"/>
      <c r="V1020" s="137"/>
      <c r="W1020" s="137"/>
      <c r="X1020" s="137"/>
      <c r="Y1020" s="137"/>
      <c r="Z1020" s="137"/>
      <c r="AA1020" s="137"/>
      <c r="AB1020" s="129" t="str">
        <f>IF(基本情報登録!$D$10="","",IF(基本情報登録!$D$10='登録データ（女）'!F1020,1,0))</f>
        <v/>
      </c>
      <c r="AC1020" s="137"/>
      <c r="AV1020" s="155"/>
    </row>
    <row r="1021" spans="1:48">
      <c r="A1021" s="177"/>
      <c r="B1021" s="137"/>
      <c r="C1021" s="137"/>
      <c r="D1021" s="137"/>
      <c r="E1021" s="170"/>
      <c r="F1021" s="137"/>
      <c r="G1021" s="170"/>
      <c r="H1021" s="137"/>
      <c r="I1021" s="137"/>
      <c r="J1021" s="137"/>
      <c r="K1021" s="137"/>
      <c r="L1021" s="137"/>
      <c r="M1021" s="137"/>
      <c r="N1021" s="137"/>
      <c r="O1021" s="137"/>
      <c r="P1021" s="137"/>
      <c r="Q1021" s="137"/>
      <c r="R1021" s="137"/>
      <c r="S1021" s="137"/>
      <c r="T1021" s="137"/>
      <c r="U1021" s="137"/>
      <c r="V1021" s="137"/>
      <c r="W1021" s="137"/>
      <c r="X1021" s="137"/>
      <c r="Y1021" s="137"/>
      <c r="Z1021" s="137"/>
      <c r="AA1021" s="137"/>
      <c r="AB1021" s="129" t="str">
        <f>IF(基本情報登録!$D$10="","",IF(基本情報登録!$D$10='登録データ（女）'!F1021,1,0))</f>
        <v/>
      </c>
      <c r="AC1021" s="137"/>
      <c r="AV1021" s="155"/>
    </row>
    <row r="1022" spans="1:48">
      <c r="A1022" s="177"/>
      <c r="B1022" s="137"/>
      <c r="C1022" s="137"/>
      <c r="D1022" s="137"/>
      <c r="E1022" s="170"/>
      <c r="F1022" s="137"/>
      <c r="G1022" s="170"/>
      <c r="H1022" s="137"/>
      <c r="I1022" s="137"/>
      <c r="J1022" s="137"/>
      <c r="K1022" s="137"/>
      <c r="L1022" s="137"/>
      <c r="M1022" s="137"/>
      <c r="N1022" s="137"/>
      <c r="O1022" s="137"/>
      <c r="P1022" s="137"/>
      <c r="Q1022" s="137"/>
      <c r="R1022" s="137"/>
      <c r="S1022" s="137"/>
      <c r="T1022" s="137"/>
      <c r="U1022" s="137"/>
      <c r="V1022" s="137"/>
      <c r="W1022" s="137"/>
      <c r="X1022" s="137"/>
      <c r="Y1022" s="137"/>
      <c r="Z1022" s="137"/>
      <c r="AA1022" s="137"/>
      <c r="AB1022" s="129" t="str">
        <f>IF(基本情報登録!$D$10="","",IF(基本情報登録!$D$10='登録データ（女）'!F1022,1,0))</f>
        <v/>
      </c>
      <c r="AC1022" s="137"/>
      <c r="AV1022" s="155"/>
    </row>
    <row r="1023" spans="1:48">
      <c r="A1023" s="177"/>
      <c r="B1023" s="137"/>
      <c r="C1023" s="137"/>
      <c r="D1023" s="137"/>
      <c r="E1023" s="170"/>
      <c r="F1023" s="137"/>
      <c r="G1023" s="170"/>
      <c r="H1023" s="137"/>
      <c r="I1023" s="137"/>
      <c r="J1023" s="137"/>
      <c r="K1023" s="137"/>
      <c r="L1023" s="137"/>
      <c r="M1023" s="137"/>
      <c r="N1023" s="137"/>
      <c r="O1023" s="137"/>
      <c r="P1023" s="137"/>
      <c r="Q1023" s="137"/>
      <c r="R1023" s="137"/>
      <c r="S1023" s="137"/>
      <c r="T1023" s="137"/>
      <c r="U1023" s="137"/>
      <c r="V1023" s="137"/>
      <c r="W1023" s="137"/>
      <c r="X1023" s="137"/>
      <c r="Y1023" s="137"/>
      <c r="Z1023" s="137"/>
      <c r="AA1023" s="137"/>
      <c r="AB1023" s="129" t="str">
        <f>IF(基本情報登録!$D$10="","",IF(基本情報登録!$D$10='登録データ（女）'!F1023,1,0))</f>
        <v/>
      </c>
      <c r="AC1023" s="137"/>
      <c r="AV1023" s="155"/>
    </row>
    <row r="1024" spans="1:48">
      <c r="A1024" s="177"/>
      <c r="B1024" s="137"/>
      <c r="C1024" s="137"/>
      <c r="D1024" s="137"/>
      <c r="E1024" s="170"/>
      <c r="F1024" s="137"/>
      <c r="G1024" s="170"/>
      <c r="H1024" s="137"/>
      <c r="I1024" s="137"/>
      <c r="J1024" s="137"/>
      <c r="K1024" s="137"/>
      <c r="L1024" s="137"/>
      <c r="M1024" s="137"/>
      <c r="N1024" s="137"/>
      <c r="O1024" s="137"/>
      <c r="P1024" s="137"/>
      <c r="Q1024" s="137"/>
      <c r="R1024" s="137"/>
      <c r="S1024" s="137"/>
      <c r="T1024" s="137"/>
      <c r="U1024" s="137"/>
      <c r="V1024" s="137"/>
      <c r="W1024" s="137"/>
      <c r="X1024" s="137"/>
      <c r="Y1024" s="137"/>
      <c r="Z1024" s="137"/>
      <c r="AA1024" s="137"/>
      <c r="AB1024" s="129" t="str">
        <f>IF(基本情報登録!$D$10="","",IF(基本情報登録!$D$10='登録データ（女）'!F1024,1,0))</f>
        <v/>
      </c>
      <c r="AC1024" s="137"/>
      <c r="AV1024" s="155"/>
    </row>
    <row r="1025" spans="1:48">
      <c r="A1025" s="177"/>
      <c r="B1025" s="137"/>
      <c r="C1025" s="137"/>
      <c r="D1025" s="137"/>
      <c r="E1025" s="170"/>
      <c r="F1025" s="137"/>
      <c r="G1025" s="170"/>
      <c r="H1025" s="137"/>
      <c r="I1025" s="137"/>
      <c r="J1025" s="137"/>
      <c r="K1025" s="137"/>
      <c r="L1025" s="137"/>
      <c r="M1025" s="137"/>
      <c r="N1025" s="137"/>
      <c r="O1025" s="137"/>
      <c r="P1025" s="137"/>
      <c r="Q1025" s="137"/>
      <c r="R1025" s="137"/>
      <c r="S1025" s="137"/>
      <c r="T1025" s="137"/>
      <c r="U1025" s="137"/>
      <c r="V1025" s="137"/>
      <c r="W1025" s="137"/>
      <c r="X1025" s="137"/>
      <c r="Y1025" s="137"/>
      <c r="Z1025" s="137"/>
      <c r="AA1025" s="137"/>
      <c r="AB1025" s="129" t="str">
        <f>IF(基本情報登録!$D$10="","",IF(基本情報登録!$D$10='登録データ（女）'!F1025,1,0))</f>
        <v/>
      </c>
      <c r="AC1025" s="137"/>
      <c r="AV1025" s="155"/>
    </row>
    <row r="1026" spans="1:48">
      <c r="A1026" s="177"/>
      <c r="B1026" s="137"/>
      <c r="C1026" s="137"/>
      <c r="D1026" s="137"/>
      <c r="E1026" s="170"/>
      <c r="F1026" s="137"/>
      <c r="G1026" s="170"/>
      <c r="H1026" s="137"/>
      <c r="I1026" s="137"/>
      <c r="J1026" s="137"/>
      <c r="K1026" s="137"/>
      <c r="L1026" s="137"/>
      <c r="M1026" s="137"/>
      <c r="N1026" s="137"/>
      <c r="O1026" s="137"/>
      <c r="P1026" s="137"/>
      <c r="Q1026" s="137"/>
      <c r="R1026" s="137"/>
      <c r="S1026" s="137"/>
      <c r="T1026" s="137"/>
      <c r="U1026" s="137"/>
      <c r="V1026" s="137"/>
      <c r="W1026" s="137"/>
      <c r="X1026" s="137"/>
      <c r="Y1026" s="137"/>
      <c r="Z1026" s="137"/>
      <c r="AA1026" s="137"/>
      <c r="AB1026" s="129" t="str">
        <f>IF(基本情報登録!$D$10="","",IF(基本情報登録!$D$10='登録データ（女）'!F1026,1,0))</f>
        <v/>
      </c>
      <c r="AC1026" s="137"/>
      <c r="AV1026" s="155"/>
    </row>
    <row r="1027" spans="1:48">
      <c r="A1027" s="177"/>
      <c r="B1027" s="137"/>
      <c r="C1027" s="137"/>
      <c r="D1027" s="137"/>
      <c r="E1027" s="170"/>
      <c r="F1027" s="137"/>
      <c r="G1027" s="170"/>
      <c r="H1027" s="137"/>
      <c r="I1027" s="137"/>
      <c r="J1027" s="137"/>
      <c r="K1027" s="137"/>
      <c r="L1027" s="137"/>
      <c r="M1027" s="137"/>
      <c r="N1027" s="137"/>
      <c r="O1027" s="137"/>
      <c r="P1027" s="137"/>
      <c r="Q1027" s="137"/>
      <c r="R1027" s="137"/>
      <c r="S1027" s="137"/>
      <c r="T1027" s="137"/>
      <c r="U1027" s="137"/>
      <c r="V1027" s="137"/>
      <c r="W1027" s="137"/>
      <c r="X1027" s="137"/>
      <c r="Y1027" s="137"/>
      <c r="Z1027" s="137"/>
      <c r="AA1027" s="137"/>
      <c r="AB1027" s="129" t="str">
        <f>IF(基本情報登録!$D$10="","",IF(基本情報登録!$D$10='登録データ（女）'!F1027,1,0))</f>
        <v/>
      </c>
      <c r="AC1027" s="137"/>
    </row>
    <row r="1028" spans="1:48">
      <c r="A1028" s="177"/>
      <c r="B1028" s="137"/>
      <c r="C1028" s="137"/>
      <c r="D1028" s="137"/>
      <c r="E1028" s="170"/>
      <c r="F1028" s="137"/>
      <c r="G1028" s="170"/>
      <c r="H1028" s="137"/>
      <c r="I1028" s="137"/>
      <c r="J1028" s="137"/>
      <c r="K1028" s="137"/>
      <c r="L1028" s="137"/>
      <c r="M1028" s="137"/>
      <c r="N1028" s="137"/>
      <c r="O1028" s="137"/>
      <c r="P1028" s="137"/>
      <c r="Q1028" s="137"/>
      <c r="R1028" s="137"/>
      <c r="S1028" s="137"/>
      <c r="T1028" s="137"/>
      <c r="U1028" s="137"/>
      <c r="V1028" s="137"/>
      <c r="W1028" s="137"/>
      <c r="X1028" s="137"/>
      <c r="Y1028" s="137"/>
      <c r="Z1028" s="137"/>
      <c r="AA1028" s="137"/>
      <c r="AB1028" s="129" t="str">
        <f>IF(基本情報登録!$D$10="","",IF(基本情報登録!$D$10='登録データ（女）'!F1028,1,0))</f>
        <v/>
      </c>
      <c r="AC1028" s="137"/>
    </row>
    <row r="1029" spans="1:48">
      <c r="A1029" s="177"/>
      <c r="B1029" s="137"/>
      <c r="C1029" s="137"/>
      <c r="D1029" s="137"/>
      <c r="E1029" s="170"/>
      <c r="F1029" s="137"/>
      <c r="G1029" s="170"/>
      <c r="H1029" s="137"/>
      <c r="I1029" s="137"/>
      <c r="J1029" s="137"/>
      <c r="K1029" s="137"/>
      <c r="L1029" s="137"/>
      <c r="M1029" s="137"/>
      <c r="N1029" s="137"/>
      <c r="O1029" s="137"/>
      <c r="P1029" s="137"/>
      <c r="Q1029" s="137"/>
      <c r="R1029" s="137"/>
      <c r="S1029" s="137"/>
      <c r="T1029" s="137"/>
      <c r="U1029" s="137"/>
      <c r="V1029" s="137"/>
      <c r="W1029" s="137"/>
      <c r="X1029" s="137"/>
      <c r="Y1029" s="137"/>
      <c r="Z1029" s="137"/>
      <c r="AA1029" s="137"/>
      <c r="AB1029" s="129" t="str">
        <f>IF(基本情報登録!$D$10="","",IF(基本情報登録!$D$10='登録データ（女）'!F1029,1,0))</f>
        <v/>
      </c>
      <c r="AC1029" s="137"/>
    </row>
    <row r="1030" spans="1:48">
      <c r="A1030" s="177"/>
      <c r="B1030" s="137"/>
      <c r="C1030" s="137"/>
      <c r="D1030" s="137"/>
      <c r="E1030" s="170"/>
      <c r="F1030" s="137"/>
      <c r="G1030" s="170"/>
      <c r="H1030" s="137"/>
      <c r="I1030" s="137"/>
      <c r="J1030" s="137"/>
      <c r="K1030" s="137"/>
      <c r="L1030" s="137"/>
      <c r="M1030" s="137"/>
      <c r="N1030" s="137"/>
      <c r="O1030" s="137"/>
      <c r="P1030" s="137"/>
      <c r="Q1030" s="137"/>
      <c r="R1030" s="137"/>
      <c r="S1030" s="137"/>
      <c r="T1030" s="137"/>
      <c r="U1030" s="137"/>
      <c r="V1030" s="137"/>
      <c r="W1030" s="137"/>
      <c r="X1030" s="137"/>
      <c r="Y1030" s="137"/>
      <c r="Z1030" s="137"/>
      <c r="AA1030" s="137"/>
      <c r="AB1030" s="129" t="str">
        <f>IF(基本情報登録!$D$10="","",IF(基本情報登録!$D$10='登録データ（女）'!F1030,1,0))</f>
        <v/>
      </c>
      <c r="AC1030" s="137"/>
    </row>
    <row r="1031" spans="1:48">
      <c r="A1031" s="177"/>
      <c r="B1031" s="137"/>
      <c r="C1031" s="137"/>
      <c r="D1031" s="137"/>
      <c r="E1031" s="170"/>
      <c r="F1031" s="137"/>
      <c r="G1031" s="170"/>
      <c r="H1031" s="137"/>
      <c r="I1031" s="137"/>
      <c r="J1031" s="137"/>
      <c r="K1031" s="137"/>
      <c r="L1031" s="137"/>
      <c r="M1031" s="137"/>
      <c r="N1031" s="137"/>
      <c r="O1031" s="137"/>
      <c r="P1031" s="137"/>
      <c r="Q1031" s="137"/>
      <c r="R1031" s="137"/>
      <c r="S1031" s="137"/>
      <c r="T1031" s="137"/>
      <c r="U1031" s="137"/>
      <c r="V1031" s="137"/>
      <c r="W1031" s="137"/>
      <c r="X1031" s="137"/>
      <c r="Y1031" s="137"/>
      <c r="Z1031" s="137"/>
      <c r="AA1031" s="137"/>
      <c r="AB1031" s="129" t="str">
        <f>IF(基本情報登録!$D$10="","",IF(基本情報登録!$D$10='登録データ（女）'!F1031,1,0))</f>
        <v/>
      </c>
      <c r="AC1031" s="137"/>
    </row>
    <row r="1032" spans="1:48">
      <c r="A1032" s="177"/>
      <c r="B1032" s="137"/>
      <c r="C1032" s="137"/>
      <c r="D1032" s="137"/>
      <c r="E1032" s="170"/>
      <c r="F1032" s="137"/>
      <c r="G1032" s="170"/>
      <c r="H1032" s="137"/>
      <c r="I1032" s="137"/>
      <c r="J1032" s="137"/>
      <c r="K1032" s="137"/>
      <c r="L1032" s="137"/>
      <c r="M1032" s="137"/>
      <c r="N1032" s="137"/>
      <c r="O1032" s="137"/>
      <c r="P1032" s="137"/>
      <c r="Q1032" s="137"/>
      <c r="R1032" s="137"/>
      <c r="S1032" s="137"/>
      <c r="T1032" s="137"/>
      <c r="U1032" s="137"/>
      <c r="V1032" s="137"/>
      <c r="W1032" s="137"/>
      <c r="X1032" s="137"/>
      <c r="Y1032" s="137"/>
      <c r="Z1032" s="137"/>
      <c r="AA1032" s="137"/>
      <c r="AB1032" s="129" t="str">
        <f>IF(基本情報登録!$D$10="","",IF(基本情報登録!$D$10='登録データ（女）'!F1032,1,0))</f>
        <v/>
      </c>
      <c r="AC1032" s="137"/>
    </row>
    <row r="1033" spans="1:48">
      <c r="A1033" s="177"/>
      <c r="B1033" s="137"/>
      <c r="C1033" s="137"/>
      <c r="D1033" s="137"/>
      <c r="E1033" s="170"/>
      <c r="F1033" s="137"/>
      <c r="G1033" s="170"/>
      <c r="H1033" s="137"/>
      <c r="I1033" s="137"/>
      <c r="J1033" s="137"/>
      <c r="K1033" s="137"/>
      <c r="L1033" s="137"/>
      <c r="M1033" s="137"/>
      <c r="N1033" s="137"/>
      <c r="O1033" s="137"/>
      <c r="P1033" s="137"/>
      <c r="Q1033" s="137"/>
      <c r="R1033" s="137"/>
      <c r="S1033" s="137"/>
      <c r="T1033" s="137"/>
      <c r="U1033" s="137"/>
      <c r="V1033" s="137"/>
      <c r="W1033" s="137"/>
      <c r="X1033" s="137"/>
      <c r="Y1033" s="137"/>
      <c r="Z1033" s="137"/>
      <c r="AA1033" s="137"/>
      <c r="AB1033" s="129" t="str">
        <f>IF(基本情報登録!$D$10="","",IF(基本情報登録!$D$10='登録データ（女）'!F1033,1,0))</f>
        <v/>
      </c>
      <c r="AC1033" s="137"/>
    </row>
    <row r="1034" spans="1:48">
      <c r="A1034" s="177"/>
      <c r="B1034" s="137"/>
      <c r="C1034" s="137"/>
      <c r="D1034" s="137"/>
      <c r="E1034" s="170"/>
      <c r="F1034" s="137"/>
      <c r="G1034" s="170"/>
      <c r="H1034" s="137"/>
      <c r="I1034" s="137"/>
      <c r="J1034" s="137"/>
      <c r="K1034" s="137"/>
      <c r="L1034" s="137"/>
      <c r="M1034" s="137"/>
      <c r="N1034" s="137"/>
      <c r="O1034" s="137"/>
      <c r="P1034" s="137"/>
      <c r="Q1034" s="137"/>
      <c r="R1034" s="137"/>
      <c r="S1034" s="137"/>
      <c r="T1034" s="137"/>
      <c r="U1034" s="137"/>
      <c r="V1034" s="137"/>
      <c r="W1034" s="137"/>
      <c r="X1034" s="137"/>
      <c r="Y1034" s="137"/>
      <c r="Z1034" s="137"/>
      <c r="AA1034" s="137"/>
      <c r="AB1034" s="129" t="str">
        <f>IF(基本情報登録!$D$10="","",IF(基本情報登録!$D$10='登録データ（女）'!F1034,1,0))</f>
        <v/>
      </c>
      <c r="AC1034" s="137"/>
    </row>
    <row r="1035" spans="1:48">
      <c r="A1035" s="177"/>
      <c r="B1035" s="137"/>
      <c r="C1035" s="137"/>
      <c r="D1035" s="137"/>
      <c r="E1035" s="170"/>
      <c r="F1035" s="137"/>
      <c r="G1035" s="170"/>
      <c r="H1035" s="137"/>
      <c r="I1035" s="137"/>
      <c r="J1035" s="137"/>
      <c r="K1035" s="137"/>
      <c r="L1035" s="137"/>
      <c r="M1035" s="137"/>
      <c r="N1035" s="137"/>
      <c r="O1035" s="137"/>
      <c r="P1035" s="137"/>
      <c r="Q1035" s="137"/>
      <c r="R1035" s="137"/>
      <c r="S1035" s="137"/>
      <c r="T1035" s="137"/>
      <c r="U1035" s="137"/>
      <c r="V1035" s="137"/>
      <c r="W1035" s="137"/>
      <c r="X1035" s="137"/>
      <c r="Y1035" s="137"/>
      <c r="Z1035" s="137"/>
      <c r="AA1035" s="137"/>
      <c r="AB1035" s="129" t="str">
        <f>IF(基本情報登録!$D$10="","",IF(基本情報登録!$D$10='登録データ（女）'!F1035,1,0))</f>
        <v/>
      </c>
      <c r="AC1035" s="137"/>
    </row>
    <row r="1036" spans="1:48">
      <c r="A1036" s="177"/>
      <c r="B1036" s="137"/>
      <c r="C1036" s="137"/>
      <c r="D1036" s="137"/>
      <c r="E1036" s="170"/>
      <c r="F1036" s="137"/>
      <c r="G1036" s="170"/>
      <c r="H1036" s="137"/>
      <c r="I1036" s="137"/>
      <c r="J1036" s="137"/>
      <c r="K1036" s="137"/>
      <c r="L1036" s="137"/>
      <c r="M1036" s="137"/>
      <c r="N1036" s="137"/>
      <c r="O1036" s="137"/>
      <c r="P1036" s="137"/>
      <c r="Q1036" s="137"/>
      <c r="R1036" s="137"/>
      <c r="S1036" s="137"/>
      <c r="T1036" s="137"/>
      <c r="U1036" s="137"/>
      <c r="V1036" s="137"/>
      <c r="W1036" s="137"/>
      <c r="X1036" s="137"/>
      <c r="Y1036" s="137"/>
      <c r="Z1036" s="137"/>
      <c r="AA1036" s="137"/>
      <c r="AB1036" s="129" t="str">
        <f>IF(基本情報登録!$D$10="","",IF(基本情報登録!$D$10='登録データ（女）'!F1036,1,0))</f>
        <v/>
      </c>
      <c r="AC1036" s="137"/>
    </row>
    <row r="1037" spans="1:48">
      <c r="A1037" s="177"/>
      <c r="B1037" s="137"/>
      <c r="C1037" s="137"/>
      <c r="D1037" s="137"/>
      <c r="E1037" s="170"/>
      <c r="F1037" s="137"/>
      <c r="G1037" s="170"/>
      <c r="H1037" s="137"/>
      <c r="I1037" s="137"/>
      <c r="J1037" s="137"/>
      <c r="K1037" s="137"/>
      <c r="L1037" s="137"/>
      <c r="M1037" s="137"/>
      <c r="N1037" s="137"/>
      <c r="O1037" s="137"/>
      <c r="P1037" s="137"/>
      <c r="Q1037" s="137"/>
      <c r="R1037" s="137"/>
      <c r="S1037" s="137"/>
      <c r="T1037" s="137"/>
      <c r="U1037" s="137"/>
      <c r="V1037" s="137"/>
      <c r="W1037" s="137"/>
      <c r="X1037" s="137"/>
      <c r="Y1037" s="137"/>
      <c r="Z1037" s="137"/>
      <c r="AA1037" s="137"/>
      <c r="AB1037" s="129" t="str">
        <f>IF(基本情報登録!$D$10="","",IF(基本情報登録!$D$10='登録データ（女）'!F1037,1,0))</f>
        <v/>
      </c>
      <c r="AC1037" s="137"/>
    </row>
    <row r="1038" spans="1:48">
      <c r="A1038" s="177"/>
      <c r="B1038" s="137"/>
      <c r="C1038" s="137"/>
      <c r="D1038" s="137"/>
      <c r="E1038" s="170"/>
      <c r="F1038" s="137"/>
      <c r="G1038" s="170"/>
      <c r="H1038" s="137"/>
      <c r="I1038" s="137"/>
      <c r="J1038" s="137"/>
      <c r="K1038" s="137"/>
      <c r="L1038" s="137"/>
      <c r="M1038" s="137"/>
      <c r="N1038" s="137"/>
      <c r="O1038" s="137"/>
      <c r="P1038" s="137"/>
      <c r="Q1038" s="137"/>
      <c r="R1038" s="137"/>
      <c r="S1038" s="137"/>
      <c r="T1038" s="137"/>
      <c r="U1038" s="137"/>
      <c r="V1038" s="137"/>
      <c r="W1038" s="137"/>
      <c r="X1038" s="137"/>
      <c r="Y1038" s="137"/>
      <c r="Z1038" s="137"/>
      <c r="AA1038" s="137"/>
      <c r="AB1038" s="129" t="str">
        <f>IF(基本情報登録!$D$10="","",IF(基本情報登録!$D$10='登録データ（女）'!F1038,1,0))</f>
        <v/>
      </c>
      <c r="AC1038" s="137"/>
    </row>
    <row r="1039" spans="1:48">
      <c r="A1039" s="177"/>
      <c r="B1039" s="137"/>
      <c r="C1039" s="137"/>
      <c r="D1039" s="137"/>
      <c r="E1039" s="170"/>
      <c r="F1039" s="137"/>
      <c r="G1039" s="170"/>
      <c r="H1039" s="137"/>
      <c r="I1039" s="137"/>
      <c r="J1039" s="137"/>
      <c r="K1039" s="137"/>
      <c r="L1039" s="137"/>
      <c r="M1039" s="137"/>
      <c r="N1039" s="137"/>
      <c r="O1039" s="137"/>
      <c r="P1039" s="137"/>
      <c r="Q1039" s="137"/>
      <c r="R1039" s="137"/>
      <c r="S1039" s="137"/>
      <c r="T1039" s="137"/>
      <c r="U1039" s="137"/>
      <c r="V1039" s="137"/>
      <c r="W1039" s="137"/>
      <c r="X1039" s="137"/>
      <c r="Y1039" s="137"/>
      <c r="Z1039" s="137"/>
      <c r="AA1039" s="137"/>
      <c r="AB1039" s="129" t="str">
        <f>IF(基本情報登録!$D$10="","",IF(基本情報登録!$D$10='登録データ（女）'!F1039,1,0))</f>
        <v/>
      </c>
      <c r="AC1039" s="137"/>
    </row>
    <row r="1040" spans="1:48">
      <c r="A1040" s="177"/>
      <c r="B1040" s="137"/>
      <c r="C1040" s="137"/>
      <c r="D1040" s="137"/>
      <c r="E1040" s="170"/>
      <c r="F1040" s="137"/>
      <c r="G1040" s="170"/>
      <c r="H1040" s="137"/>
      <c r="I1040" s="137"/>
      <c r="J1040" s="137"/>
      <c r="K1040" s="137"/>
      <c r="L1040" s="137"/>
      <c r="M1040" s="137"/>
      <c r="N1040" s="137"/>
      <c r="O1040" s="137"/>
      <c r="P1040" s="137"/>
      <c r="Q1040" s="137"/>
      <c r="R1040" s="137"/>
      <c r="S1040" s="137"/>
      <c r="T1040" s="137"/>
      <c r="U1040" s="137"/>
      <c r="V1040" s="137"/>
      <c r="W1040" s="137"/>
      <c r="X1040" s="137"/>
      <c r="Y1040" s="137"/>
      <c r="Z1040" s="137"/>
      <c r="AA1040" s="137"/>
      <c r="AB1040" s="129" t="str">
        <f>IF(基本情報登録!$D$10="","",IF(基本情報登録!$D$10='登録データ（女）'!F1040,1,0))</f>
        <v/>
      </c>
      <c r="AC1040" s="137"/>
    </row>
    <row r="1041" spans="1:29">
      <c r="A1041" s="177"/>
      <c r="B1041" s="137"/>
      <c r="C1041" s="137"/>
      <c r="D1041" s="137"/>
      <c r="E1041" s="170"/>
      <c r="F1041" s="137"/>
      <c r="G1041" s="170"/>
      <c r="H1041" s="137"/>
      <c r="I1041" s="137"/>
      <c r="J1041" s="137"/>
      <c r="K1041" s="137"/>
      <c r="L1041" s="137"/>
      <c r="M1041" s="137"/>
      <c r="N1041" s="137"/>
      <c r="O1041" s="137"/>
      <c r="P1041" s="137"/>
      <c r="Q1041" s="137"/>
      <c r="R1041" s="137"/>
      <c r="S1041" s="137"/>
      <c r="T1041" s="137"/>
      <c r="U1041" s="137"/>
      <c r="V1041" s="137"/>
      <c r="W1041" s="137"/>
      <c r="X1041" s="137"/>
      <c r="Y1041" s="137"/>
      <c r="Z1041" s="137"/>
      <c r="AA1041" s="137"/>
      <c r="AB1041" s="129" t="str">
        <f>IF(基本情報登録!$D$10="","",IF(基本情報登録!$D$10='登録データ（女）'!F1041,1,0))</f>
        <v/>
      </c>
      <c r="AC1041" s="137"/>
    </row>
    <row r="1042" spans="1:29">
      <c r="A1042" s="177"/>
      <c r="B1042" s="137"/>
      <c r="C1042" s="137"/>
      <c r="D1042" s="137"/>
      <c r="E1042" s="170"/>
      <c r="F1042" s="137"/>
      <c r="G1042" s="170"/>
      <c r="H1042" s="137"/>
      <c r="I1042" s="137"/>
      <c r="J1042" s="137"/>
      <c r="K1042" s="137"/>
      <c r="L1042" s="137"/>
      <c r="M1042" s="137"/>
      <c r="N1042" s="137"/>
      <c r="O1042" s="137"/>
      <c r="P1042" s="137"/>
      <c r="Q1042" s="137"/>
      <c r="R1042" s="137"/>
      <c r="S1042" s="137"/>
      <c r="T1042" s="137"/>
      <c r="U1042" s="137"/>
      <c r="V1042" s="137"/>
      <c r="W1042" s="137"/>
      <c r="X1042" s="137"/>
      <c r="Y1042" s="137"/>
      <c r="Z1042" s="137"/>
      <c r="AA1042" s="137"/>
      <c r="AB1042" s="129" t="str">
        <f>IF(基本情報登録!$D$10="","",IF(基本情報登録!$D$10='登録データ（女）'!F1042,1,0))</f>
        <v/>
      </c>
      <c r="AC1042" s="137"/>
    </row>
    <row r="1043" spans="1:29">
      <c r="A1043" s="177"/>
      <c r="B1043" s="137"/>
      <c r="C1043" s="137"/>
      <c r="D1043" s="137"/>
      <c r="E1043" s="170"/>
      <c r="F1043" s="137"/>
      <c r="G1043" s="170"/>
      <c r="H1043" s="137"/>
      <c r="I1043" s="137"/>
      <c r="J1043" s="137"/>
      <c r="K1043" s="137"/>
      <c r="L1043" s="137"/>
      <c r="M1043" s="137"/>
      <c r="N1043" s="137"/>
      <c r="O1043" s="137"/>
      <c r="P1043" s="137"/>
      <c r="Q1043" s="137"/>
      <c r="R1043" s="137"/>
      <c r="S1043" s="137"/>
      <c r="T1043" s="137"/>
      <c r="U1043" s="137"/>
      <c r="V1043" s="137"/>
      <c r="W1043" s="137"/>
      <c r="X1043" s="137"/>
      <c r="Y1043" s="137"/>
      <c r="Z1043" s="137"/>
      <c r="AA1043" s="137"/>
      <c r="AB1043" s="129" t="str">
        <f>IF(基本情報登録!$D$10="","",IF(基本情報登録!$D$10='登録データ（女）'!F1043,1,0))</f>
        <v/>
      </c>
      <c r="AC1043" s="137"/>
    </row>
    <row r="1044" spans="1:29">
      <c r="A1044" s="177"/>
      <c r="B1044" s="137"/>
      <c r="C1044" s="137"/>
      <c r="D1044" s="137"/>
      <c r="E1044" s="170"/>
      <c r="F1044" s="137"/>
      <c r="G1044" s="170"/>
      <c r="H1044" s="137"/>
      <c r="I1044" s="137"/>
      <c r="J1044" s="137"/>
      <c r="K1044" s="137"/>
      <c r="L1044" s="137"/>
      <c r="M1044" s="137"/>
      <c r="N1044" s="137"/>
      <c r="O1044" s="137"/>
      <c r="P1044" s="137"/>
      <c r="Q1044" s="137"/>
      <c r="R1044" s="137"/>
      <c r="S1044" s="137"/>
      <c r="T1044" s="137"/>
      <c r="U1044" s="137"/>
      <c r="V1044" s="137"/>
      <c r="W1044" s="137"/>
      <c r="X1044" s="137"/>
      <c r="Y1044" s="137"/>
      <c r="Z1044" s="137"/>
      <c r="AA1044" s="137"/>
      <c r="AB1044" s="129" t="str">
        <f>IF(基本情報登録!$D$10="","",IF(基本情報登録!$D$10='登録データ（女）'!F1044,1,0))</f>
        <v/>
      </c>
      <c r="AC1044" s="137"/>
    </row>
    <row r="1045" spans="1:29">
      <c r="A1045" s="177"/>
      <c r="B1045" s="137"/>
      <c r="C1045" s="137"/>
      <c r="D1045" s="137"/>
      <c r="E1045" s="170"/>
      <c r="F1045" s="137"/>
      <c r="G1045" s="170"/>
      <c r="H1045" s="137"/>
      <c r="I1045" s="137"/>
      <c r="J1045" s="137"/>
      <c r="K1045" s="137"/>
      <c r="L1045" s="137"/>
      <c r="M1045" s="137"/>
      <c r="N1045" s="137"/>
      <c r="O1045" s="137"/>
      <c r="P1045" s="137"/>
      <c r="Q1045" s="137"/>
      <c r="R1045" s="137"/>
      <c r="S1045" s="137"/>
      <c r="T1045" s="137"/>
      <c r="U1045" s="137"/>
      <c r="V1045" s="137"/>
      <c r="W1045" s="137"/>
      <c r="X1045" s="137"/>
      <c r="Y1045" s="137"/>
      <c r="Z1045" s="137"/>
      <c r="AA1045" s="137"/>
      <c r="AB1045" s="129" t="str">
        <f>IF(基本情報登録!$D$10="","",IF(基本情報登録!$D$10='登録データ（女）'!F1045,1,0))</f>
        <v/>
      </c>
      <c r="AC1045" s="137"/>
    </row>
    <row r="1046" spans="1:29">
      <c r="A1046" s="177"/>
      <c r="B1046" s="137"/>
      <c r="C1046" s="137"/>
      <c r="D1046" s="137"/>
      <c r="E1046" s="170"/>
      <c r="F1046" s="137"/>
      <c r="G1046" s="170"/>
      <c r="H1046" s="137"/>
      <c r="I1046" s="137"/>
      <c r="J1046" s="137"/>
      <c r="K1046" s="137"/>
      <c r="L1046" s="137"/>
      <c r="M1046" s="137"/>
      <c r="N1046" s="137"/>
      <c r="O1046" s="137"/>
      <c r="P1046" s="137"/>
      <c r="Q1046" s="137"/>
      <c r="R1046" s="137"/>
      <c r="S1046" s="137"/>
      <c r="T1046" s="137"/>
      <c r="U1046" s="137"/>
      <c r="V1046" s="137"/>
      <c r="W1046" s="137"/>
      <c r="X1046" s="137"/>
      <c r="Y1046" s="137"/>
      <c r="Z1046" s="137"/>
      <c r="AA1046" s="137"/>
      <c r="AB1046" s="129" t="str">
        <f>IF(基本情報登録!$D$10="","",IF(基本情報登録!$D$10='登録データ（女）'!F1046,1,0))</f>
        <v/>
      </c>
      <c r="AC1046" s="137"/>
    </row>
    <row r="1047" spans="1:29">
      <c r="A1047" s="177"/>
      <c r="B1047" s="137"/>
      <c r="C1047" s="137"/>
      <c r="D1047" s="137"/>
      <c r="E1047" s="170"/>
      <c r="F1047" s="137"/>
      <c r="G1047" s="170"/>
      <c r="H1047" s="137"/>
      <c r="I1047" s="137"/>
      <c r="J1047" s="137"/>
      <c r="K1047" s="137"/>
      <c r="L1047" s="137"/>
      <c r="M1047" s="137"/>
      <c r="N1047" s="137"/>
      <c r="O1047" s="137"/>
      <c r="P1047" s="137"/>
      <c r="Q1047" s="137"/>
      <c r="R1047" s="137"/>
      <c r="S1047" s="137"/>
      <c r="T1047" s="137"/>
      <c r="U1047" s="137"/>
      <c r="V1047" s="137"/>
      <c r="W1047" s="137"/>
      <c r="X1047" s="137"/>
      <c r="Y1047" s="137"/>
      <c r="Z1047" s="137"/>
      <c r="AA1047" s="137"/>
      <c r="AB1047" s="129" t="str">
        <f>IF(基本情報登録!$D$10="","",IF(基本情報登録!$D$10='登録データ（女）'!F1047,1,0))</f>
        <v/>
      </c>
      <c r="AC1047" s="137"/>
    </row>
    <row r="1048" spans="1:29">
      <c r="A1048" s="177"/>
      <c r="B1048" s="137"/>
      <c r="C1048" s="137"/>
      <c r="D1048" s="137"/>
      <c r="E1048" s="170"/>
      <c r="F1048" s="137"/>
      <c r="G1048" s="170"/>
      <c r="H1048" s="137"/>
      <c r="I1048" s="137"/>
      <c r="J1048" s="137"/>
      <c r="K1048" s="137"/>
      <c r="L1048" s="137"/>
      <c r="M1048" s="137"/>
      <c r="N1048" s="137"/>
      <c r="O1048" s="137"/>
      <c r="P1048" s="137"/>
      <c r="Q1048" s="137"/>
      <c r="R1048" s="137"/>
      <c r="S1048" s="137"/>
      <c r="T1048" s="137"/>
      <c r="U1048" s="137"/>
      <c r="V1048" s="137"/>
      <c r="W1048" s="137"/>
      <c r="X1048" s="137"/>
      <c r="Y1048" s="137"/>
      <c r="Z1048" s="137"/>
      <c r="AA1048" s="137"/>
      <c r="AB1048" s="129" t="str">
        <f>IF(基本情報登録!$D$10="","",IF(基本情報登録!$D$10='登録データ（女）'!F1048,1,0))</f>
        <v/>
      </c>
      <c r="AC1048" s="137"/>
    </row>
    <row r="1049" spans="1:29">
      <c r="A1049" s="177"/>
      <c r="B1049" s="137"/>
      <c r="C1049" s="137"/>
      <c r="D1049" s="137"/>
      <c r="E1049" s="170"/>
      <c r="F1049" s="137"/>
      <c r="G1049" s="170"/>
      <c r="H1049" s="137"/>
      <c r="I1049" s="137"/>
      <c r="J1049" s="137"/>
      <c r="K1049" s="137"/>
      <c r="L1049" s="137"/>
      <c r="M1049" s="137"/>
      <c r="N1049" s="137"/>
      <c r="O1049" s="137"/>
      <c r="P1049" s="137"/>
      <c r="Q1049" s="137"/>
      <c r="R1049" s="137"/>
      <c r="S1049" s="137"/>
      <c r="T1049" s="137"/>
      <c r="U1049" s="137"/>
      <c r="V1049" s="137"/>
      <c r="W1049" s="137"/>
      <c r="X1049" s="137"/>
      <c r="Y1049" s="137"/>
      <c r="Z1049" s="137"/>
      <c r="AA1049" s="137"/>
      <c r="AB1049" s="129" t="str">
        <f>IF(基本情報登録!$D$10="","",IF(基本情報登録!$D$10='登録データ（女）'!F1049,1,0))</f>
        <v/>
      </c>
      <c r="AC1049" s="137"/>
    </row>
    <row r="1050" spans="1:29">
      <c r="A1050" s="177"/>
      <c r="B1050" s="137"/>
      <c r="C1050" s="137"/>
      <c r="D1050" s="137"/>
      <c r="E1050" s="170"/>
      <c r="F1050" s="137"/>
      <c r="G1050" s="170"/>
      <c r="H1050" s="137"/>
      <c r="I1050" s="137"/>
      <c r="J1050" s="137"/>
      <c r="K1050" s="137"/>
      <c r="L1050" s="137"/>
      <c r="M1050" s="137"/>
      <c r="N1050" s="137"/>
      <c r="O1050" s="137"/>
      <c r="P1050" s="137"/>
      <c r="Q1050" s="137"/>
      <c r="R1050" s="137"/>
      <c r="S1050" s="137"/>
      <c r="T1050" s="137"/>
      <c r="U1050" s="137"/>
      <c r="V1050" s="137"/>
      <c r="W1050" s="137"/>
      <c r="X1050" s="137"/>
      <c r="Y1050" s="137"/>
      <c r="Z1050" s="137"/>
      <c r="AA1050" s="137"/>
      <c r="AB1050" s="129" t="str">
        <f>IF(基本情報登録!$D$10="","",IF(基本情報登録!$D$10='登録データ（女）'!F1050,1,0))</f>
        <v/>
      </c>
      <c r="AC1050" s="137"/>
    </row>
    <row r="1051" spans="1:29">
      <c r="A1051" s="177"/>
      <c r="B1051" s="137"/>
      <c r="C1051" s="137"/>
      <c r="D1051" s="137"/>
      <c r="E1051" s="170"/>
      <c r="F1051" s="137"/>
      <c r="G1051" s="170"/>
      <c r="H1051" s="137"/>
      <c r="I1051" s="137"/>
      <c r="J1051" s="137"/>
      <c r="K1051" s="137"/>
      <c r="L1051" s="137"/>
      <c r="M1051" s="137"/>
      <c r="N1051" s="137"/>
      <c r="O1051" s="137"/>
      <c r="P1051" s="137"/>
      <c r="Q1051" s="137"/>
      <c r="R1051" s="137"/>
      <c r="S1051" s="137"/>
      <c r="T1051" s="137"/>
      <c r="U1051" s="137"/>
      <c r="V1051" s="137"/>
      <c r="W1051" s="137"/>
      <c r="X1051" s="137"/>
      <c r="Y1051" s="137"/>
      <c r="Z1051" s="137"/>
      <c r="AA1051" s="137"/>
      <c r="AB1051" s="129" t="str">
        <f>IF(基本情報登録!$D$10="","",IF(基本情報登録!$D$10='登録データ（女）'!F1051,1,0))</f>
        <v/>
      </c>
      <c r="AC1051" s="137"/>
    </row>
    <row r="1052" spans="1:29">
      <c r="A1052" s="177"/>
      <c r="B1052" s="137"/>
      <c r="C1052" s="137"/>
      <c r="D1052" s="137"/>
      <c r="E1052" s="170"/>
      <c r="F1052" s="137"/>
      <c r="G1052" s="170"/>
      <c r="H1052" s="137"/>
      <c r="I1052" s="137"/>
      <c r="J1052" s="137"/>
      <c r="K1052" s="137"/>
      <c r="L1052" s="137"/>
      <c r="M1052" s="137"/>
      <c r="N1052" s="137"/>
      <c r="O1052" s="137"/>
      <c r="P1052" s="137"/>
      <c r="Q1052" s="137"/>
      <c r="R1052" s="137"/>
      <c r="S1052" s="137"/>
      <c r="T1052" s="137"/>
      <c r="U1052" s="137"/>
      <c r="V1052" s="137"/>
      <c r="W1052" s="137"/>
      <c r="X1052" s="137"/>
      <c r="Y1052" s="137"/>
      <c r="Z1052" s="137"/>
      <c r="AA1052" s="137"/>
      <c r="AB1052" s="129" t="str">
        <f>IF(基本情報登録!$D$10="","",IF(基本情報登録!$D$10='登録データ（女）'!F1052,1,0))</f>
        <v/>
      </c>
      <c r="AC1052" s="137"/>
    </row>
    <row r="1053" spans="1:29">
      <c r="A1053" s="177"/>
      <c r="B1053" s="137"/>
      <c r="C1053" s="137"/>
      <c r="D1053" s="137"/>
      <c r="E1053" s="170"/>
      <c r="F1053" s="137"/>
      <c r="G1053" s="170"/>
      <c r="H1053" s="137"/>
      <c r="I1053" s="137"/>
      <c r="J1053" s="137"/>
      <c r="K1053" s="137"/>
      <c r="L1053" s="137"/>
      <c r="M1053" s="137"/>
      <c r="N1053" s="137"/>
      <c r="O1053" s="137"/>
      <c r="P1053" s="137"/>
      <c r="Q1053" s="137"/>
      <c r="R1053" s="137"/>
      <c r="S1053" s="137"/>
      <c r="T1053" s="137"/>
      <c r="U1053" s="137"/>
      <c r="V1053" s="137"/>
      <c r="W1053" s="137"/>
      <c r="X1053" s="137"/>
      <c r="Y1053" s="137"/>
      <c r="Z1053" s="137"/>
      <c r="AA1053" s="137"/>
      <c r="AB1053" s="129" t="str">
        <f>IF(基本情報登録!$D$10="","",IF(基本情報登録!$D$10='登録データ（女）'!F1053,1,0))</f>
        <v/>
      </c>
      <c r="AC1053" s="137"/>
    </row>
    <row r="1054" spans="1:29">
      <c r="A1054" s="177"/>
      <c r="B1054" s="137"/>
      <c r="C1054" s="137"/>
      <c r="D1054" s="137"/>
      <c r="E1054" s="170"/>
      <c r="F1054" s="137"/>
      <c r="G1054" s="170"/>
      <c r="H1054" s="137"/>
      <c r="I1054" s="137"/>
      <c r="J1054" s="137"/>
      <c r="K1054" s="137"/>
      <c r="L1054" s="137"/>
      <c r="M1054" s="137"/>
      <c r="N1054" s="137"/>
      <c r="O1054" s="137"/>
      <c r="P1054" s="137"/>
      <c r="Q1054" s="137"/>
      <c r="R1054" s="137"/>
      <c r="S1054" s="137"/>
      <c r="T1054" s="137"/>
      <c r="U1054" s="137"/>
      <c r="V1054" s="137"/>
      <c r="W1054" s="137"/>
      <c r="X1054" s="137"/>
      <c r="Y1054" s="137"/>
      <c r="Z1054" s="137"/>
      <c r="AA1054" s="137"/>
      <c r="AB1054" s="129" t="str">
        <f>IF(基本情報登録!$D$10="","",IF(基本情報登録!$D$10='登録データ（女）'!F1054,1,0))</f>
        <v/>
      </c>
      <c r="AC1054" s="137"/>
    </row>
    <row r="1055" spans="1:29">
      <c r="A1055" s="177"/>
      <c r="B1055" s="137"/>
      <c r="C1055" s="137"/>
      <c r="D1055" s="137"/>
      <c r="E1055" s="170"/>
      <c r="F1055" s="137"/>
      <c r="G1055" s="170"/>
      <c r="H1055" s="137"/>
      <c r="I1055" s="137"/>
      <c r="J1055" s="137"/>
      <c r="K1055" s="137"/>
      <c r="L1055" s="137"/>
      <c r="M1055" s="137"/>
      <c r="N1055" s="137"/>
      <c r="O1055" s="137"/>
      <c r="P1055" s="137"/>
      <c r="Q1055" s="137"/>
      <c r="R1055" s="137"/>
      <c r="S1055" s="137"/>
      <c r="T1055" s="137"/>
      <c r="U1055" s="137"/>
      <c r="V1055" s="137"/>
      <c r="W1055" s="137"/>
      <c r="X1055" s="137"/>
      <c r="Y1055" s="137"/>
      <c r="Z1055" s="137"/>
      <c r="AA1055" s="137"/>
      <c r="AB1055" s="129" t="str">
        <f>IF(基本情報登録!$D$10="","",IF(基本情報登録!$D$10='登録データ（女）'!F1055,1,0))</f>
        <v/>
      </c>
      <c r="AC1055" s="137"/>
    </row>
    <row r="1056" spans="1:29">
      <c r="A1056" s="177"/>
      <c r="B1056" s="137"/>
      <c r="C1056" s="137"/>
      <c r="D1056" s="137"/>
      <c r="E1056" s="170"/>
      <c r="F1056" s="137"/>
      <c r="G1056" s="170"/>
      <c r="H1056" s="137"/>
      <c r="I1056" s="137"/>
      <c r="J1056" s="137"/>
      <c r="K1056" s="137"/>
      <c r="L1056" s="137"/>
      <c r="M1056" s="137"/>
      <c r="N1056" s="137"/>
      <c r="O1056" s="137"/>
      <c r="P1056" s="137"/>
      <c r="Q1056" s="137"/>
      <c r="R1056" s="137"/>
      <c r="S1056" s="137"/>
      <c r="T1056" s="137"/>
      <c r="U1056" s="137"/>
      <c r="V1056" s="137"/>
      <c r="W1056" s="137"/>
      <c r="X1056" s="137"/>
      <c r="Y1056" s="137"/>
      <c r="Z1056" s="137"/>
      <c r="AA1056" s="137"/>
      <c r="AB1056" s="129" t="str">
        <f>IF(基本情報登録!$D$10="","",IF(基本情報登録!$D$10='登録データ（女）'!F1056,1,0))</f>
        <v/>
      </c>
      <c r="AC1056" s="137"/>
    </row>
    <row r="1057" spans="1:29">
      <c r="A1057" s="177"/>
      <c r="B1057" s="137"/>
      <c r="C1057" s="137"/>
      <c r="D1057" s="137"/>
      <c r="E1057" s="170"/>
      <c r="F1057" s="137"/>
      <c r="G1057" s="170"/>
      <c r="H1057" s="137"/>
      <c r="I1057" s="137"/>
      <c r="J1057" s="137"/>
      <c r="K1057" s="137"/>
      <c r="L1057" s="137"/>
      <c r="M1057" s="137"/>
      <c r="N1057" s="137"/>
      <c r="O1057" s="137"/>
      <c r="P1057" s="137"/>
      <c r="Q1057" s="137"/>
      <c r="R1057" s="137"/>
      <c r="S1057" s="137"/>
      <c r="T1057" s="137"/>
      <c r="U1057" s="137"/>
      <c r="V1057" s="137"/>
      <c r="W1057" s="137"/>
      <c r="X1057" s="137"/>
      <c r="Y1057" s="137"/>
      <c r="Z1057" s="137"/>
      <c r="AA1057" s="137"/>
      <c r="AB1057" s="129" t="str">
        <f>IF(基本情報登録!$D$10="","",IF(基本情報登録!$D$10='登録データ（女）'!F1057,1,0))</f>
        <v/>
      </c>
      <c r="AC1057" s="137"/>
    </row>
    <row r="1058" spans="1:29">
      <c r="A1058" s="177"/>
      <c r="B1058" s="137"/>
      <c r="C1058" s="137"/>
      <c r="D1058" s="137"/>
      <c r="E1058" s="170"/>
      <c r="F1058" s="137"/>
      <c r="G1058" s="170"/>
      <c r="H1058" s="137"/>
      <c r="I1058" s="137"/>
      <c r="J1058" s="137"/>
      <c r="K1058" s="137"/>
      <c r="L1058" s="137"/>
      <c r="M1058" s="137"/>
      <c r="N1058" s="137"/>
      <c r="O1058" s="137"/>
      <c r="P1058" s="137"/>
      <c r="Q1058" s="137"/>
      <c r="R1058" s="137"/>
      <c r="S1058" s="137"/>
      <c r="T1058" s="137"/>
      <c r="U1058" s="137"/>
      <c r="V1058" s="137"/>
      <c r="W1058" s="137"/>
      <c r="X1058" s="137"/>
      <c r="Y1058" s="137"/>
      <c r="Z1058" s="137"/>
      <c r="AA1058" s="137"/>
      <c r="AB1058" s="129" t="str">
        <f>IF(基本情報登録!$D$10="","",IF(基本情報登録!$D$10='登録データ（女）'!F1058,1,0))</f>
        <v/>
      </c>
      <c r="AC1058" s="137"/>
    </row>
    <row r="1059" spans="1:29">
      <c r="A1059" s="177"/>
      <c r="B1059" s="137"/>
      <c r="C1059" s="137"/>
      <c r="D1059" s="137"/>
      <c r="E1059" s="170"/>
      <c r="F1059" s="137"/>
      <c r="G1059" s="170"/>
      <c r="H1059" s="137"/>
      <c r="I1059" s="137"/>
      <c r="J1059" s="137"/>
      <c r="K1059" s="137"/>
      <c r="L1059" s="137"/>
      <c r="M1059" s="137"/>
      <c r="N1059" s="137"/>
      <c r="O1059" s="137"/>
      <c r="P1059" s="137"/>
      <c r="Q1059" s="137"/>
      <c r="R1059" s="137"/>
      <c r="S1059" s="137"/>
      <c r="T1059" s="137"/>
      <c r="U1059" s="137"/>
      <c r="V1059" s="137"/>
      <c r="W1059" s="137"/>
      <c r="X1059" s="137"/>
      <c r="Y1059" s="137"/>
      <c r="Z1059" s="137"/>
      <c r="AA1059" s="137"/>
      <c r="AB1059" s="129" t="str">
        <f>IF(基本情報登録!$D$10="","",IF(基本情報登録!$D$10='登録データ（女）'!F1059,1,0))</f>
        <v/>
      </c>
      <c r="AC1059" s="137"/>
    </row>
    <row r="1060" spans="1:29">
      <c r="A1060" s="177"/>
      <c r="B1060" s="137"/>
      <c r="C1060" s="137"/>
      <c r="D1060" s="137"/>
      <c r="E1060" s="170"/>
      <c r="F1060" s="137"/>
      <c r="G1060" s="170"/>
      <c r="H1060" s="137"/>
      <c r="I1060" s="137"/>
      <c r="J1060" s="137"/>
      <c r="K1060" s="137"/>
      <c r="L1060" s="137"/>
      <c r="M1060" s="137"/>
      <c r="N1060" s="137"/>
      <c r="O1060" s="137"/>
      <c r="P1060" s="137"/>
      <c r="Q1060" s="137"/>
      <c r="R1060" s="137"/>
      <c r="S1060" s="137"/>
      <c r="T1060" s="137"/>
      <c r="U1060" s="137"/>
      <c r="V1060" s="137"/>
      <c r="W1060" s="137"/>
      <c r="X1060" s="137"/>
      <c r="Y1060" s="137"/>
      <c r="Z1060" s="137"/>
      <c r="AA1060" s="137"/>
      <c r="AB1060" s="129" t="str">
        <f>IF(基本情報登録!$D$10="","",IF(基本情報登録!$D$10='登録データ（女）'!F1060,1,0))</f>
        <v/>
      </c>
      <c r="AC1060" s="137"/>
    </row>
    <row r="1061" spans="1:29">
      <c r="A1061" s="177"/>
      <c r="B1061" s="137"/>
      <c r="C1061" s="137"/>
      <c r="D1061" s="137"/>
      <c r="E1061" s="170"/>
      <c r="F1061" s="137"/>
      <c r="G1061" s="170"/>
      <c r="H1061" s="137"/>
      <c r="I1061" s="137"/>
      <c r="J1061" s="137"/>
      <c r="K1061" s="137"/>
      <c r="L1061" s="137"/>
      <c r="M1061" s="137"/>
      <c r="N1061" s="137"/>
      <c r="O1061" s="137"/>
      <c r="P1061" s="137"/>
      <c r="Q1061" s="137"/>
      <c r="R1061" s="137"/>
      <c r="S1061" s="137"/>
      <c r="T1061" s="137"/>
      <c r="U1061" s="137"/>
      <c r="V1061" s="137"/>
      <c r="W1061" s="137"/>
      <c r="X1061" s="137"/>
      <c r="Y1061" s="137"/>
      <c r="Z1061" s="137"/>
      <c r="AA1061" s="137"/>
      <c r="AB1061" s="129" t="str">
        <f>IF(基本情報登録!$D$10="","",IF(基本情報登録!$D$10='登録データ（女）'!F1061,1,0))</f>
        <v/>
      </c>
      <c r="AC1061" s="137"/>
    </row>
    <row r="1062" spans="1:29">
      <c r="A1062" s="177"/>
      <c r="B1062" s="137"/>
      <c r="C1062" s="137"/>
      <c r="D1062" s="137"/>
      <c r="E1062" s="170"/>
      <c r="F1062" s="137"/>
      <c r="G1062" s="170"/>
      <c r="H1062" s="137"/>
      <c r="I1062" s="137"/>
      <c r="J1062" s="137"/>
      <c r="K1062" s="137"/>
      <c r="L1062" s="137"/>
      <c r="M1062" s="137"/>
      <c r="N1062" s="137"/>
      <c r="O1062" s="137"/>
      <c r="P1062" s="137"/>
      <c r="Q1062" s="137"/>
      <c r="R1062" s="137"/>
      <c r="S1062" s="137"/>
      <c r="T1062" s="137"/>
      <c r="U1062" s="137"/>
      <c r="V1062" s="137"/>
      <c r="W1062" s="137"/>
      <c r="X1062" s="137"/>
      <c r="Y1062" s="137"/>
      <c r="Z1062" s="137"/>
      <c r="AA1062" s="137"/>
      <c r="AB1062" s="129" t="str">
        <f>IF(基本情報登録!$D$10="","",IF(基本情報登録!$D$10='登録データ（女）'!F1062,1,0))</f>
        <v/>
      </c>
      <c r="AC1062" s="137"/>
    </row>
    <row r="1063" spans="1:29">
      <c r="A1063" s="177"/>
      <c r="B1063" s="137"/>
      <c r="C1063" s="137"/>
      <c r="D1063" s="137"/>
      <c r="E1063" s="170"/>
      <c r="F1063" s="137"/>
      <c r="G1063" s="170"/>
      <c r="H1063" s="137"/>
      <c r="I1063" s="137"/>
      <c r="J1063" s="137"/>
      <c r="K1063" s="137"/>
      <c r="L1063" s="137"/>
      <c r="M1063" s="137"/>
      <c r="N1063" s="137"/>
      <c r="O1063" s="137"/>
      <c r="P1063" s="137"/>
      <c r="Q1063" s="137"/>
      <c r="R1063" s="137"/>
      <c r="S1063" s="137"/>
      <c r="T1063" s="137"/>
      <c r="U1063" s="137"/>
      <c r="V1063" s="137"/>
      <c r="W1063" s="137"/>
      <c r="X1063" s="137"/>
      <c r="Y1063" s="137"/>
      <c r="Z1063" s="137"/>
      <c r="AA1063" s="137"/>
      <c r="AB1063" s="129" t="str">
        <f>IF(基本情報登録!$D$10="","",IF(基本情報登録!$D$10='登録データ（女）'!F1063,1,0))</f>
        <v/>
      </c>
      <c r="AC1063" s="137"/>
    </row>
    <row r="1064" spans="1:29">
      <c r="A1064" s="177"/>
      <c r="B1064" s="137"/>
      <c r="C1064" s="137"/>
      <c r="D1064" s="137"/>
      <c r="E1064" s="170"/>
      <c r="F1064" s="137"/>
      <c r="G1064" s="170"/>
      <c r="H1064" s="137"/>
      <c r="I1064" s="137"/>
      <c r="J1064" s="137"/>
      <c r="K1064" s="137"/>
      <c r="L1064" s="137"/>
      <c r="M1064" s="137"/>
      <c r="N1064" s="137"/>
      <c r="O1064" s="137"/>
      <c r="P1064" s="137"/>
      <c r="Q1064" s="137"/>
      <c r="R1064" s="137"/>
      <c r="S1064" s="137"/>
      <c r="T1064" s="137"/>
      <c r="U1064" s="137"/>
      <c r="V1064" s="137"/>
      <c r="W1064" s="137"/>
      <c r="X1064" s="137"/>
      <c r="Y1064" s="137"/>
      <c r="Z1064" s="137"/>
      <c r="AA1064" s="137"/>
      <c r="AB1064" s="129" t="str">
        <f>IF(基本情報登録!$D$10="","",IF(基本情報登録!$D$10='登録データ（女）'!F1064,1,0))</f>
        <v/>
      </c>
      <c r="AC1064" s="137"/>
    </row>
    <row r="1065" spans="1:29">
      <c r="A1065" s="177"/>
      <c r="B1065" s="137"/>
      <c r="C1065" s="137"/>
      <c r="D1065" s="137"/>
      <c r="E1065" s="170"/>
      <c r="F1065" s="137"/>
      <c r="G1065" s="170"/>
      <c r="H1065" s="137"/>
      <c r="I1065" s="137"/>
      <c r="J1065" s="137"/>
      <c r="K1065" s="137"/>
      <c r="L1065" s="137"/>
      <c r="M1065" s="137"/>
      <c r="N1065" s="137"/>
      <c r="O1065" s="137"/>
      <c r="P1065" s="137"/>
      <c r="Q1065" s="137"/>
      <c r="R1065" s="137"/>
      <c r="S1065" s="137"/>
      <c r="T1065" s="137"/>
      <c r="U1065" s="137"/>
      <c r="V1065" s="137"/>
      <c r="W1065" s="137"/>
      <c r="X1065" s="137"/>
      <c r="Y1065" s="137"/>
      <c r="Z1065" s="137"/>
      <c r="AA1065" s="137"/>
      <c r="AB1065" s="129" t="str">
        <f>IF(基本情報登録!$D$10="","",IF(基本情報登録!$D$10='登録データ（女）'!F1065,1,0))</f>
        <v/>
      </c>
      <c r="AC1065" s="137"/>
    </row>
    <row r="1066" spans="1:29">
      <c r="A1066" s="177"/>
      <c r="B1066" s="137"/>
      <c r="C1066" s="137"/>
      <c r="D1066" s="137"/>
      <c r="E1066" s="170"/>
      <c r="F1066" s="137"/>
      <c r="G1066" s="170"/>
      <c r="H1066" s="137"/>
      <c r="I1066" s="137"/>
      <c r="J1066" s="137"/>
      <c r="K1066" s="137"/>
      <c r="L1066" s="137"/>
      <c r="M1066" s="137"/>
      <c r="N1066" s="137"/>
      <c r="O1066" s="137"/>
      <c r="P1066" s="137"/>
      <c r="Q1066" s="137"/>
      <c r="R1066" s="137"/>
      <c r="S1066" s="137"/>
      <c r="T1066" s="137"/>
      <c r="U1066" s="137"/>
      <c r="V1066" s="137"/>
      <c r="W1066" s="137"/>
      <c r="X1066" s="137"/>
      <c r="Y1066" s="137"/>
      <c r="Z1066" s="137"/>
      <c r="AA1066" s="137"/>
      <c r="AB1066" s="129" t="str">
        <f>IF(基本情報登録!$D$10="","",IF(基本情報登録!$D$10='登録データ（女）'!F1066,1,0))</f>
        <v/>
      </c>
      <c r="AC1066" s="137"/>
    </row>
    <row r="1067" spans="1:29">
      <c r="A1067" s="177"/>
      <c r="B1067" s="137"/>
      <c r="C1067" s="137"/>
      <c r="D1067" s="137"/>
      <c r="E1067" s="170"/>
      <c r="F1067" s="137"/>
      <c r="G1067" s="170"/>
      <c r="H1067" s="137"/>
      <c r="I1067" s="137"/>
      <c r="J1067" s="137"/>
      <c r="K1067" s="137"/>
      <c r="L1067" s="137"/>
      <c r="M1067" s="137"/>
      <c r="N1067" s="137"/>
      <c r="O1067" s="137"/>
      <c r="P1067" s="137"/>
      <c r="Q1067" s="137"/>
      <c r="R1067" s="137"/>
      <c r="S1067" s="137"/>
      <c r="T1067" s="137"/>
      <c r="U1067" s="137"/>
      <c r="V1067" s="137"/>
      <c r="W1067" s="137"/>
      <c r="X1067" s="137"/>
      <c r="Y1067" s="137"/>
      <c r="Z1067" s="137"/>
      <c r="AA1067" s="137"/>
      <c r="AB1067" s="129" t="str">
        <f>IF(基本情報登録!$D$10="","",IF(基本情報登録!$D$10='登録データ（女）'!F1067,1,0))</f>
        <v/>
      </c>
      <c r="AC1067" s="137"/>
    </row>
    <row r="1068" spans="1:29">
      <c r="A1068" s="177"/>
      <c r="B1068" s="137"/>
      <c r="C1068" s="137"/>
      <c r="D1068" s="137"/>
      <c r="E1068" s="170"/>
      <c r="F1068" s="137"/>
      <c r="G1068" s="170"/>
      <c r="H1068" s="137"/>
      <c r="I1068" s="137"/>
      <c r="J1068" s="137"/>
      <c r="K1068" s="137"/>
      <c r="L1068" s="137"/>
      <c r="M1068" s="137"/>
      <c r="N1068" s="137"/>
      <c r="O1068" s="137"/>
      <c r="P1068" s="137"/>
      <c r="Q1068" s="137"/>
      <c r="R1068" s="137"/>
      <c r="S1068" s="137"/>
      <c r="T1068" s="137"/>
      <c r="U1068" s="137"/>
      <c r="V1068" s="137"/>
      <c r="W1068" s="137"/>
      <c r="X1068" s="137"/>
      <c r="Y1068" s="137"/>
      <c r="Z1068" s="137"/>
      <c r="AA1068" s="137"/>
      <c r="AB1068" s="129" t="str">
        <f>IF(基本情報登録!$D$10="","",IF(基本情報登録!$D$10='登録データ（女）'!F1068,1,0))</f>
        <v/>
      </c>
      <c r="AC1068" s="137"/>
    </row>
    <row r="1069" spans="1:29">
      <c r="A1069" s="177"/>
      <c r="B1069" s="137"/>
      <c r="C1069" s="137"/>
      <c r="D1069" s="137"/>
      <c r="E1069" s="170"/>
      <c r="F1069" s="137"/>
      <c r="G1069" s="170"/>
      <c r="H1069" s="137"/>
      <c r="I1069" s="137"/>
      <c r="J1069" s="137"/>
      <c r="K1069" s="137"/>
      <c r="L1069" s="137"/>
      <c r="M1069" s="137"/>
      <c r="N1069" s="137"/>
      <c r="O1069" s="137"/>
      <c r="P1069" s="137"/>
      <c r="Q1069" s="137"/>
      <c r="R1069" s="137"/>
      <c r="S1069" s="137"/>
      <c r="T1069" s="137"/>
      <c r="U1069" s="137"/>
      <c r="V1069" s="137"/>
      <c r="W1069" s="137"/>
      <c r="X1069" s="137"/>
      <c r="Y1069" s="137"/>
      <c r="Z1069" s="137"/>
      <c r="AA1069" s="137"/>
      <c r="AB1069" s="129" t="str">
        <f>IF(基本情報登録!$D$10="","",IF(基本情報登録!$D$10='登録データ（女）'!F1069,1,0))</f>
        <v/>
      </c>
      <c r="AC1069" s="137"/>
    </row>
    <row r="1070" spans="1:29">
      <c r="A1070" s="177"/>
      <c r="B1070" s="137"/>
      <c r="C1070" s="137"/>
      <c r="D1070" s="137"/>
      <c r="E1070" s="170"/>
      <c r="F1070" s="137"/>
      <c r="G1070" s="170"/>
      <c r="H1070" s="137"/>
      <c r="I1070" s="137"/>
      <c r="J1070" s="137"/>
      <c r="K1070" s="137"/>
      <c r="L1070" s="137"/>
      <c r="M1070" s="137"/>
      <c r="N1070" s="137"/>
      <c r="O1070" s="137"/>
      <c r="P1070" s="137"/>
      <c r="Q1070" s="137"/>
      <c r="R1070" s="137"/>
      <c r="S1070" s="137"/>
      <c r="T1070" s="137"/>
      <c r="U1070" s="137"/>
      <c r="V1070" s="137"/>
      <c r="W1070" s="137"/>
      <c r="X1070" s="137"/>
      <c r="Y1070" s="137"/>
      <c r="Z1070" s="137"/>
      <c r="AA1070" s="137"/>
      <c r="AB1070" s="129" t="str">
        <f>IF(基本情報登録!$D$10="","",IF(基本情報登録!$D$10='登録データ（女）'!F1070,1,0))</f>
        <v/>
      </c>
      <c r="AC1070" s="137"/>
    </row>
    <row r="1071" spans="1:29">
      <c r="A1071" s="177"/>
      <c r="B1071" s="137"/>
      <c r="C1071" s="137"/>
      <c r="D1071" s="137"/>
      <c r="E1071" s="170"/>
      <c r="F1071" s="137"/>
      <c r="G1071" s="170"/>
      <c r="H1071" s="137"/>
      <c r="I1071" s="137"/>
      <c r="J1071" s="137"/>
      <c r="K1071" s="137"/>
      <c r="L1071" s="137"/>
      <c r="M1071" s="137"/>
      <c r="N1071" s="137"/>
      <c r="O1071" s="137"/>
      <c r="P1071" s="137"/>
      <c r="Q1071" s="137"/>
      <c r="R1071" s="137"/>
      <c r="S1071" s="137"/>
      <c r="T1071" s="137"/>
      <c r="U1071" s="137"/>
      <c r="V1071" s="137"/>
      <c r="W1071" s="137"/>
      <c r="X1071" s="137"/>
      <c r="Y1071" s="137"/>
      <c r="Z1071" s="137"/>
      <c r="AA1071" s="137"/>
      <c r="AB1071" s="129" t="str">
        <f>IF(基本情報登録!$D$10="","",IF(基本情報登録!$D$10='登録データ（女）'!F1071,1,0))</f>
        <v/>
      </c>
      <c r="AC1071" s="137"/>
    </row>
    <row r="1072" spans="1:29">
      <c r="A1072" s="177"/>
      <c r="B1072" s="137"/>
      <c r="C1072" s="137"/>
      <c r="D1072" s="137"/>
      <c r="E1072" s="170"/>
      <c r="F1072" s="137"/>
      <c r="G1072" s="170"/>
      <c r="H1072" s="137"/>
      <c r="I1072" s="137"/>
      <c r="J1072" s="137"/>
      <c r="K1072" s="137"/>
      <c r="L1072" s="137"/>
      <c r="M1072" s="137"/>
      <c r="N1072" s="137"/>
      <c r="O1072" s="137"/>
      <c r="P1072" s="137"/>
      <c r="Q1072" s="137"/>
      <c r="R1072" s="137"/>
      <c r="S1072" s="137"/>
      <c r="T1072" s="137"/>
      <c r="U1072" s="137"/>
      <c r="V1072" s="137"/>
      <c r="W1072" s="137"/>
      <c r="X1072" s="137"/>
      <c r="Y1072" s="137"/>
      <c r="Z1072" s="137"/>
      <c r="AA1072" s="137"/>
      <c r="AB1072" s="129" t="str">
        <f>IF(基本情報登録!$D$10="","",IF(基本情報登録!$D$10='登録データ（女）'!F1072,1,0))</f>
        <v/>
      </c>
      <c r="AC1072" s="137"/>
    </row>
    <row r="1073" spans="1:29">
      <c r="A1073" s="177"/>
      <c r="B1073" s="137"/>
      <c r="C1073" s="137"/>
      <c r="D1073" s="137"/>
      <c r="E1073" s="170"/>
      <c r="F1073" s="137"/>
      <c r="G1073" s="170"/>
      <c r="H1073" s="137"/>
      <c r="I1073" s="137"/>
      <c r="J1073" s="137"/>
      <c r="K1073" s="137"/>
      <c r="L1073" s="137"/>
      <c r="M1073" s="137"/>
      <c r="N1073" s="137"/>
      <c r="O1073" s="137"/>
      <c r="P1073" s="137"/>
      <c r="Q1073" s="137"/>
      <c r="R1073" s="137"/>
      <c r="S1073" s="137"/>
      <c r="T1073" s="137"/>
      <c r="U1073" s="137"/>
      <c r="V1073" s="137"/>
      <c r="W1073" s="137"/>
      <c r="X1073" s="137"/>
      <c r="Y1073" s="137"/>
      <c r="Z1073" s="137"/>
      <c r="AA1073" s="137"/>
      <c r="AB1073" s="129" t="str">
        <f>IF(基本情報登録!$D$10="","",IF(基本情報登録!$D$10='登録データ（女）'!F1073,1,0))</f>
        <v/>
      </c>
      <c r="AC1073" s="137"/>
    </row>
    <row r="1074" spans="1:29">
      <c r="A1074" s="177"/>
      <c r="B1074" s="137"/>
      <c r="C1074" s="137"/>
      <c r="D1074" s="137"/>
      <c r="E1074" s="170"/>
      <c r="F1074" s="137"/>
      <c r="G1074" s="170"/>
      <c r="H1074" s="137"/>
      <c r="I1074" s="137"/>
      <c r="J1074" s="137"/>
      <c r="K1074" s="137"/>
      <c r="L1074" s="137"/>
      <c r="M1074" s="137"/>
      <c r="N1074" s="137"/>
      <c r="O1074" s="137"/>
      <c r="P1074" s="137"/>
      <c r="Q1074" s="137"/>
      <c r="R1074" s="137"/>
      <c r="S1074" s="137"/>
      <c r="T1074" s="137"/>
      <c r="U1074" s="137"/>
      <c r="V1074" s="137"/>
      <c r="W1074" s="137"/>
      <c r="X1074" s="137"/>
      <c r="Y1074" s="137"/>
      <c r="Z1074" s="137"/>
      <c r="AA1074" s="137"/>
      <c r="AB1074" s="129" t="str">
        <f>IF(基本情報登録!$D$10="","",IF(基本情報登録!$D$10='登録データ（女）'!F1074,1,0))</f>
        <v/>
      </c>
      <c r="AC1074" s="137"/>
    </row>
    <row r="1075" spans="1:29">
      <c r="A1075" s="177"/>
      <c r="B1075" s="137"/>
      <c r="C1075" s="137"/>
      <c r="D1075" s="137"/>
      <c r="E1075" s="170"/>
      <c r="F1075" s="137"/>
      <c r="G1075" s="170"/>
      <c r="H1075" s="137"/>
      <c r="I1075" s="137"/>
      <c r="J1075" s="137"/>
      <c r="K1075" s="137"/>
      <c r="L1075" s="137"/>
      <c r="M1075" s="137"/>
      <c r="N1075" s="137"/>
      <c r="O1075" s="137"/>
      <c r="P1075" s="137"/>
      <c r="Q1075" s="137"/>
      <c r="R1075" s="137"/>
      <c r="S1075" s="137"/>
      <c r="T1075" s="137"/>
      <c r="U1075" s="137"/>
      <c r="V1075" s="137"/>
      <c r="W1075" s="137"/>
      <c r="X1075" s="137"/>
      <c r="Y1075" s="137"/>
      <c r="Z1075" s="137"/>
      <c r="AA1075" s="137"/>
      <c r="AB1075" s="129" t="str">
        <f>IF(基本情報登録!$D$10="","",IF(基本情報登録!$D$10='登録データ（女）'!F1075,1,0))</f>
        <v/>
      </c>
      <c r="AC1075" s="137"/>
    </row>
    <row r="1076" spans="1:29">
      <c r="A1076" s="177"/>
      <c r="B1076" s="137"/>
      <c r="C1076" s="137"/>
      <c r="D1076" s="137"/>
      <c r="E1076" s="170"/>
      <c r="F1076" s="137"/>
      <c r="G1076" s="170"/>
      <c r="H1076" s="137"/>
      <c r="I1076" s="137"/>
      <c r="J1076" s="137"/>
      <c r="K1076" s="137"/>
      <c r="L1076" s="137"/>
      <c r="M1076" s="137"/>
      <c r="N1076" s="137"/>
      <c r="O1076" s="137"/>
      <c r="P1076" s="137"/>
      <c r="Q1076" s="137"/>
      <c r="R1076" s="137"/>
      <c r="S1076" s="137"/>
      <c r="T1076" s="137"/>
      <c r="U1076" s="137"/>
      <c r="V1076" s="137"/>
      <c r="W1076" s="137"/>
      <c r="X1076" s="137"/>
      <c r="Y1076" s="137"/>
      <c r="Z1076" s="137"/>
      <c r="AA1076" s="137"/>
      <c r="AB1076" s="129" t="str">
        <f>IF(基本情報登録!$D$10="","",IF(基本情報登録!$D$10='登録データ（女）'!F1076,1,0))</f>
        <v/>
      </c>
      <c r="AC1076" s="137"/>
    </row>
    <row r="1077" spans="1:29">
      <c r="A1077" s="177"/>
      <c r="B1077" s="137"/>
      <c r="C1077" s="137"/>
      <c r="D1077" s="137"/>
      <c r="E1077" s="170"/>
      <c r="F1077" s="137"/>
      <c r="G1077" s="170"/>
      <c r="H1077" s="137"/>
      <c r="I1077" s="137"/>
      <c r="J1077" s="137"/>
      <c r="K1077" s="137"/>
      <c r="L1077" s="137"/>
      <c r="M1077" s="137"/>
      <c r="N1077" s="137"/>
      <c r="O1077" s="137"/>
      <c r="P1077" s="137"/>
      <c r="Q1077" s="137"/>
      <c r="R1077" s="137"/>
      <c r="S1077" s="137"/>
      <c r="T1077" s="137"/>
      <c r="U1077" s="137"/>
      <c r="V1077" s="137"/>
      <c r="W1077" s="137"/>
      <c r="X1077" s="137"/>
      <c r="Y1077" s="137"/>
      <c r="Z1077" s="137"/>
      <c r="AA1077" s="137"/>
      <c r="AB1077" s="129" t="str">
        <f>IF(基本情報登録!$D$10="","",IF(基本情報登録!$D$10='登録データ（女）'!F1077,1,0))</f>
        <v/>
      </c>
      <c r="AC1077" s="137"/>
    </row>
    <row r="1078" spans="1:29">
      <c r="A1078" s="177"/>
      <c r="B1078" s="137"/>
      <c r="C1078" s="137"/>
      <c r="D1078" s="137"/>
      <c r="E1078" s="170"/>
      <c r="F1078" s="137"/>
      <c r="G1078" s="170"/>
      <c r="H1078" s="137"/>
      <c r="I1078" s="137"/>
      <c r="J1078" s="137"/>
      <c r="K1078" s="137"/>
      <c r="L1078" s="137"/>
      <c r="M1078" s="137"/>
      <c r="N1078" s="137"/>
      <c r="O1078" s="137"/>
      <c r="P1078" s="137"/>
      <c r="Q1078" s="137"/>
      <c r="R1078" s="137"/>
      <c r="S1078" s="137"/>
      <c r="T1078" s="137"/>
      <c r="U1078" s="137"/>
      <c r="V1078" s="137"/>
      <c r="W1078" s="137"/>
      <c r="X1078" s="137"/>
      <c r="Y1078" s="137"/>
      <c r="Z1078" s="137"/>
      <c r="AA1078" s="137"/>
      <c r="AB1078" s="129" t="str">
        <f>IF(基本情報登録!$D$10="","",IF(基本情報登録!$D$10='登録データ（女）'!F1078,1,0))</f>
        <v/>
      </c>
      <c r="AC1078" s="137"/>
    </row>
    <row r="1079" spans="1:29">
      <c r="A1079" s="177"/>
      <c r="B1079" s="137"/>
      <c r="C1079" s="137"/>
      <c r="D1079" s="137"/>
      <c r="E1079" s="170"/>
      <c r="F1079" s="137"/>
      <c r="G1079" s="170"/>
      <c r="H1079" s="137"/>
      <c r="I1079" s="137"/>
      <c r="J1079" s="137"/>
      <c r="K1079" s="137"/>
      <c r="L1079" s="137"/>
      <c r="M1079" s="137"/>
      <c r="N1079" s="137"/>
      <c r="O1079" s="137"/>
      <c r="P1079" s="137"/>
      <c r="Q1079" s="137"/>
      <c r="R1079" s="137"/>
      <c r="S1079" s="137"/>
      <c r="T1079" s="137"/>
      <c r="U1079" s="137"/>
      <c r="V1079" s="137"/>
      <c r="W1079" s="137"/>
      <c r="X1079" s="137"/>
      <c r="Y1079" s="137"/>
      <c r="Z1079" s="137"/>
      <c r="AA1079" s="137"/>
      <c r="AB1079" s="129" t="str">
        <f>IF(基本情報登録!$D$10="","",IF(基本情報登録!$D$10='登録データ（女）'!F1079,1,0))</f>
        <v/>
      </c>
      <c r="AC1079" s="137"/>
    </row>
    <row r="1080" spans="1:29">
      <c r="A1080" s="177"/>
      <c r="B1080" s="137"/>
      <c r="C1080" s="137"/>
      <c r="D1080" s="137"/>
      <c r="E1080" s="170"/>
      <c r="F1080" s="137"/>
      <c r="G1080" s="170"/>
      <c r="H1080" s="137"/>
      <c r="I1080" s="137"/>
      <c r="J1080" s="137"/>
      <c r="K1080" s="137"/>
      <c r="L1080" s="137"/>
      <c r="M1080" s="137"/>
      <c r="N1080" s="137"/>
      <c r="O1080" s="137"/>
      <c r="P1080" s="137"/>
      <c r="Q1080" s="137"/>
      <c r="R1080" s="137"/>
      <c r="S1080" s="137"/>
      <c r="T1080" s="137"/>
      <c r="U1080" s="137"/>
      <c r="V1080" s="137"/>
      <c r="W1080" s="137"/>
      <c r="X1080" s="137"/>
      <c r="Y1080" s="137"/>
      <c r="Z1080" s="137"/>
      <c r="AA1080" s="137"/>
      <c r="AB1080" s="129" t="str">
        <f>IF(基本情報登録!$D$10="","",IF(基本情報登録!$D$10='登録データ（女）'!F1080,1,0))</f>
        <v/>
      </c>
      <c r="AC1080" s="137"/>
    </row>
    <row r="1081" spans="1:29">
      <c r="A1081" s="177"/>
      <c r="B1081" s="137"/>
      <c r="C1081" s="137"/>
      <c r="D1081" s="137"/>
      <c r="E1081" s="170"/>
      <c r="F1081" s="137"/>
      <c r="G1081" s="170"/>
      <c r="H1081" s="137"/>
      <c r="I1081" s="137"/>
      <c r="J1081" s="137"/>
      <c r="K1081" s="137"/>
      <c r="L1081" s="137"/>
      <c r="M1081" s="137"/>
      <c r="N1081" s="137"/>
      <c r="O1081" s="137"/>
      <c r="P1081" s="137"/>
      <c r="Q1081" s="137"/>
      <c r="R1081" s="137"/>
      <c r="S1081" s="137"/>
      <c r="T1081" s="137"/>
      <c r="U1081" s="137"/>
      <c r="V1081" s="137"/>
      <c r="W1081" s="137"/>
      <c r="X1081" s="137"/>
      <c r="Y1081" s="137"/>
      <c r="Z1081" s="137"/>
      <c r="AA1081" s="137"/>
      <c r="AB1081" s="129" t="str">
        <f>IF(基本情報登録!$D$10="","",IF(基本情報登録!$D$10='登録データ（女）'!F1081,1,0))</f>
        <v/>
      </c>
      <c r="AC1081" s="137"/>
    </row>
    <row r="1082" spans="1:29">
      <c r="A1082" s="177"/>
      <c r="B1082" s="137"/>
      <c r="C1082" s="137"/>
      <c r="D1082" s="137"/>
      <c r="E1082" s="170"/>
      <c r="F1082" s="137"/>
      <c r="G1082" s="170"/>
      <c r="H1082" s="137"/>
      <c r="I1082" s="137"/>
      <c r="J1082" s="137"/>
      <c r="K1082" s="137"/>
      <c r="L1082" s="137"/>
      <c r="M1082" s="137"/>
      <c r="N1082" s="137"/>
      <c r="O1082" s="137"/>
      <c r="P1082" s="137"/>
      <c r="Q1082" s="137"/>
      <c r="R1082" s="137"/>
      <c r="S1082" s="137"/>
      <c r="T1082" s="137"/>
      <c r="U1082" s="137"/>
      <c r="V1082" s="137"/>
      <c r="W1082" s="137"/>
      <c r="X1082" s="137"/>
      <c r="Y1082" s="137"/>
      <c r="Z1082" s="137"/>
      <c r="AA1082" s="137"/>
      <c r="AB1082" s="129" t="str">
        <f>IF(基本情報登録!$D$10="","",IF(基本情報登録!$D$10='登録データ（女）'!F1082,1,0))</f>
        <v/>
      </c>
      <c r="AC1082" s="137"/>
    </row>
    <row r="1083" spans="1:29">
      <c r="A1083" s="177"/>
      <c r="B1083" s="137"/>
      <c r="C1083" s="137"/>
      <c r="D1083" s="137"/>
      <c r="E1083" s="170"/>
      <c r="F1083" s="137"/>
      <c r="G1083" s="170"/>
      <c r="H1083" s="137"/>
      <c r="I1083" s="137"/>
      <c r="J1083" s="137"/>
      <c r="K1083" s="137"/>
      <c r="L1083" s="137"/>
      <c r="M1083" s="137"/>
      <c r="N1083" s="137"/>
      <c r="O1083" s="137"/>
      <c r="P1083" s="137"/>
      <c r="Q1083" s="137"/>
      <c r="R1083" s="137"/>
      <c r="S1083" s="137"/>
      <c r="T1083" s="137"/>
      <c r="U1083" s="137"/>
      <c r="V1083" s="137"/>
      <c r="W1083" s="137"/>
      <c r="X1083" s="137"/>
      <c r="Y1083" s="137"/>
      <c r="Z1083" s="137"/>
      <c r="AA1083" s="137"/>
      <c r="AB1083" s="129" t="str">
        <f>IF(基本情報登録!$D$10="","",IF(基本情報登録!$D$10='登録データ（女）'!F1083,1,0))</f>
        <v/>
      </c>
      <c r="AC1083" s="137"/>
    </row>
    <row r="1084" spans="1:29">
      <c r="A1084" s="177"/>
      <c r="B1084" s="137"/>
      <c r="C1084" s="137"/>
      <c r="D1084" s="137"/>
      <c r="E1084" s="170"/>
      <c r="F1084" s="137"/>
      <c r="G1084" s="170"/>
      <c r="H1084" s="137"/>
      <c r="I1084" s="137"/>
      <c r="J1084" s="137"/>
      <c r="K1084" s="137"/>
      <c r="L1084" s="137"/>
      <c r="M1084" s="137"/>
      <c r="N1084" s="137"/>
      <c r="O1084" s="137"/>
      <c r="P1084" s="137"/>
      <c r="Q1084" s="137"/>
      <c r="R1084" s="137"/>
      <c r="S1084" s="137"/>
      <c r="T1084" s="137"/>
      <c r="U1084" s="137"/>
      <c r="V1084" s="137"/>
      <c r="W1084" s="137"/>
      <c r="X1084" s="137"/>
      <c r="Y1084" s="137"/>
      <c r="Z1084" s="137"/>
      <c r="AA1084" s="137"/>
      <c r="AB1084" s="129" t="str">
        <f>IF(基本情報登録!$D$10="","",IF(基本情報登録!$D$10='登録データ（女）'!F1084,1,0))</f>
        <v/>
      </c>
      <c r="AC1084" s="137"/>
    </row>
    <row r="1085" spans="1:29">
      <c r="A1085" s="177"/>
      <c r="B1085" s="137"/>
      <c r="C1085" s="137"/>
      <c r="D1085" s="137"/>
      <c r="E1085" s="170"/>
      <c r="F1085" s="137"/>
      <c r="G1085" s="170"/>
      <c r="H1085" s="137"/>
      <c r="I1085" s="137"/>
      <c r="J1085" s="137"/>
      <c r="K1085" s="137"/>
      <c r="L1085" s="137"/>
      <c r="M1085" s="137"/>
      <c r="N1085" s="137"/>
      <c r="O1085" s="137"/>
      <c r="P1085" s="137"/>
      <c r="Q1085" s="137"/>
      <c r="R1085" s="137"/>
      <c r="S1085" s="137"/>
      <c r="T1085" s="137"/>
      <c r="U1085" s="137"/>
      <c r="V1085" s="137"/>
      <c r="W1085" s="137"/>
      <c r="X1085" s="137"/>
      <c r="Y1085" s="137"/>
      <c r="Z1085" s="137"/>
      <c r="AA1085" s="137"/>
      <c r="AB1085" s="129" t="str">
        <f>IF(基本情報登録!$D$10="","",IF(基本情報登録!$D$10='登録データ（女）'!F1085,1,0))</f>
        <v/>
      </c>
      <c r="AC1085" s="137"/>
    </row>
    <row r="1086" spans="1:29">
      <c r="A1086" s="177"/>
      <c r="B1086" s="137"/>
      <c r="C1086" s="137"/>
      <c r="D1086" s="137"/>
      <c r="E1086" s="170"/>
      <c r="F1086" s="137"/>
      <c r="G1086" s="170"/>
      <c r="H1086" s="137"/>
      <c r="I1086" s="137"/>
      <c r="J1086" s="137"/>
      <c r="K1086" s="137"/>
      <c r="L1086" s="137"/>
      <c r="M1086" s="137"/>
      <c r="N1086" s="137"/>
      <c r="O1086" s="137"/>
      <c r="P1086" s="137"/>
      <c r="Q1086" s="137"/>
      <c r="R1086" s="137"/>
      <c r="S1086" s="137"/>
      <c r="T1086" s="137"/>
      <c r="U1086" s="137"/>
      <c r="V1086" s="137"/>
      <c r="W1086" s="137"/>
      <c r="X1086" s="137"/>
      <c r="Y1086" s="137"/>
      <c r="Z1086" s="137"/>
      <c r="AA1086" s="137"/>
      <c r="AB1086" s="129" t="str">
        <f>IF(基本情報登録!$D$10="","",IF(基本情報登録!$D$10='登録データ（女）'!F1086,1,0))</f>
        <v/>
      </c>
      <c r="AC1086" s="137"/>
    </row>
    <row r="1087" spans="1:29">
      <c r="A1087" s="177"/>
      <c r="B1087" s="137"/>
      <c r="C1087" s="137"/>
      <c r="D1087" s="137"/>
      <c r="E1087" s="170"/>
      <c r="F1087" s="137"/>
      <c r="G1087" s="170"/>
      <c r="H1087" s="137"/>
      <c r="I1087" s="137"/>
      <c r="J1087" s="137"/>
      <c r="K1087" s="137"/>
      <c r="L1087" s="137"/>
      <c r="M1087" s="137"/>
      <c r="N1087" s="137"/>
      <c r="O1087" s="137"/>
      <c r="P1087" s="137"/>
      <c r="Q1087" s="137"/>
      <c r="R1087" s="137"/>
      <c r="S1087" s="137"/>
      <c r="T1087" s="137"/>
      <c r="U1087" s="137"/>
      <c r="V1087" s="137"/>
      <c r="W1087" s="137"/>
      <c r="X1087" s="137"/>
      <c r="Y1087" s="137"/>
      <c r="Z1087" s="137"/>
      <c r="AA1087" s="137"/>
      <c r="AB1087" s="129" t="str">
        <f>IF(基本情報登録!$D$10="","",IF(基本情報登録!$D$10='登録データ（女）'!F1087,1,0))</f>
        <v/>
      </c>
      <c r="AC1087" s="137"/>
    </row>
    <row r="1088" spans="1:29">
      <c r="A1088" s="177"/>
      <c r="B1088" s="137"/>
      <c r="C1088" s="137"/>
      <c r="D1088" s="137"/>
      <c r="E1088" s="170"/>
      <c r="F1088" s="137"/>
      <c r="G1088" s="170"/>
      <c r="H1088" s="137"/>
      <c r="I1088" s="137"/>
      <c r="J1088" s="137"/>
      <c r="K1088" s="137"/>
      <c r="L1088" s="137"/>
      <c r="M1088" s="137"/>
      <c r="N1088" s="137"/>
      <c r="O1088" s="137"/>
      <c r="P1088" s="137"/>
      <c r="Q1088" s="137"/>
      <c r="R1088" s="137"/>
      <c r="S1088" s="137"/>
      <c r="T1088" s="137"/>
      <c r="U1088" s="137"/>
      <c r="V1088" s="137"/>
      <c r="W1088" s="137"/>
      <c r="X1088" s="137"/>
      <c r="Y1088" s="137"/>
      <c r="Z1088" s="137"/>
      <c r="AA1088" s="137"/>
      <c r="AB1088" s="129" t="str">
        <f>IF(基本情報登録!$D$10="","",IF(基本情報登録!$D$10='登録データ（女）'!F1088,1,0))</f>
        <v/>
      </c>
      <c r="AC1088" s="137"/>
    </row>
    <row r="1089" spans="1:29">
      <c r="A1089" s="177"/>
      <c r="B1089" s="137"/>
      <c r="C1089" s="137"/>
      <c r="D1089" s="137"/>
      <c r="E1089" s="170"/>
      <c r="F1089" s="137"/>
      <c r="G1089" s="170"/>
      <c r="H1089" s="137"/>
      <c r="I1089" s="137"/>
      <c r="J1089" s="137"/>
      <c r="K1089" s="137"/>
      <c r="L1089" s="137"/>
      <c r="M1089" s="137"/>
      <c r="N1089" s="137"/>
      <c r="O1089" s="137"/>
      <c r="P1089" s="137"/>
      <c r="Q1089" s="137"/>
      <c r="R1089" s="137"/>
      <c r="S1089" s="137"/>
      <c r="T1089" s="137"/>
      <c r="U1089" s="137"/>
      <c r="V1089" s="137"/>
      <c r="W1089" s="137"/>
      <c r="X1089" s="137"/>
      <c r="Y1089" s="137"/>
      <c r="Z1089" s="137"/>
      <c r="AA1089" s="137"/>
      <c r="AB1089" s="129" t="str">
        <f>IF(基本情報登録!$D$10="","",IF(基本情報登録!$D$10='登録データ（女）'!F1089,1,0))</f>
        <v/>
      </c>
      <c r="AC1089" s="137"/>
    </row>
    <row r="1090" spans="1:29">
      <c r="A1090" s="177"/>
      <c r="B1090" s="137"/>
      <c r="C1090" s="137"/>
      <c r="D1090" s="137"/>
      <c r="E1090" s="170"/>
      <c r="F1090" s="137"/>
      <c r="G1090" s="170"/>
      <c r="H1090" s="137"/>
      <c r="I1090" s="137"/>
      <c r="J1090" s="137"/>
      <c r="K1090" s="137"/>
      <c r="L1090" s="137"/>
      <c r="M1090" s="137"/>
      <c r="N1090" s="137"/>
      <c r="O1090" s="137"/>
      <c r="P1090" s="137"/>
      <c r="Q1090" s="137"/>
      <c r="R1090" s="137"/>
      <c r="S1090" s="137"/>
      <c r="T1090" s="137"/>
      <c r="U1090" s="137"/>
      <c r="V1090" s="137"/>
      <c r="W1090" s="137"/>
      <c r="X1090" s="137"/>
      <c r="Y1090" s="137"/>
      <c r="Z1090" s="137"/>
      <c r="AA1090" s="137"/>
      <c r="AB1090" s="129" t="str">
        <f>IF(基本情報登録!$D$10="","",IF(基本情報登録!$D$10='登録データ（女）'!F1090,1,0))</f>
        <v/>
      </c>
      <c r="AC1090" s="137"/>
    </row>
    <row r="1091" spans="1:29">
      <c r="A1091" s="177"/>
      <c r="B1091" s="137"/>
      <c r="C1091" s="137"/>
      <c r="D1091" s="137"/>
      <c r="E1091" s="170"/>
      <c r="F1091" s="137"/>
      <c r="G1091" s="170"/>
      <c r="H1091" s="137"/>
      <c r="I1091" s="137"/>
      <c r="J1091" s="137"/>
      <c r="K1091" s="137"/>
      <c r="L1091" s="137"/>
      <c r="M1091" s="137"/>
      <c r="N1091" s="137"/>
      <c r="O1091" s="137"/>
      <c r="P1091" s="137"/>
      <c r="Q1091" s="137"/>
      <c r="R1091" s="137"/>
      <c r="S1091" s="137"/>
      <c r="T1091" s="137"/>
      <c r="U1091" s="137"/>
      <c r="V1091" s="137"/>
      <c r="W1091" s="137"/>
      <c r="X1091" s="137"/>
      <c r="Y1091" s="137"/>
      <c r="Z1091" s="137"/>
      <c r="AA1091" s="137"/>
      <c r="AB1091" s="129" t="str">
        <f>IF(基本情報登録!$D$10="","",IF(基本情報登録!$D$10='登録データ（女）'!F1091,1,0))</f>
        <v/>
      </c>
      <c r="AC1091" s="137"/>
    </row>
    <row r="1092" spans="1:29">
      <c r="A1092" s="177"/>
      <c r="B1092" s="137"/>
      <c r="C1092" s="137"/>
      <c r="D1092" s="137"/>
      <c r="E1092" s="170"/>
      <c r="F1092" s="137"/>
      <c r="G1092" s="170"/>
      <c r="H1092" s="137"/>
      <c r="I1092" s="137"/>
      <c r="J1092" s="137"/>
      <c r="K1092" s="137"/>
      <c r="L1092" s="137"/>
      <c r="M1092" s="137"/>
      <c r="N1092" s="137"/>
      <c r="O1092" s="137"/>
      <c r="P1092" s="137"/>
      <c r="Q1092" s="137"/>
      <c r="R1092" s="137"/>
      <c r="S1092" s="137"/>
      <c r="T1092" s="137"/>
      <c r="U1092" s="137"/>
      <c r="V1092" s="137"/>
      <c r="W1092" s="137"/>
      <c r="X1092" s="137"/>
      <c r="Y1092" s="137"/>
      <c r="Z1092" s="137"/>
      <c r="AA1092" s="137"/>
      <c r="AB1092" s="129" t="str">
        <f>IF(基本情報登録!$D$10="","",IF(基本情報登録!$D$10='登録データ（女）'!F1092,1,0))</f>
        <v/>
      </c>
      <c r="AC1092" s="137"/>
    </row>
    <row r="1093" spans="1:29">
      <c r="A1093" s="177"/>
      <c r="B1093" s="137"/>
      <c r="C1093" s="137"/>
      <c r="D1093" s="137"/>
      <c r="E1093" s="170"/>
      <c r="F1093" s="137"/>
      <c r="G1093" s="170"/>
      <c r="H1093" s="137"/>
      <c r="I1093" s="137"/>
      <c r="J1093" s="137"/>
      <c r="K1093" s="137"/>
      <c r="L1093" s="137"/>
      <c r="M1093" s="137"/>
      <c r="N1093" s="137"/>
      <c r="O1093" s="137"/>
      <c r="P1093" s="137"/>
      <c r="Q1093" s="137"/>
      <c r="R1093" s="137"/>
      <c r="S1093" s="137"/>
      <c r="T1093" s="137"/>
      <c r="U1093" s="137"/>
      <c r="V1093" s="137"/>
      <c r="W1093" s="137"/>
      <c r="X1093" s="137"/>
      <c r="Y1093" s="137"/>
      <c r="Z1093" s="137"/>
      <c r="AA1093" s="137"/>
      <c r="AB1093" s="129" t="str">
        <f>IF(基本情報登録!$D$10="","",IF(基本情報登録!$D$10='登録データ（女）'!F1093,1,0))</f>
        <v/>
      </c>
      <c r="AC1093" s="137"/>
    </row>
    <row r="1094" spans="1:29">
      <c r="A1094" s="177"/>
      <c r="B1094" s="137"/>
      <c r="C1094" s="137"/>
      <c r="D1094" s="137"/>
      <c r="E1094" s="170"/>
      <c r="F1094" s="137"/>
      <c r="G1094" s="170"/>
      <c r="H1094" s="137"/>
      <c r="I1094" s="137"/>
      <c r="J1094" s="137"/>
      <c r="K1094" s="137"/>
      <c r="L1094" s="137"/>
      <c r="M1094" s="137"/>
      <c r="N1094" s="137"/>
      <c r="O1094" s="137"/>
      <c r="P1094" s="137"/>
      <c r="Q1094" s="137"/>
      <c r="R1094" s="137"/>
      <c r="S1094" s="137"/>
      <c r="T1094" s="137"/>
      <c r="U1094" s="137"/>
      <c r="V1094" s="137"/>
      <c r="W1094" s="137"/>
      <c r="X1094" s="137"/>
      <c r="Y1094" s="137"/>
      <c r="Z1094" s="137"/>
      <c r="AA1094" s="137"/>
      <c r="AB1094" s="129" t="str">
        <f>IF(基本情報登録!$D$10="","",IF(基本情報登録!$D$10='登録データ（女）'!F1094,1,0))</f>
        <v/>
      </c>
      <c r="AC1094" s="137"/>
    </row>
    <row r="1095" spans="1:29">
      <c r="A1095" s="177"/>
      <c r="B1095" s="137"/>
      <c r="C1095" s="137"/>
      <c r="D1095" s="137"/>
      <c r="E1095" s="170"/>
      <c r="F1095" s="137"/>
      <c r="G1095" s="170"/>
      <c r="H1095" s="137"/>
      <c r="I1095" s="137"/>
      <c r="J1095" s="137"/>
      <c r="K1095" s="137"/>
      <c r="L1095" s="137"/>
      <c r="M1095" s="137"/>
      <c r="N1095" s="137"/>
      <c r="O1095" s="137"/>
      <c r="P1095" s="137"/>
      <c r="Q1095" s="137"/>
      <c r="R1095" s="137"/>
      <c r="S1095" s="137"/>
      <c r="T1095" s="137"/>
      <c r="U1095" s="137"/>
      <c r="V1095" s="137"/>
      <c r="W1095" s="137"/>
      <c r="X1095" s="137"/>
      <c r="Y1095" s="137"/>
      <c r="Z1095" s="137"/>
      <c r="AA1095" s="137"/>
      <c r="AB1095" s="129" t="str">
        <f>IF(基本情報登録!$D$10="","",IF(基本情報登録!$D$10='登録データ（女）'!F1095,1,0))</f>
        <v/>
      </c>
      <c r="AC1095" s="137"/>
    </row>
    <row r="1096" spans="1:29">
      <c r="A1096" s="177"/>
      <c r="B1096" s="137"/>
      <c r="C1096" s="137"/>
      <c r="D1096" s="137"/>
      <c r="E1096" s="170"/>
      <c r="F1096" s="137"/>
      <c r="G1096" s="170"/>
      <c r="H1096" s="137"/>
      <c r="I1096" s="137"/>
      <c r="J1096" s="137"/>
      <c r="K1096" s="137"/>
      <c r="L1096" s="137"/>
      <c r="M1096" s="137"/>
      <c r="N1096" s="137"/>
      <c r="O1096" s="137"/>
      <c r="P1096" s="137"/>
      <c r="Q1096" s="137"/>
      <c r="R1096" s="137"/>
      <c r="S1096" s="137"/>
      <c r="T1096" s="137"/>
      <c r="U1096" s="137"/>
      <c r="V1096" s="137"/>
      <c r="W1096" s="137"/>
      <c r="X1096" s="137"/>
      <c r="Y1096" s="137"/>
      <c r="Z1096" s="137"/>
      <c r="AA1096" s="137"/>
      <c r="AB1096" s="129" t="str">
        <f>IF(基本情報登録!$D$10="","",IF(基本情報登録!$D$10='登録データ（女）'!F1096,1,0))</f>
        <v/>
      </c>
      <c r="AC1096" s="137"/>
    </row>
    <row r="1097" spans="1:29">
      <c r="M1097" s="137"/>
      <c r="N1097" s="137"/>
      <c r="O1097" s="137"/>
      <c r="P1097" s="137"/>
      <c r="Q1097" s="137"/>
      <c r="R1097" s="137"/>
      <c r="S1097" s="137"/>
      <c r="T1097" s="137"/>
      <c r="U1097" s="137"/>
      <c r="V1097" s="137"/>
      <c r="W1097" s="137"/>
      <c r="X1097" s="137"/>
      <c r="Y1097" s="137"/>
      <c r="Z1097" s="137"/>
      <c r="AA1097" s="137"/>
      <c r="AB1097" s="129" t="str">
        <f>IF(基本情報登録!$D$10="","",IF(基本情報登録!$D$10='登録データ（女）'!F1097,1,0))</f>
        <v/>
      </c>
      <c r="AC1097" s="137"/>
    </row>
    <row r="1098" spans="1:29">
      <c r="M1098" s="137"/>
      <c r="N1098" s="137"/>
      <c r="O1098" s="137"/>
      <c r="P1098" s="137"/>
      <c r="Q1098" s="137"/>
      <c r="R1098" s="137"/>
      <c r="S1098" s="137"/>
      <c r="T1098" s="137"/>
      <c r="U1098" s="137"/>
      <c r="V1098" s="137"/>
      <c r="W1098" s="137"/>
      <c r="X1098" s="137"/>
      <c r="Y1098" s="137"/>
      <c r="Z1098" s="137"/>
      <c r="AA1098" s="137"/>
      <c r="AB1098" s="129" t="str">
        <f>IF(基本情報登録!$D$10="","",IF(基本情報登録!$D$10='登録データ（女）'!F1098,1,0))</f>
        <v/>
      </c>
      <c r="AC1098" s="137"/>
    </row>
    <row r="1099" spans="1:29">
      <c r="M1099" s="137"/>
      <c r="N1099" s="137"/>
      <c r="O1099" s="137"/>
      <c r="P1099" s="137"/>
      <c r="Q1099" s="137"/>
      <c r="R1099" s="137"/>
      <c r="S1099" s="137"/>
      <c r="T1099" s="137"/>
      <c r="U1099" s="137"/>
      <c r="V1099" s="137"/>
      <c r="W1099" s="137"/>
      <c r="X1099" s="137"/>
      <c r="Y1099" s="137"/>
      <c r="Z1099" s="137"/>
      <c r="AA1099" s="137"/>
      <c r="AB1099" s="129" t="str">
        <f>IF(基本情報登録!$D$10="","",IF(基本情報登録!$D$10='登録データ（女）'!F1099,1,0))</f>
        <v/>
      </c>
      <c r="AC1099" s="137"/>
    </row>
    <row r="1100" spans="1:29">
      <c r="M1100" s="137"/>
      <c r="N1100" s="137"/>
      <c r="O1100" s="137"/>
      <c r="P1100" s="137"/>
      <c r="Q1100" s="137"/>
      <c r="R1100" s="137"/>
      <c r="S1100" s="137"/>
      <c r="T1100" s="137"/>
      <c r="U1100" s="137"/>
      <c r="V1100" s="137"/>
      <c r="W1100" s="137"/>
      <c r="X1100" s="137"/>
      <c r="Y1100" s="137"/>
      <c r="Z1100" s="137"/>
      <c r="AA1100" s="137"/>
      <c r="AB1100" s="129" t="str">
        <f>IF(基本情報登録!$D$10="","",IF(基本情報登録!$D$10='登録データ（女）'!F1100,1,0))</f>
        <v/>
      </c>
      <c r="AC1100" s="137"/>
    </row>
    <row r="1101" spans="1:29">
      <c r="M1101" s="137"/>
      <c r="N1101" s="137"/>
      <c r="O1101" s="137"/>
      <c r="P1101" s="137"/>
      <c r="Q1101" s="137"/>
      <c r="R1101" s="137"/>
      <c r="S1101" s="137"/>
      <c r="T1101" s="137"/>
      <c r="U1101" s="137"/>
      <c r="V1101" s="137"/>
      <c r="W1101" s="137"/>
      <c r="X1101" s="137"/>
      <c r="Y1101" s="137"/>
      <c r="Z1101" s="137"/>
      <c r="AA1101" s="137"/>
      <c r="AB1101" s="129" t="str">
        <f>IF(基本情報登録!$D$10="","",IF(基本情報登録!$D$10='登録データ（女）'!F1101,1,0))</f>
        <v/>
      </c>
      <c r="AC1101" s="137"/>
    </row>
    <row r="1102" spans="1:29">
      <c r="M1102" s="137"/>
      <c r="N1102" s="137"/>
      <c r="O1102" s="137"/>
      <c r="P1102" s="137"/>
      <c r="Q1102" s="137"/>
      <c r="R1102" s="137"/>
      <c r="S1102" s="137"/>
      <c r="T1102" s="137"/>
      <c r="U1102" s="137"/>
      <c r="V1102" s="137"/>
      <c r="W1102" s="137"/>
      <c r="X1102" s="137"/>
      <c r="Y1102" s="137"/>
      <c r="Z1102" s="137"/>
      <c r="AA1102" s="137"/>
      <c r="AB1102" s="129" t="str">
        <f>IF(基本情報登録!$D$10="","",IF(基本情報登録!$D$10='登録データ（女）'!F1102,1,0))</f>
        <v/>
      </c>
      <c r="AC1102" s="137"/>
    </row>
    <row r="1103" spans="1:29">
      <c r="M1103" s="137"/>
      <c r="N1103" s="137"/>
      <c r="O1103" s="137"/>
      <c r="P1103" s="137"/>
      <c r="Q1103" s="137"/>
      <c r="R1103" s="137"/>
      <c r="S1103" s="137"/>
      <c r="T1103" s="137"/>
      <c r="U1103" s="137"/>
      <c r="V1103" s="137"/>
      <c r="W1103" s="137"/>
      <c r="X1103" s="137"/>
      <c r="Y1103" s="137"/>
      <c r="Z1103" s="137"/>
      <c r="AA1103" s="137"/>
      <c r="AB1103" s="129" t="str">
        <f>IF(基本情報登録!$D$10="","",IF(基本情報登録!$D$10='登録データ（女）'!F1103,1,0))</f>
        <v/>
      </c>
      <c r="AC1103" s="137"/>
    </row>
    <row r="1104" spans="1:29">
      <c r="M1104" s="137"/>
      <c r="N1104" s="137"/>
      <c r="O1104" s="137"/>
      <c r="P1104" s="137"/>
      <c r="Q1104" s="137"/>
      <c r="R1104" s="137"/>
      <c r="S1104" s="137"/>
      <c r="T1104" s="137"/>
      <c r="U1104" s="137"/>
      <c r="V1104" s="137"/>
      <c r="W1104" s="137"/>
      <c r="X1104" s="137"/>
      <c r="Y1104" s="137"/>
      <c r="Z1104" s="137"/>
      <c r="AA1104" s="137"/>
      <c r="AB1104" s="129" t="str">
        <f>IF(基本情報登録!$D$10="","",IF(基本情報登録!$D$10='登録データ（女）'!F1104,1,0))</f>
        <v/>
      </c>
      <c r="AC1104" s="137"/>
    </row>
    <row r="1105" spans="13:29">
      <c r="M1105" s="137"/>
      <c r="N1105" s="137"/>
      <c r="O1105" s="137"/>
      <c r="P1105" s="137"/>
      <c r="Q1105" s="137"/>
      <c r="R1105" s="137"/>
      <c r="S1105" s="137"/>
      <c r="T1105" s="137"/>
      <c r="U1105" s="137"/>
      <c r="V1105" s="137"/>
      <c r="W1105" s="137"/>
      <c r="X1105" s="137"/>
      <c r="Y1105" s="137"/>
      <c r="Z1105" s="137"/>
      <c r="AA1105" s="137"/>
      <c r="AB1105" s="129" t="str">
        <f>IF(基本情報登録!$D$10="","",IF(基本情報登録!$D$10='登録データ（女）'!F1105,1,0))</f>
        <v/>
      </c>
      <c r="AC1105" s="137"/>
    </row>
    <row r="1106" spans="13:29">
      <c r="M1106" s="137"/>
      <c r="N1106" s="137"/>
      <c r="O1106" s="137"/>
      <c r="P1106" s="137"/>
      <c r="Q1106" s="137"/>
      <c r="R1106" s="137"/>
      <c r="S1106" s="137"/>
      <c r="T1106" s="137"/>
      <c r="U1106" s="137"/>
      <c r="V1106" s="137"/>
      <c r="W1106" s="137"/>
      <c r="X1106" s="137"/>
      <c r="Y1106" s="137"/>
      <c r="Z1106" s="137"/>
      <c r="AA1106" s="137"/>
      <c r="AB1106" s="129" t="str">
        <f>IF(基本情報登録!$D$10="","",IF(基本情報登録!$D$10='登録データ（女）'!F1106,1,0))</f>
        <v/>
      </c>
      <c r="AC1106" s="137"/>
    </row>
    <row r="1107" spans="13:29">
      <c r="M1107" s="137"/>
      <c r="N1107" s="137"/>
      <c r="O1107" s="137"/>
      <c r="P1107" s="137"/>
      <c r="Q1107" s="137"/>
      <c r="R1107" s="137"/>
      <c r="S1107" s="137"/>
      <c r="T1107" s="137"/>
      <c r="U1107" s="137"/>
      <c r="V1107" s="137"/>
      <c r="W1107" s="137"/>
      <c r="X1107" s="137"/>
      <c r="Y1107" s="137"/>
      <c r="Z1107" s="137"/>
      <c r="AA1107" s="137"/>
      <c r="AB1107" s="129" t="str">
        <f>IF(基本情報登録!$D$10="","",IF(基本情報登録!$D$10='登録データ（女）'!F1107,1,0))</f>
        <v/>
      </c>
      <c r="AC1107" s="137"/>
    </row>
    <row r="1108" spans="13:29">
      <c r="M1108" s="137"/>
      <c r="N1108" s="137"/>
      <c r="O1108" s="137"/>
      <c r="P1108" s="137"/>
      <c r="Q1108" s="137"/>
      <c r="R1108" s="137"/>
      <c r="S1108" s="137"/>
      <c r="T1108" s="137"/>
      <c r="U1108" s="137"/>
      <c r="V1108" s="137"/>
      <c r="W1108" s="137"/>
      <c r="X1108" s="137"/>
      <c r="Y1108" s="137"/>
      <c r="Z1108" s="137"/>
      <c r="AA1108" s="137"/>
      <c r="AB1108" s="129" t="str">
        <f>IF(基本情報登録!$D$10="","",IF(基本情報登録!$D$10='登録データ（女）'!F1108,1,0))</f>
        <v/>
      </c>
      <c r="AC1108" s="137"/>
    </row>
    <row r="1109" spans="13:29">
      <c r="M1109" s="137"/>
      <c r="N1109" s="137"/>
      <c r="O1109" s="137"/>
      <c r="P1109" s="137"/>
      <c r="Q1109" s="137"/>
      <c r="R1109" s="137"/>
      <c r="S1109" s="137"/>
      <c r="T1109" s="137"/>
      <c r="U1109" s="137"/>
      <c r="V1109" s="137"/>
      <c r="W1109" s="137"/>
      <c r="X1109" s="137"/>
      <c r="Y1109" s="137"/>
      <c r="Z1109" s="137"/>
      <c r="AA1109" s="137"/>
      <c r="AB1109" s="129" t="str">
        <f>IF(基本情報登録!$D$10="","",IF(基本情報登録!$D$10='登録データ（女）'!F1109,1,0))</f>
        <v/>
      </c>
      <c r="AC1109" s="137"/>
    </row>
    <row r="1110" spans="13:29">
      <c r="M1110" s="137"/>
      <c r="N1110" s="137"/>
      <c r="O1110" s="137"/>
      <c r="P1110" s="137"/>
      <c r="Q1110" s="137"/>
      <c r="R1110" s="137"/>
      <c r="S1110" s="137"/>
      <c r="T1110" s="137"/>
      <c r="U1110" s="137"/>
      <c r="V1110" s="137"/>
      <c r="W1110" s="137"/>
      <c r="X1110" s="137"/>
      <c r="Y1110" s="137"/>
      <c r="Z1110" s="137"/>
      <c r="AA1110" s="137"/>
      <c r="AB1110" s="129" t="str">
        <f>IF(基本情報登録!$D$10="","",IF(基本情報登録!$D$10='登録データ（女）'!F1110,1,0))</f>
        <v/>
      </c>
      <c r="AC1110" s="137"/>
    </row>
    <row r="1111" spans="13:29">
      <c r="M1111" s="137"/>
      <c r="N1111" s="137"/>
      <c r="O1111" s="137"/>
      <c r="P1111" s="137"/>
      <c r="Q1111" s="137"/>
      <c r="R1111" s="137"/>
      <c r="S1111" s="137"/>
      <c r="T1111" s="137"/>
      <c r="U1111" s="137"/>
      <c r="V1111" s="137"/>
      <c r="W1111" s="137"/>
      <c r="X1111" s="137"/>
      <c r="Y1111" s="137"/>
      <c r="Z1111" s="137"/>
      <c r="AA1111" s="137"/>
      <c r="AB1111" s="129" t="str">
        <f>IF(基本情報登録!$D$10="","",IF(基本情報登録!$D$10='登録データ（女）'!F1111,1,0))</f>
        <v/>
      </c>
      <c r="AC1111" s="137"/>
    </row>
    <row r="1112" spans="13:29">
      <c r="M1112" s="137"/>
      <c r="N1112" s="137"/>
      <c r="O1112" s="137"/>
      <c r="P1112" s="137"/>
      <c r="Q1112" s="137"/>
      <c r="R1112" s="137"/>
      <c r="S1112" s="137"/>
      <c r="T1112" s="137"/>
      <c r="U1112" s="137"/>
      <c r="V1112" s="137"/>
      <c r="W1112" s="137"/>
      <c r="X1112" s="137"/>
      <c r="Y1112" s="137"/>
      <c r="Z1112" s="137"/>
      <c r="AA1112" s="137"/>
      <c r="AB1112" s="129" t="str">
        <f>IF(基本情報登録!$D$10="","",IF(基本情報登録!$D$10='登録データ（女）'!F1112,1,0))</f>
        <v/>
      </c>
      <c r="AC1112" s="137"/>
    </row>
    <row r="1113" spans="13:29">
      <c r="M1113" s="137"/>
      <c r="N1113" s="137"/>
      <c r="O1113" s="137"/>
      <c r="P1113" s="137"/>
      <c r="Q1113" s="137"/>
      <c r="R1113" s="137"/>
      <c r="S1113" s="137"/>
      <c r="T1113" s="137"/>
      <c r="U1113" s="137"/>
      <c r="V1113" s="137"/>
      <c r="W1113" s="137"/>
      <c r="X1113" s="137"/>
      <c r="Y1113" s="137"/>
      <c r="Z1113" s="137"/>
      <c r="AA1113" s="137"/>
      <c r="AB1113" s="129" t="str">
        <f>IF(基本情報登録!$D$10="","",IF(基本情報登録!$D$10='登録データ（女）'!F1113,1,0))</f>
        <v/>
      </c>
      <c r="AC1113" s="137"/>
    </row>
    <row r="1114" spans="13:29">
      <c r="M1114" s="137"/>
      <c r="N1114" s="137"/>
      <c r="O1114" s="137"/>
      <c r="P1114" s="137"/>
      <c r="Q1114" s="137"/>
      <c r="R1114" s="137"/>
      <c r="S1114" s="137"/>
      <c r="T1114" s="137"/>
      <c r="U1114" s="137"/>
      <c r="V1114" s="137"/>
      <c r="W1114" s="137"/>
      <c r="X1114" s="137"/>
      <c r="Y1114" s="137"/>
      <c r="Z1114" s="137"/>
      <c r="AA1114" s="137"/>
      <c r="AB1114" s="129" t="str">
        <f>IF(基本情報登録!$D$10="","",IF(基本情報登録!$D$10='登録データ（女）'!F1114,1,0))</f>
        <v/>
      </c>
      <c r="AC1114" s="137"/>
    </row>
    <row r="1115" spans="13:29">
      <c r="M1115" s="137"/>
      <c r="N1115" s="137"/>
      <c r="O1115" s="137"/>
      <c r="P1115" s="137"/>
      <c r="Q1115" s="137"/>
      <c r="R1115" s="137"/>
      <c r="S1115" s="137"/>
      <c r="T1115" s="137"/>
      <c r="U1115" s="137"/>
      <c r="V1115" s="137"/>
      <c r="W1115" s="137"/>
      <c r="X1115" s="137"/>
      <c r="Y1115" s="137"/>
      <c r="Z1115" s="137"/>
      <c r="AA1115" s="137"/>
      <c r="AB1115" s="129" t="str">
        <f>IF(基本情報登録!$D$10="","",IF(基本情報登録!$D$10='登録データ（女）'!F1115,1,0))</f>
        <v/>
      </c>
      <c r="AC1115" s="137"/>
    </row>
    <row r="1116" spans="13:29">
      <c r="M1116" s="137"/>
      <c r="N1116" s="137"/>
      <c r="O1116" s="137"/>
      <c r="P1116" s="137"/>
      <c r="Q1116" s="137"/>
      <c r="R1116" s="137"/>
      <c r="S1116" s="137"/>
      <c r="T1116" s="137"/>
      <c r="U1116" s="137"/>
      <c r="V1116" s="137"/>
      <c r="W1116" s="137"/>
      <c r="X1116" s="137"/>
      <c r="Y1116" s="137"/>
      <c r="Z1116" s="137"/>
      <c r="AA1116" s="137"/>
      <c r="AB1116" s="129" t="str">
        <f>IF(基本情報登録!$D$10="","",IF(基本情報登録!$D$10='登録データ（女）'!F1116,1,0))</f>
        <v/>
      </c>
      <c r="AC1116" s="137"/>
    </row>
    <row r="1117" spans="13:29">
      <c r="M1117" s="137"/>
      <c r="N1117" s="137"/>
      <c r="O1117" s="137"/>
      <c r="P1117" s="137"/>
      <c r="Q1117" s="137"/>
      <c r="R1117" s="137"/>
      <c r="S1117" s="137"/>
      <c r="T1117" s="137"/>
      <c r="U1117" s="137"/>
      <c r="V1117" s="137"/>
      <c r="W1117" s="137"/>
      <c r="X1117" s="137"/>
      <c r="Y1117" s="137"/>
      <c r="Z1117" s="137"/>
      <c r="AA1117" s="137"/>
      <c r="AB1117" s="129" t="str">
        <f>IF(基本情報登録!$D$10="","",IF(基本情報登録!$D$10='登録データ（女）'!F1117,1,0))</f>
        <v/>
      </c>
      <c r="AC1117" s="137"/>
    </row>
    <row r="1118" spans="13:29">
      <c r="M1118" s="137"/>
      <c r="N1118" s="137"/>
      <c r="O1118" s="137"/>
      <c r="P1118" s="137"/>
      <c r="Q1118" s="137"/>
      <c r="R1118" s="137"/>
      <c r="S1118" s="137"/>
      <c r="T1118" s="137"/>
      <c r="U1118" s="137"/>
      <c r="V1118" s="137"/>
      <c r="W1118" s="137"/>
      <c r="X1118" s="137"/>
      <c r="Y1118" s="137"/>
      <c r="Z1118" s="137"/>
      <c r="AA1118" s="137"/>
      <c r="AB1118" s="129" t="str">
        <f>IF(基本情報登録!$D$10="","",IF(基本情報登録!$D$10='登録データ（女）'!F1118,1,0))</f>
        <v/>
      </c>
      <c r="AC1118" s="137"/>
    </row>
    <row r="1119" spans="13:29">
      <c r="M1119" s="137"/>
      <c r="N1119" s="137"/>
      <c r="O1119" s="137"/>
      <c r="P1119" s="137"/>
      <c r="Q1119" s="137"/>
      <c r="R1119" s="137"/>
      <c r="S1119" s="137"/>
      <c r="T1119" s="137"/>
      <c r="U1119" s="137"/>
      <c r="V1119" s="137"/>
      <c r="W1119" s="137"/>
      <c r="X1119" s="137"/>
      <c r="Y1119" s="137"/>
      <c r="Z1119" s="137"/>
      <c r="AA1119" s="137"/>
      <c r="AB1119" s="129" t="str">
        <f>IF(基本情報登録!$D$10="","",IF(基本情報登録!$D$10='登録データ（女）'!F1119,1,0))</f>
        <v/>
      </c>
      <c r="AC1119" s="137"/>
    </row>
    <row r="1120" spans="13:29">
      <c r="M1120" s="137"/>
      <c r="N1120" s="137"/>
      <c r="O1120" s="137"/>
      <c r="P1120" s="137"/>
      <c r="Q1120" s="137"/>
      <c r="R1120" s="137"/>
      <c r="S1120" s="137"/>
      <c r="T1120" s="137"/>
      <c r="U1120" s="137"/>
      <c r="V1120" s="137"/>
      <c r="W1120" s="137"/>
      <c r="X1120" s="137"/>
      <c r="Y1120" s="137"/>
      <c r="Z1120" s="137"/>
      <c r="AA1120" s="137"/>
      <c r="AB1120" s="129" t="str">
        <f>IF(基本情報登録!$D$10="","",IF(基本情報登録!$D$10='登録データ（女）'!F1120,1,0))</f>
        <v/>
      </c>
      <c r="AC1120" s="137"/>
    </row>
    <row r="1121" spans="13:29">
      <c r="M1121" s="137"/>
      <c r="N1121" s="137"/>
      <c r="O1121" s="137"/>
      <c r="P1121" s="137"/>
      <c r="Q1121" s="137"/>
      <c r="R1121" s="137"/>
      <c r="S1121" s="137"/>
      <c r="T1121" s="137"/>
      <c r="U1121" s="137"/>
      <c r="V1121" s="137"/>
      <c r="W1121" s="137"/>
      <c r="X1121" s="137"/>
      <c r="Y1121" s="137"/>
      <c r="Z1121" s="137"/>
      <c r="AA1121" s="137"/>
      <c r="AB1121" s="129" t="str">
        <f>IF(基本情報登録!$D$10="","",IF(基本情報登録!$D$10='登録データ（女）'!F1121,1,0))</f>
        <v/>
      </c>
      <c r="AC1121" s="137"/>
    </row>
    <row r="1122" spans="13:29">
      <c r="M1122" s="137"/>
      <c r="N1122" s="137"/>
      <c r="O1122" s="137"/>
      <c r="P1122" s="137"/>
      <c r="Q1122" s="137"/>
      <c r="R1122" s="137"/>
      <c r="S1122" s="137"/>
      <c r="T1122" s="137"/>
      <c r="U1122" s="137"/>
      <c r="V1122" s="137"/>
      <c r="W1122" s="137"/>
      <c r="X1122" s="137"/>
      <c r="Y1122" s="137"/>
      <c r="Z1122" s="137"/>
      <c r="AA1122" s="137"/>
      <c r="AB1122" s="129" t="str">
        <f>IF(基本情報登録!$D$10="","",IF(基本情報登録!$D$10='登録データ（女）'!F1122,1,0))</f>
        <v/>
      </c>
      <c r="AC1122" s="137"/>
    </row>
    <row r="1123" spans="13:29">
      <c r="M1123" s="137"/>
      <c r="N1123" s="137"/>
      <c r="O1123" s="137"/>
      <c r="P1123" s="137"/>
      <c r="Q1123" s="137"/>
      <c r="R1123" s="137"/>
      <c r="S1123" s="137"/>
      <c r="T1123" s="137"/>
      <c r="U1123" s="137"/>
      <c r="V1123" s="137"/>
      <c r="W1123" s="137"/>
      <c r="X1123" s="137"/>
      <c r="Y1123" s="137"/>
      <c r="Z1123" s="137"/>
      <c r="AA1123" s="137"/>
      <c r="AB1123" s="129" t="str">
        <f>IF(基本情報登録!$D$10="","",IF(基本情報登録!$D$10='登録データ（女）'!F1123,1,0))</f>
        <v/>
      </c>
      <c r="AC1123" s="137"/>
    </row>
    <row r="1124" spans="13:29">
      <c r="M1124" s="137"/>
      <c r="N1124" s="137"/>
      <c r="O1124" s="137"/>
      <c r="P1124" s="137"/>
      <c r="Q1124" s="137"/>
      <c r="R1124" s="137"/>
      <c r="S1124" s="137"/>
      <c r="T1124" s="137"/>
      <c r="U1124" s="137"/>
      <c r="V1124" s="137"/>
      <c r="W1124" s="137"/>
      <c r="X1124" s="137"/>
      <c r="Y1124" s="137"/>
      <c r="Z1124" s="137"/>
      <c r="AA1124" s="137"/>
      <c r="AB1124" s="129" t="str">
        <f>IF(基本情報登録!$D$10="","",IF(基本情報登録!$D$10='登録データ（女）'!F1124,1,0))</f>
        <v/>
      </c>
      <c r="AC1124" s="137"/>
    </row>
    <row r="1125" spans="13:29">
      <c r="M1125" s="137"/>
      <c r="N1125" s="137"/>
      <c r="O1125" s="137"/>
      <c r="P1125" s="137"/>
      <c r="Q1125" s="137"/>
      <c r="R1125" s="137"/>
      <c r="S1125" s="137"/>
      <c r="T1125" s="137"/>
      <c r="U1125" s="137"/>
      <c r="V1125" s="137"/>
      <c r="W1125" s="137"/>
      <c r="X1125" s="137"/>
      <c r="Y1125" s="137"/>
      <c r="Z1125" s="137"/>
      <c r="AA1125" s="137"/>
      <c r="AB1125" s="129" t="str">
        <f>IF(基本情報登録!$D$10="","",IF(基本情報登録!$D$10='登録データ（女）'!F1125,1,0))</f>
        <v/>
      </c>
      <c r="AC1125" s="137"/>
    </row>
    <row r="1126" spans="13:29">
      <c r="M1126" s="137"/>
      <c r="N1126" s="137"/>
      <c r="O1126" s="137"/>
      <c r="P1126" s="137"/>
      <c r="Q1126" s="137"/>
      <c r="R1126" s="137"/>
      <c r="S1126" s="137"/>
      <c r="T1126" s="137"/>
      <c r="U1126" s="137"/>
      <c r="V1126" s="137"/>
      <c r="W1126" s="137"/>
      <c r="X1126" s="137"/>
      <c r="Y1126" s="137"/>
      <c r="Z1126" s="137"/>
      <c r="AA1126" s="137"/>
      <c r="AB1126" s="129" t="str">
        <f>IF(基本情報登録!$D$10="","",IF(基本情報登録!$D$10='登録データ（女）'!F1126,1,0))</f>
        <v/>
      </c>
      <c r="AC1126" s="137"/>
    </row>
    <row r="1127" spans="13:29">
      <c r="M1127" s="137"/>
      <c r="N1127" s="137"/>
      <c r="O1127" s="137"/>
      <c r="P1127" s="137"/>
      <c r="Q1127" s="137"/>
      <c r="R1127" s="137"/>
      <c r="S1127" s="137"/>
      <c r="T1127" s="137"/>
      <c r="U1127" s="137"/>
      <c r="V1127" s="137"/>
      <c r="W1127" s="137"/>
      <c r="X1127" s="137"/>
      <c r="Y1127" s="137"/>
      <c r="Z1127" s="137"/>
      <c r="AA1127" s="137"/>
      <c r="AB1127" s="129" t="str">
        <f>IF(基本情報登録!$D$10="","",IF(基本情報登録!$D$10='登録データ（女）'!F1127,1,0))</f>
        <v/>
      </c>
      <c r="AC1127" s="137"/>
    </row>
    <row r="1128" spans="13:29">
      <c r="M1128" s="137"/>
      <c r="N1128" s="137"/>
      <c r="O1128" s="137"/>
      <c r="P1128" s="137"/>
      <c r="Q1128" s="137"/>
      <c r="R1128" s="137"/>
      <c r="S1128" s="137"/>
      <c r="T1128" s="137"/>
      <c r="U1128" s="137"/>
      <c r="V1128" s="137"/>
      <c r="W1128" s="137"/>
      <c r="X1128" s="137"/>
      <c r="Y1128" s="137"/>
      <c r="Z1128" s="137"/>
      <c r="AA1128" s="137"/>
      <c r="AB1128" s="129" t="str">
        <f>IF(基本情報登録!$D$10="","",IF(基本情報登録!$D$10='登録データ（女）'!F1128,1,0))</f>
        <v/>
      </c>
      <c r="AC1128" s="137"/>
    </row>
    <row r="1129" spans="13:29">
      <c r="M1129" s="137"/>
      <c r="N1129" s="137"/>
      <c r="O1129" s="137"/>
      <c r="P1129" s="137"/>
      <c r="Q1129" s="137"/>
      <c r="R1129" s="137"/>
      <c r="S1129" s="137"/>
      <c r="T1129" s="137"/>
      <c r="U1129" s="137"/>
      <c r="V1129" s="137"/>
      <c r="W1129" s="137"/>
      <c r="X1129" s="137"/>
      <c r="Y1129" s="137"/>
      <c r="Z1129" s="137"/>
      <c r="AA1129" s="137"/>
      <c r="AB1129" s="129" t="str">
        <f>IF(基本情報登録!$D$10="","",IF(基本情報登録!$D$10='登録データ（女）'!F1129,1,0))</f>
        <v/>
      </c>
      <c r="AC1129" s="137"/>
    </row>
    <row r="1130" spans="13:29">
      <c r="M1130" s="137"/>
      <c r="N1130" s="137"/>
      <c r="O1130" s="137"/>
      <c r="P1130" s="137"/>
      <c r="Q1130" s="137"/>
      <c r="R1130" s="137"/>
      <c r="S1130" s="137"/>
      <c r="T1130" s="137"/>
      <c r="U1130" s="137"/>
      <c r="V1130" s="137"/>
      <c r="W1130" s="137"/>
      <c r="X1130" s="137"/>
      <c r="Y1130" s="137"/>
      <c r="Z1130" s="137"/>
      <c r="AA1130" s="137"/>
      <c r="AB1130" s="129" t="str">
        <f>IF(基本情報登録!$D$10="","",IF(基本情報登録!$D$10='登録データ（女）'!F1130,1,0))</f>
        <v/>
      </c>
      <c r="AC1130" s="137"/>
    </row>
    <row r="1131" spans="13:29">
      <c r="M1131" s="137"/>
      <c r="N1131" s="137"/>
      <c r="O1131" s="137"/>
      <c r="P1131" s="137"/>
      <c r="Q1131" s="137"/>
      <c r="R1131" s="137"/>
      <c r="S1131" s="137"/>
      <c r="T1131" s="137"/>
      <c r="U1131" s="137"/>
      <c r="V1131" s="137"/>
      <c r="W1131" s="137"/>
      <c r="X1131" s="137"/>
      <c r="Y1131" s="137"/>
      <c r="Z1131" s="137"/>
      <c r="AA1131" s="137"/>
      <c r="AB1131" s="129" t="str">
        <f>IF(基本情報登録!$D$10="","",IF(基本情報登録!$D$10='登録データ（女）'!F1131,1,0))</f>
        <v/>
      </c>
      <c r="AC1131" s="137"/>
    </row>
    <row r="1132" spans="13:29">
      <c r="M1132" s="137"/>
      <c r="N1132" s="137"/>
      <c r="O1132" s="137"/>
      <c r="P1132" s="137"/>
      <c r="Q1132" s="137"/>
      <c r="R1132" s="137"/>
      <c r="S1132" s="137"/>
      <c r="T1132" s="137"/>
      <c r="U1132" s="137"/>
      <c r="V1132" s="137"/>
      <c r="W1132" s="137"/>
      <c r="X1132" s="137"/>
      <c r="Y1132" s="137"/>
      <c r="Z1132" s="137"/>
      <c r="AA1132" s="137"/>
      <c r="AB1132" s="129" t="str">
        <f>IF(基本情報登録!$D$10="","",IF(基本情報登録!$D$10='登録データ（女）'!F1132,1,0))</f>
        <v/>
      </c>
      <c r="AC1132" s="137"/>
    </row>
    <row r="1133" spans="13:29">
      <c r="M1133" s="137"/>
      <c r="N1133" s="137"/>
      <c r="O1133" s="137"/>
      <c r="P1133" s="137"/>
      <c r="Q1133" s="137"/>
      <c r="R1133" s="137"/>
      <c r="S1133" s="137"/>
      <c r="T1133" s="137"/>
      <c r="U1133" s="137"/>
      <c r="V1133" s="137"/>
      <c r="W1133" s="137"/>
      <c r="X1133" s="137"/>
      <c r="Y1133" s="137"/>
      <c r="Z1133" s="137"/>
      <c r="AA1133" s="137"/>
      <c r="AB1133" s="129" t="str">
        <f>IF(基本情報登録!$D$10="","",IF(基本情報登録!$D$10='登録データ（女）'!F1133,1,0))</f>
        <v/>
      </c>
      <c r="AC1133" s="137"/>
    </row>
    <row r="1134" spans="13:29">
      <c r="M1134" s="137"/>
      <c r="N1134" s="137"/>
      <c r="O1134" s="137"/>
      <c r="P1134" s="137"/>
      <c r="Q1134" s="137"/>
      <c r="R1134" s="137"/>
      <c r="S1134" s="137"/>
      <c r="T1134" s="137"/>
      <c r="U1134" s="137"/>
      <c r="V1134" s="137"/>
      <c r="W1134" s="137"/>
      <c r="X1134" s="137"/>
      <c r="Y1134" s="137"/>
      <c r="Z1134" s="137"/>
      <c r="AA1134" s="137"/>
      <c r="AB1134" s="129" t="str">
        <f>IF(基本情報登録!$D$10="","",IF(基本情報登録!$D$10='登録データ（女）'!F1134,1,0))</f>
        <v/>
      </c>
      <c r="AC1134" s="137"/>
    </row>
    <row r="1135" spans="13:29">
      <c r="M1135" s="137"/>
      <c r="N1135" s="137"/>
      <c r="O1135" s="137"/>
      <c r="P1135" s="137"/>
      <c r="Q1135" s="137"/>
      <c r="R1135" s="137"/>
      <c r="S1135" s="137"/>
      <c r="T1135" s="137"/>
      <c r="U1135" s="137"/>
      <c r="V1135" s="137"/>
      <c r="W1135" s="137"/>
      <c r="X1135" s="137"/>
      <c r="Y1135" s="137"/>
      <c r="Z1135" s="137"/>
      <c r="AA1135" s="137"/>
      <c r="AB1135" s="129" t="str">
        <f>IF(基本情報登録!$D$10="","",IF(基本情報登録!$D$10='登録データ（女）'!F1135,1,0))</f>
        <v/>
      </c>
      <c r="AC1135" s="137"/>
    </row>
    <row r="1136" spans="13:29">
      <c r="M1136" s="137"/>
      <c r="N1136" s="137"/>
      <c r="O1136" s="137"/>
      <c r="P1136" s="137"/>
      <c r="Q1136" s="137"/>
      <c r="R1136" s="137"/>
      <c r="S1136" s="137"/>
      <c r="T1136" s="137"/>
      <c r="U1136" s="137"/>
      <c r="V1136" s="137"/>
      <c r="W1136" s="137"/>
      <c r="X1136" s="137"/>
      <c r="Y1136" s="137"/>
      <c r="Z1136" s="137"/>
      <c r="AA1136" s="137"/>
      <c r="AB1136" s="129" t="str">
        <f>IF(基本情報登録!$D$10="","",IF(基本情報登録!$D$10='登録データ（女）'!F1136,1,0))</f>
        <v/>
      </c>
      <c r="AC1136" s="137"/>
    </row>
    <row r="1137" spans="13:29">
      <c r="M1137" s="137"/>
      <c r="N1137" s="137"/>
      <c r="O1137" s="137"/>
      <c r="P1137" s="137"/>
      <c r="Q1137" s="137"/>
      <c r="R1137" s="137"/>
      <c r="S1137" s="137"/>
      <c r="T1137" s="137"/>
      <c r="U1137" s="137"/>
      <c r="V1137" s="137"/>
      <c r="W1137" s="137"/>
      <c r="X1137" s="137"/>
      <c r="Y1137" s="137"/>
      <c r="Z1137" s="137"/>
      <c r="AA1137" s="137"/>
      <c r="AB1137" s="129" t="str">
        <f>IF(基本情報登録!$D$10="","",IF(基本情報登録!$D$10='登録データ（女）'!F1137,1,0))</f>
        <v/>
      </c>
      <c r="AC1137" s="137"/>
    </row>
    <row r="1138" spans="13:29">
      <c r="M1138" s="137"/>
      <c r="N1138" s="137"/>
      <c r="O1138" s="137"/>
      <c r="P1138" s="137"/>
      <c r="Q1138" s="137"/>
      <c r="R1138" s="137"/>
      <c r="S1138" s="137"/>
      <c r="T1138" s="137"/>
      <c r="U1138" s="137"/>
      <c r="V1138" s="137"/>
      <c r="W1138" s="137"/>
      <c r="X1138" s="137"/>
      <c r="Y1138" s="137"/>
      <c r="Z1138" s="137"/>
      <c r="AA1138" s="137"/>
      <c r="AB1138" s="129" t="str">
        <f>IF(基本情報登録!$D$10="","",IF(基本情報登録!$D$10='登録データ（女）'!F1138,1,0))</f>
        <v/>
      </c>
      <c r="AC1138" s="137"/>
    </row>
    <row r="1139" spans="13:29">
      <c r="M1139" s="137"/>
      <c r="N1139" s="137"/>
      <c r="O1139" s="137"/>
      <c r="P1139" s="137"/>
      <c r="Q1139" s="137"/>
      <c r="R1139" s="137"/>
      <c r="S1139" s="137"/>
      <c r="T1139" s="137"/>
      <c r="U1139" s="137"/>
      <c r="V1139" s="137"/>
      <c r="W1139" s="137"/>
      <c r="X1139" s="137"/>
      <c r="Y1139" s="137"/>
      <c r="Z1139" s="137"/>
      <c r="AA1139" s="137"/>
      <c r="AB1139" s="129" t="str">
        <f>IF(基本情報登録!$D$10="","",IF(基本情報登録!$D$10='登録データ（女）'!F1139,1,0))</f>
        <v/>
      </c>
      <c r="AC1139" s="137"/>
    </row>
    <row r="1140" spans="13:29">
      <c r="M1140" s="137"/>
      <c r="N1140" s="137"/>
      <c r="O1140" s="137"/>
      <c r="P1140" s="137"/>
      <c r="Q1140" s="137"/>
      <c r="R1140" s="137"/>
      <c r="S1140" s="137"/>
      <c r="T1140" s="137"/>
      <c r="U1140" s="137"/>
      <c r="V1140" s="137"/>
      <c r="W1140" s="137"/>
      <c r="X1140" s="137"/>
      <c r="Y1140" s="137"/>
      <c r="Z1140" s="137"/>
      <c r="AA1140" s="137"/>
      <c r="AB1140" s="129" t="str">
        <f>IF(基本情報登録!$D$10="","",IF(基本情報登録!$D$10='登録データ（女）'!F1140,1,0))</f>
        <v/>
      </c>
      <c r="AC1140" s="137"/>
    </row>
    <row r="1141" spans="13:29">
      <c r="M1141" s="137"/>
      <c r="N1141" s="137"/>
      <c r="O1141" s="137"/>
      <c r="P1141" s="137"/>
      <c r="Q1141" s="137"/>
      <c r="R1141" s="137"/>
      <c r="S1141" s="137"/>
      <c r="T1141" s="137"/>
      <c r="U1141" s="137"/>
      <c r="V1141" s="137"/>
      <c r="W1141" s="137"/>
      <c r="X1141" s="137"/>
      <c r="Y1141" s="137"/>
      <c r="Z1141" s="137"/>
      <c r="AA1141" s="137"/>
      <c r="AB1141" s="129" t="str">
        <f>IF(基本情報登録!$D$10="","",IF(基本情報登録!$D$10='登録データ（女）'!F1141,1,0))</f>
        <v/>
      </c>
      <c r="AC1141" s="137"/>
    </row>
    <row r="1142" spans="13:29">
      <c r="M1142" s="137"/>
      <c r="N1142" s="137"/>
      <c r="O1142" s="137"/>
      <c r="P1142" s="137"/>
      <c r="Q1142" s="137"/>
      <c r="R1142" s="137"/>
      <c r="S1142" s="137"/>
      <c r="T1142" s="137"/>
      <c r="U1142" s="137"/>
      <c r="V1142" s="137"/>
      <c r="W1142" s="137"/>
      <c r="X1142" s="137"/>
      <c r="Y1142" s="137"/>
      <c r="Z1142" s="137"/>
      <c r="AA1142" s="137"/>
      <c r="AB1142" s="129" t="str">
        <f>IF(基本情報登録!$D$10="","",IF(基本情報登録!$D$10='登録データ（女）'!F1142,1,0))</f>
        <v/>
      </c>
      <c r="AC1142" s="137"/>
    </row>
    <row r="1143" spans="13:29">
      <c r="M1143" s="137"/>
      <c r="N1143" s="137"/>
      <c r="O1143" s="137"/>
      <c r="P1143" s="137"/>
      <c r="Q1143" s="137"/>
      <c r="R1143" s="137"/>
      <c r="S1143" s="137"/>
      <c r="T1143" s="137"/>
      <c r="U1143" s="137"/>
      <c r="V1143" s="137"/>
      <c r="W1143" s="137"/>
      <c r="X1143" s="137"/>
      <c r="Y1143" s="137"/>
      <c r="Z1143" s="137"/>
      <c r="AA1143" s="137"/>
      <c r="AB1143" s="129" t="str">
        <f>IF(基本情報登録!$D$10="","",IF(基本情報登録!$D$10='登録データ（女）'!F1143,1,0))</f>
        <v/>
      </c>
      <c r="AC1143" s="137"/>
    </row>
    <row r="1144" spans="13:29">
      <c r="M1144" s="137"/>
      <c r="N1144" s="137"/>
      <c r="O1144" s="137"/>
      <c r="P1144" s="137"/>
      <c r="Q1144" s="137"/>
      <c r="R1144" s="137"/>
      <c r="S1144" s="137"/>
      <c r="T1144" s="137"/>
      <c r="U1144" s="137"/>
      <c r="V1144" s="137"/>
      <c r="W1144" s="137"/>
      <c r="X1144" s="137"/>
      <c r="Y1144" s="137"/>
      <c r="Z1144" s="137"/>
      <c r="AA1144" s="137"/>
      <c r="AB1144" s="129" t="str">
        <f>IF(基本情報登録!$D$10="","",IF(基本情報登録!$D$10='登録データ（女）'!F1144,1,0))</f>
        <v/>
      </c>
      <c r="AC1144" s="137"/>
    </row>
    <row r="1145" spans="13:29">
      <c r="M1145" s="137"/>
      <c r="N1145" s="137"/>
      <c r="O1145" s="137"/>
      <c r="P1145" s="137"/>
      <c r="Q1145" s="137"/>
      <c r="R1145" s="137"/>
      <c r="S1145" s="137"/>
      <c r="T1145" s="137"/>
      <c r="U1145" s="137"/>
      <c r="V1145" s="137"/>
      <c r="W1145" s="137"/>
      <c r="X1145" s="137"/>
      <c r="Y1145" s="137"/>
      <c r="Z1145" s="137"/>
      <c r="AA1145" s="137"/>
      <c r="AB1145" s="129" t="str">
        <f>IF(基本情報登録!$D$10="","",IF(基本情報登録!$D$10='登録データ（女）'!F1145,1,0))</f>
        <v/>
      </c>
      <c r="AC1145" s="137"/>
    </row>
    <row r="1146" spans="13:29">
      <c r="M1146" s="137"/>
      <c r="N1146" s="137"/>
      <c r="O1146" s="137"/>
      <c r="P1146" s="137"/>
      <c r="Q1146" s="137"/>
      <c r="R1146" s="137"/>
      <c r="S1146" s="137"/>
      <c r="T1146" s="137"/>
      <c r="U1146" s="137"/>
      <c r="V1146" s="137"/>
      <c r="W1146" s="137"/>
      <c r="X1146" s="137"/>
      <c r="Y1146" s="137"/>
      <c r="Z1146" s="137"/>
      <c r="AA1146" s="137"/>
      <c r="AB1146" s="129" t="str">
        <f>IF(基本情報登録!$D$10="","",IF(基本情報登録!$D$10='登録データ（女）'!F1146,1,0))</f>
        <v/>
      </c>
      <c r="AC1146" s="137"/>
    </row>
    <row r="1147" spans="13:29">
      <c r="M1147" s="137"/>
      <c r="N1147" s="137"/>
      <c r="O1147" s="137"/>
      <c r="P1147" s="137"/>
      <c r="Q1147" s="137"/>
      <c r="R1147" s="137"/>
      <c r="S1147" s="137"/>
      <c r="T1147" s="137"/>
      <c r="U1147" s="137"/>
      <c r="V1147" s="137"/>
      <c r="W1147" s="137"/>
      <c r="X1147" s="137"/>
      <c r="Y1147" s="137"/>
      <c r="Z1147" s="137"/>
      <c r="AA1147" s="137"/>
      <c r="AB1147" s="129" t="str">
        <f>IF(基本情報登録!$D$10="","",IF(基本情報登録!$D$10='登録データ（女）'!F1147,1,0))</f>
        <v/>
      </c>
      <c r="AC1147" s="137"/>
    </row>
    <row r="1148" spans="13:29">
      <c r="M1148" s="137"/>
      <c r="N1148" s="137"/>
      <c r="O1148" s="137"/>
      <c r="P1148" s="137"/>
      <c r="Q1148" s="137"/>
      <c r="R1148" s="137"/>
      <c r="S1148" s="137"/>
      <c r="T1148" s="137"/>
      <c r="U1148" s="137"/>
      <c r="V1148" s="137"/>
      <c r="W1148" s="137"/>
      <c r="X1148" s="137"/>
      <c r="Y1148" s="137"/>
      <c r="Z1148" s="137"/>
      <c r="AA1148" s="137"/>
      <c r="AB1148" s="129" t="str">
        <f>IF(基本情報登録!$D$10="","",IF(基本情報登録!$D$10='登録データ（女）'!F1148,1,0))</f>
        <v/>
      </c>
      <c r="AC1148" s="137"/>
    </row>
    <row r="1149" spans="13:29">
      <c r="M1149" s="137"/>
      <c r="N1149" s="137"/>
      <c r="O1149" s="137"/>
      <c r="P1149" s="137"/>
      <c r="Q1149" s="137"/>
      <c r="R1149" s="137"/>
      <c r="S1149" s="137"/>
      <c r="T1149" s="137"/>
      <c r="U1149" s="137"/>
      <c r="V1149" s="137"/>
      <c r="W1149" s="137"/>
      <c r="X1149" s="137"/>
      <c r="Y1149" s="137"/>
      <c r="Z1149" s="137"/>
      <c r="AA1149" s="137"/>
      <c r="AB1149" s="129" t="str">
        <f>IF(基本情報登録!$D$10="","",IF(基本情報登録!$D$10='登録データ（女）'!F1149,1,0))</f>
        <v/>
      </c>
      <c r="AC1149" s="137"/>
    </row>
    <row r="1150" spans="13:29">
      <c r="M1150" s="137"/>
      <c r="N1150" s="137"/>
      <c r="O1150" s="137"/>
      <c r="P1150" s="137"/>
      <c r="Q1150" s="137"/>
      <c r="R1150" s="137"/>
      <c r="S1150" s="137"/>
      <c r="T1150" s="137"/>
      <c r="U1150" s="137"/>
      <c r="V1150" s="137"/>
      <c r="W1150" s="137"/>
      <c r="X1150" s="137"/>
      <c r="Y1150" s="137"/>
      <c r="Z1150" s="137"/>
      <c r="AA1150" s="137"/>
      <c r="AB1150" s="129" t="str">
        <f>IF(基本情報登録!$D$10="","",IF(基本情報登録!$D$10='登録データ（女）'!F1150,1,0))</f>
        <v/>
      </c>
      <c r="AC1150" s="137"/>
    </row>
    <row r="1151" spans="13:29">
      <c r="M1151" s="137"/>
      <c r="N1151" s="137"/>
      <c r="O1151" s="137"/>
      <c r="P1151" s="137"/>
      <c r="Q1151" s="137"/>
      <c r="R1151" s="137"/>
      <c r="S1151" s="137"/>
      <c r="T1151" s="137"/>
      <c r="U1151" s="137"/>
      <c r="V1151" s="137"/>
      <c r="W1151" s="137"/>
      <c r="X1151" s="137"/>
      <c r="Y1151" s="137"/>
      <c r="Z1151" s="137"/>
      <c r="AA1151" s="137"/>
      <c r="AB1151" s="129" t="str">
        <f>IF(基本情報登録!$D$10="","",IF(基本情報登録!$D$10='登録データ（女）'!F1151,1,0))</f>
        <v/>
      </c>
      <c r="AC1151" s="137"/>
    </row>
    <row r="1152" spans="13:29">
      <c r="M1152" s="137"/>
      <c r="N1152" s="137"/>
      <c r="O1152" s="137"/>
      <c r="P1152" s="137"/>
      <c r="Q1152" s="137"/>
      <c r="R1152" s="137"/>
      <c r="S1152" s="137"/>
      <c r="T1152" s="137"/>
      <c r="U1152" s="137"/>
      <c r="V1152" s="137"/>
      <c r="W1152" s="137"/>
      <c r="X1152" s="137"/>
      <c r="Y1152" s="137"/>
      <c r="Z1152" s="137"/>
      <c r="AA1152" s="137"/>
      <c r="AB1152" s="129" t="str">
        <f>IF(基本情報登録!$D$10="","",IF(基本情報登録!$D$10='登録データ（女）'!F1152,1,0))</f>
        <v/>
      </c>
      <c r="AC1152" s="137"/>
    </row>
    <row r="1153" spans="13:29">
      <c r="M1153" s="137"/>
      <c r="N1153" s="137"/>
      <c r="O1153" s="137"/>
      <c r="P1153" s="137"/>
      <c r="Q1153" s="137"/>
      <c r="R1153" s="137"/>
      <c r="S1153" s="137"/>
      <c r="T1153" s="137"/>
      <c r="U1153" s="137"/>
      <c r="V1153" s="137"/>
      <c r="W1153" s="137"/>
      <c r="X1153" s="137"/>
      <c r="Y1153" s="137"/>
      <c r="Z1153" s="137"/>
      <c r="AA1153" s="137"/>
      <c r="AB1153" s="129" t="str">
        <f>IF(基本情報登録!$D$10="","",IF(基本情報登録!$D$10='登録データ（女）'!F1153,1,0))</f>
        <v/>
      </c>
      <c r="AC1153" s="137"/>
    </row>
    <row r="1154" spans="13:29">
      <c r="M1154" s="137"/>
      <c r="N1154" s="137"/>
      <c r="O1154" s="137"/>
      <c r="P1154" s="137"/>
      <c r="Q1154" s="137"/>
      <c r="R1154" s="137"/>
      <c r="S1154" s="137"/>
      <c r="T1154" s="137"/>
      <c r="U1154" s="137"/>
      <c r="V1154" s="137"/>
      <c r="W1154" s="137"/>
      <c r="X1154" s="137"/>
      <c r="Y1154" s="137"/>
      <c r="Z1154" s="137"/>
      <c r="AA1154" s="137"/>
      <c r="AB1154" s="129" t="str">
        <f>IF(基本情報登録!$D$10="","",IF(基本情報登録!$D$10='登録データ（女）'!F1154,1,0))</f>
        <v/>
      </c>
      <c r="AC1154" s="137"/>
    </row>
    <row r="1155" spans="13:29">
      <c r="M1155" s="137"/>
      <c r="N1155" s="137"/>
      <c r="O1155" s="137"/>
      <c r="P1155" s="137"/>
      <c r="Q1155" s="137"/>
      <c r="R1155" s="137"/>
      <c r="S1155" s="137"/>
      <c r="T1155" s="137"/>
      <c r="U1155" s="137"/>
      <c r="V1155" s="137"/>
      <c r="W1155" s="137"/>
      <c r="X1155" s="137"/>
      <c r="Y1155" s="137"/>
      <c r="Z1155" s="137"/>
      <c r="AA1155" s="137"/>
      <c r="AB1155" s="129" t="str">
        <f>IF(基本情報登録!$D$10="","",IF(基本情報登録!$D$10='登録データ（女）'!F1155,1,0))</f>
        <v/>
      </c>
      <c r="AC1155" s="137"/>
    </row>
    <row r="1156" spans="13:29">
      <c r="M1156" s="137"/>
      <c r="N1156" s="137"/>
      <c r="O1156" s="137"/>
      <c r="P1156" s="137"/>
      <c r="Q1156" s="137"/>
      <c r="R1156" s="137"/>
      <c r="S1156" s="137"/>
      <c r="T1156" s="137"/>
      <c r="U1156" s="137"/>
      <c r="V1156" s="137"/>
      <c r="W1156" s="137"/>
      <c r="X1156" s="137"/>
      <c r="Y1156" s="137"/>
      <c r="Z1156" s="137"/>
      <c r="AA1156" s="137"/>
      <c r="AB1156" s="129" t="str">
        <f>IF(基本情報登録!$D$10="","",IF(基本情報登録!$D$10='登録データ（女）'!F1156,1,0))</f>
        <v/>
      </c>
      <c r="AC1156" s="137"/>
    </row>
    <row r="1157" spans="13:29">
      <c r="M1157" s="137"/>
      <c r="N1157" s="137"/>
      <c r="O1157" s="137"/>
      <c r="P1157" s="137"/>
      <c r="Q1157" s="137"/>
      <c r="R1157" s="137"/>
      <c r="S1157" s="137"/>
      <c r="T1157" s="137"/>
      <c r="U1157" s="137"/>
      <c r="V1157" s="137"/>
      <c r="W1157" s="137"/>
      <c r="X1157" s="137"/>
      <c r="Y1157" s="137"/>
      <c r="Z1157" s="137"/>
      <c r="AA1157" s="137"/>
      <c r="AB1157" s="129" t="str">
        <f>IF(基本情報登録!$D$10="","",IF(基本情報登録!$D$10='登録データ（女）'!F1157,1,0))</f>
        <v/>
      </c>
      <c r="AC1157" s="137"/>
    </row>
    <row r="1158" spans="13:29">
      <c r="M1158" s="137"/>
      <c r="N1158" s="137"/>
      <c r="O1158" s="137"/>
      <c r="P1158" s="137"/>
      <c r="Q1158" s="137"/>
      <c r="R1158" s="137"/>
      <c r="S1158" s="137"/>
      <c r="T1158" s="137"/>
      <c r="U1158" s="137"/>
      <c r="V1158" s="137"/>
      <c r="W1158" s="137"/>
      <c r="X1158" s="137"/>
      <c r="Y1158" s="137"/>
      <c r="Z1158" s="137"/>
      <c r="AA1158" s="137"/>
      <c r="AB1158" s="129" t="str">
        <f>IF(基本情報登録!$D$10="","",IF(基本情報登録!$D$10='登録データ（女）'!F1158,1,0))</f>
        <v/>
      </c>
      <c r="AC1158" s="137"/>
    </row>
    <row r="1159" spans="13:29">
      <c r="M1159" s="137"/>
      <c r="N1159" s="137"/>
      <c r="O1159" s="137"/>
      <c r="P1159" s="137"/>
      <c r="Q1159" s="137"/>
      <c r="R1159" s="137"/>
      <c r="S1159" s="137"/>
      <c r="T1159" s="137"/>
      <c r="U1159" s="137"/>
      <c r="V1159" s="137"/>
      <c r="W1159" s="137"/>
      <c r="X1159" s="137"/>
      <c r="Y1159" s="137"/>
      <c r="Z1159" s="137"/>
      <c r="AA1159" s="137"/>
      <c r="AB1159" s="129" t="str">
        <f>IF(基本情報登録!$D$10="","",IF(基本情報登録!$D$10='登録データ（女）'!F1159,1,0))</f>
        <v/>
      </c>
      <c r="AC1159" s="137"/>
    </row>
    <row r="1160" spans="13:29">
      <c r="M1160" s="137"/>
      <c r="N1160" s="137"/>
      <c r="O1160" s="137"/>
      <c r="P1160" s="137"/>
      <c r="Q1160" s="137"/>
      <c r="R1160" s="137"/>
      <c r="S1160" s="137"/>
      <c r="T1160" s="137"/>
      <c r="U1160" s="137"/>
      <c r="V1160" s="137"/>
      <c r="W1160" s="137"/>
      <c r="X1160" s="137"/>
      <c r="Y1160" s="137"/>
      <c r="Z1160" s="137"/>
      <c r="AA1160" s="137"/>
      <c r="AB1160" s="129" t="str">
        <f>IF(基本情報登録!$D$10="","",IF(基本情報登録!$D$10='登録データ（女）'!F1160,1,0))</f>
        <v/>
      </c>
      <c r="AC1160" s="137"/>
    </row>
    <row r="1161" spans="13:29">
      <c r="M1161" s="137"/>
      <c r="N1161" s="137"/>
      <c r="O1161" s="137"/>
      <c r="P1161" s="137"/>
      <c r="Q1161" s="137"/>
      <c r="R1161" s="137"/>
      <c r="S1161" s="137"/>
      <c r="T1161" s="137"/>
      <c r="U1161" s="137"/>
      <c r="V1161" s="137"/>
      <c r="W1161" s="137"/>
      <c r="X1161" s="137"/>
      <c r="Y1161" s="137"/>
      <c r="Z1161" s="137"/>
      <c r="AA1161" s="137"/>
      <c r="AB1161" s="129" t="str">
        <f>IF(基本情報登録!$D$10="","",IF(基本情報登録!$D$10='登録データ（女）'!F1161,1,0))</f>
        <v/>
      </c>
      <c r="AC1161" s="137"/>
    </row>
    <row r="1162" spans="13:29">
      <c r="M1162" s="137"/>
      <c r="N1162" s="137"/>
      <c r="O1162" s="137"/>
      <c r="P1162" s="137"/>
      <c r="Q1162" s="137"/>
      <c r="R1162" s="137"/>
      <c r="S1162" s="137"/>
      <c r="T1162" s="137"/>
      <c r="U1162" s="137"/>
      <c r="V1162" s="137"/>
      <c r="W1162" s="137"/>
      <c r="X1162" s="137"/>
      <c r="Y1162" s="137"/>
      <c r="Z1162" s="137"/>
      <c r="AA1162" s="137"/>
      <c r="AB1162" s="129" t="str">
        <f>IF(基本情報登録!$D$10="","",IF(基本情報登録!$D$10='登録データ（女）'!F1162,1,0))</f>
        <v/>
      </c>
      <c r="AC1162" s="137"/>
    </row>
    <row r="1163" spans="13:29">
      <c r="M1163" s="137"/>
      <c r="N1163" s="137"/>
      <c r="O1163" s="137"/>
      <c r="P1163" s="137"/>
      <c r="Q1163" s="137"/>
      <c r="R1163" s="137"/>
      <c r="S1163" s="137"/>
      <c r="T1163" s="137"/>
      <c r="U1163" s="137"/>
      <c r="V1163" s="137"/>
      <c r="W1163" s="137"/>
      <c r="X1163" s="137"/>
      <c r="Y1163" s="137"/>
      <c r="Z1163" s="137"/>
      <c r="AA1163" s="137"/>
      <c r="AB1163" s="129" t="str">
        <f>IF(基本情報登録!$D$10="","",IF(基本情報登録!$D$10='登録データ（女）'!F1163,1,0))</f>
        <v/>
      </c>
      <c r="AC1163" s="137"/>
    </row>
    <row r="1164" spans="13:29">
      <c r="M1164" s="137"/>
      <c r="N1164" s="137"/>
      <c r="O1164" s="137"/>
      <c r="P1164" s="137"/>
      <c r="Q1164" s="137"/>
      <c r="R1164" s="137"/>
      <c r="S1164" s="137"/>
      <c r="T1164" s="137"/>
      <c r="U1164" s="137"/>
      <c r="V1164" s="137"/>
      <c r="W1164" s="137"/>
      <c r="X1164" s="137"/>
      <c r="Y1164" s="137"/>
      <c r="Z1164" s="137"/>
      <c r="AA1164" s="137"/>
      <c r="AB1164" s="129" t="str">
        <f>IF(基本情報登録!$D$10="","",IF(基本情報登録!$D$10='登録データ（女）'!F1164,1,0))</f>
        <v/>
      </c>
      <c r="AC1164" s="137"/>
    </row>
    <row r="1165" spans="13:29">
      <c r="M1165" s="137"/>
      <c r="N1165" s="137"/>
      <c r="O1165" s="137"/>
      <c r="P1165" s="137"/>
      <c r="Q1165" s="137"/>
      <c r="R1165" s="137"/>
      <c r="S1165" s="137"/>
      <c r="T1165" s="137"/>
      <c r="U1165" s="137"/>
      <c r="V1165" s="137"/>
      <c r="W1165" s="137"/>
      <c r="X1165" s="137"/>
      <c r="Y1165" s="137"/>
      <c r="Z1165" s="137"/>
      <c r="AA1165" s="137"/>
      <c r="AB1165" s="129" t="str">
        <f>IF(基本情報登録!$D$10="","",IF(基本情報登録!$D$10='登録データ（女）'!F1165,1,0))</f>
        <v/>
      </c>
      <c r="AC1165" s="137"/>
    </row>
    <row r="1166" spans="13:29">
      <c r="M1166" s="137"/>
      <c r="N1166" s="137"/>
      <c r="O1166" s="137"/>
      <c r="P1166" s="137"/>
      <c r="Q1166" s="137"/>
      <c r="R1166" s="137"/>
      <c r="S1166" s="137"/>
      <c r="T1166" s="137"/>
      <c r="U1166" s="137"/>
      <c r="V1166" s="137"/>
      <c r="W1166" s="137"/>
      <c r="X1166" s="137"/>
      <c r="Y1166" s="137"/>
      <c r="Z1166" s="137"/>
      <c r="AA1166" s="137"/>
      <c r="AB1166" s="129" t="str">
        <f>IF(基本情報登録!$D$10="","",IF(基本情報登録!$D$10='登録データ（女）'!F1166,1,0))</f>
        <v/>
      </c>
      <c r="AC1166" s="137"/>
    </row>
    <row r="1167" spans="13:29">
      <c r="M1167" s="137"/>
      <c r="N1167" s="137"/>
      <c r="O1167" s="137"/>
      <c r="P1167" s="137"/>
      <c r="Q1167" s="137"/>
      <c r="R1167" s="137"/>
      <c r="S1167" s="137"/>
      <c r="T1167" s="137"/>
      <c r="U1167" s="137"/>
      <c r="V1167" s="137"/>
      <c r="W1167" s="137"/>
      <c r="X1167" s="137"/>
      <c r="Y1167" s="137"/>
      <c r="Z1167" s="137"/>
      <c r="AA1167" s="137"/>
      <c r="AB1167" s="129" t="str">
        <f>IF(基本情報登録!$D$10="","",IF(基本情報登録!$D$10='登録データ（女）'!F1167,1,0))</f>
        <v/>
      </c>
      <c r="AC1167" s="137"/>
    </row>
    <row r="1168" spans="13:29">
      <c r="M1168" s="137"/>
      <c r="N1168" s="137"/>
      <c r="O1168" s="137"/>
      <c r="P1168" s="137"/>
      <c r="Q1168" s="137"/>
      <c r="R1168" s="137"/>
      <c r="S1168" s="137"/>
      <c r="T1168" s="137"/>
      <c r="U1168" s="137"/>
      <c r="V1168" s="137"/>
      <c r="W1168" s="137"/>
      <c r="X1168" s="137"/>
      <c r="Y1168" s="137"/>
      <c r="Z1168" s="137"/>
      <c r="AA1168" s="137"/>
      <c r="AB1168" s="129" t="str">
        <f>IF(基本情報登録!$D$10="","",IF(基本情報登録!$D$10='登録データ（女）'!F1168,1,0))</f>
        <v/>
      </c>
      <c r="AC1168" s="137"/>
    </row>
    <row r="1169" spans="13:29">
      <c r="M1169" s="137"/>
      <c r="N1169" s="137"/>
      <c r="O1169" s="137"/>
      <c r="P1169" s="137"/>
      <c r="Q1169" s="137"/>
      <c r="R1169" s="137"/>
      <c r="S1169" s="137"/>
      <c r="T1169" s="137"/>
      <c r="U1169" s="137"/>
      <c r="V1169" s="137"/>
      <c r="W1169" s="137"/>
      <c r="X1169" s="137"/>
      <c r="Y1169" s="137"/>
      <c r="Z1169" s="137"/>
      <c r="AA1169" s="137"/>
      <c r="AB1169" s="129" t="str">
        <f>IF(基本情報登録!$D$10="","",IF(基本情報登録!$D$10='登録データ（女）'!F1169,1,0))</f>
        <v/>
      </c>
      <c r="AC1169" s="137"/>
    </row>
    <row r="1170" spans="13:29">
      <c r="M1170" s="137"/>
      <c r="N1170" s="137"/>
      <c r="O1170" s="137"/>
      <c r="P1170" s="137"/>
      <c r="Q1170" s="137"/>
      <c r="R1170" s="137"/>
      <c r="S1170" s="137"/>
      <c r="T1170" s="137"/>
      <c r="U1170" s="137"/>
      <c r="V1170" s="137"/>
      <c r="W1170" s="137"/>
      <c r="X1170" s="137"/>
      <c r="Y1170" s="137"/>
      <c r="Z1170" s="137"/>
      <c r="AA1170" s="137"/>
      <c r="AB1170" s="129" t="str">
        <f>IF(基本情報登録!$D$10="","",IF(基本情報登録!$D$10='登録データ（女）'!F1170,1,0))</f>
        <v/>
      </c>
      <c r="AC1170" s="137"/>
    </row>
    <row r="1171" spans="13:29">
      <c r="M1171" s="137"/>
      <c r="N1171" s="137"/>
      <c r="O1171" s="137"/>
      <c r="P1171" s="137"/>
      <c r="Q1171" s="137"/>
      <c r="R1171" s="137"/>
      <c r="S1171" s="137"/>
      <c r="T1171" s="137"/>
      <c r="U1171" s="137"/>
      <c r="V1171" s="137"/>
      <c r="W1171" s="137"/>
      <c r="X1171" s="137"/>
      <c r="Y1171" s="137"/>
      <c r="Z1171" s="137"/>
      <c r="AA1171" s="137"/>
      <c r="AB1171" s="129" t="str">
        <f>IF(基本情報登録!$D$10="","",IF(基本情報登録!$D$10='登録データ（女）'!F1171,1,0))</f>
        <v/>
      </c>
      <c r="AC1171" s="137"/>
    </row>
    <row r="1172" spans="13:29">
      <c r="M1172" s="137"/>
      <c r="N1172" s="137"/>
      <c r="O1172" s="137"/>
      <c r="P1172" s="137"/>
      <c r="Q1172" s="137"/>
      <c r="R1172" s="137"/>
      <c r="S1172" s="137"/>
      <c r="T1172" s="137"/>
      <c r="U1172" s="137"/>
      <c r="V1172" s="137"/>
      <c r="W1172" s="137"/>
      <c r="X1172" s="137"/>
      <c r="Y1172" s="137"/>
      <c r="Z1172" s="137"/>
      <c r="AA1172" s="137"/>
      <c r="AB1172" s="129" t="str">
        <f>IF(基本情報登録!$D$10="","",IF(基本情報登録!$D$10='登録データ（女）'!F1172,1,0))</f>
        <v/>
      </c>
      <c r="AC1172" s="137"/>
    </row>
    <row r="1173" spans="13:29">
      <c r="M1173" s="137"/>
      <c r="N1173" s="137"/>
      <c r="O1173" s="137"/>
      <c r="P1173" s="137"/>
      <c r="Q1173" s="137"/>
      <c r="R1173" s="137"/>
      <c r="S1173" s="137"/>
      <c r="T1173" s="137"/>
      <c r="U1173" s="137"/>
      <c r="V1173" s="137"/>
      <c r="W1173" s="137"/>
      <c r="X1173" s="137"/>
      <c r="Y1173" s="137"/>
      <c r="Z1173" s="137"/>
      <c r="AA1173" s="137"/>
      <c r="AB1173" s="129" t="str">
        <f>IF(基本情報登録!$D$10="","",IF(基本情報登録!$D$10='登録データ（女）'!F1173,1,0))</f>
        <v/>
      </c>
      <c r="AC1173" s="137"/>
    </row>
    <row r="1174" spans="13:29">
      <c r="M1174" s="137"/>
      <c r="N1174" s="137"/>
      <c r="O1174" s="137"/>
      <c r="P1174" s="137"/>
      <c r="Q1174" s="137"/>
      <c r="R1174" s="137"/>
      <c r="S1174" s="137"/>
      <c r="T1174" s="137"/>
      <c r="U1174" s="137"/>
      <c r="V1174" s="137"/>
      <c r="W1174" s="137"/>
      <c r="X1174" s="137"/>
      <c r="Y1174" s="137"/>
      <c r="Z1174" s="137"/>
      <c r="AA1174" s="137"/>
      <c r="AB1174" s="129" t="str">
        <f>IF(基本情報登録!$D$10="","",IF(基本情報登録!$D$10='登録データ（女）'!F1174,1,0))</f>
        <v/>
      </c>
      <c r="AC1174" s="137"/>
    </row>
    <row r="1175" spans="13:29">
      <c r="M1175" s="137"/>
      <c r="N1175" s="137"/>
      <c r="O1175" s="137"/>
      <c r="P1175" s="137"/>
      <c r="Q1175" s="137"/>
      <c r="R1175" s="137"/>
      <c r="S1175" s="137"/>
      <c r="T1175" s="137"/>
      <c r="U1175" s="137"/>
      <c r="V1175" s="137"/>
      <c r="W1175" s="137"/>
      <c r="X1175" s="137"/>
      <c r="Y1175" s="137"/>
      <c r="Z1175" s="137"/>
      <c r="AA1175" s="137"/>
      <c r="AB1175" s="129" t="str">
        <f>IF(基本情報登録!$D$10="","",IF(基本情報登録!$D$10='登録データ（女）'!F1175,1,0))</f>
        <v/>
      </c>
      <c r="AC1175" s="137"/>
    </row>
    <row r="1176" spans="13:29">
      <c r="M1176" s="137"/>
      <c r="N1176" s="137"/>
      <c r="O1176" s="137"/>
      <c r="P1176" s="137"/>
      <c r="Q1176" s="137"/>
      <c r="R1176" s="137"/>
      <c r="S1176" s="137"/>
      <c r="T1176" s="137"/>
      <c r="U1176" s="137"/>
      <c r="V1176" s="137"/>
      <c r="W1176" s="137"/>
      <c r="X1176" s="137"/>
      <c r="Y1176" s="137"/>
      <c r="Z1176" s="137"/>
      <c r="AA1176" s="137"/>
      <c r="AB1176" s="129" t="str">
        <f>IF(基本情報登録!$D$10="","",IF(基本情報登録!$D$10='登録データ（女）'!F1176,1,0))</f>
        <v/>
      </c>
      <c r="AC1176" s="137"/>
    </row>
    <row r="1177" spans="13:29">
      <c r="M1177" s="137"/>
      <c r="N1177" s="137"/>
      <c r="O1177" s="137"/>
      <c r="P1177" s="137"/>
      <c r="Q1177" s="137"/>
      <c r="R1177" s="137"/>
      <c r="S1177" s="137"/>
      <c r="T1177" s="137"/>
      <c r="U1177" s="137"/>
      <c r="V1177" s="137"/>
      <c r="W1177" s="137"/>
      <c r="X1177" s="137"/>
      <c r="Y1177" s="137"/>
      <c r="Z1177" s="137"/>
      <c r="AA1177" s="137"/>
      <c r="AB1177" s="129" t="str">
        <f>IF(基本情報登録!$D$10="","",IF(基本情報登録!$D$10='登録データ（女）'!F1177,1,0))</f>
        <v/>
      </c>
      <c r="AC1177" s="137"/>
    </row>
    <row r="1178" spans="13:29">
      <c r="M1178" s="137"/>
      <c r="N1178" s="137"/>
      <c r="O1178" s="137"/>
      <c r="P1178" s="137"/>
      <c r="Q1178" s="137"/>
      <c r="R1178" s="137"/>
      <c r="S1178" s="137"/>
      <c r="T1178" s="137"/>
      <c r="U1178" s="137"/>
      <c r="V1178" s="137"/>
      <c r="W1178" s="137"/>
      <c r="X1178" s="137"/>
      <c r="Y1178" s="137"/>
      <c r="Z1178" s="137"/>
      <c r="AA1178" s="137"/>
      <c r="AB1178" s="129" t="str">
        <f>IF(基本情報登録!$D$10="","",IF(基本情報登録!$D$10='登録データ（女）'!F1178,1,0))</f>
        <v/>
      </c>
      <c r="AC1178" s="137"/>
    </row>
    <row r="1179" spans="13:29">
      <c r="M1179" s="137"/>
      <c r="N1179" s="137"/>
      <c r="O1179" s="137"/>
      <c r="P1179" s="137"/>
      <c r="Q1179" s="137"/>
      <c r="R1179" s="137"/>
      <c r="S1179" s="137"/>
      <c r="T1179" s="137"/>
      <c r="U1179" s="137"/>
      <c r="V1179" s="137"/>
      <c r="W1179" s="137"/>
      <c r="X1179" s="137"/>
      <c r="Y1179" s="137"/>
      <c r="Z1179" s="137"/>
      <c r="AA1179" s="137"/>
      <c r="AB1179" s="129" t="str">
        <f>IF(基本情報登録!$D$10="","",IF(基本情報登録!$D$10='登録データ（女）'!F1179,1,0))</f>
        <v/>
      </c>
      <c r="AC1179" s="137"/>
    </row>
    <row r="1180" spans="13:29">
      <c r="M1180" s="137"/>
      <c r="N1180" s="137"/>
      <c r="O1180" s="137"/>
      <c r="P1180" s="137"/>
      <c r="Q1180" s="137"/>
      <c r="R1180" s="137"/>
      <c r="S1180" s="137"/>
      <c r="T1180" s="137"/>
      <c r="U1180" s="137"/>
      <c r="V1180" s="137"/>
      <c r="W1180" s="137"/>
      <c r="X1180" s="137"/>
      <c r="Y1180" s="137"/>
      <c r="Z1180" s="137"/>
      <c r="AA1180" s="137"/>
      <c r="AB1180" s="129" t="str">
        <f>IF(基本情報登録!$D$10="","",IF(基本情報登録!$D$10='登録データ（女）'!F1180,1,0))</f>
        <v/>
      </c>
      <c r="AC1180" s="137"/>
    </row>
    <row r="1181" spans="13:29">
      <c r="M1181" s="137"/>
      <c r="N1181" s="137"/>
      <c r="O1181" s="137"/>
      <c r="P1181" s="137"/>
      <c r="Q1181" s="137"/>
      <c r="R1181" s="137"/>
      <c r="S1181" s="137"/>
      <c r="T1181" s="137"/>
      <c r="U1181" s="137"/>
      <c r="V1181" s="137"/>
      <c r="W1181" s="137"/>
      <c r="X1181" s="137"/>
      <c r="Y1181" s="137"/>
      <c r="Z1181" s="137"/>
      <c r="AA1181" s="137"/>
      <c r="AB1181" s="129" t="str">
        <f>IF(基本情報登録!$D$10="","",IF(基本情報登録!$D$10='登録データ（女）'!F1181,1,0))</f>
        <v/>
      </c>
      <c r="AC1181" s="137"/>
    </row>
    <row r="1182" spans="13:29">
      <c r="M1182" s="137"/>
      <c r="N1182" s="137"/>
      <c r="O1182" s="137"/>
      <c r="P1182" s="137"/>
      <c r="Q1182" s="137"/>
      <c r="R1182" s="137"/>
      <c r="S1182" s="137"/>
      <c r="T1182" s="137"/>
      <c r="U1182" s="137"/>
      <c r="V1182" s="137"/>
      <c r="W1182" s="137"/>
      <c r="X1182" s="137"/>
      <c r="Y1182" s="137"/>
      <c r="Z1182" s="137"/>
      <c r="AA1182" s="137"/>
      <c r="AB1182" s="129" t="str">
        <f>IF(基本情報登録!$D$10="","",IF(基本情報登録!$D$10='登録データ（女）'!F1182,1,0))</f>
        <v/>
      </c>
      <c r="AC1182" s="137"/>
    </row>
    <row r="1183" spans="13:29">
      <c r="M1183" s="137"/>
      <c r="N1183" s="137"/>
      <c r="O1183" s="137"/>
      <c r="P1183" s="137"/>
      <c r="Q1183" s="137"/>
      <c r="R1183" s="137"/>
      <c r="S1183" s="137"/>
      <c r="T1183" s="137"/>
      <c r="U1183" s="137"/>
      <c r="V1183" s="137"/>
      <c r="W1183" s="137"/>
      <c r="X1183" s="137"/>
      <c r="Y1183" s="137"/>
      <c r="Z1183" s="137"/>
      <c r="AA1183" s="137"/>
      <c r="AB1183" s="129" t="str">
        <f>IF(基本情報登録!$D$10="","",IF(基本情報登録!$D$10='登録データ（女）'!F1183,1,0))</f>
        <v/>
      </c>
      <c r="AC1183" s="137"/>
    </row>
    <row r="1184" spans="13:29">
      <c r="M1184" s="137"/>
      <c r="N1184" s="137"/>
      <c r="O1184" s="137"/>
      <c r="P1184" s="137"/>
      <c r="Q1184" s="137"/>
      <c r="R1184" s="137"/>
      <c r="S1184" s="137"/>
      <c r="T1184" s="137"/>
      <c r="U1184" s="137"/>
      <c r="V1184" s="137"/>
      <c r="W1184" s="137"/>
      <c r="X1184" s="137"/>
      <c r="Y1184" s="137"/>
      <c r="Z1184" s="137"/>
      <c r="AA1184" s="137"/>
      <c r="AB1184" s="129" t="str">
        <f>IF(基本情報登録!$D$10="","",IF(基本情報登録!$D$10='登録データ（女）'!F1184,1,0))</f>
        <v/>
      </c>
      <c r="AC1184" s="137"/>
    </row>
    <row r="1185" spans="13:29">
      <c r="M1185" s="137"/>
      <c r="N1185" s="137"/>
      <c r="O1185" s="137"/>
      <c r="P1185" s="137"/>
      <c r="Q1185" s="137"/>
      <c r="R1185" s="137"/>
      <c r="S1185" s="137"/>
      <c r="T1185" s="137"/>
      <c r="U1185" s="137"/>
      <c r="V1185" s="137"/>
      <c r="W1185" s="137"/>
      <c r="X1185" s="137"/>
      <c r="Y1185" s="137"/>
      <c r="Z1185" s="137"/>
      <c r="AA1185" s="137"/>
      <c r="AB1185" s="129" t="str">
        <f>IF(基本情報登録!$D$10="","",IF(基本情報登録!$D$10='登録データ（女）'!F1185,1,0))</f>
        <v/>
      </c>
      <c r="AC1185" s="137"/>
    </row>
    <row r="1186" spans="13:29">
      <c r="M1186" s="137"/>
      <c r="N1186" s="137"/>
      <c r="O1186" s="137"/>
      <c r="P1186" s="137"/>
      <c r="Q1186" s="137"/>
      <c r="R1186" s="137"/>
      <c r="S1186" s="137"/>
      <c r="T1186" s="137"/>
      <c r="U1186" s="137"/>
      <c r="V1186" s="137"/>
      <c r="W1186" s="137"/>
      <c r="X1186" s="137"/>
      <c r="Y1186" s="137"/>
      <c r="Z1186" s="137"/>
      <c r="AA1186" s="137"/>
      <c r="AB1186" s="129" t="str">
        <f>IF(基本情報登録!$D$10="","",IF(基本情報登録!$D$10='登録データ（女）'!F1186,1,0))</f>
        <v/>
      </c>
      <c r="AC1186" s="137"/>
    </row>
    <row r="1187" spans="13:29">
      <c r="M1187" s="137"/>
      <c r="N1187" s="137"/>
      <c r="O1187" s="137"/>
      <c r="P1187" s="137"/>
      <c r="Q1187" s="137"/>
      <c r="R1187" s="137"/>
      <c r="S1187" s="137"/>
      <c r="T1187" s="137"/>
      <c r="U1187" s="137"/>
      <c r="V1187" s="137"/>
      <c r="W1187" s="137"/>
      <c r="X1187" s="137"/>
      <c r="Y1187" s="137"/>
      <c r="Z1187" s="137"/>
      <c r="AA1187" s="137"/>
      <c r="AB1187" s="129" t="str">
        <f>IF(基本情報登録!$D$10="","",IF(基本情報登録!$D$10='登録データ（女）'!F1187,1,0))</f>
        <v/>
      </c>
      <c r="AC1187" s="137"/>
    </row>
    <row r="1188" spans="13:29">
      <c r="M1188" s="137"/>
      <c r="N1188" s="137"/>
      <c r="O1188" s="137"/>
      <c r="P1188" s="137"/>
      <c r="Q1188" s="137"/>
      <c r="R1188" s="137"/>
      <c r="S1188" s="137"/>
      <c r="T1188" s="137"/>
      <c r="U1188" s="137"/>
      <c r="V1188" s="137"/>
      <c r="W1188" s="137"/>
      <c r="X1188" s="137"/>
      <c r="Y1188" s="137"/>
      <c r="Z1188" s="137"/>
      <c r="AA1188" s="137"/>
      <c r="AB1188" s="129" t="str">
        <f>IF(基本情報登録!$D$10="","",IF(基本情報登録!$D$10='登録データ（女）'!F1188,1,0))</f>
        <v/>
      </c>
      <c r="AC1188" s="137"/>
    </row>
    <row r="1189" spans="13:29">
      <c r="M1189" s="137"/>
      <c r="N1189" s="137"/>
      <c r="O1189" s="137"/>
      <c r="P1189" s="137"/>
      <c r="Q1189" s="137"/>
      <c r="R1189" s="137"/>
      <c r="S1189" s="137"/>
      <c r="T1189" s="137"/>
      <c r="U1189" s="137"/>
      <c r="V1189" s="137"/>
      <c r="W1189" s="137"/>
      <c r="X1189" s="137"/>
      <c r="Y1189" s="137"/>
      <c r="Z1189" s="137"/>
      <c r="AA1189" s="137"/>
      <c r="AB1189" s="129" t="str">
        <f>IF(基本情報登録!$D$10="","",IF(基本情報登録!$D$10='登録データ（女）'!F1189,1,0))</f>
        <v/>
      </c>
      <c r="AC1189" s="137"/>
    </row>
    <row r="1190" spans="13:29">
      <c r="M1190" s="137"/>
      <c r="N1190" s="137"/>
      <c r="O1190" s="137"/>
      <c r="P1190" s="137"/>
      <c r="Q1190" s="137"/>
      <c r="R1190" s="137"/>
      <c r="S1190" s="137"/>
      <c r="T1190" s="137"/>
      <c r="U1190" s="137"/>
      <c r="V1190" s="137"/>
      <c r="W1190" s="137"/>
      <c r="X1190" s="137"/>
      <c r="Y1190" s="137"/>
      <c r="Z1190" s="137"/>
      <c r="AA1190" s="137"/>
      <c r="AB1190" s="129" t="str">
        <f>IF(基本情報登録!$D$10="","",IF(基本情報登録!$D$10='登録データ（女）'!F1190,1,0))</f>
        <v/>
      </c>
      <c r="AC1190" s="137"/>
    </row>
    <row r="1191" spans="13:29">
      <c r="M1191" s="137"/>
      <c r="N1191" s="137"/>
      <c r="O1191" s="137"/>
      <c r="P1191" s="137"/>
      <c r="Q1191" s="137"/>
      <c r="R1191" s="137"/>
      <c r="S1191" s="137"/>
      <c r="T1191" s="137"/>
      <c r="U1191" s="137"/>
      <c r="V1191" s="137"/>
      <c r="W1191" s="137"/>
      <c r="X1191" s="137"/>
      <c r="Y1191" s="137"/>
      <c r="Z1191" s="137"/>
      <c r="AA1191" s="137"/>
      <c r="AB1191" s="129" t="str">
        <f>IF(基本情報登録!$D$10="","",IF(基本情報登録!$D$10='登録データ（女）'!F1191,1,0))</f>
        <v/>
      </c>
      <c r="AC1191" s="137"/>
    </row>
    <row r="1192" spans="13:29">
      <c r="M1192" s="137"/>
      <c r="N1192" s="137"/>
      <c r="O1192" s="137"/>
      <c r="P1192" s="137"/>
      <c r="Q1192" s="137"/>
      <c r="R1192" s="137"/>
      <c r="S1192" s="137"/>
      <c r="T1192" s="137"/>
      <c r="U1192" s="137"/>
      <c r="V1192" s="137"/>
      <c r="W1192" s="137"/>
      <c r="X1192" s="137"/>
      <c r="Y1192" s="137"/>
      <c r="Z1192" s="137"/>
      <c r="AA1192" s="137"/>
      <c r="AB1192" s="129" t="str">
        <f>IF(基本情報登録!$D$10="","",IF(基本情報登録!$D$10='登録データ（女）'!F1192,1,0))</f>
        <v/>
      </c>
      <c r="AC1192" s="137"/>
    </row>
    <row r="1193" spans="13:29">
      <c r="M1193" s="137"/>
      <c r="N1193" s="137"/>
      <c r="O1193" s="137"/>
      <c r="P1193" s="137"/>
      <c r="Q1193" s="137"/>
      <c r="R1193" s="137"/>
      <c r="S1193" s="137"/>
      <c r="T1193" s="137"/>
      <c r="U1193" s="137"/>
      <c r="V1193" s="137"/>
      <c r="W1193" s="137"/>
      <c r="X1193" s="137"/>
      <c r="Y1193" s="137"/>
      <c r="Z1193" s="137"/>
      <c r="AA1193" s="137"/>
      <c r="AB1193" s="129" t="str">
        <f>IF(基本情報登録!$D$10="","",IF(基本情報登録!$D$10='登録データ（女）'!F1193,1,0))</f>
        <v/>
      </c>
      <c r="AC1193" s="137"/>
    </row>
    <row r="1194" spans="13:29">
      <c r="M1194" s="137"/>
      <c r="N1194" s="137"/>
      <c r="O1194" s="137"/>
      <c r="P1194" s="137"/>
      <c r="Q1194" s="137"/>
      <c r="R1194" s="137"/>
      <c r="S1194" s="137"/>
      <c r="T1194" s="137"/>
      <c r="U1194" s="137"/>
      <c r="V1194" s="137"/>
      <c r="W1194" s="137"/>
      <c r="X1194" s="137"/>
      <c r="Y1194" s="137"/>
      <c r="Z1194" s="137"/>
      <c r="AA1194" s="137"/>
      <c r="AB1194" s="129" t="str">
        <f>IF(基本情報登録!$D$10="","",IF(基本情報登録!$D$10='登録データ（女）'!F1194,1,0))</f>
        <v/>
      </c>
      <c r="AC1194" s="137"/>
    </row>
    <row r="1195" spans="13:29">
      <c r="M1195" s="137"/>
      <c r="N1195" s="137"/>
      <c r="O1195" s="137"/>
      <c r="P1195" s="137"/>
      <c r="Q1195" s="137"/>
      <c r="R1195" s="137"/>
      <c r="S1195" s="137"/>
      <c r="T1195" s="137"/>
      <c r="U1195" s="137"/>
      <c r="V1195" s="137"/>
      <c r="W1195" s="137"/>
      <c r="X1195" s="137"/>
      <c r="Y1195" s="137"/>
      <c r="Z1195" s="137"/>
      <c r="AA1195" s="137"/>
      <c r="AB1195" s="129" t="str">
        <f>IF(基本情報登録!$D$10="","",IF(基本情報登録!$D$10='登録データ（女）'!F1195,1,0))</f>
        <v/>
      </c>
      <c r="AC1195" s="137"/>
    </row>
    <row r="1196" spans="13:29">
      <c r="M1196" s="137"/>
      <c r="N1196" s="137"/>
      <c r="O1196" s="137"/>
      <c r="P1196" s="137"/>
      <c r="Q1196" s="137"/>
      <c r="R1196" s="137"/>
      <c r="S1196" s="137"/>
      <c r="T1196" s="137"/>
      <c r="U1196" s="137"/>
      <c r="V1196" s="137"/>
      <c r="W1196" s="137"/>
      <c r="X1196" s="137"/>
      <c r="Y1196" s="137"/>
      <c r="Z1196" s="137"/>
      <c r="AA1196" s="137"/>
      <c r="AB1196" s="129" t="str">
        <f>IF(基本情報登録!$D$10="","",IF(基本情報登録!$D$10='登録データ（女）'!F1196,1,0))</f>
        <v/>
      </c>
      <c r="AC1196" s="137"/>
    </row>
    <row r="1197" spans="13:29">
      <c r="M1197" s="137"/>
      <c r="N1197" s="137"/>
      <c r="O1197" s="137"/>
      <c r="P1197" s="137"/>
      <c r="T1197" s="137"/>
      <c r="U1197" s="137"/>
      <c r="V1197" s="137"/>
      <c r="W1197" s="137"/>
      <c r="X1197" s="137"/>
      <c r="Y1197" s="137"/>
      <c r="Z1197" s="137"/>
      <c r="AA1197" s="137"/>
      <c r="AB1197" s="129" t="str">
        <f>IF(基本情報登録!$D$10="","",IF(基本情報登録!$D$10='登録データ（女）'!F1197,1,0))</f>
        <v/>
      </c>
      <c r="AC1197" s="137"/>
    </row>
    <row r="1198" spans="13:29">
      <c r="M1198" s="137"/>
      <c r="N1198" s="137"/>
      <c r="O1198" s="137"/>
      <c r="P1198" s="137"/>
      <c r="T1198" s="137"/>
      <c r="U1198" s="137"/>
      <c r="V1198" s="137"/>
      <c r="W1198" s="137"/>
      <c r="X1198" s="137"/>
      <c r="Y1198" s="137"/>
      <c r="Z1198" s="137"/>
      <c r="AA1198" s="137"/>
      <c r="AB1198" s="129" t="str">
        <f>IF(基本情報登録!$D$10="","",IF(基本情報登録!$D$10='登録データ（女）'!F1198,1,0))</f>
        <v/>
      </c>
      <c r="AC1198" s="137"/>
    </row>
    <row r="1199" spans="13:29">
      <c r="M1199" s="137"/>
      <c r="N1199" s="137"/>
      <c r="O1199" s="137"/>
      <c r="P1199" s="137"/>
      <c r="T1199" s="137"/>
      <c r="U1199" s="137"/>
      <c r="V1199" s="137"/>
      <c r="W1199" s="137"/>
      <c r="X1199" s="137"/>
      <c r="Y1199" s="137"/>
      <c r="Z1199" s="137"/>
      <c r="AA1199" s="137"/>
      <c r="AB1199" s="129" t="str">
        <f>IF(基本情報登録!$D$10="","",IF(基本情報登録!$D$10='登録データ（女）'!F1199,1,0))</f>
        <v/>
      </c>
      <c r="AC1199" s="137"/>
    </row>
    <row r="1200" spans="13:29">
      <c r="M1200" s="137"/>
      <c r="N1200" s="137"/>
      <c r="O1200" s="137"/>
      <c r="P1200" s="137"/>
      <c r="T1200" s="137"/>
      <c r="U1200" s="137"/>
      <c r="V1200" s="137"/>
      <c r="W1200" s="137"/>
      <c r="X1200" s="137"/>
      <c r="Y1200" s="137"/>
      <c r="Z1200" s="137"/>
      <c r="AA1200" s="137"/>
      <c r="AB1200" s="129" t="str">
        <f>IF(基本情報登録!$D$10="","",IF(基本情報登録!$D$10='登録データ（女）'!F1200,1,0))</f>
        <v/>
      </c>
      <c r="AC1200" s="137"/>
    </row>
    <row r="1201" spans="13:29">
      <c r="M1201" s="137"/>
      <c r="N1201" s="137"/>
      <c r="O1201" s="137"/>
      <c r="P1201" s="137"/>
      <c r="T1201" s="137"/>
      <c r="U1201" s="137"/>
      <c r="V1201" s="137"/>
      <c r="W1201" s="137"/>
      <c r="X1201" s="137"/>
      <c r="Y1201" s="137"/>
      <c r="Z1201" s="137"/>
      <c r="AA1201" s="137"/>
      <c r="AB1201" s="129" t="str">
        <f>IF(基本情報登録!$D$10="","",IF(基本情報登録!$D$10='登録データ（女）'!F1201,1,0))</f>
        <v/>
      </c>
      <c r="AC1201" s="137"/>
    </row>
  </sheetData>
  <mergeCells count="5">
    <mergeCell ref="M1:P1"/>
    <mergeCell ref="Q1:W1"/>
    <mergeCell ref="X1:Y1"/>
    <mergeCell ref="Z4:Z6"/>
    <mergeCell ref="A1:H1"/>
  </mergeCells>
  <phoneticPr fontId="1"/>
  <dataValidations count="1">
    <dataValidation type="list" allowBlank="1" showInputMessage="1" showErrorMessage="1" sqref="AO5:AO71" xr:uid="{FDBCAA37-3D6B-43D9-88E0-142ADED78C65}">
      <formula1>$AR$4:$AR$11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U500"/>
  <sheetViews>
    <sheetView zoomScale="85" zoomScaleNormal="85" workbookViewId="0">
      <selection activeCell="B2" sqref="B2:O25"/>
    </sheetView>
  </sheetViews>
  <sheetFormatPr defaultColWidth="9" defaultRowHeight="12.75"/>
  <cols>
    <col min="1" max="1" width="9" style="1"/>
    <col min="2" max="2" width="15.3125" style="1" customWidth="1"/>
    <col min="3" max="3" width="20.3125" style="1" customWidth="1"/>
    <col min="4" max="4" width="14.5" style="1" customWidth="1"/>
    <col min="5" max="5" width="23" style="1" customWidth="1"/>
    <col min="6" max="6" width="9" style="1"/>
    <col min="7" max="7" width="13.8125" style="1" customWidth="1"/>
    <col min="8" max="9" width="9" style="1"/>
    <col min="10" max="12" width="15.3125" style="1" customWidth="1"/>
    <col min="13" max="20" width="9" style="1"/>
    <col min="21" max="21" width="9" style="44"/>
    <col min="22" max="16384" width="9" style="1"/>
  </cols>
  <sheetData>
    <row r="1" spans="1:15">
      <c r="B1" s="129" t="s">
        <v>113</v>
      </c>
      <c r="C1" s="129" t="s">
        <v>114</v>
      </c>
      <c r="D1" s="129" t="s">
        <v>115</v>
      </c>
      <c r="E1" s="129" t="s">
        <v>648</v>
      </c>
      <c r="F1" s="129" t="s">
        <v>116</v>
      </c>
      <c r="G1" s="129" t="s">
        <v>117</v>
      </c>
      <c r="H1" s="129" t="s">
        <v>118</v>
      </c>
      <c r="I1" s="129" t="s">
        <v>119</v>
      </c>
      <c r="J1" s="129" t="s">
        <v>120</v>
      </c>
      <c r="K1" s="129" t="s">
        <v>121</v>
      </c>
      <c r="L1" s="129" t="s">
        <v>122</v>
      </c>
      <c r="M1" s="129" t="s">
        <v>651</v>
      </c>
      <c r="N1" s="129" t="s">
        <v>652</v>
      </c>
      <c r="O1" s="129" t="s">
        <v>653</v>
      </c>
    </row>
    <row r="2" spans="1:15" ht="17.649999999999999">
      <c r="A2" s="1">
        <v>1</v>
      </c>
      <c r="B2" s="129" t="str">
        <f>IF(男子!B18="","",男子!B18+100000000)</f>
        <v/>
      </c>
      <c r="C2" s="137" t="str">
        <f>IF(B2="","",CONCATENATE(男子!C18," ","(",男子!E18,")"))</f>
        <v/>
      </c>
      <c r="D2" s="129" t="str">
        <f>IF(B2="","",男子!D18)</f>
        <v/>
      </c>
      <c r="E2" s="129" t="str">
        <f ca="1">IF($C2="","",CONCATENATE(VLOOKUP(OFFSET(男子!$B$15,3*A2,0),'登録データ（男）'!$A$3:$J$2328,9,FALSE)," ",VLOOKUP(OFFSET(男子!$B$15,3*A2,0),'登録データ（男）'!$A$3:$J$2328,10,FALSE)," ","(",LEFT(VLOOKUP(OFFSET(男子!$B$15,3*A2,0),'登録データ（男）'!$A$3:$J$2328,8,FALSE),2),")"))</f>
        <v/>
      </c>
      <c r="F2" s="129" t="str">
        <f>IF(B2="","",1)</f>
        <v/>
      </c>
      <c r="G2" s="129" t="str">
        <f>IF(B2="","",VLOOKUP(基本情報登録!$D$10,'登録データ（男）'!$M$3:$P$65,3,FALSE))</f>
        <v/>
      </c>
      <c r="H2" s="129" t="str">
        <f>IF(B2="","",VLOOKUP(男子!B18,'登録データ（男）'!$A$3:$AA$2000,5,FALSE))</f>
        <v/>
      </c>
      <c r="I2" s="129" t="str">
        <f>IF(B2="","",男子!B18)</f>
        <v/>
      </c>
      <c r="J2" s="129" t="str">
        <f>IF(B2="","",男子!AM18)</f>
        <v/>
      </c>
      <c r="K2" s="129" t="str">
        <f>IF(B2="","",男子!AM19)</f>
        <v/>
      </c>
      <c r="L2" s="129" t="str">
        <f>IF(B2="","",男子!AM20)</f>
        <v/>
      </c>
      <c r="M2" s="129" t="str">
        <f>IF(男子!BH18=0,"notOP","OPN")</f>
        <v>notOP</v>
      </c>
      <c r="N2" s="129" t="str">
        <f>IF(男子!BI18=0,"notOP","OPN")</f>
        <v>notOP</v>
      </c>
      <c r="O2" s="129" t="str">
        <f>IF(男子!BJ18=0,"notOP","OPN")</f>
        <v>notOP</v>
      </c>
    </row>
    <row r="3" spans="1:15" ht="17.649999999999999">
      <c r="A3" s="1">
        <v>2</v>
      </c>
      <c r="B3" s="129" t="str">
        <f>IF(男子!B21="","",男子!B21+100000000)</f>
        <v/>
      </c>
      <c r="C3" s="137" t="str">
        <f>IF(B3="","",CONCATENATE(男子!C21," ","(",男子!E21,")"))</f>
        <v/>
      </c>
      <c r="D3" s="129" t="str">
        <f>IF(B3="","",男子!D21)</f>
        <v/>
      </c>
      <c r="E3" s="129" t="str">
        <f ca="1">IF($C3="","",CONCATENATE(VLOOKUP(OFFSET(男子!$B$15,3*A3,0),'登録データ（男）'!$A$3:$J$2328,9,FALSE)," ",VLOOKUP(OFFSET(男子!$B$15,3*A3,0),'登録データ（男）'!$A$3:$J$2328,10,FALSE)," ","(",LEFT(VLOOKUP(OFFSET(男子!$B$15,3*A3,0),'登録データ（男）'!$A$3:$J$2328,8,FALSE),2),")"))</f>
        <v/>
      </c>
      <c r="F3" s="129" t="str">
        <f t="shared" ref="F3:F66" si="0">IF(B3="","",1)</f>
        <v/>
      </c>
      <c r="G3" s="129" t="str">
        <f>IF(B3="","",VLOOKUP(基本情報登録!$D$10,'登録データ（男）'!$M$3:$P$65,3,FALSE))</f>
        <v/>
      </c>
      <c r="H3" s="141" t="str">
        <f>IF(B3="","",VLOOKUP(男子!B21,'登録データ（男）'!$A$3:$AA$2000,5,FALSE))</f>
        <v/>
      </c>
      <c r="I3" s="129" t="str">
        <f>IF(B3="","",男子!B21)</f>
        <v/>
      </c>
      <c r="J3" s="129" t="str">
        <f>IF(B3="","",男子!AM21)</f>
        <v/>
      </c>
      <c r="K3" s="129" t="str">
        <f>IF(B3="","",男子!AM22)</f>
        <v/>
      </c>
      <c r="L3" s="129" t="str">
        <f>IF(B3="","",男子!AM23)</f>
        <v/>
      </c>
      <c r="M3" s="129" t="str">
        <f>IF(男子!BH19=0,"notOP","OPN")</f>
        <v>notOP</v>
      </c>
      <c r="N3" s="129" t="str">
        <f>IF(男子!BI19=0,"notOP","OPN")</f>
        <v>notOP</v>
      </c>
      <c r="O3" s="129" t="str">
        <f>IF(男子!BJ19=0,"notOP","OPN")</f>
        <v>notOP</v>
      </c>
    </row>
    <row r="4" spans="1:15" ht="17.649999999999999">
      <c r="A4" s="1">
        <v>3</v>
      </c>
      <c r="B4" s="129" t="str">
        <f>IF(男子!B24="","",男子!B24+100000000)</f>
        <v/>
      </c>
      <c r="C4" s="137" t="str">
        <f>IF(B4="","",CONCATENATE(男子!C24," ","(",男子!E24,")"))</f>
        <v/>
      </c>
      <c r="D4" s="129" t="str">
        <f>IF(B4="","",男子!D24)</f>
        <v/>
      </c>
      <c r="E4" s="129" t="str">
        <f ca="1">IF($C4="","",CONCATENATE(VLOOKUP(OFFSET(男子!$B$15,3*A4,0),'登録データ（男）'!$A$3:$J$2328,9,FALSE)," ",VLOOKUP(OFFSET(男子!$B$15,3*A4,0),'登録データ（男）'!$A$3:$J$2328,10,FALSE)," ","(",LEFT(VLOOKUP(OFFSET(男子!$B$15,3*A4,0),'登録データ（男）'!$A$3:$J$2328,8,FALSE),2),")"))</f>
        <v/>
      </c>
      <c r="F4" s="129" t="str">
        <f t="shared" si="0"/>
        <v/>
      </c>
      <c r="G4" s="129" t="str">
        <f>IF(B4="","",VLOOKUP(基本情報登録!$D$10,'登録データ（男）'!$M$3:$P$65,3,FALSE))</f>
        <v/>
      </c>
      <c r="H4" s="129" t="str">
        <f>IF(B4="","",VLOOKUP(男子!B24,'登録データ（男）'!$A$3:$AA$2000,5,FALSE))</f>
        <v/>
      </c>
      <c r="I4" s="129" t="str">
        <f>IF(B4="","",男子!B24)</f>
        <v/>
      </c>
      <c r="J4" s="129" t="str">
        <f>IF(B4="","",男子!AM24)</f>
        <v/>
      </c>
      <c r="K4" s="129" t="str">
        <f>IF(B4="","",男子!AM25)</f>
        <v/>
      </c>
      <c r="L4" s="129" t="str">
        <f>IF(B4="","",男子!AM26)</f>
        <v/>
      </c>
      <c r="M4" s="129" t="str">
        <f>IF(男子!BH20=0,"notOP","OPN")</f>
        <v>notOP</v>
      </c>
      <c r="N4" s="129" t="str">
        <f>IF(男子!BI20=0,"notOP","OPN")</f>
        <v>notOP</v>
      </c>
      <c r="O4" s="129" t="str">
        <f>IF(男子!BJ20=0,"notOP","OPN")</f>
        <v>notOP</v>
      </c>
    </row>
    <row r="5" spans="1:15" ht="17.649999999999999">
      <c r="A5" s="1">
        <v>4</v>
      </c>
      <c r="B5" s="129" t="str">
        <f>IF(男子!B27="","",男子!B27+100000000)</f>
        <v/>
      </c>
      <c r="C5" s="137" t="str">
        <f>IF(B5="","",CONCATENATE(男子!C27," ","(",男子!E27,")"))</f>
        <v/>
      </c>
      <c r="D5" s="129" t="str">
        <f>IF(B5="","",男子!D27)</f>
        <v/>
      </c>
      <c r="E5" s="129" t="str">
        <f ca="1">IF($C5="","",CONCATENATE(VLOOKUP(OFFSET(男子!$B$15,3*A5,0),'登録データ（男）'!$A$3:$J$2328,9,FALSE)," ",VLOOKUP(OFFSET(男子!$B$15,3*A5,0),'登録データ（男）'!$A$3:$J$2328,10,FALSE)," ","(",LEFT(VLOOKUP(OFFSET(男子!$B$15,3*A5,0),'登録データ（男）'!$A$3:$J$2328,8,FALSE),2),")"))</f>
        <v/>
      </c>
      <c r="F5" s="129" t="str">
        <f t="shared" si="0"/>
        <v/>
      </c>
      <c r="G5" s="129" t="str">
        <f>IF(B5="","",VLOOKUP(基本情報登録!$D$10,'登録データ（男）'!$M$3:$P$65,3,FALSE))</f>
        <v/>
      </c>
      <c r="H5" s="129" t="str">
        <f>IF(B5="","",VLOOKUP(男子!B27,'登録データ（男）'!$A$3:$AA$2000,5,FALSE))</f>
        <v/>
      </c>
      <c r="I5" s="129" t="str">
        <f>IF(B5="","",男子!B27)</f>
        <v/>
      </c>
      <c r="J5" s="129" t="str">
        <f>IF(B5="","",男子!AM27)</f>
        <v/>
      </c>
      <c r="K5" s="129" t="str">
        <f>IF(B5="","",男子!AM28)</f>
        <v/>
      </c>
      <c r="L5" s="129" t="str">
        <f>IF(B5="","",男子!AM29)</f>
        <v/>
      </c>
      <c r="M5" s="129" t="str">
        <f>IF(男子!BH21=0,"notOP","OPN")</f>
        <v>notOP</v>
      </c>
      <c r="N5" s="129" t="str">
        <f>IF(男子!BI21=0,"notOP","OPN")</f>
        <v>notOP</v>
      </c>
      <c r="O5" s="129" t="str">
        <f>IF(男子!BJ21=0,"notOP","OPN")</f>
        <v>notOP</v>
      </c>
    </row>
    <row r="6" spans="1:15" ht="17.649999999999999">
      <c r="A6" s="1">
        <v>5</v>
      </c>
      <c r="B6" s="129" t="str">
        <f>IF(男子!B30="","",男子!B30+100000000)</f>
        <v/>
      </c>
      <c r="C6" s="137" t="str">
        <f>IF(B6="","",CONCATENATE(男子!C30," ","(",男子!E30,")"))</f>
        <v/>
      </c>
      <c r="D6" s="129" t="str">
        <f>IF(B6="","",男子!D30)</f>
        <v/>
      </c>
      <c r="E6" s="129" t="str">
        <f ca="1">IF($C6="","",CONCATENATE(VLOOKUP(OFFSET(男子!$B$15,3*A6,0),'登録データ（男）'!$A$3:$J$2328,9,FALSE)," ",VLOOKUP(OFFSET(男子!$B$15,3*A6,0),'登録データ（男）'!$A$3:$J$2328,10,FALSE)," ","(",LEFT(VLOOKUP(OFFSET(男子!$B$15,3*A6,0),'登録データ（男）'!$A$3:$J$2328,8,FALSE),2),")"))</f>
        <v/>
      </c>
      <c r="F6" s="129" t="str">
        <f t="shared" si="0"/>
        <v/>
      </c>
      <c r="G6" s="129" t="str">
        <f>IF(B6="","",VLOOKUP(基本情報登録!$D$10,'登録データ（男）'!$M$3:$P$65,3,FALSE))</f>
        <v/>
      </c>
      <c r="H6" s="129" t="str">
        <f>IF(B6="","",VLOOKUP(男子!B30,'登録データ（男）'!$A$3:$AA$2000,5,FALSE))</f>
        <v/>
      </c>
      <c r="I6" s="129" t="str">
        <f>IF(B6="","",男子!B30)</f>
        <v/>
      </c>
      <c r="J6" s="129" t="str">
        <f>IF(B6="","",男子!AM30)</f>
        <v/>
      </c>
      <c r="K6" s="129" t="str">
        <f>IF(B6="","",男子!AM31)</f>
        <v/>
      </c>
      <c r="L6" s="129" t="str">
        <f>IF(B6="","",男子!AM32)</f>
        <v/>
      </c>
      <c r="M6" s="129" t="str">
        <f>IF(男子!BH22=0,"notOP","OPN")</f>
        <v>notOP</v>
      </c>
      <c r="N6" s="129" t="str">
        <f>IF(男子!BI22=0,"notOP","OPN")</f>
        <v>notOP</v>
      </c>
      <c r="O6" s="129" t="str">
        <f>IF(男子!BJ22=0,"notOP","OPN")</f>
        <v>notOP</v>
      </c>
    </row>
    <row r="7" spans="1:15" ht="17.649999999999999">
      <c r="A7" s="1">
        <v>6</v>
      </c>
      <c r="B7" s="129" t="str">
        <f>IF(男子!B33="","",男子!B33+100000000)</f>
        <v/>
      </c>
      <c r="C7" s="137" t="str">
        <f>IF(B7="","",CONCATENATE(男子!C33," ","(",男子!E33,")"))</f>
        <v/>
      </c>
      <c r="D7" s="129" t="str">
        <f>IF(B7="","",男子!D33)</f>
        <v/>
      </c>
      <c r="E7" s="129" t="str">
        <f ca="1">IF($C7="","",CONCATENATE(VLOOKUP(OFFSET(男子!$B$15,3*A7,0),'登録データ（男）'!$A$3:$J$2328,9,FALSE)," ",VLOOKUP(OFFSET(男子!$B$15,3*A7,0),'登録データ（男）'!$A$3:$J$2328,10,FALSE)," ","(",LEFT(VLOOKUP(OFFSET(男子!$B$15,3*A7,0),'登録データ（男）'!$A$3:$J$2328,8,FALSE),2),")"))</f>
        <v/>
      </c>
      <c r="F7" s="129" t="str">
        <f t="shared" si="0"/>
        <v/>
      </c>
      <c r="G7" s="129" t="str">
        <f>IF(B7="","",VLOOKUP(基本情報登録!$D$10,'登録データ（男）'!$M$3:$P$65,3,FALSE))</f>
        <v/>
      </c>
      <c r="H7" s="129" t="str">
        <f>IF(B7="","",VLOOKUP(男子!B33,'登録データ（男）'!$A$3:$AA$2000,5,FALSE))</f>
        <v/>
      </c>
      <c r="I7" s="129" t="str">
        <f>IF(B7="","",男子!B33)</f>
        <v/>
      </c>
      <c r="J7" s="129" t="str">
        <f>IF(B7="","",男子!AM33)</f>
        <v/>
      </c>
      <c r="K7" s="129" t="str">
        <f>IF(B7="","",男子!AM34)</f>
        <v/>
      </c>
      <c r="L7" s="129" t="str">
        <f>IF(B7="","",男子!AM35)</f>
        <v/>
      </c>
      <c r="M7" s="129" t="str">
        <f>IF(男子!BH23=0,"notOP","OPN")</f>
        <v>notOP</v>
      </c>
      <c r="N7" s="129" t="str">
        <f>IF(男子!BI23=0,"notOP","OPN")</f>
        <v>notOP</v>
      </c>
      <c r="O7" s="129" t="str">
        <f>IF(男子!BJ23=0,"notOP","OPN")</f>
        <v>notOP</v>
      </c>
    </row>
    <row r="8" spans="1:15" ht="17.649999999999999">
      <c r="A8" s="1">
        <v>7</v>
      </c>
      <c r="B8" s="129" t="str">
        <f>IF(男子!B36="","",男子!B36+100000000)</f>
        <v/>
      </c>
      <c r="C8" s="137" t="str">
        <f>IF(B8="","",CONCATENATE(男子!C36," ","(",男子!E36,")"))</f>
        <v/>
      </c>
      <c r="D8" s="129" t="str">
        <f>IF(B8="","",男子!D36)</f>
        <v/>
      </c>
      <c r="E8" s="129" t="str">
        <f ca="1">IF($C8="","",CONCATENATE(VLOOKUP(OFFSET(男子!$B$15,3*A8,0),'登録データ（男）'!$A$3:$J$2328,9,FALSE)," ",VLOOKUP(OFFSET(男子!$B$15,3*A8,0),'登録データ（男）'!$A$3:$J$2328,10,FALSE)," ","(",LEFT(VLOOKUP(OFFSET(男子!$B$15,3*A8,0),'登録データ（男）'!$A$3:$J$2328,8,FALSE),2),")"))</f>
        <v/>
      </c>
      <c r="F8" s="129" t="str">
        <f t="shared" si="0"/>
        <v/>
      </c>
      <c r="G8" s="129" t="str">
        <f>IF(B8="","",VLOOKUP(基本情報登録!$D$10,'登録データ（男）'!$M$3:$P$65,3,FALSE))</f>
        <v/>
      </c>
      <c r="H8" s="129" t="str">
        <f>IF(B8="","",VLOOKUP(男子!B36,'登録データ（男）'!$A$3:$AA$2000,5,FALSE))</f>
        <v/>
      </c>
      <c r="I8" s="129" t="str">
        <f>IF(B8="","",男子!B36)</f>
        <v/>
      </c>
      <c r="J8" s="129" t="str">
        <f>IF(B8="","",男子!AM36)</f>
        <v/>
      </c>
      <c r="K8" s="129" t="str">
        <f>IF(B8="","",男子!AM37)</f>
        <v/>
      </c>
      <c r="L8" s="129" t="str">
        <f>IF(B8="","",男子!AM38)</f>
        <v/>
      </c>
      <c r="M8" s="129" t="str">
        <f>IF(男子!BH24=0,"notOP","OPN")</f>
        <v>notOP</v>
      </c>
      <c r="N8" s="129" t="str">
        <f>IF(男子!BI24=0,"notOP","OPN")</f>
        <v>notOP</v>
      </c>
      <c r="O8" s="129" t="str">
        <f>IF(男子!BJ24=0,"notOP","OPN")</f>
        <v>notOP</v>
      </c>
    </row>
    <row r="9" spans="1:15" ht="17.649999999999999">
      <c r="A9" s="1">
        <v>8</v>
      </c>
      <c r="B9" s="129" t="str">
        <f>IF(男子!B39="","",男子!B39+100000000)</f>
        <v/>
      </c>
      <c r="C9" s="137" t="str">
        <f>IF(B9="","",CONCATENATE(男子!C39," ","(",男子!E39,")"))</f>
        <v/>
      </c>
      <c r="D9" s="129" t="str">
        <f>IF(B9="","",男子!D39)</f>
        <v/>
      </c>
      <c r="E9" s="129" t="str">
        <f ca="1">IF($C9="","",CONCATENATE(VLOOKUP(OFFSET(男子!$B$15,3*A9,0),'登録データ（男）'!$A$3:$J$2328,9,FALSE)," ",VLOOKUP(OFFSET(男子!$B$15,3*A9,0),'登録データ（男）'!$A$3:$J$2328,10,FALSE)," ","(",LEFT(VLOOKUP(OFFSET(男子!$B$15,3*A9,0),'登録データ（男）'!$A$3:$J$2328,8,FALSE),2),")"))</f>
        <v/>
      </c>
      <c r="F9" s="129" t="str">
        <f t="shared" si="0"/>
        <v/>
      </c>
      <c r="G9" s="129" t="str">
        <f>IF(B9="","",VLOOKUP(基本情報登録!$D$10,'登録データ（男）'!$M$3:$P$65,3,FALSE))</f>
        <v/>
      </c>
      <c r="H9" s="129" t="str">
        <f>IF(B9="","",VLOOKUP(男子!B39,'登録データ（男）'!$A$3:$AA$2000,5,FALSE))</f>
        <v/>
      </c>
      <c r="I9" s="129" t="str">
        <f>IF(B9="","",男子!B39)</f>
        <v/>
      </c>
      <c r="J9" s="129" t="str">
        <f>IF(B9="","",男子!AM39)</f>
        <v/>
      </c>
      <c r="K9" s="129" t="str">
        <f>IF(B9="","",男子!AM40)</f>
        <v/>
      </c>
      <c r="L9" s="129" t="str">
        <f>IF(B9="","",男子!AM41)</f>
        <v/>
      </c>
      <c r="M9" s="129" t="str">
        <f>IF(男子!BH25=0,"notOP","OPN")</f>
        <v>notOP</v>
      </c>
      <c r="N9" s="129" t="str">
        <f>IF(男子!BI25=0,"notOP","OPN")</f>
        <v>notOP</v>
      </c>
      <c r="O9" s="129" t="str">
        <f>IF(男子!BJ25=0,"notOP","OPN")</f>
        <v>notOP</v>
      </c>
    </row>
    <row r="10" spans="1:15" ht="17.649999999999999">
      <c r="A10" s="1">
        <v>9</v>
      </c>
      <c r="B10" s="129" t="str">
        <f>IF(男子!B42="","",男子!B42+100000000)</f>
        <v/>
      </c>
      <c r="C10" s="137" t="str">
        <f>IF(B10="","",CONCATENATE(男子!C42," ","(",男子!E42,")"))</f>
        <v/>
      </c>
      <c r="D10" s="129" t="str">
        <f>IF(B10="","",男子!D42)</f>
        <v/>
      </c>
      <c r="E10" s="129" t="str">
        <f ca="1">IF($C10="","",CONCATENATE(VLOOKUP(OFFSET(男子!$B$15,3*A10,0),'登録データ（男）'!$A$3:$J$2328,9,FALSE)," ",VLOOKUP(OFFSET(男子!$B$15,3*A10,0),'登録データ（男）'!$A$3:$J$2328,10,FALSE)," ","(",LEFT(VLOOKUP(OFFSET(男子!$B$15,3*A10,0),'登録データ（男）'!$A$3:$J$2328,8,FALSE),2),")"))</f>
        <v/>
      </c>
      <c r="F10" s="129" t="str">
        <f t="shared" si="0"/>
        <v/>
      </c>
      <c r="G10" s="129" t="str">
        <f>IF(B10="","",VLOOKUP(基本情報登録!$D$10,'登録データ（男）'!$M$3:$P$65,3,FALSE))</f>
        <v/>
      </c>
      <c r="H10" s="129" t="str">
        <f>IF(B10="","",VLOOKUP(男子!B42,'登録データ（男）'!$A$3:$AA$2000,5,FALSE))</f>
        <v/>
      </c>
      <c r="I10" s="129" t="str">
        <f>IF(B10="","",男子!B42)</f>
        <v/>
      </c>
      <c r="J10" s="129" t="str">
        <f>IF(B10="","",男子!AM42)</f>
        <v/>
      </c>
      <c r="K10" s="129" t="str">
        <f>IF(B10="","",男子!AM43)</f>
        <v/>
      </c>
      <c r="L10" s="129" t="str">
        <f>IF(B10="","",男子!AM44)</f>
        <v/>
      </c>
      <c r="M10" s="129" t="str">
        <f>IF(男子!BH26=0,"notOP","OPN")</f>
        <v>notOP</v>
      </c>
      <c r="N10" s="129" t="str">
        <f>IF(男子!BI26=0,"notOP","OPN")</f>
        <v>notOP</v>
      </c>
      <c r="O10" s="129" t="str">
        <f>IF(男子!BJ26=0,"notOP","OPN")</f>
        <v>notOP</v>
      </c>
    </row>
    <row r="11" spans="1:15" ht="17.649999999999999">
      <c r="A11" s="1">
        <v>10</v>
      </c>
      <c r="B11" s="129" t="str">
        <f>IF(男子!B45="","",男子!B45+100000000)</f>
        <v/>
      </c>
      <c r="C11" s="137" t="str">
        <f>IF(B11="","",CONCATENATE(男子!C45," ","(",男子!E45,")"))</f>
        <v/>
      </c>
      <c r="D11" s="129" t="str">
        <f>IF(B11="","",男子!D45)</f>
        <v/>
      </c>
      <c r="E11" s="129" t="str">
        <f ca="1">IF($C11="","",CONCATENATE(VLOOKUP(OFFSET(男子!$B$15,3*A11,0),'登録データ（男）'!$A$3:$J$2328,9,FALSE)," ",VLOOKUP(OFFSET(男子!$B$15,3*A11,0),'登録データ（男）'!$A$3:$J$2328,10,FALSE)," ","(",LEFT(VLOOKUP(OFFSET(男子!$B$15,3*A11,0),'登録データ（男）'!$A$3:$J$2328,8,FALSE),2),")"))</f>
        <v/>
      </c>
      <c r="F11" s="129" t="str">
        <f t="shared" si="0"/>
        <v/>
      </c>
      <c r="G11" s="129" t="str">
        <f>IF(B11="","",VLOOKUP(基本情報登録!$D$10,'登録データ（男）'!$M$3:$P$65,3,FALSE))</f>
        <v/>
      </c>
      <c r="H11" s="129" t="str">
        <f>IF(B11="","",VLOOKUP(男子!B45,'登録データ（男）'!$A$3:$AA$2000,5,FALSE))</f>
        <v/>
      </c>
      <c r="I11" s="129" t="str">
        <f>IF(B11="","",男子!B45)</f>
        <v/>
      </c>
      <c r="J11" s="129" t="str">
        <f>IF(B11="","",男子!AM45)</f>
        <v/>
      </c>
      <c r="K11" s="129" t="str">
        <f>IF(B11="","",男子!AM46)</f>
        <v/>
      </c>
      <c r="L11" s="129" t="str">
        <f>IF(B11="","",男子!AM47)</f>
        <v/>
      </c>
      <c r="M11" s="129" t="str">
        <f>IF(男子!BH27=0,"notOP","OPN")</f>
        <v>notOP</v>
      </c>
      <c r="N11" s="129" t="str">
        <f>IF(男子!BI27=0,"notOP","OPN")</f>
        <v>notOP</v>
      </c>
      <c r="O11" s="129" t="str">
        <f>IF(男子!BJ27=0,"notOP","OPN")</f>
        <v>notOP</v>
      </c>
    </row>
    <row r="12" spans="1:15" ht="17.649999999999999">
      <c r="A12" s="1">
        <v>11</v>
      </c>
      <c r="B12" s="129" t="str">
        <f>IF(男子!B48="","",男子!B48+100000000)</f>
        <v/>
      </c>
      <c r="C12" s="137" t="str">
        <f>IF(B12="","",CONCATENATE(男子!C48," ","(",男子!E48,")"))</f>
        <v/>
      </c>
      <c r="D12" s="129" t="str">
        <f>IF(B12="","",男子!D48)</f>
        <v/>
      </c>
      <c r="E12" s="129" t="str">
        <f ca="1">IF($C12="","",CONCATENATE(VLOOKUP(OFFSET(男子!$B$15,3*A12,0),'登録データ（男）'!$A$3:$J$2328,9,FALSE)," ",VLOOKUP(OFFSET(男子!$B$15,3*A12,0),'登録データ（男）'!$A$3:$J$2328,10,FALSE)," ","(",LEFT(VLOOKUP(OFFSET(男子!$B$15,3*A12,0),'登録データ（男）'!$A$3:$J$2328,8,FALSE),2),")"))</f>
        <v/>
      </c>
      <c r="F12" s="129" t="str">
        <f t="shared" si="0"/>
        <v/>
      </c>
      <c r="G12" s="129" t="str">
        <f>IF(B12="","",VLOOKUP(基本情報登録!$D$10,'登録データ（男）'!$M$3:$P$65,3,FALSE))</f>
        <v/>
      </c>
      <c r="H12" s="129" t="str">
        <f>IF(B12="","",VLOOKUP(男子!B48,'登録データ（男）'!$A$3:$AA$2000,5,FALSE))</f>
        <v/>
      </c>
      <c r="I12" s="129" t="str">
        <f>IF(B12="","",男子!B48)</f>
        <v/>
      </c>
      <c r="J12" s="129" t="str">
        <f>IF(B12="","",男子!AM48)</f>
        <v/>
      </c>
      <c r="K12" s="129" t="str">
        <f>IF(B12="","",男子!AM49)</f>
        <v/>
      </c>
      <c r="L12" s="129" t="str">
        <f>IF(B12="","",男子!AM50)</f>
        <v/>
      </c>
      <c r="M12" s="129" t="str">
        <f>IF(男子!BH28=0,"notOP","OPN")</f>
        <v>notOP</v>
      </c>
      <c r="N12" s="129" t="str">
        <f>IF(男子!BI28=0,"notOP","OPN")</f>
        <v>notOP</v>
      </c>
      <c r="O12" s="129" t="str">
        <f>IF(男子!BJ28=0,"notOP","OPN")</f>
        <v>notOP</v>
      </c>
    </row>
    <row r="13" spans="1:15" ht="17.649999999999999">
      <c r="A13" s="1">
        <v>12</v>
      </c>
      <c r="B13" s="129" t="str">
        <f>IF(男子!B51="","",男子!B51+100000000)</f>
        <v/>
      </c>
      <c r="C13" s="137" t="str">
        <f>IF(B13="","",CONCATENATE(男子!C51," ","(",男子!E51,")"))</f>
        <v/>
      </c>
      <c r="D13" s="129" t="str">
        <f>IF(B13="","",男子!D51)</f>
        <v/>
      </c>
      <c r="E13" s="129" t="str">
        <f ca="1">IF($C13="","",CONCATENATE(VLOOKUP(OFFSET(男子!$B$15,3*A13,0),'登録データ（男）'!$A$3:$J$2328,9,FALSE)," ",VLOOKUP(OFFSET(男子!$B$15,3*A13,0),'登録データ（男）'!$A$3:$J$2328,10,FALSE)," ","(",LEFT(VLOOKUP(OFFSET(男子!$B$15,3*A13,0),'登録データ（男）'!$A$3:$J$2328,8,FALSE),2),")"))</f>
        <v/>
      </c>
      <c r="F13" s="129" t="str">
        <f t="shared" si="0"/>
        <v/>
      </c>
      <c r="G13" s="129" t="str">
        <f>IF(B13="","",VLOOKUP(基本情報登録!$D$10,'登録データ（男）'!$M$3:$P$65,3,FALSE))</f>
        <v/>
      </c>
      <c r="H13" s="129" t="str">
        <f>IF(B13="","",VLOOKUP(男子!B51,'登録データ（男）'!$A$3:$AA$2000,5,FALSE))</f>
        <v/>
      </c>
      <c r="I13" s="129" t="str">
        <f>IF(B13="","",男子!B51)</f>
        <v/>
      </c>
      <c r="J13" s="129" t="str">
        <f>IF(B13="","",男子!AM51)</f>
        <v/>
      </c>
      <c r="K13" s="129" t="str">
        <f>IF(B13="","",男子!AM52)</f>
        <v/>
      </c>
      <c r="L13" s="129" t="str">
        <f>IF(B13="","",男子!AM53)</f>
        <v/>
      </c>
      <c r="M13" s="129" t="str">
        <f>IF(男子!BH29=0,"notOP","OPN")</f>
        <v>notOP</v>
      </c>
      <c r="N13" s="129" t="str">
        <f>IF(男子!BI29=0,"notOP","OPN")</f>
        <v>notOP</v>
      </c>
      <c r="O13" s="129" t="str">
        <f>IF(男子!BJ29=0,"notOP","OPN")</f>
        <v>notOP</v>
      </c>
    </row>
    <row r="14" spans="1:15" ht="17.649999999999999">
      <c r="A14" s="1">
        <v>13</v>
      </c>
      <c r="B14" s="129" t="str">
        <f>IF(男子!B54="","",男子!B54+100000000)</f>
        <v/>
      </c>
      <c r="C14" s="137" t="str">
        <f>IF(B14="","",CONCATENATE(男子!C54," ","(",男子!E54,")"))</f>
        <v/>
      </c>
      <c r="D14" s="129" t="str">
        <f>IF(B14="","",男子!D54)</f>
        <v/>
      </c>
      <c r="E14" s="129" t="str">
        <f ca="1">IF($C14="","",CONCATENATE(VLOOKUP(OFFSET(男子!$B$15,3*A14,0),'登録データ（男）'!$A$3:$J$2328,9,FALSE)," ",VLOOKUP(OFFSET(男子!$B$15,3*A14,0),'登録データ（男）'!$A$3:$J$2328,10,FALSE)," ","(",LEFT(VLOOKUP(OFFSET(男子!$B$15,3*A14,0),'登録データ（男）'!$A$3:$J$2328,8,FALSE),2),")"))</f>
        <v/>
      </c>
      <c r="F14" s="129" t="str">
        <f t="shared" si="0"/>
        <v/>
      </c>
      <c r="G14" s="129" t="str">
        <f>IF(B14="","",VLOOKUP(基本情報登録!$D$10,'登録データ（男）'!$M$3:$P$65,3,FALSE))</f>
        <v/>
      </c>
      <c r="H14" s="129" t="str">
        <f>IF(B14="","",VLOOKUP(男子!B54,'登録データ（男）'!$A$3:$AA$2000,5,FALSE))</f>
        <v/>
      </c>
      <c r="I14" s="129" t="str">
        <f>IF(B14="","",男子!B54)</f>
        <v/>
      </c>
      <c r="J14" s="129" t="str">
        <f>IF(B14="","",男子!AM54)</f>
        <v/>
      </c>
      <c r="K14" s="129" t="str">
        <f>IF(B14="","",男子!AM55)</f>
        <v/>
      </c>
      <c r="L14" s="129" t="str">
        <f>IF(B14="","",男子!AM56)</f>
        <v/>
      </c>
      <c r="M14" s="129" t="str">
        <f>IF(男子!BH30=0,"notOP","OPN")</f>
        <v>notOP</v>
      </c>
      <c r="N14" s="129" t="str">
        <f>IF(男子!BI30=0,"notOP","OPN")</f>
        <v>notOP</v>
      </c>
      <c r="O14" s="129" t="str">
        <f>IF(男子!BJ30=0,"notOP","OPN")</f>
        <v>notOP</v>
      </c>
    </row>
    <row r="15" spans="1:15" ht="17.649999999999999">
      <c r="A15" s="1">
        <v>14</v>
      </c>
      <c r="B15" s="129" t="str">
        <f>IF(男子!B57="","",男子!B57+100000000)</f>
        <v/>
      </c>
      <c r="C15" s="137" t="str">
        <f>IF(B15="","",CONCATENATE(男子!C57," ","(",男子!E57,")"))</f>
        <v/>
      </c>
      <c r="D15" s="129" t="str">
        <f>IF(B15="","",男子!D57)</f>
        <v/>
      </c>
      <c r="E15" s="129" t="str">
        <f ca="1">IF($C15="","",CONCATENATE(VLOOKUP(OFFSET(男子!$B$15,3*A15,0),'登録データ（男）'!$A$3:$J$2328,9,FALSE)," ",VLOOKUP(OFFSET(男子!$B$15,3*A15,0),'登録データ（男）'!$A$3:$J$2328,10,FALSE)," ","(",LEFT(VLOOKUP(OFFSET(男子!$B$15,3*A15,0),'登録データ（男）'!$A$3:$J$2328,8,FALSE),2),")"))</f>
        <v/>
      </c>
      <c r="F15" s="129" t="str">
        <f t="shared" si="0"/>
        <v/>
      </c>
      <c r="G15" s="129" t="str">
        <f>IF(B15="","",VLOOKUP(基本情報登録!$D$10,'登録データ（男）'!$M$3:$P$65,3,FALSE))</f>
        <v/>
      </c>
      <c r="H15" s="129" t="str">
        <f>IF(B15="","",VLOOKUP(男子!B57,'登録データ（男）'!$A$3:$AA$2000,5,FALSE))</f>
        <v/>
      </c>
      <c r="I15" s="129" t="str">
        <f>IF(B15="","",男子!B57)</f>
        <v/>
      </c>
      <c r="J15" s="129" t="str">
        <f>IF(B15="","",男子!AM57)</f>
        <v/>
      </c>
      <c r="K15" s="129" t="str">
        <f>IF(B15="","",男子!AM58)</f>
        <v/>
      </c>
      <c r="L15" s="129" t="str">
        <f>IF(B15="","",男子!AM59)</f>
        <v/>
      </c>
      <c r="M15" s="129" t="str">
        <f>IF(男子!BH31=0,"notOP","OPN")</f>
        <v>notOP</v>
      </c>
      <c r="N15" s="129" t="str">
        <f>IF(男子!BI31=0,"notOP","OPN")</f>
        <v>notOP</v>
      </c>
      <c r="O15" s="129" t="str">
        <f>IF(男子!BJ31=0,"notOP","OPN")</f>
        <v>notOP</v>
      </c>
    </row>
    <row r="16" spans="1:15" ht="17.649999999999999">
      <c r="A16" s="1">
        <v>15</v>
      </c>
      <c r="B16" s="129" t="str">
        <f>IF(男子!B60="","",男子!B60+100000000)</f>
        <v/>
      </c>
      <c r="C16" s="137" t="str">
        <f>IF(B16="","",CONCATENATE(男子!C60," ","(",男子!E60,")"))</f>
        <v/>
      </c>
      <c r="D16" s="129" t="str">
        <f>IF(B16="","",男子!D60)</f>
        <v/>
      </c>
      <c r="E16" s="129" t="str">
        <f ca="1">IF($C16="","",CONCATENATE(VLOOKUP(OFFSET(男子!$B$15,3*A16,0),'登録データ（男）'!$A$3:$J$2328,9,FALSE)," ",VLOOKUP(OFFSET(男子!$B$15,3*A16,0),'登録データ（男）'!$A$3:$J$2328,10,FALSE)," ","(",LEFT(VLOOKUP(OFFSET(男子!$B$15,3*A16,0),'登録データ（男）'!$A$3:$J$2328,8,FALSE),2),")"))</f>
        <v/>
      </c>
      <c r="F16" s="129" t="str">
        <f t="shared" si="0"/>
        <v/>
      </c>
      <c r="G16" s="129" t="str">
        <f>IF(B16="","",VLOOKUP(基本情報登録!$D$10,'登録データ（男）'!$M$3:$P$65,3,FALSE))</f>
        <v/>
      </c>
      <c r="H16" s="129" t="str">
        <f>IF(B16="","",VLOOKUP(男子!B60,'登録データ（男）'!$A$3:$AA$2000,5,FALSE))</f>
        <v/>
      </c>
      <c r="I16" s="129" t="str">
        <f>IF(B16="","",男子!B60)</f>
        <v/>
      </c>
      <c r="J16" s="129" t="str">
        <f>IF(B16="","",男子!AM60)</f>
        <v/>
      </c>
      <c r="K16" s="129" t="str">
        <f>IF(B16="","",男子!AM61)</f>
        <v/>
      </c>
      <c r="L16" s="129" t="str">
        <f>IF(B16="","",男子!AM62)</f>
        <v/>
      </c>
      <c r="M16" s="129" t="str">
        <f>IF(男子!BH32=0,"notOP","OPN")</f>
        <v>notOP</v>
      </c>
      <c r="N16" s="129" t="str">
        <f>IF(男子!BI32=0,"notOP","OPN")</f>
        <v>notOP</v>
      </c>
      <c r="O16" s="129" t="str">
        <f>IF(男子!BJ32=0,"notOP","OPN")</f>
        <v>notOP</v>
      </c>
    </row>
    <row r="17" spans="1:15" ht="17.649999999999999">
      <c r="A17" s="1">
        <v>16</v>
      </c>
      <c r="B17" s="129" t="str">
        <f>IF(男子!B63="","",男子!B63+100000000)</f>
        <v/>
      </c>
      <c r="C17" s="137" t="str">
        <f>IF(B17="","",CONCATENATE(男子!C63," ","(",男子!E63,")"))</f>
        <v/>
      </c>
      <c r="D17" s="129" t="str">
        <f>IF(B17="","",男子!D63)</f>
        <v/>
      </c>
      <c r="E17" s="129" t="str">
        <f ca="1">IF($C17="","",CONCATENATE(VLOOKUP(OFFSET(男子!$B$15,3*A17,0),'登録データ（男）'!$A$3:$J$2328,9,FALSE)," ",VLOOKUP(OFFSET(男子!$B$15,3*A17,0),'登録データ（男）'!$A$3:$J$2328,10,FALSE)," ","(",LEFT(VLOOKUP(OFFSET(男子!$B$15,3*A17,0),'登録データ（男）'!$A$3:$J$2328,8,FALSE),2),")"))</f>
        <v/>
      </c>
      <c r="F17" s="129" t="str">
        <f t="shared" si="0"/>
        <v/>
      </c>
      <c r="G17" s="129" t="str">
        <f>IF(B17="","",VLOOKUP(基本情報登録!$D$10,'登録データ（男）'!$M$3:$P$65,3,FALSE))</f>
        <v/>
      </c>
      <c r="H17" s="129" t="str">
        <f>IF(B17="","",VLOOKUP(男子!B63,'登録データ（男）'!$A$3:$AA$2000,5,FALSE))</f>
        <v/>
      </c>
      <c r="I17" s="129" t="str">
        <f>IF(B17="","",男子!B63)</f>
        <v/>
      </c>
      <c r="J17" s="129" t="str">
        <f>IF(B17="","",男子!AM63)</f>
        <v/>
      </c>
      <c r="K17" s="129" t="str">
        <f>IF(B17="","",男子!AM64)</f>
        <v/>
      </c>
      <c r="L17" s="129" t="str">
        <f>IF(B17="","",男子!AM65)</f>
        <v/>
      </c>
      <c r="M17" s="129" t="str">
        <f>IF(男子!BH33=0,"notOP","OPN")</f>
        <v>notOP</v>
      </c>
      <c r="N17" s="129" t="str">
        <f>IF(男子!BI33=0,"notOP","OPN")</f>
        <v>notOP</v>
      </c>
      <c r="O17" s="129" t="str">
        <f>IF(男子!BJ33=0,"notOP","OPN")</f>
        <v>notOP</v>
      </c>
    </row>
    <row r="18" spans="1:15" ht="17.649999999999999">
      <c r="A18" s="1">
        <v>17</v>
      </c>
      <c r="B18" s="129" t="str">
        <f>IF(男子!B66="","",男子!B66+100000000)</f>
        <v/>
      </c>
      <c r="C18" s="137" t="str">
        <f>IF(B18="","",CONCATENATE(男子!C66," ","(",男子!E66,")"))</f>
        <v/>
      </c>
      <c r="D18" s="129" t="str">
        <f>IF(B18="","",男子!D66)</f>
        <v/>
      </c>
      <c r="E18" s="129" t="str">
        <f ca="1">IF($C18="","",CONCATENATE(VLOOKUP(OFFSET(男子!$B$15,3*A18,0),'登録データ（男）'!$A$3:$J$2328,9,FALSE)," ",VLOOKUP(OFFSET(男子!$B$15,3*A18,0),'登録データ（男）'!$A$3:$J$2328,10,FALSE)," ","(",LEFT(VLOOKUP(OFFSET(男子!$B$15,3*A18,0),'登録データ（男）'!$A$3:$J$2328,8,FALSE),2),")"))</f>
        <v/>
      </c>
      <c r="F18" s="129" t="str">
        <f t="shared" si="0"/>
        <v/>
      </c>
      <c r="G18" s="129" t="str">
        <f>IF(B18="","",VLOOKUP(基本情報登録!$D$10,'登録データ（男）'!$M$3:$P$65,3,FALSE))</f>
        <v/>
      </c>
      <c r="H18" s="129" t="str">
        <f>IF(B18="","",VLOOKUP(男子!B66,'登録データ（男）'!$A$3:$AA$2000,5,FALSE))</f>
        <v/>
      </c>
      <c r="I18" s="129" t="str">
        <f>IF(B18="","",男子!B66)</f>
        <v/>
      </c>
      <c r="J18" s="129" t="str">
        <f>IF(B18="","",男子!AM66)</f>
        <v/>
      </c>
      <c r="K18" s="129" t="str">
        <f>IF(B18="","",男子!AM67)</f>
        <v/>
      </c>
      <c r="L18" s="129" t="str">
        <f>IF(B18="","",男子!AM68)</f>
        <v/>
      </c>
      <c r="M18" s="129" t="str">
        <f>IF(男子!BH34=0,"notOP","OPN")</f>
        <v>notOP</v>
      </c>
      <c r="N18" s="129" t="str">
        <f>IF(男子!BI34=0,"notOP","OPN")</f>
        <v>notOP</v>
      </c>
      <c r="O18" s="129" t="str">
        <f>IF(男子!BJ34=0,"notOP","OPN")</f>
        <v>notOP</v>
      </c>
    </row>
    <row r="19" spans="1:15" ht="17.649999999999999">
      <c r="A19" s="1">
        <v>18</v>
      </c>
      <c r="B19" s="129" t="str">
        <f>IF(男子!B69="","",男子!B69+100000000)</f>
        <v/>
      </c>
      <c r="C19" s="137" t="str">
        <f>IF(B19="","",CONCATENATE(男子!C69," ","(",男子!E69,")"))</f>
        <v/>
      </c>
      <c r="D19" s="129" t="str">
        <f>IF(B19="","",男子!D69)</f>
        <v/>
      </c>
      <c r="E19" s="129" t="str">
        <f ca="1">IF($C19="","",CONCATENATE(VLOOKUP(OFFSET(男子!$B$15,3*A19,0),'登録データ（男）'!$A$3:$J$2328,9,FALSE)," ",VLOOKUP(OFFSET(男子!$B$15,3*A19,0),'登録データ（男）'!$A$3:$J$2328,10,FALSE)," ","(",LEFT(VLOOKUP(OFFSET(男子!$B$15,3*A19,0),'登録データ（男）'!$A$3:$J$2328,8,FALSE),2),")"))</f>
        <v/>
      </c>
      <c r="F19" s="129" t="str">
        <f t="shared" si="0"/>
        <v/>
      </c>
      <c r="G19" s="129" t="str">
        <f>IF(B19="","",VLOOKUP(基本情報登録!$D$10,'登録データ（男）'!$M$3:$P$65,3,FALSE))</f>
        <v/>
      </c>
      <c r="H19" s="129" t="str">
        <f>IF(B19="","",VLOOKUP(男子!B69,'登録データ（男）'!$A$3:$AA$2000,5,FALSE))</f>
        <v/>
      </c>
      <c r="I19" s="129" t="str">
        <f>IF(B19="","",男子!B69)</f>
        <v/>
      </c>
      <c r="J19" s="129" t="str">
        <f>IF(B19="","",男子!AM69)</f>
        <v/>
      </c>
      <c r="K19" s="129" t="str">
        <f>IF(B19="","",男子!AM70)</f>
        <v/>
      </c>
      <c r="L19" s="129" t="str">
        <f>IF(B19="","",男子!AM71)</f>
        <v/>
      </c>
      <c r="M19" s="129" t="str">
        <f>IF(男子!BH35=0,"notOP","OPN")</f>
        <v>notOP</v>
      </c>
      <c r="N19" s="129" t="str">
        <f>IF(男子!BI35=0,"notOP","OPN")</f>
        <v>notOP</v>
      </c>
      <c r="O19" s="129" t="str">
        <f>IF(男子!BJ35=0,"notOP","OPN")</f>
        <v>notOP</v>
      </c>
    </row>
    <row r="20" spans="1:15" ht="17.649999999999999">
      <c r="A20" s="1">
        <v>19</v>
      </c>
      <c r="B20" s="129" t="str">
        <f>IF(男子!B72="","",男子!B72+100000000)</f>
        <v/>
      </c>
      <c r="C20" s="137" t="str">
        <f>IF(B20="","",CONCATENATE(男子!C72," ","(",男子!E72,")"))</f>
        <v/>
      </c>
      <c r="D20" s="129" t="str">
        <f>IF(B20="","",男子!D72)</f>
        <v/>
      </c>
      <c r="E20" s="129" t="str">
        <f ca="1">IF($C20="","",CONCATENATE(VLOOKUP(OFFSET(男子!$B$15,3*A20,0),'登録データ（男）'!$A$3:$J$2328,9,FALSE)," ",VLOOKUP(OFFSET(男子!$B$15,3*A20,0),'登録データ（男）'!$A$3:$J$2328,10,FALSE)," ","(",LEFT(VLOOKUP(OFFSET(男子!$B$15,3*A20,0),'登録データ（男）'!$A$3:$J$2328,8,FALSE),2),")"))</f>
        <v/>
      </c>
      <c r="F20" s="129" t="str">
        <f t="shared" si="0"/>
        <v/>
      </c>
      <c r="G20" s="129" t="str">
        <f>IF(B20="","",VLOOKUP(基本情報登録!$D$10,'登録データ（男）'!$M$3:$P$65,3,FALSE))</f>
        <v/>
      </c>
      <c r="H20" s="129" t="str">
        <f>IF(B20="","",VLOOKUP(男子!B72,'登録データ（男）'!$A$3:$AA$2000,5,FALSE))</f>
        <v/>
      </c>
      <c r="I20" s="129" t="str">
        <f>IF(B20="","",男子!B72)</f>
        <v/>
      </c>
      <c r="J20" s="129" t="str">
        <f>IF(B20="","",男子!AM72)</f>
        <v/>
      </c>
      <c r="K20" s="129" t="str">
        <f>IF(B20="","",男子!AM73)</f>
        <v/>
      </c>
      <c r="L20" s="129" t="str">
        <f>IF(B20="","",男子!AM74)</f>
        <v/>
      </c>
      <c r="M20" s="129" t="str">
        <f>IF(男子!BH36=0,"notOP","OPN")</f>
        <v>notOP</v>
      </c>
      <c r="N20" s="129" t="str">
        <f>IF(男子!BI36=0,"notOP","OPN")</f>
        <v>notOP</v>
      </c>
      <c r="O20" s="129" t="str">
        <f>IF(男子!BJ36=0,"notOP","OPN")</f>
        <v>notOP</v>
      </c>
    </row>
    <row r="21" spans="1:15" ht="17.649999999999999">
      <c r="A21" s="1">
        <v>20</v>
      </c>
      <c r="B21" s="129" t="str">
        <f>IF(男子!B75="","",男子!B75+100000000)</f>
        <v/>
      </c>
      <c r="C21" s="137" t="str">
        <f>IF(B21="","",CONCATENATE(男子!C75," ","(",男子!E75,")"))</f>
        <v/>
      </c>
      <c r="D21" s="129" t="str">
        <f>IF(B21="","",男子!D75)</f>
        <v/>
      </c>
      <c r="E21" s="129" t="str">
        <f ca="1">IF($C21="","",CONCATENATE(VLOOKUP(OFFSET(男子!$B$15,3*A21,0),'登録データ（男）'!$A$3:$J$2328,9,FALSE)," ",VLOOKUP(OFFSET(男子!$B$15,3*A21,0),'登録データ（男）'!$A$3:$J$2328,10,FALSE)," ","(",LEFT(VLOOKUP(OFFSET(男子!$B$15,3*A21,0),'登録データ（男）'!$A$3:$J$2328,8,FALSE),2),")"))</f>
        <v/>
      </c>
      <c r="F21" s="129" t="str">
        <f t="shared" si="0"/>
        <v/>
      </c>
      <c r="G21" s="129" t="str">
        <f>IF(B21="","",VLOOKUP(基本情報登録!$D$10,'登録データ（男）'!$M$3:$P$65,3,FALSE))</f>
        <v/>
      </c>
      <c r="H21" s="129" t="str">
        <f>IF(B21="","",VLOOKUP(男子!B75,'登録データ（男）'!$A$3:$AA$2000,5,FALSE))</f>
        <v/>
      </c>
      <c r="I21" s="129" t="str">
        <f>IF(B21="","",男子!B75)</f>
        <v/>
      </c>
      <c r="J21" s="129" t="str">
        <f>IF(B21="","",男子!AM75)</f>
        <v/>
      </c>
      <c r="K21" s="129" t="str">
        <f>IF(B21="","",男子!AM76)</f>
        <v/>
      </c>
      <c r="L21" s="129" t="str">
        <f>IF(B21="","",男子!AM77)</f>
        <v/>
      </c>
      <c r="M21" s="129" t="str">
        <f>IF(男子!BH37=0,"notOP","OPN")</f>
        <v>notOP</v>
      </c>
      <c r="N21" s="129" t="str">
        <f>IF(男子!BI37=0,"notOP","OPN")</f>
        <v>notOP</v>
      </c>
      <c r="O21" s="129" t="str">
        <f>IF(男子!BJ37=0,"notOP","OPN")</f>
        <v>notOP</v>
      </c>
    </row>
    <row r="22" spans="1:15" ht="17.649999999999999">
      <c r="A22" s="1">
        <v>21</v>
      </c>
      <c r="B22" s="129" t="str">
        <f>IF(男子!B78="","",男子!B78+100000000)</f>
        <v/>
      </c>
      <c r="C22" s="137" t="str">
        <f>IF(B22="","",CONCATENATE(男子!C78," ","(",男子!E78,")"))</f>
        <v/>
      </c>
      <c r="D22" s="129" t="str">
        <f>IF(B22="","",男子!D78)</f>
        <v/>
      </c>
      <c r="E22" s="129" t="str">
        <f ca="1">IF($C22="","",CONCATENATE(VLOOKUP(OFFSET(男子!$B$15,3*A22,0),'登録データ（男）'!$A$3:$J$2328,9,FALSE)," ",VLOOKUP(OFFSET(男子!$B$15,3*A22,0),'登録データ（男）'!$A$3:$J$2328,10,FALSE)," ","(",LEFT(VLOOKUP(OFFSET(男子!$B$15,3*A22,0),'登録データ（男）'!$A$3:$J$2328,8,FALSE),2),")"))</f>
        <v/>
      </c>
      <c r="F22" s="129" t="str">
        <f t="shared" si="0"/>
        <v/>
      </c>
      <c r="G22" s="129" t="str">
        <f>IF(B22="","",VLOOKUP(基本情報登録!$D$10,'登録データ（男）'!$M$3:$P$65,3,FALSE))</f>
        <v/>
      </c>
      <c r="H22" s="129" t="str">
        <f>IF(B22="","",VLOOKUP(男子!B78,'登録データ（男）'!$A$3:$AA$2000,5,FALSE))</f>
        <v/>
      </c>
      <c r="I22" s="129" t="str">
        <f>IF(B22="","",男子!B78)</f>
        <v/>
      </c>
      <c r="J22" s="129" t="str">
        <f>IF(B22="","",男子!AM78)</f>
        <v/>
      </c>
      <c r="K22" s="129" t="str">
        <f>IF(B22="","",男子!AM79)</f>
        <v/>
      </c>
      <c r="L22" s="129" t="str">
        <f>IF(B22="","",男子!AM80)</f>
        <v/>
      </c>
      <c r="M22" s="129" t="str">
        <f>IF(男子!BH38=0,"notOP","OPN")</f>
        <v>notOP</v>
      </c>
      <c r="N22" s="129" t="str">
        <f>IF(男子!BI38=0,"notOP","OPN")</f>
        <v>notOP</v>
      </c>
      <c r="O22" s="129" t="str">
        <f>IF(男子!BJ38=0,"notOP","OPN")</f>
        <v>notOP</v>
      </c>
    </row>
    <row r="23" spans="1:15" ht="17.649999999999999">
      <c r="A23" s="1">
        <v>22</v>
      </c>
      <c r="B23" s="129" t="str">
        <f>IF(男子!B81="","",男子!B81+100000000)</f>
        <v/>
      </c>
      <c r="C23" s="137" t="str">
        <f>IF(B23="","",CONCATENATE(男子!C81," ","(",男子!E81,")"))</f>
        <v/>
      </c>
      <c r="D23" s="129" t="str">
        <f>IF(B23="","",男子!D81)</f>
        <v/>
      </c>
      <c r="E23" s="129" t="str">
        <f ca="1">IF($C23="","",CONCATENATE(VLOOKUP(OFFSET(男子!$B$15,3*A23,0),'登録データ（男）'!$A$3:$J$2328,9,FALSE)," ",VLOOKUP(OFFSET(男子!$B$15,3*A23,0),'登録データ（男）'!$A$3:$J$2328,10,FALSE)," ","(",LEFT(VLOOKUP(OFFSET(男子!$B$15,3*A23,0),'登録データ（男）'!$A$3:$J$2328,8,FALSE),2),")"))</f>
        <v/>
      </c>
      <c r="F23" s="129" t="str">
        <f t="shared" si="0"/>
        <v/>
      </c>
      <c r="G23" s="129" t="str">
        <f>IF(B23="","",VLOOKUP(基本情報登録!$D$10,'登録データ（男）'!$M$3:$P$65,3,FALSE))</f>
        <v/>
      </c>
      <c r="H23" s="129" t="str">
        <f>IF(B23="","",VLOOKUP(男子!B81,'登録データ（男）'!$A$3:$AA$2000,5,FALSE))</f>
        <v/>
      </c>
      <c r="I23" s="129" t="str">
        <f>IF(B23="","",男子!B81)</f>
        <v/>
      </c>
      <c r="J23" s="129" t="str">
        <f>IF(B23="","",男子!AM81)</f>
        <v/>
      </c>
      <c r="K23" s="129" t="str">
        <f>IF(B23="","",男子!AM82)</f>
        <v/>
      </c>
      <c r="L23" s="129" t="str">
        <f>IF(B23="","",男子!AM83)</f>
        <v/>
      </c>
      <c r="M23" s="129" t="str">
        <f>IF(男子!BH39=0,"notOP","OPN")</f>
        <v>notOP</v>
      </c>
      <c r="N23" s="129" t="str">
        <f>IF(男子!BI39=0,"notOP","OPN")</f>
        <v>notOP</v>
      </c>
      <c r="O23" s="129" t="str">
        <f>IF(男子!BJ39=0,"notOP","OPN")</f>
        <v>notOP</v>
      </c>
    </row>
    <row r="24" spans="1:15" ht="17.649999999999999">
      <c r="A24" s="1">
        <v>23</v>
      </c>
      <c r="B24" s="129" t="str">
        <f>IF(男子!B84="","",男子!B84+100000000)</f>
        <v/>
      </c>
      <c r="C24" s="137" t="str">
        <f>IF(B24="","",CONCATENATE(男子!C84," ","(",男子!E84,")"))</f>
        <v/>
      </c>
      <c r="D24" s="129" t="str">
        <f>IF(B24="","",男子!D84)</f>
        <v/>
      </c>
      <c r="E24" s="129" t="str">
        <f ca="1">IF($C24="","",CONCATENATE(VLOOKUP(OFFSET(男子!$B$15,3*A24,0),'登録データ（男）'!$A$3:$J$2328,9,FALSE)," ",VLOOKUP(OFFSET(男子!$B$15,3*A24,0),'登録データ（男）'!$A$3:$J$2328,10,FALSE)," ","(",LEFT(VLOOKUP(OFFSET(男子!$B$15,3*A24,0),'登録データ（男）'!$A$3:$J$2328,8,FALSE),2),")"))</f>
        <v/>
      </c>
      <c r="F24" s="129" t="str">
        <f t="shared" si="0"/>
        <v/>
      </c>
      <c r="G24" s="129" t="str">
        <f>IF(B24="","",VLOOKUP(基本情報登録!$D$10,'登録データ（男）'!$M$3:$P$65,3,FALSE))</f>
        <v/>
      </c>
      <c r="H24" s="129" t="str">
        <f>IF(B24="","",VLOOKUP(男子!B84,'登録データ（男）'!$A$3:$AA$2000,5,FALSE))</f>
        <v/>
      </c>
      <c r="I24" s="129" t="str">
        <f>IF(B24="","",男子!B84)</f>
        <v/>
      </c>
      <c r="J24" s="129" t="str">
        <f>IF(B24="","",男子!AM84)</f>
        <v/>
      </c>
      <c r="K24" s="129" t="str">
        <f>IF(B24="","",男子!AM85)</f>
        <v/>
      </c>
      <c r="L24" s="129" t="str">
        <f>IF(B24="","",男子!AM86)</f>
        <v/>
      </c>
      <c r="M24" s="129" t="str">
        <f>IF(男子!BH40=0,"notOP","OPN")</f>
        <v>notOP</v>
      </c>
      <c r="N24" s="129" t="str">
        <f>IF(男子!BI40=0,"notOP","OPN")</f>
        <v>notOP</v>
      </c>
      <c r="O24" s="129" t="str">
        <f>IF(男子!BJ40=0,"notOP","OPN")</f>
        <v>notOP</v>
      </c>
    </row>
    <row r="25" spans="1:15" ht="17.649999999999999">
      <c r="A25" s="1">
        <v>24</v>
      </c>
      <c r="B25" s="129" t="str">
        <f>IF(男子!B87="","",男子!B87+100000000)</f>
        <v/>
      </c>
      <c r="C25" s="137" t="str">
        <f>IF(B25="","",CONCATENATE(男子!C87," ","(",男子!E87,")"))</f>
        <v/>
      </c>
      <c r="D25" s="129" t="str">
        <f>IF(B25="","",男子!D87)</f>
        <v/>
      </c>
      <c r="E25" s="129" t="str">
        <f ca="1">IF($C25="","",CONCATENATE(VLOOKUP(OFFSET(男子!$B$15,3*A25,0),'登録データ（男）'!$A$3:$J$2328,9,FALSE)," ",VLOOKUP(OFFSET(男子!$B$15,3*A25,0),'登録データ（男）'!$A$3:$J$2328,10,FALSE)," ","(",LEFT(VLOOKUP(OFFSET(男子!$B$15,3*A25,0),'登録データ（男）'!$A$3:$J$2328,8,FALSE),2),")"))</f>
        <v/>
      </c>
      <c r="F25" s="129" t="str">
        <f t="shared" si="0"/>
        <v/>
      </c>
      <c r="G25" s="129" t="str">
        <f>IF(B25="","",VLOOKUP(基本情報登録!$D$10,'登録データ（男）'!$M$3:$P$65,3,FALSE))</f>
        <v/>
      </c>
      <c r="H25" s="129" t="str">
        <f>IF(B25="","",VLOOKUP(男子!B87,'登録データ（男）'!$A$3:$AA$2000,5,FALSE))</f>
        <v/>
      </c>
      <c r="I25" s="129" t="str">
        <f>IF(B25="","",男子!B87)</f>
        <v/>
      </c>
      <c r="J25" s="129" t="str">
        <f>IF(B25="","",男子!AM87)</f>
        <v/>
      </c>
      <c r="K25" s="129" t="str">
        <f>IF(B25="","",男子!AM88)</f>
        <v/>
      </c>
      <c r="L25" s="129" t="str">
        <f>IF(B25="","",男子!AM89)</f>
        <v/>
      </c>
      <c r="M25" s="129" t="str">
        <f>IF(男子!BH41=0,"notOP","OPN")</f>
        <v>notOP</v>
      </c>
      <c r="N25" s="129" t="str">
        <f>IF(男子!BI41=0,"notOP","OPN")</f>
        <v>notOP</v>
      </c>
      <c r="O25" s="129" t="str">
        <f>IF(男子!BJ41=0,"notOP","OPN")</f>
        <v>notOP</v>
      </c>
    </row>
    <row r="26" spans="1:15" ht="17.649999999999999">
      <c r="A26" s="1">
        <v>25</v>
      </c>
      <c r="B26" s="129" t="str">
        <f>IF(男子!B90="","",男子!B90+100000000)</f>
        <v/>
      </c>
      <c r="C26" s="137" t="str">
        <f>IF(B26="","",CONCATENATE(男子!C90," ","(",男子!E90,")"))</f>
        <v/>
      </c>
      <c r="D26" s="129" t="str">
        <f>IF(B26="","",男子!D90)</f>
        <v/>
      </c>
      <c r="E26" s="129" t="str">
        <f ca="1">IF($C26="","",CONCATENATE(VLOOKUP(OFFSET(男子!$B$15,3*A26,0),'登録データ（男）'!$A$3:$J$2328,9,FALSE)," ",VLOOKUP(OFFSET(男子!$B$15,3*A26,0),'登録データ（男）'!$A$3:$J$2328,10,FALSE)," ","(",LEFT(VLOOKUP(OFFSET(男子!$B$15,3*A26,0),'登録データ（男）'!$A$3:$J$2328,8,FALSE),2),")"))</f>
        <v/>
      </c>
      <c r="F26" s="129" t="str">
        <f t="shared" si="0"/>
        <v/>
      </c>
      <c r="G26" s="129" t="str">
        <f>IF(B26="","",VLOOKUP(基本情報登録!$D$10,'登録データ（男）'!$M$3:$P$65,3,FALSE))</f>
        <v/>
      </c>
      <c r="H26" s="129" t="str">
        <f>IF(B26="","",VLOOKUP(男子!B90,'登録データ（男）'!$A$3:$AA$2000,5,FALSE))</f>
        <v/>
      </c>
      <c r="I26" s="129" t="str">
        <f>IF(B26="","",男子!B90)</f>
        <v/>
      </c>
      <c r="J26" s="129" t="str">
        <f>IF(B26="","",男子!AM90)</f>
        <v/>
      </c>
      <c r="K26" s="129" t="str">
        <f>IF(B26="","",男子!AM91)</f>
        <v/>
      </c>
      <c r="L26" s="129" t="str">
        <f>IF(B26="","",男子!AM92)</f>
        <v/>
      </c>
      <c r="M26" s="129" t="str">
        <f>IF(男子!BH42=0,"notOP","OPN")</f>
        <v>notOP</v>
      </c>
      <c r="N26" s="129" t="str">
        <f>IF(男子!BI42=0,"notOP","OPN")</f>
        <v>notOP</v>
      </c>
      <c r="O26" s="129" t="str">
        <f>IF(男子!BJ42=0,"notOP","OPN")</f>
        <v>notOP</v>
      </c>
    </row>
    <row r="27" spans="1:15" ht="17.649999999999999">
      <c r="A27" s="1">
        <v>26</v>
      </c>
      <c r="B27" s="129" t="str">
        <f>IF(男子!B93="","",男子!B93+100000000)</f>
        <v/>
      </c>
      <c r="C27" s="137" t="str">
        <f>IF(B27="","",CONCATENATE(男子!C93," ","(",男子!E93,")"))</f>
        <v/>
      </c>
      <c r="D27" s="129" t="str">
        <f>IF(B27="","",男子!D93)</f>
        <v/>
      </c>
      <c r="E27" s="129" t="str">
        <f ca="1">IF($C27="","",CONCATENATE(VLOOKUP(OFFSET(男子!$B$15,3*A27,0),'登録データ（男）'!$A$3:$J$2328,9,FALSE)," ",VLOOKUP(OFFSET(男子!$B$15,3*A27,0),'登録データ（男）'!$A$3:$J$2328,10,FALSE)," ","(",LEFT(VLOOKUP(OFFSET(男子!$B$15,3*A27,0),'登録データ（男）'!$A$3:$J$2328,8,FALSE),2),")"))</f>
        <v/>
      </c>
      <c r="F27" s="129" t="str">
        <f t="shared" si="0"/>
        <v/>
      </c>
      <c r="G27" s="129" t="str">
        <f>IF(B27="","",VLOOKUP(基本情報登録!$D$10,'登録データ（男）'!$M$3:$P$65,3,FALSE))</f>
        <v/>
      </c>
      <c r="H27" s="129" t="str">
        <f>IF(B27="","",VLOOKUP(男子!B93,'登録データ（男）'!$A$3:$AA$2000,5,FALSE))</f>
        <v/>
      </c>
      <c r="I27" s="129" t="str">
        <f>IF(B27="","",男子!B93)</f>
        <v/>
      </c>
      <c r="J27" s="129" t="str">
        <f>IF(B27="","",男子!AM93)</f>
        <v/>
      </c>
      <c r="K27" s="129" t="str">
        <f>IF(B27="","",男子!AM94)</f>
        <v/>
      </c>
      <c r="L27" s="129" t="str">
        <f>IF(B27="","",男子!AM95)</f>
        <v/>
      </c>
      <c r="M27" s="129" t="str">
        <f>IF(男子!BH43=0,"notOP","OPN")</f>
        <v>notOP</v>
      </c>
      <c r="N27" s="129" t="str">
        <f>IF(男子!BI43=0,"notOP","OPN")</f>
        <v>notOP</v>
      </c>
      <c r="O27" s="129" t="str">
        <f>IF(男子!BJ43=0,"notOP","OPN")</f>
        <v>notOP</v>
      </c>
    </row>
    <row r="28" spans="1:15" ht="17.649999999999999">
      <c r="A28" s="1">
        <v>27</v>
      </c>
      <c r="B28" s="129" t="str">
        <f>IF(男子!B96="","",男子!B96+100000000)</f>
        <v/>
      </c>
      <c r="C28" s="137" t="str">
        <f>IF(B28="","",CONCATENATE(男子!C96," ","(",男子!E96,")"))</f>
        <v/>
      </c>
      <c r="D28" s="129" t="str">
        <f>IF(B28="","",男子!D96)</f>
        <v/>
      </c>
      <c r="E28" s="129" t="str">
        <f ca="1">IF($C28="","",CONCATENATE(VLOOKUP(OFFSET(男子!$B$15,3*A28,0),'登録データ（男）'!$A$3:$J$2328,9,FALSE)," ",VLOOKUP(OFFSET(男子!$B$15,3*A28,0),'登録データ（男）'!$A$3:$J$2328,10,FALSE)," ","(",LEFT(VLOOKUP(OFFSET(男子!$B$15,3*A28,0),'登録データ（男）'!$A$3:$J$2328,8,FALSE),2),")"))</f>
        <v/>
      </c>
      <c r="F28" s="129" t="str">
        <f t="shared" si="0"/>
        <v/>
      </c>
      <c r="G28" s="129" t="str">
        <f>IF(B28="","",VLOOKUP(基本情報登録!$D$10,'登録データ（男）'!$M$3:$P$65,3,FALSE))</f>
        <v/>
      </c>
      <c r="H28" s="129" t="str">
        <f>IF(B28="","",VLOOKUP(男子!B96,'登録データ（男）'!$A$3:$AA$2000,5,FALSE))</f>
        <v/>
      </c>
      <c r="I28" s="129" t="str">
        <f>IF(B28="","",男子!B96)</f>
        <v/>
      </c>
      <c r="J28" s="129" t="str">
        <f>IF(B28="","",男子!AM96)</f>
        <v/>
      </c>
      <c r="K28" s="129" t="str">
        <f>IF(B28="","",男子!AM97)</f>
        <v/>
      </c>
      <c r="L28" s="129" t="str">
        <f>IF(B28="","",男子!AM98)</f>
        <v/>
      </c>
      <c r="M28" s="129" t="str">
        <f>IF(男子!BH44=0,"notOP","OPN")</f>
        <v>notOP</v>
      </c>
      <c r="N28" s="129" t="str">
        <f>IF(男子!BI44=0,"notOP","OPN")</f>
        <v>notOP</v>
      </c>
      <c r="O28" s="129" t="str">
        <f>IF(男子!BJ44=0,"notOP","OPN")</f>
        <v>notOP</v>
      </c>
    </row>
    <row r="29" spans="1:15" ht="17.649999999999999">
      <c r="A29" s="1">
        <v>28</v>
      </c>
      <c r="B29" s="129" t="str">
        <f>IF(男子!B99="","",男子!B99+100000000)</f>
        <v/>
      </c>
      <c r="C29" s="137" t="str">
        <f>IF(B29="","",CONCATENATE(男子!C99," ","(",男子!E99,")"))</f>
        <v/>
      </c>
      <c r="D29" s="129" t="str">
        <f>IF(B29="","",男子!D99)</f>
        <v/>
      </c>
      <c r="E29" s="129" t="str">
        <f ca="1">IF($C29="","",CONCATENATE(VLOOKUP(OFFSET(男子!$B$15,3*A29,0),'登録データ（男）'!$A$3:$J$2328,9,FALSE)," ",VLOOKUP(OFFSET(男子!$B$15,3*A29,0),'登録データ（男）'!$A$3:$J$2328,10,FALSE)," ","(",LEFT(VLOOKUP(OFFSET(男子!$B$15,3*A29,0),'登録データ（男）'!$A$3:$J$2328,8,FALSE),2),")"))</f>
        <v/>
      </c>
      <c r="F29" s="129" t="str">
        <f t="shared" si="0"/>
        <v/>
      </c>
      <c r="G29" s="129" t="str">
        <f>IF(B29="","",VLOOKUP(基本情報登録!$D$10,'登録データ（男）'!$M$3:$P$65,3,FALSE))</f>
        <v/>
      </c>
      <c r="H29" s="129" t="str">
        <f>IF(B29="","",VLOOKUP(男子!B99,'登録データ（男）'!$A$3:$AA$2000,5,FALSE))</f>
        <v/>
      </c>
      <c r="I29" s="129" t="str">
        <f>IF(B29="","",男子!B99)</f>
        <v/>
      </c>
      <c r="J29" s="129" t="str">
        <f>IF(B29="","",男子!AM99)</f>
        <v/>
      </c>
      <c r="K29" s="129" t="str">
        <f>IF(B29="","",男子!AM100)</f>
        <v/>
      </c>
      <c r="L29" s="129" t="str">
        <f>IF(B29="","",男子!AM101)</f>
        <v/>
      </c>
      <c r="M29" s="129" t="str">
        <f>IF(男子!BH45=0,"notOP","OPN")</f>
        <v>notOP</v>
      </c>
      <c r="N29" s="129" t="str">
        <f>IF(男子!BI45=0,"notOP","OPN")</f>
        <v>notOP</v>
      </c>
      <c r="O29" s="129" t="str">
        <f>IF(男子!BJ45=0,"notOP","OPN")</f>
        <v>notOP</v>
      </c>
    </row>
    <row r="30" spans="1:15" ht="17.649999999999999">
      <c r="A30" s="1">
        <v>29</v>
      </c>
      <c r="B30" s="129" t="str">
        <f>IF(男子!B102="","",男子!B102+100000000)</f>
        <v/>
      </c>
      <c r="C30" s="137" t="str">
        <f>IF(B30="","",CONCATENATE(男子!C102," ","(",男子!E102,")"))</f>
        <v/>
      </c>
      <c r="D30" s="129" t="str">
        <f>IF(B30="","",男子!D102)</f>
        <v/>
      </c>
      <c r="E30" s="129" t="str">
        <f ca="1">IF($C30="","",CONCATENATE(VLOOKUP(OFFSET(男子!$B$15,3*A30,0),'登録データ（男）'!$A$3:$J$2328,9,FALSE)," ",VLOOKUP(OFFSET(男子!$B$15,3*A30,0),'登録データ（男）'!$A$3:$J$2328,10,FALSE)," ","(",LEFT(VLOOKUP(OFFSET(男子!$B$15,3*A30,0),'登録データ（男）'!$A$3:$J$2328,8,FALSE),2),")"))</f>
        <v/>
      </c>
      <c r="F30" s="129" t="str">
        <f t="shared" si="0"/>
        <v/>
      </c>
      <c r="G30" s="129" t="str">
        <f>IF(B30="","",VLOOKUP(基本情報登録!$D$10,'登録データ（男）'!$M$3:$P$65,3,FALSE))</f>
        <v/>
      </c>
      <c r="H30" s="129" t="str">
        <f>IF(B30="","",VLOOKUP(男子!B102,'登録データ（男）'!$A$3:$AA$2000,5,FALSE))</f>
        <v/>
      </c>
      <c r="I30" s="129" t="str">
        <f>IF(B30="","",男子!B102)</f>
        <v/>
      </c>
      <c r="J30" s="129" t="str">
        <f>IF(B30="","",男子!AM102)</f>
        <v/>
      </c>
      <c r="K30" s="129" t="str">
        <f>IF(B30="","",男子!AM103)</f>
        <v/>
      </c>
      <c r="L30" s="129" t="str">
        <f>IF(B30="","",男子!AM104)</f>
        <v/>
      </c>
      <c r="M30" s="129" t="str">
        <f>IF(男子!BH46=0,"notOP","OPN")</f>
        <v>notOP</v>
      </c>
      <c r="N30" s="129" t="str">
        <f>IF(男子!BI46=0,"notOP","OPN")</f>
        <v>notOP</v>
      </c>
      <c r="O30" s="129" t="str">
        <f>IF(男子!BJ46=0,"notOP","OPN")</f>
        <v>notOP</v>
      </c>
    </row>
    <row r="31" spans="1:15" ht="17.649999999999999">
      <c r="A31" s="1">
        <v>30</v>
      </c>
      <c r="B31" s="129" t="str">
        <f>IF(男子!B105="","",男子!B105+100000000)</f>
        <v/>
      </c>
      <c r="C31" s="137" t="str">
        <f>IF(B31="","",CONCATENATE(男子!C105," ","(",男子!E105,")"))</f>
        <v/>
      </c>
      <c r="D31" s="129" t="str">
        <f>IF(B31="","",男子!D105)</f>
        <v/>
      </c>
      <c r="E31" s="129" t="str">
        <f ca="1">IF($C31="","",CONCATENATE(VLOOKUP(OFFSET(男子!$B$15,3*A31,0),'登録データ（男）'!$A$3:$J$2328,9,FALSE)," ",VLOOKUP(OFFSET(男子!$B$15,3*A31,0),'登録データ（男）'!$A$3:$J$2328,10,FALSE)," ","(",LEFT(VLOOKUP(OFFSET(男子!$B$15,3*A31,0),'登録データ（男）'!$A$3:$J$2328,8,FALSE),2),")"))</f>
        <v/>
      </c>
      <c r="F31" s="129" t="str">
        <f t="shared" si="0"/>
        <v/>
      </c>
      <c r="G31" s="129" t="str">
        <f>IF(B31="","",VLOOKUP(基本情報登録!$D$10,'登録データ（男）'!$M$3:$P$65,3,FALSE))</f>
        <v/>
      </c>
      <c r="H31" s="129" t="str">
        <f>IF(B31="","",VLOOKUP(男子!B105,'登録データ（男）'!$A$3:$AA$2000,5,FALSE))</f>
        <v/>
      </c>
      <c r="I31" s="129" t="str">
        <f>IF(B31="","",男子!B105)</f>
        <v/>
      </c>
      <c r="J31" s="129" t="str">
        <f>IF(B31="","",男子!AM105)</f>
        <v/>
      </c>
      <c r="K31" s="129" t="str">
        <f>IF(B31="","",男子!AM106)</f>
        <v/>
      </c>
      <c r="L31" s="129" t="str">
        <f>IF(B31="","",男子!AM107)</f>
        <v/>
      </c>
      <c r="M31" s="129" t="str">
        <f>IF(男子!BH47=0,"notOP","OPN")</f>
        <v>notOP</v>
      </c>
      <c r="N31" s="129" t="str">
        <f>IF(男子!BI47=0,"notOP","OPN")</f>
        <v>notOP</v>
      </c>
      <c r="O31" s="129" t="str">
        <f>IF(男子!BJ47=0,"notOP","OPN")</f>
        <v>notOP</v>
      </c>
    </row>
    <row r="32" spans="1:15" ht="17.649999999999999">
      <c r="A32" s="1">
        <v>31</v>
      </c>
      <c r="B32" s="129" t="str">
        <f>IF(男子!B108="","",男子!B108+100000000)</f>
        <v/>
      </c>
      <c r="C32" s="137" t="str">
        <f>IF(B32="","",CONCATENATE(男子!C108," ","(",男子!E108,")"))</f>
        <v/>
      </c>
      <c r="D32" s="129" t="str">
        <f>IF(B32="","",男子!D108)</f>
        <v/>
      </c>
      <c r="E32" s="129" t="str">
        <f ca="1">IF($C32="","",CONCATENATE(VLOOKUP(OFFSET(男子!$B$15,3*A32,0),'登録データ（男）'!$A$3:$J$2328,9,FALSE)," ",VLOOKUP(OFFSET(男子!$B$15,3*A32,0),'登録データ（男）'!$A$3:$J$2328,10,FALSE)," ","(",LEFT(VLOOKUP(OFFSET(男子!$B$15,3*A32,0),'登録データ（男）'!$A$3:$J$2328,8,FALSE),2),")"))</f>
        <v/>
      </c>
      <c r="F32" s="129" t="str">
        <f t="shared" si="0"/>
        <v/>
      </c>
      <c r="G32" s="129" t="str">
        <f>IF(B32="","",VLOOKUP(基本情報登録!$D$10,'登録データ（男）'!$M$3:$P$65,3,FALSE))</f>
        <v/>
      </c>
      <c r="H32" s="129" t="str">
        <f>IF(B32="","",VLOOKUP(男子!B108,'登録データ（男）'!$A$3:$AA$2000,5,FALSE))</f>
        <v/>
      </c>
      <c r="I32" s="129" t="str">
        <f>IF(B32="","",男子!B108)</f>
        <v/>
      </c>
      <c r="J32" s="129" t="str">
        <f>IF(B32="","",男子!AM108)</f>
        <v/>
      </c>
      <c r="K32" s="129" t="str">
        <f>IF(B32="","",男子!AM109)</f>
        <v/>
      </c>
      <c r="L32" s="129" t="str">
        <f>IF(B32="","",男子!AM110)</f>
        <v/>
      </c>
      <c r="M32" s="129" t="str">
        <f>IF(男子!BH48=0,"notOP","OPN")</f>
        <v>notOP</v>
      </c>
      <c r="N32" s="129" t="str">
        <f>IF(男子!BI48=0,"notOP","OPN")</f>
        <v>notOP</v>
      </c>
      <c r="O32" s="129" t="str">
        <f>IF(男子!BJ48=0,"notOP","OPN")</f>
        <v>notOP</v>
      </c>
    </row>
    <row r="33" spans="1:15" ht="17.649999999999999">
      <c r="A33" s="1">
        <v>32</v>
      </c>
      <c r="B33" s="129" t="str">
        <f>IF(男子!B111="","",男子!B111+100000000)</f>
        <v/>
      </c>
      <c r="C33" s="137" t="str">
        <f>IF(B33="","",CONCATENATE(男子!C111," ","(",男子!E111,")"))</f>
        <v/>
      </c>
      <c r="D33" s="129" t="str">
        <f>IF(B33="","",男子!D111)</f>
        <v/>
      </c>
      <c r="E33" s="129" t="str">
        <f ca="1">IF($C33="","",CONCATENATE(VLOOKUP(OFFSET(男子!$B$15,3*A33,0),'登録データ（男）'!$A$3:$J$2328,9,FALSE)," ",VLOOKUP(OFFSET(男子!$B$15,3*A33,0),'登録データ（男）'!$A$3:$J$2328,10,FALSE)," ","(",LEFT(VLOOKUP(OFFSET(男子!$B$15,3*A33,0),'登録データ（男）'!$A$3:$J$2328,8,FALSE),2),")"))</f>
        <v/>
      </c>
      <c r="F33" s="129" t="str">
        <f t="shared" si="0"/>
        <v/>
      </c>
      <c r="G33" s="129" t="str">
        <f>IF(B33="","",VLOOKUP(基本情報登録!$D$10,'登録データ（男）'!$M$3:$P$65,3,FALSE))</f>
        <v/>
      </c>
      <c r="H33" s="129" t="str">
        <f>IF(B33="","",VLOOKUP(男子!B111,'登録データ（男）'!$A$3:$AA$2000,5,FALSE))</f>
        <v/>
      </c>
      <c r="I33" s="129" t="str">
        <f>IF(B33="","",男子!B111)</f>
        <v/>
      </c>
      <c r="J33" s="129" t="str">
        <f>IF(B33="","",男子!AM111)</f>
        <v/>
      </c>
      <c r="K33" s="129" t="str">
        <f>IF(B33="","",男子!AM112)</f>
        <v/>
      </c>
      <c r="L33" s="129" t="str">
        <f>IF(B33="","",男子!AM113)</f>
        <v/>
      </c>
      <c r="M33" s="129" t="str">
        <f>IF(男子!BH49=0,"notOP","OPN")</f>
        <v>notOP</v>
      </c>
      <c r="N33" s="129" t="str">
        <f>IF(男子!BI49=0,"notOP","OPN")</f>
        <v>notOP</v>
      </c>
      <c r="O33" s="129" t="str">
        <f>IF(男子!BJ49=0,"notOP","OPN")</f>
        <v>notOP</v>
      </c>
    </row>
    <row r="34" spans="1:15" ht="17.649999999999999">
      <c r="A34" s="1">
        <v>33</v>
      </c>
      <c r="B34" s="129" t="str">
        <f>IF(男子!B114="","",男子!B114+100000000)</f>
        <v/>
      </c>
      <c r="C34" s="137" t="str">
        <f>IF(B34="","",CONCATENATE(男子!C114," ","(",男子!E114,")"))</f>
        <v/>
      </c>
      <c r="D34" s="129" t="str">
        <f>IF(B34="","",男子!D114)</f>
        <v/>
      </c>
      <c r="E34" s="129" t="str">
        <f ca="1">IF($C34="","",CONCATENATE(VLOOKUP(OFFSET(男子!$B$15,3*A34,0),'登録データ（男）'!$A$3:$J$2328,9,FALSE)," ",VLOOKUP(OFFSET(男子!$B$15,3*A34,0),'登録データ（男）'!$A$3:$J$2328,10,FALSE)," ","(",LEFT(VLOOKUP(OFFSET(男子!$B$15,3*A34,0),'登録データ（男）'!$A$3:$J$2328,8,FALSE),2),")"))</f>
        <v/>
      </c>
      <c r="F34" s="129" t="str">
        <f t="shared" si="0"/>
        <v/>
      </c>
      <c r="G34" s="129" t="str">
        <f>IF(B34="","",VLOOKUP(基本情報登録!$D$10,'登録データ（男）'!$M$3:$P$65,3,FALSE))</f>
        <v/>
      </c>
      <c r="H34" s="129" t="str">
        <f>IF(B34="","",VLOOKUP(男子!B114,'登録データ（男）'!$A$3:$AA$2000,5,FALSE))</f>
        <v/>
      </c>
      <c r="I34" s="129" t="str">
        <f>IF(B34="","",男子!B114)</f>
        <v/>
      </c>
      <c r="J34" s="129" t="str">
        <f>IF(B34="","",男子!AM114)</f>
        <v/>
      </c>
      <c r="K34" s="129" t="str">
        <f>IF(B34="","",男子!AM115)</f>
        <v/>
      </c>
      <c r="L34" s="129" t="str">
        <f>IF(B34="","",男子!AM116)</f>
        <v/>
      </c>
      <c r="M34" s="129" t="str">
        <f>IF(男子!BH50=0,"notOP","OPN")</f>
        <v>notOP</v>
      </c>
      <c r="N34" s="129" t="str">
        <f>IF(男子!BI50=0,"notOP","OPN")</f>
        <v>notOP</v>
      </c>
      <c r="O34" s="129" t="str">
        <f>IF(男子!BJ50=0,"notOP","OPN")</f>
        <v>notOP</v>
      </c>
    </row>
    <row r="35" spans="1:15" ht="17.649999999999999">
      <c r="A35" s="1">
        <v>34</v>
      </c>
      <c r="B35" s="129" t="str">
        <f>IF(男子!B117="","",男子!B117+100000000)</f>
        <v/>
      </c>
      <c r="C35" s="137" t="str">
        <f>IF(B35="","",CONCATENATE(男子!C117," ","(",男子!E117,")"))</f>
        <v/>
      </c>
      <c r="D35" s="129" t="str">
        <f>IF(B35="","",男子!D117)</f>
        <v/>
      </c>
      <c r="E35" s="129" t="str">
        <f ca="1">IF($C35="","",CONCATENATE(VLOOKUP(OFFSET(男子!$B$15,3*A35,0),'登録データ（男）'!$A$3:$J$2328,9,FALSE)," ",VLOOKUP(OFFSET(男子!$B$15,3*A35,0),'登録データ（男）'!$A$3:$J$2328,10,FALSE)," ","(",LEFT(VLOOKUP(OFFSET(男子!$B$15,3*A35,0),'登録データ（男）'!$A$3:$J$2328,8,FALSE),2),")"))</f>
        <v/>
      </c>
      <c r="F35" s="129" t="str">
        <f t="shared" si="0"/>
        <v/>
      </c>
      <c r="G35" s="129" t="str">
        <f>IF(B35="","",VLOOKUP(基本情報登録!$D$10,'登録データ（男）'!$M$3:$P$65,3,FALSE))</f>
        <v/>
      </c>
      <c r="H35" s="129" t="str">
        <f>IF(B35="","",VLOOKUP(男子!B117,'登録データ（男）'!$A$3:$AA$2000,5,FALSE))</f>
        <v/>
      </c>
      <c r="I35" s="129" t="str">
        <f>IF(B35="","",男子!B117)</f>
        <v/>
      </c>
      <c r="J35" s="129" t="str">
        <f>IF(B35="","",男子!AM117)</f>
        <v/>
      </c>
      <c r="K35" s="129" t="str">
        <f>IF(B35="","",男子!AM118)</f>
        <v/>
      </c>
      <c r="L35" s="129" t="str">
        <f>IF(B35="","",男子!AM119)</f>
        <v/>
      </c>
      <c r="M35" s="129" t="str">
        <f>IF(男子!BH51=0,"notOP","OPN")</f>
        <v>notOP</v>
      </c>
      <c r="N35" s="129" t="str">
        <f>IF(男子!BI51=0,"notOP","OPN")</f>
        <v>notOP</v>
      </c>
      <c r="O35" s="129" t="str">
        <f>IF(男子!BJ51=0,"notOP","OPN")</f>
        <v>notOP</v>
      </c>
    </row>
    <row r="36" spans="1:15" ht="17.649999999999999">
      <c r="A36" s="1">
        <v>35</v>
      </c>
      <c r="B36" s="129" t="str">
        <f>IF(男子!B120="","",男子!B120+100000000)</f>
        <v/>
      </c>
      <c r="C36" s="137" t="str">
        <f>IF(B36="","",CONCATENATE(男子!C120," ","(",男子!E120,")"))</f>
        <v/>
      </c>
      <c r="D36" s="129" t="str">
        <f>IF(B36="","",男子!D120)</f>
        <v/>
      </c>
      <c r="E36" s="129" t="str">
        <f ca="1">IF($C36="","",CONCATENATE(VLOOKUP(OFFSET(男子!$B$15,3*A36,0),'登録データ（男）'!$A$3:$J$2328,9,FALSE)," ",VLOOKUP(OFFSET(男子!$B$15,3*A36,0),'登録データ（男）'!$A$3:$J$2328,10,FALSE)," ","(",LEFT(VLOOKUP(OFFSET(男子!$B$15,3*A36,0),'登録データ（男）'!$A$3:$J$2328,8,FALSE),2),")"))</f>
        <v/>
      </c>
      <c r="F36" s="129" t="str">
        <f t="shared" si="0"/>
        <v/>
      </c>
      <c r="G36" s="129" t="str">
        <f>IF(B36="","",VLOOKUP(基本情報登録!$D$10,'登録データ（男）'!$M$3:$P$65,3,FALSE))</f>
        <v/>
      </c>
      <c r="H36" s="129" t="str">
        <f>IF(B36="","",VLOOKUP(男子!B120,'登録データ（男）'!$A$3:$AA$2000,5,FALSE))</f>
        <v/>
      </c>
      <c r="I36" s="129" t="str">
        <f>IF(B36="","",男子!B120)</f>
        <v/>
      </c>
      <c r="J36" s="129" t="str">
        <f>IF(B36="","",男子!AM120)</f>
        <v/>
      </c>
      <c r="K36" s="129" t="str">
        <f>IF(B36="","",男子!AM121)</f>
        <v/>
      </c>
      <c r="L36" s="129" t="str">
        <f>IF(B36="","",男子!AM122)</f>
        <v/>
      </c>
      <c r="M36" s="129" t="str">
        <f>IF(男子!BH52=0,"notOP","OPN")</f>
        <v>notOP</v>
      </c>
      <c r="N36" s="129" t="str">
        <f>IF(男子!BI52=0,"notOP","OPN")</f>
        <v>notOP</v>
      </c>
      <c r="O36" s="129" t="str">
        <f>IF(男子!BJ52=0,"notOP","OPN")</f>
        <v>notOP</v>
      </c>
    </row>
    <row r="37" spans="1:15" ht="17.649999999999999">
      <c r="A37" s="1">
        <v>36</v>
      </c>
      <c r="B37" s="129" t="str">
        <f>IF(男子!B123="","",男子!B123+100000000)</f>
        <v/>
      </c>
      <c r="C37" s="137" t="str">
        <f>IF(B37="","",CONCATENATE(男子!C123," ","(",男子!E123,")"))</f>
        <v/>
      </c>
      <c r="D37" s="129" t="str">
        <f>IF(B37="","",男子!D123)</f>
        <v/>
      </c>
      <c r="E37" s="129" t="str">
        <f ca="1">IF($C37="","",CONCATENATE(VLOOKUP(OFFSET(男子!$B$15,3*A37,0),'登録データ（男）'!$A$3:$J$2328,9,FALSE)," ",VLOOKUP(OFFSET(男子!$B$15,3*A37,0),'登録データ（男）'!$A$3:$J$2328,10,FALSE)," ","(",LEFT(VLOOKUP(OFFSET(男子!$B$15,3*A37,0),'登録データ（男）'!$A$3:$J$2328,8,FALSE),2),")"))</f>
        <v/>
      </c>
      <c r="F37" s="129" t="str">
        <f t="shared" si="0"/>
        <v/>
      </c>
      <c r="G37" s="129" t="str">
        <f>IF(B37="","",VLOOKUP(基本情報登録!$D$10,'登録データ（男）'!$M$3:$P$65,3,FALSE))</f>
        <v/>
      </c>
      <c r="H37" s="129" t="str">
        <f>IF(B37="","",VLOOKUP(男子!B123,'登録データ（男）'!$A$3:$AA$2000,5,FALSE))</f>
        <v/>
      </c>
      <c r="I37" s="129" t="str">
        <f>IF(B37="","",男子!B123)</f>
        <v/>
      </c>
      <c r="J37" s="129" t="str">
        <f>IF(B37="","",男子!AM123)</f>
        <v/>
      </c>
      <c r="K37" s="129" t="str">
        <f>IF(B37="","",男子!AM124)</f>
        <v/>
      </c>
      <c r="L37" s="129" t="str">
        <f>IF(B37="","",男子!AM125)</f>
        <v/>
      </c>
      <c r="M37" s="129" t="str">
        <f>IF(男子!BH53=0,"notOP","OPN")</f>
        <v>notOP</v>
      </c>
      <c r="N37" s="129" t="str">
        <f>IF(男子!BI53=0,"notOP","OPN")</f>
        <v>notOP</v>
      </c>
      <c r="O37" s="129" t="str">
        <f>IF(男子!BJ53=0,"notOP","OPN")</f>
        <v>notOP</v>
      </c>
    </row>
    <row r="38" spans="1:15" ht="17.649999999999999">
      <c r="A38" s="1">
        <v>37</v>
      </c>
      <c r="B38" s="129" t="str">
        <f>IF(男子!B126="","",男子!B126+100000000)</f>
        <v/>
      </c>
      <c r="C38" s="137" t="str">
        <f>IF(B38="","",CONCATENATE(男子!C126," ","(",男子!E126,")"))</f>
        <v/>
      </c>
      <c r="D38" s="129" t="str">
        <f>IF(B38="","",男子!D126)</f>
        <v/>
      </c>
      <c r="E38" s="129" t="str">
        <f ca="1">IF($C38="","",CONCATENATE(VLOOKUP(OFFSET(男子!$B$15,3*A38,0),'登録データ（男）'!$A$3:$J$2328,9,FALSE)," ",VLOOKUP(OFFSET(男子!$B$15,3*A38,0),'登録データ（男）'!$A$3:$J$2328,10,FALSE)," ","(",LEFT(VLOOKUP(OFFSET(男子!$B$15,3*A38,0),'登録データ（男）'!$A$3:$J$2328,8,FALSE),2),")"))</f>
        <v/>
      </c>
      <c r="F38" s="129" t="str">
        <f t="shared" si="0"/>
        <v/>
      </c>
      <c r="G38" s="129" t="str">
        <f>IF(B38="","",VLOOKUP(基本情報登録!$D$10,'登録データ（男）'!$M$3:$P$65,3,FALSE))</f>
        <v/>
      </c>
      <c r="H38" s="129" t="str">
        <f>IF(B38="","",VLOOKUP(男子!B126,'登録データ（男）'!$A$3:$AA$2000,5,FALSE))</f>
        <v/>
      </c>
      <c r="I38" s="129" t="str">
        <f>IF(B38="","",男子!B126)</f>
        <v/>
      </c>
      <c r="J38" s="129" t="str">
        <f>IF(B38="","",男子!AM126)</f>
        <v/>
      </c>
      <c r="K38" s="129" t="str">
        <f>IF(B38="","",男子!AM127)</f>
        <v/>
      </c>
      <c r="L38" s="129" t="str">
        <f>IF(B38="","",男子!AM128)</f>
        <v/>
      </c>
      <c r="M38" s="129" t="str">
        <f>IF(男子!BH54=0,"notOP","OPN")</f>
        <v>notOP</v>
      </c>
      <c r="N38" s="129" t="str">
        <f>IF(男子!BI54=0,"notOP","OPN")</f>
        <v>notOP</v>
      </c>
      <c r="O38" s="129" t="str">
        <f>IF(男子!BJ54=0,"notOP","OPN")</f>
        <v>notOP</v>
      </c>
    </row>
    <row r="39" spans="1:15" ht="17.649999999999999">
      <c r="A39" s="1">
        <v>38</v>
      </c>
      <c r="B39" s="129" t="str">
        <f>IF(男子!B129="","",男子!B129+100000000)</f>
        <v/>
      </c>
      <c r="C39" s="137" t="str">
        <f>IF(B39="","",CONCATENATE(男子!C129," ","(",男子!E129,")"))</f>
        <v/>
      </c>
      <c r="D39" s="129" t="str">
        <f>IF(B39="","",男子!D129)</f>
        <v/>
      </c>
      <c r="E39" s="129" t="str">
        <f ca="1">IF($C39="","",CONCATENATE(VLOOKUP(OFFSET(男子!$B$15,3*A39,0),'登録データ（男）'!$A$3:$J$2328,9,FALSE)," ",VLOOKUP(OFFSET(男子!$B$15,3*A39,0),'登録データ（男）'!$A$3:$J$2328,10,FALSE)," ","(",LEFT(VLOOKUP(OFFSET(男子!$B$15,3*A39,0),'登録データ（男）'!$A$3:$J$2328,8,FALSE),2),")"))</f>
        <v/>
      </c>
      <c r="F39" s="129" t="str">
        <f t="shared" si="0"/>
        <v/>
      </c>
      <c r="G39" s="129" t="str">
        <f>IF(B39="","",VLOOKUP(基本情報登録!$D$10,'登録データ（男）'!$M$3:$P$65,3,FALSE))</f>
        <v/>
      </c>
      <c r="H39" s="129" t="str">
        <f>IF(B39="","",VLOOKUP(男子!B129,'登録データ（男）'!$A$3:$AA$2000,5,FALSE))</f>
        <v/>
      </c>
      <c r="I39" s="129" t="str">
        <f>IF(B39="","",男子!B129)</f>
        <v/>
      </c>
      <c r="J39" s="129" t="str">
        <f>IF(B39="","",男子!AM129)</f>
        <v/>
      </c>
      <c r="K39" s="129" t="str">
        <f>IF(B39="","",男子!AM130)</f>
        <v/>
      </c>
      <c r="L39" s="129" t="str">
        <f>IF(B39="","",男子!AM131)</f>
        <v/>
      </c>
      <c r="M39" s="129" t="str">
        <f>IF(男子!BH55=0,"notOP","OPN")</f>
        <v>notOP</v>
      </c>
      <c r="N39" s="129" t="str">
        <f>IF(男子!BI55=0,"notOP","OPN")</f>
        <v>notOP</v>
      </c>
      <c r="O39" s="129" t="str">
        <f>IF(男子!BJ55=0,"notOP","OPN")</f>
        <v>notOP</v>
      </c>
    </row>
    <row r="40" spans="1:15" ht="17.649999999999999">
      <c r="A40" s="1">
        <v>39</v>
      </c>
      <c r="B40" s="129" t="str">
        <f>IF(男子!B132="","",男子!B132+100000000)</f>
        <v/>
      </c>
      <c r="C40" s="137" t="str">
        <f>IF(B40="","",CONCATENATE(男子!C132," ","(",男子!E132,")"))</f>
        <v/>
      </c>
      <c r="D40" s="129" t="str">
        <f>IF(B40="","",男子!D132)</f>
        <v/>
      </c>
      <c r="E40" s="129" t="str">
        <f ca="1">IF($C40="","",CONCATENATE(VLOOKUP(OFFSET(男子!$B$15,3*A40,0),'登録データ（男）'!$A$3:$J$2328,9,FALSE)," ",VLOOKUP(OFFSET(男子!$B$15,3*A40,0),'登録データ（男）'!$A$3:$J$2328,10,FALSE)," ","(",LEFT(VLOOKUP(OFFSET(男子!$B$15,3*A40,0),'登録データ（男）'!$A$3:$J$2328,8,FALSE),2),")"))</f>
        <v/>
      </c>
      <c r="F40" s="129" t="str">
        <f t="shared" si="0"/>
        <v/>
      </c>
      <c r="G40" s="129" t="str">
        <f>IF(B40="","",VLOOKUP(基本情報登録!$D$10,'登録データ（男）'!$M$3:$P$65,3,FALSE))</f>
        <v/>
      </c>
      <c r="H40" s="129" t="str">
        <f>IF(B40="","",VLOOKUP(男子!B132,'登録データ（男）'!$A$3:$AA$2000,5,FALSE))</f>
        <v/>
      </c>
      <c r="I40" s="129" t="str">
        <f>IF(B40="","",男子!B132)</f>
        <v/>
      </c>
      <c r="J40" s="129" t="str">
        <f>IF(B40="","",男子!AM132)</f>
        <v/>
      </c>
      <c r="K40" s="129" t="str">
        <f>IF(B40="","",男子!AM133)</f>
        <v/>
      </c>
      <c r="L40" s="129" t="str">
        <f>IF(B40="","",男子!AM134)</f>
        <v/>
      </c>
      <c r="M40" s="129" t="str">
        <f>IF(男子!BH56=0,"notOP","OPN")</f>
        <v>notOP</v>
      </c>
      <c r="N40" s="129" t="str">
        <f>IF(男子!BI56=0,"notOP","OPN")</f>
        <v>notOP</v>
      </c>
      <c r="O40" s="129" t="str">
        <f>IF(男子!BJ56=0,"notOP","OPN")</f>
        <v>notOP</v>
      </c>
    </row>
    <row r="41" spans="1:15" ht="17.649999999999999">
      <c r="A41" s="1">
        <v>40</v>
      </c>
      <c r="B41" s="129" t="str">
        <f>IF(男子!B135="","",男子!B135+100000000)</f>
        <v/>
      </c>
      <c r="C41" s="137" t="str">
        <f>IF(B41="","",CONCATENATE(男子!C135," ","(",男子!E135,")"))</f>
        <v/>
      </c>
      <c r="D41" s="129" t="str">
        <f>IF(B41="","",男子!D135)</f>
        <v/>
      </c>
      <c r="E41" s="129" t="str">
        <f ca="1">IF($C41="","",CONCATENATE(VLOOKUP(OFFSET(男子!$B$15,3*A41,0),'登録データ（男）'!$A$3:$J$2328,9,FALSE)," ",VLOOKUP(OFFSET(男子!$B$15,3*A41,0),'登録データ（男）'!$A$3:$J$2328,10,FALSE)," ","(",LEFT(VLOOKUP(OFFSET(男子!$B$15,3*A41,0),'登録データ（男）'!$A$3:$J$2328,8,FALSE),2),")"))</f>
        <v/>
      </c>
      <c r="F41" s="129" t="str">
        <f t="shared" si="0"/>
        <v/>
      </c>
      <c r="G41" s="129" t="str">
        <f>IF(B41="","",VLOOKUP(基本情報登録!$D$10,'登録データ（男）'!$M$3:$P$65,3,FALSE))</f>
        <v/>
      </c>
      <c r="H41" s="129" t="str">
        <f>IF(B41="","",VLOOKUP(男子!B135,'登録データ（男）'!$A$3:$AA$2000,5,FALSE))</f>
        <v/>
      </c>
      <c r="I41" s="129" t="str">
        <f>IF(B41="","",男子!B135)</f>
        <v/>
      </c>
      <c r="J41" s="129" t="str">
        <f>IF(B41="","",男子!AM135)</f>
        <v/>
      </c>
      <c r="K41" s="129" t="str">
        <f>IF(B41="","",男子!AM136)</f>
        <v/>
      </c>
      <c r="L41" s="129" t="str">
        <f>IF(B41="","",男子!AM137)</f>
        <v/>
      </c>
      <c r="M41" s="129" t="str">
        <f>IF(男子!BH57=0,"notOP","OPN")</f>
        <v>notOP</v>
      </c>
      <c r="N41" s="129" t="str">
        <f>IF(男子!BI57=0,"notOP","OPN")</f>
        <v>notOP</v>
      </c>
      <c r="O41" s="129" t="str">
        <f>IF(男子!BJ57=0,"notOP","OPN")</f>
        <v>notOP</v>
      </c>
    </row>
    <row r="42" spans="1:15" ht="17.649999999999999">
      <c r="A42" s="1">
        <v>41</v>
      </c>
      <c r="B42" s="129" t="str">
        <f>IF(男子!B138="","",男子!B138+100000000)</f>
        <v/>
      </c>
      <c r="C42" s="137" t="str">
        <f>IF(B42="","",CONCATENATE(男子!C138," ","(",男子!E138,")"))</f>
        <v/>
      </c>
      <c r="D42" s="129" t="str">
        <f>IF(B42="","",男子!D138)</f>
        <v/>
      </c>
      <c r="E42" s="129" t="str">
        <f ca="1">IF($C42="","",CONCATENATE(VLOOKUP(OFFSET(男子!$B$15,3*A42,0),'登録データ（男）'!$A$3:$J$2328,9,FALSE)," ",VLOOKUP(OFFSET(男子!$B$15,3*A42,0),'登録データ（男）'!$A$3:$J$2328,10,FALSE)," ","(",LEFT(VLOOKUP(OFFSET(男子!$B$15,3*A42,0),'登録データ（男）'!$A$3:$J$2328,8,FALSE),2),")"))</f>
        <v/>
      </c>
      <c r="F42" s="129" t="str">
        <f t="shared" si="0"/>
        <v/>
      </c>
      <c r="G42" s="129" t="str">
        <f>IF(B42="","",VLOOKUP(基本情報登録!$D$10,'登録データ（男）'!$M$3:$P$65,3,FALSE))</f>
        <v/>
      </c>
      <c r="H42" s="129" t="str">
        <f>IF(B42="","",VLOOKUP(男子!B138,'登録データ（男）'!$A$3:$AA$2000,5,FALSE))</f>
        <v/>
      </c>
      <c r="I42" s="129" t="str">
        <f>IF(B42="","",男子!B138)</f>
        <v/>
      </c>
      <c r="J42" s="129" t="str">
        <f>IF(B42="","",男子!AM138)</f>
        <v/>
      </c>
      <c r="K42" s="129" t="str">
        <f>IF(B42="","",男子!AM139)</f>
        <v/>
      </c>
      <c r="L42" s="129" t="str">
        <f>IF(B42="","",男子!AM140)</f>
        <v/>
      </c>
      <c r="M42" s="129" t="str">
        <f>IF(男子!BH58=0,"notOP","OPN")</f>
        <v>notOP</v>
      </c>
      <c r="N42" s="129" t="str">
        <f>IF(男子!BI58=0,"notOP","OPN")</f>
        <v>notOP</v>
      </c>
      <c r="O42" s="129" t="str">
        <f>IF(男子!BJ58=0,"notOP","OPN")</f>
        <v>notOP</v>
      </c>
    </row>
    <row r="43" spans="1:15" ht="17.649999999999999">
      <c r="A43" s="1">
        <v>42</v>
      </c>
      <c r="B43" s="129" t="str">
        <f>IF(男子!B141="","",男子!B141+100000000)</f>
        <v/>
      </c>
      <c r="C43" s="137" t="str">
        <f>IF(B43="","",CONCATENATE(男子!C141," ","(",男子!E141,")"))</f>
        <v/>
      </c>
      <c r="D43" s="129" t="str">
        <f>IF(B43="","",男子!D141)</f>
        <v/>
      </c>
      <c r="E43" s="129" t="str">
        <f ca="1">IF($C43="","",CONCATENATE(VLOOKUP(OFFSET(男子!$B$15,3*A43,0),'登録データ（男）'!$A$3:$J$2328,9,FALSE)," ",VLOOKUP(OFFSET(男子!$B$15,3*A43,0),'登録データ（男）'!$A$3:$J$2328,10,FALSE)," ","(",LEFT(VLOOKUP(OFFSET(男子!$B$15,3*A43,0),'登録データ（男）'!$A$3:$J$2328,8,FALSE),2),")"))</f>
        <v/>
      </c>
      <c r="F43" s="129" t="str">
        <f t="shared" si="0"/>
        <v/>
      </c>
      <c r="G43" s="129" t="str">
        <f>IF(B43="","",VLOOKUP(基本情報登録!$D$10,'登録データ（男）'!$M$3:$P$65,3,FALSE))</f>
        <v/>
      </c>
      <c r="H43" s="129" t="str">
        <f>IF(B43="","",VLOOKUP(男子!B141,'登録データ（男）'!$A$3:$AA$2000,5,FALSE))</f>
        <v/>
      </c>
      <c r="I43" s="129" t="str">
        <f>IF(B43="","",男子!B141)</f>
        <v/>
      </c>
      <c r="J43" s="129" t="str">
        <f>IF(B43="","",男子!AM141)</f>
        <v/>
      </c>
      <c r="K43" s="129" t="str">
        <f>IF(B43="","",男子!AM142)</f>
        <v/>
      </c>
      <c r="L43" s="129" t="str">
        <f>IF(B43="","",男子!AM143)</f>
        <v/>
      </c>
      <c r="M43" s="129" t="str">
        <f>IF(男子!BH59=0,"notOP","OPN")</f>
        <v>notOP</v>
      </c>
      <c r="N43" s="129" t="str">
        <f>IF(男子!BI59=0,"notOP","OPN")</f>
        <v>notOP</v>
      </c>
      <c r="O43" s="129" t="str">
        <f>IF(男子!BJ59=0,"notOP","OPN")</f>
        <v>notOP</v>
      </c>
    </row>
    <row r="44" spans="1:15" ht="17.649999999999999">
      <c r="A44" s="1">
        <v>43</v>
      </c>
      <c r="B44" s="129" t="str">
        <f>IF(男子!B144="","",男子!B144+100000000)</f>
        <v/>
      </c>
      <c r="C44" s="137" t="str">
        <f>IF(B44="","",CONCATENATE(男子!C144," ","(",男子!E144,")"))</f>
        <v/>
      </c>
      <c r="D44" s="129" t="str">
        <f>IF(B44="","",男子!D144)</f>
        <v/>
      </c>
      <c r="E44" s="129" t="str">
        <f ca="1">IF($C44="","",CONCATENATE(VLOOKUP(OFFSET(男子!$B$15,3*A44,0),'登録データ（男）'!$A$3:$J$2328,9,FALSE)," ",VLOOKUP(OFFSET(男子!$B$15,3*A44,0),'登録データ（男）'!$A$3:$J$2328,10,FALSE)," ","(",LEFT(VLOOKUP(OFFSET(男子!$B$15,3*A44,0),'登録データ（男）'!$A$3:$J$2328,8,FALSE),2),")"))</f>
        <v/>
      </c>
      <c r="F44" s="129" t="str">
        <f t="shared" si="0"/>
        <v/>
      </c>
      <c r="G44" s="129" t="str">
        <f>IF(B44="","",VLOOKUP(基本情報登録!$D$10,'登録データ（男）'!$M$3:$P$65,3,FALSE))</f>
        <v/>
      </c>
      <c r="H44" s="129" t="str">
        <f>IF(B44="","",VLOOKUP(男子!B144,'登録データ（男）'!$A$3:$AA$2000,5,FALSE))</f>
        <v/>
      </c>
      <c r="I44" s="129" t="str">
        <f>IF(B44="","",男子!B144)</f>
        <v/>
      </c>
      <c r="J44" s="129" t="str">
        <f>IF(B44="","",男子!AM144)</f>
        <v/>
      </c>
      <c r="K44" s="129" t="str">
        <f>IF(B44="","",男子!AM145)</f>
        <v/>
      </c>
      <c r="L44" s="129" t="str">
        <f>IF(B44="","",男子!AM146)</f>
        <v/>
      </c>
      <c r="M44" s="129" t="str">
        <f>IF(男子!BH60=0,"notOP","OPN")</f>
        <v>notOP</v>
      </c>
      <c r="N44" s="129" t="str">
        <f>IF(男子!BI60=0,"notOP","OPN")</f>
        <v>notOP</v>
      </c>
      <c r="O44" s="129" t="str">
        <f>IF(男子!BJ60=0,"notOP","OPN")</f>
        <v>notOP</v>
      </c>
    </row>
    <row r="45" spans="1:15" ht="17.649999999999999">
      <c r="A45" s="1">
        <v>44</v>
      </c>
      <c r="B45" s="129" t="str">
        <f>IF(男子!B147="","",男子!B147+100000000)</f>
        <v/>
      </c>
      <c r="C45" s="137" t="str">
        <f>IF(B45="","",CONCATENATE(男子!C147," ","(",男子!E147,")"))</f>
        <v/>
      </c>
      <c r="D45" s="129" t="str">
        <f>IF(B45="","",男子!D147)</f>
        <v/>
      </c>
      <c r="E45" s="129" t="str">
        <f ca="1">IF($C45="","",CONCATENATE(VLOOKUP(OFFSET(男子!$B$15,3*A45,0),'登録データ（男）'!$A$3:$J$2328,9,FALSE)," ",VLOOKUP(OFFSET(男子!$B$15,3*A45,0),'登録データ（男）'!$A$3:$J$2328,10,FALSE)," ","(",LEFT(VLOOKUP(OFFSET(男子!$B$15,3*A45,0),'登録データ（男）'!$A$3:$J$2328,8,FALSE),2),")"))</f>
        <v/>
      </c>
      <c r="F45" s="129" t="str">
        <f t="shared" si="0"/>
        <v/>
      </c>
      <c r="G45" s="129" t="str">
        <f>IF(B45="","",VLOOKUP(基本情報登録!$D$10,'登録データ（男）'!$M$3:$P$65,3,FALSE))</f>
        <v/>
      </c>
      <c r="H45" s="129" t="str">
        <f>IF(B45="","",VLOOKUP(男子!B147,'登録データ（男）'!$A$3:$AA$2000,5,FALSE))</f>
        <v/>
      </c>
      <c r="I45" s="129" t="str">
        <f>IF(B45="","",男子!B147)</f>
        <v/>
      </c>
      <c r="J45" s="129" t="str">
        <f>IF(B45="","",男子!AM147)</f>
        <v/>
      </c>
      <c r="K45" s="129" t="str">
        <f>IF(B45="","",男子!AM148)</f>
        <v/>
      </c>
      <c r="L45" s="129" t="str">
        <f>IF(B45="","",男子!AM149)</f>
        <v/>
      </c>
      <c r="M45" s="129" t="str">
        <f>IF(男子!BH61=0,"notOP","OPN")</f>
        <v>notOP</v>
      </c>
      <c r="N45" s="129" t="str">
        <f>IF(男子!BI61=0,"notOP","OPN")</f>
        <v>notOP</v>
      </c>
      <c r="O45" s="129" t="str">
        <f>IF(男子!BJ61=0,"notOP","OPN")</f>
        <v>notOP</v>
      </c>
    </row>
    <row r="46" spans="1:15" ht="17.649999999999999">
      <c r="A46" s="1">
        <v>45</v>
      </c>
      <c r="B46" s="129" t="str">
        <f>IF(男子!B150="","",男子!B150+100000000)</f>
        <v/>
      </c>
      <c r="C46" s="137" t="str">
        <f>IF(B46="","",CONCATENATE(男子!C150," ","(",男子!E150,")"))</f>
        <v/>
      </c>
      <c r="D46" s="129" t="str">
        <f>IF(B46="","",男子!D150)</f>
        <v/>
      </c>
      <c r="E46" s="129" t="str">
        <f ca="1">IF($C46="","",CONCATENATE(VLOOKUP(OFFSET(男子!$B$15,3*A46,0),'登録データ（男）'!$A$3:$J$2328,9,FALSE)," ",VLOOKUP(OFFSET(男子!$B$15,3*A46,0),'登録データ（男）'!$A$3:$J$2328,10,FALSE)," ","(",LEFT(VLOOKUP(OFFSET(男子!$B$15,3*A46,0),'登録データ（男）'!$A$3:$J$2328,8,FALSE),2),")"))</f>
        <v/>
      </c>
      <c r="F46" s="129" t="str">
        <f t="shared" si="0"/>
        <v/>
      </c>
      <c r="G46" s="129" t="str">
        <f>IF(B46="","",VLOOKUP(基本情報登録!$D$10,'登録データ（男）'!$M$3:$P$65,3,FALSE))</f>
        <v/>
      </c>
      <c r="H46" s="129" t="str">
        <f>IF(B46="","",VLOOKUP(男子!B150,'登録データ（男）'!$A$3:$AA$2000,5,FALSE))</f>
        <v/>
      </c>
      <c r="I46" s="129" t="str">
        <f>IF(B46="","",男子!B150)</f>
        <v/>
      </c>
      <c r="J46" s="129" t="str">
        <f>IF(B46="","",男子!AM150)</f>
        <v/>
      </c>
      <c r="K46" s="129" t="str">
        <f>IF(B46="","",男子!AM151)</f>
        <v/>
      </c>
      <c r="L46" s="129" t="str">
        <f>IF(B46="","",男子!AM152)</f>
        <v/>
      </c>
      <c r="M46" s="129" t="str">
        <f>IF(男子!BH62=0,"notOP","OPN")</f>
        <v>notOP</v>
      </c>
      <c r="N46" s="129" t="str">
        <f>IF(男子!BI62=0,"notOP","OPN")</f>
        <v>notOP</v>
      </c>
      <c r="O46" s="129" t="str">
        <f>IF(男子!BJ62=0,"notOP","OPN")</f>
        <v>notOP</v>
      </c>
    </row>
    <row r="47" spans="1:15" ht="17.649999999999999">
      <c r="A47" s="1">
        <v>46</v>
      </c>
      <c r="B47" s="129" t="str">
        <f>IF(男子!B153="","",男子!B153+100000000)</f>
        <v/>
      </c>
      <c r="C47" s="137" t="str">
        <f>IF(B47="","",CONCATENATE(男子!C153," ","(",男子!E153,")"))</f>
        <v/>
      </c>
      <c r="D47" s="129" t="str">
        <f>IF(B47="","",男子!D153)</f>
        <v/>
      </c>
      <c r="E47" s="129" t="str">
        <f ca="1">IF($C47="","",CONCATENATE(VLOOKUP(OFFSET(男子!$B$15,3*A47,0),'登録データ（男）'!$A$3:$J$2328,9,FALSE)," ",VLOOKUP(OFFSET(男子!$B$15,3*A47,0),'登録データ（男）'!$A$3:$J$2328,10,FALSE)," ","(",LEFT(VLOOKUP(OFFSET(男子!$B$15,3*A47,0),'登録データ（男）'!$A$3:$J$2328,8,FALSE),2),")"))</f>
        <v/>
      </c>
      <c r="F47" s="129" t="str">
        <f t="shared" si="0"/>
        <v/>
      </c>
      <c r="G47" s="129" t="str">
        <f>IF(B47="","",VLOOKUP(基本情報登録!$D$10,'登録データ（男）'!$M$3:$P$65,3,FALSE))</f>
        <v/>
      </c>
      <c r="H47" s="129" t="str">
        <f>IF(B47="","",VLOOKUP(男子!B153,'登録データ（男）'!$A$3:$AA$2000,5,FALSE))</f>
        <v/>
      </c>
      <c r="I47" s="129" t="str">
        <f>IF(B47="","",男子!B153)</f>
        <v/>
      </c>
      <c r="J47" s="129" t="str">
        <f>IF(B47="","",男子!AM153)</f>
        <v/>
      </c>
      <c r="K47" s="129" t="str">
        <f>IF(B47="","",男子!AM154)</f>
        <v/>
      </c>
      <c r="L47" s="129" t="str">
        <f>IF(B47="","",男子!AM155)</f>
        <v/>
      </c>
      <c r="M47" s="129" t="str">
        <f>IF(男子!BH63=0,"notOP","OPN")</f>
        <v>notOP</v>
      </c>
      <c r="N47" s="129" t="str">
        <f>IF(男子!BI63=0,"notOP","OPN")</f>
        <v>notOP</v>
      </c>
      <c r="O47" s="129" t="str">
        <f>IF(男子!BJ63=0,"notOP","OPN")</f>
        <v>notOP</v>
      </c>
    </row>
    <row r="48" spans="1:15" ht="17.649999999999999">
      <c r="A48" s="1">
        <v>47</v>
      </c>
      <c r="B48" s="129" t="str">
        <f>IF(男子!B156="","",男子!B156+100000000)</f>
        <v/>
      </c>
      <c r="C48" s="137" t="str">
        <f>IF(B48="","",CONCATENATE(男子!C156," ","(",男子!E156,")"))</f>
        <v/>
      </c>
      <c r="D48" s="129" t="str">
        <f>IF(B48="","",男子!D156)</f>
        <v/>
      </c>
      <c r="E48" s="129" t="str">
        <f ca="1">IF($C48="","",CONCATENATE(VLOOKUP(OFFSET(男子!$B$15,3*A48,0),'登録データ（男）'!$A$3:$J$2328,9,FALSE)," ",VLOOKUP(OFFSET(男子!$B$15,3*A48,0),'登録データ（男）'!$A$3:$J$2328,10,FALSE)," ","(",LEFT(VLOOKUP(OFFSET(男子!$B$15,3*A48,0),'登録データ（男）'!$A$3:$J$2328,8,FALSE),2),")"))</f>
        <v/>
      </c>
      <c r="F48" s="129" t="str">
        <f t="shared" si="0"/>
        <v/>
      </c>
      <c r="G48" s="129" t="str">
        <f>IF(B48="","",VLOOKUP(基本情報登録!$D$10,'登録データ（男）'!$M$3:$P$65,3,FALSE))</f>
        <v/>
      </c>
      <c r="H48" s="129" t="str">
        <f>IF(B48="","",VLOOKUP(男子!B156,'登録データ（男）'!$A$3:$AA$2000,5,FALSE))</f>
        <v/>
      </c>
      <c r="I48" s="129" t="str">
        <f>IF(B48="","",男子!B156)</f>
        <v/>
      </c>
      <c r="J48" s="129" t="str">
        <f>IF(B48="","",男子!AM156)</f>
        <v/>
      </c>
      <c r="K48" s="129" t="str">
        <f>IF(B48="","",男子!AM157)</f>
        <v/>
      </c>
      <c r="L48" s="129" t="str">
        <f>IF(B48="","",男子!AM158)</f>
        <v/>
      </c>
      <c r="M48" s="129" t="str">
        <f>IF(男子!BH64=0,"notOP","OPN")</f>
        <v>notOP</v>
      </c>
      <c r="N48" s="129" t="str">
        <f>IF(男子!BI64=0,"notOP","OPN")</f>
        <v>notOP</v>
      </c>
      <c r="O48" s="129" t="str">
        <f>IF(男子!BJ64=0,"notOP","OPN")</f>
        <v>notOP</v>
      </c>
    </row>
    <row r="49" spans="1:15" ht="17.649999999999999">
      <c r="A49" s="1">
        <v>48</v>
      </c>
      <c r="B49" s="129" t="str">
        <f>IF(男子!B159="","",男子!B159+100000000)</f>
        <v/>
      </c>
      <c r="C49" s="137" t="str">
        <f>IF(B49="","",CONCATENATE(男子!C159," ","(",男子!E159,")"))</f>
        <v/>
      </c>
      <c r="D49" s="129" t="str">
        <f>IF(B49="","",男子!D159)</f>
        <v/>
      </c>
      <c r="E49" s="129" t="str">
        <f ca="1">IF($C49="","",CONCATENATE(VLOOKUP(OFFSET(男子!$B$15,3*A49,0),'登録データ（男）'!$A$3:$J$2328,9,FALSE)," ",VLOOKUP(OFFSET(男子!$B$15,3*A49,0),'登録データ（男）'!$A$3:$J$2328,10,FALSE)," ","(",LEFT(VLOOKUP(OFFSET(男子!$B$15,3*A49,0),'登録データ（男）'!$A$3:$J$2328,8,FALSE),2),")"))</f>
        <v/>
      </c>
      <c r="F49" s="129" t="str">
        <f t="shared" si="0"/>
        <v/>
      </c>
      <c r="G49" s="129" t="str">
        <f>IF(B49="","",VLOOKUP(基本情報登録!$D$10,'登録データ（男）'!$M$3:$P$65,3,FALSE))</f>
        <v/>
      </c>
      <c r="H49" s="129" t="str">
        <f>IF(B49="","",VLOOKUP(男子!B159,'登録データ（男）'!$A$3:$AA$2000,5,FALSE))</f>
        <v/>
      </c>
      <c r="I49" s="129" t="str">
        <f>IF(B49="","",男子!B159)</f>
        <v/>
      </c>
      <c r="J49" s="129" t="str">
        <f>IF(B49="","",男子!AM159)</f>
        <v/>
      </c>
      <c r="K49" s="129" t="str">
        <f>IF(B49="","",男子!AM160)</f>
        <v/>
      </c>
      <c r="L49" s="129" t="str">
        <f>IF(B49="","",男子!AM161)</f>
        <v/>
      </c>
      <c r="M49" s="129" t="str">
        <f>IF(男子!BH65=0,"notOP","OPN")</f>
        <v>notOP</v>
      </c>
      <c r="N49" s="129" t="str">
        <f>IF(男子!BI65=0,"notOP","OPN")</f>
        <v>notOP</v>
      </c>
      <c r="O49" s="129" t="str">
        <f>IF(男子!BJ65=0,"notOP","OPN")</f>
        <v>notOP</v>
      </c>
    </row>
    <row r="50" spans="1:15" ht="17.649999999999999">
      <c r="A50" s="1">
        <v>49</v>
      </c>
      <c r="B50" s="129" t="str">
        <f>IF(男子!B162="","",男子!B162+100000000)</f>
        <v/>
      </c>
      <c r="C50" s="137" t="str">
        <f>IF(B50="","",CONCATENATE(男子!C162," ","(",男子!E162,")"))</f>
        <v/>
      </c>
      <c r="D50" s="129" t="str">
        <f>IF(B50="","",男子!D162)</f>
        <v/>
      </c>
      <c r="E50" s="129" t="str">
        <f ca="1">IF($C50="","",CONCATENATE(VLOOKUP(OFFSET(男子!$B$15,3*A50,0),'登録データ（男）'!$A$3:$J$2328,9,FALSE)," ",VLOOKUP(OFFSET(男子!$B$15,3*A50,0),'登録データ（男）'!$A$3:$J$2328,10,FALSE)," ","(",LEFT(VLOOKUP(OFFSET(男子!$B$15,3*A50,0),'登録データ（男）'!$A$3:$J$2328,8,FALSE),2),")"))</f>
        <v/>
      </c>
      <c r="F50" s="129" t="str">
        <f t="shared" si="0"/>
        <v/>
      </c>
      <c r="G50" s="129" t="str">
        <f>IF(B50="","",VLOOKUP(基本情報登録!$D$10,'登録データ（男）'!$M$3:$P$65,3,FALSE))</f>
        <v/>
      </c>
      <c r="H50" s="129" t="str">
        <f>IF(B50="","",VLOOKUP(男子!B162,'登録データ（男）'!$A$3:$AA$2000,5,FALSE))</f>
        <v/>
      </c>
      <c r="I50" s="129" t="str">
        <f>IF(B50="","",男子!B162)</f>
        <v/>
      </c>
      <c r="J50" s="129" t="str">
        <f>IF(B50="","",男子!AM162)</f>
        <v/>
      </c>
      <c r="K50" s="129" t="str">
        <f>IF(B50="","",男子!AM163)</f>
        <v/>
      </c>
      <c r="L50" s="129" t="str">
        <f>IF(B50="","",男子!AM164)</f>
        <v/>
      </c>
      <c r="M50" s="129" t="str">
        <f>IF(男子!BH66=0,"notOP","OPN")</f>
        <v>notOP</v>
      </c>
      <c r="N50" s="129" t="str">
        <f>IF(男子!BI66=0,"notOP","OPN")</f>
        <v>notOP</v>
      </c>
      <c r="O50" s="129" t="str">
        <f>IF(男子!BJ66=0,"notOP","OPN")</f>
        <v>notOP</v>
      </c>
    </row>
    <row r="51" spans="1:15" ht="17.649999999999999">
      <c r="A51" s="1">
        <v>50</v>
      </c>
      <c r="B51" s="129" t="str">
        <f>IF(男子!B165="","",男子!B165+100000000)</f>
        <v/>
      </c>
      <c r="C51" s="137" t="str">
        <f>IF(B51="","",CONCATENATE(男子!C165," ","(",男子!E165,")"))</f>
        <v/>
      </c>
      <c r="D51" s="129" t="str">
        <f>IF(B51="","",男子!D165)</f>
        <v/>
      </c>
      <c r="E51" s="129" t="str">
        <f ca="1">IF($C51="","",CONCATENATE(VLOOKUP(OFFSET(男子!$B$15,3*A51,0),'登録データ（男）'!$A$3:$J$2328,9,FALSE)," ",VLOOKUP(OFFSET(男子!$B$15,3*A51,0),'登録データ（男）'!$A$3:$J$2328,10,FALSE)," ","(",LEFT(VLOOKUP(OFFSET(男子!$B$15,3*A51,0),'登録データ（男）'!$A$3:$J$2328,8,FALSE),2),")"))</f>
        <v/>
      </c>
      <c r="F51" s="129" t="str">
        <f t="shared" si="0"/>
        <v/>
      </c>
      <c r="G51" s="129" t="str">
        <f>IF(B51="","",VLOOKUP(基本情報登録!$D$10,'登録データ（男）'!$M$3:$P$65,3,FALSE))</f>
        <v/>
      </c>
      <c r="H51" s="129" t="str">
        <f>IF(B51="","",VLOOKUP(男子!B165,'登録データ（男）'!$A$3:$AA$2000,5,FALSE))</f>
        <v/>
      </c>
      <c r="I51" s="129" t="str">
        <f>IF(B51="","",男子!B165)</f>
        <v/>
      </c>
      <c r="J51" s="129" t="str">
        <f>IF(B51="","",男子!AM165)</f>
        <v/>
      </c>
      <c r="K51" s="129" t="str">
        <f>IF(B51="","",男子!AM166)</f>
        <v/>
      </c>
      <c r="L51" s="129" t="str">
        <f>IF(B51="","",男子!AM167)</f>
        <v/>
      </c>
      <c r="M51" s="129" t="str">
        <f>IF(男子!BH67=0,"notOP","OPN")</f>
        <v>notOP</v>
      </c>
      <c r="N51" s="129" t="str">
        <f>IF(男子!BI67=0,"notOP","OPN")</f>
        <v>notOP</v>
      </c>
      <c r="O51" s="129" t="str">
        <f>IF(男子!BJ67=0,"notOP","OPN")</f>
        <v>notOP</v>
      </c>
    </row>
    <row r="52" spans="1:15" ht="17.649999999999999">
      <c r="A52" s="1">
        <v>51</v>
      </c>
      <c r="B52" s="129" t="str">
        <f>IF(男子!B168="","",男子!B168+100000000)</f>
        <v/>
      </c>
      <c r="C52" s="137" t="str">
        <f>IF(B52="","",CONCATENATE(男子!C168," ","(",男子!E168,")"))</f>
        <v/>
      </c>
      <c r="D52" s="129" t="str">
        <f>IF(B52="","",男子!D168)</f>
        <v/>
      </c>
      <c r="E52" s="129" t="str">
        <f ca="1">IF($C52="","",CONCATENATE(VLOOKUP(OFFSET(男子!$B$15,3*A52,0),'登録データ（男）'!$A$3:$J$2328,9,FALSE)," ",VLOOKUP(OFFSET(男子!$B$15,3*A52,0),'登録データ（男）'!$A$3:$J$2328,10,FALSE)," ","(",LEFT(VLOOKUP(OFFSET(男子!$B$15,3*A52,0),'登録データ（男）'!$A$3:$J$2328,8,FALSE),2),")"))</f>
        <v/>
      </c>
      <c r="F52" s="129" t="str">
        <f t="shared" si="0"/>
        <v/>
      </c>
      <c r="G52" s="129" t="str">
        <f>IF(B52="","",VLOOKUP(基本情報登録!$D$10,'登録データ（男）'!$M$3:$P$65,3,FALSE))</f>
        <v/>
      </c>
      <c r="H52" s="129" t="str">
        <f>IF(B52="","",VLOOKUP(男子!B168,'登録データ（男）'!$A$3:$AA$2000,5,FALSE))</f>
        <v/>
      </c>
      <c r="I52" s="129" t="str">
        <f>IF(B52="","",男子!B168)</f>
        <v/>
      </c>
      <c r="J52" s="129" t="str">
        <f>IF(B52="","",男子!AM168)</f>
        <v/>
      </c>
      <c r="K52" s="129" t="str">
        <f>IF(B52="","",男子!AM169)</f>
        <v/>
      </c>
      <c r="L52" s="129" t="str">
        <f>IF(B52="","",男子!AM170)</f>
        <v/>
      </c>
      <c r="M52" s="129" t="str">
        <f>IF(男子!BH68=0,"notOP","OPN")</f>
        <v>notOP</v>
      </c>
      <c r="N52" s="129" t="str">
        <f>IF(男子!BI68=0,"notOP","OPN")</f>
        <v>notOP</v>
      </c>
      <c r="O52" s="129" t="str">
        <f>IF(男子!BJ68=0,"notOP","OPN")</f>
        <v>notOP</v>
      </c>
    </row>
    <row r="53" spans="1:15" ht="17.649999999999999">
      <c r="A53" s="1">
        <v>52</v>
      </c>
      <c r="B53" s="129" t="str">
        <f>IF(男子!B171="","",男子!B171+100000000)</f>
        <v/>
      </c>
      <c r="C53" s="137" t="str">
        <f>IF(B53="","",CONCATENATE(男子!C171," ","(",男子!E171,")"))</f>
        <v/>
      </c>
      <c r="D53" s="129" t="str">
        <f>IF(B53="","",男子!D171)</f>
        <v/>
      </c>
      <c r="E53" s="129" t="str">
        <f ca="1">IF($C53="","",CONCATENATE(VLOOKUP(OFFSET(男子!$B$15,3*A53,0),'登録データ（男）'!$A$3:$J$2328,9,FALSE)," ",VLOOKUP(OFFSET(男子!$B$15,3*A53,0),'登録データ（男）'!$A$3:$J$2328,10,FALSE)," ","(",LEFT(VLOOKUP(OFFSET(男子!$B$15,3*A53,0),'登録データ（男）'!$A$3:$J$2328,8,FALSE),2),")"))</f>
        <v/>
      </c>
      <c r="F53" s="129" t="str">
        <f t="shared" si="0"/>
        <v/>
      </c>
      <c r="G53" s="129" t="str">
        <f>IF(B53="","",VLOOKUP(基本情報登録!$D$10,'登録データ（男）'!$M$3:$P$65,3,FALSE))</f>
        <v/>
      </c>
      <c r="H53" s="129" t="str">
        <f>IF(B53="","",VLOOKUP(男子!B171,'登録データ（男）'!$A$3:$AA$2000,5,FALSE))</f>
        <v/>
      </c>
      <c r="I53" s="129" t="str">
        <f>IF(B53="","",男子!B171)</f>
        <v/>
      </c>
      <c r="J53" s="129" t="str">
        <f>IF(B53="","",男子!AM171)</f>
        <v/>
      </c>
      <c r="K53" s="129" t="str">
        <f>IF(B53="","",男子!AM172)</f>
        <v/>
      </c>
      <c r="L53" s="129" t="str">
        <f>IF(B53="","",男子!AM173)</f>
        <v/>
      </c>
      <c r="M53" s="129" t="str">
        <f>IF(男子!BH69=0,"notOP","OPN")</f>
        <v>notOP</v>
      </c>
      <c r="N53" s="129" t="str">
        <f>IF(男子!BI69=0,"notOP","OPN")</f>
        <v>notOP</v>
      </c>
      <c r="O53" s="129" t="str">
        <f>IF(男子!BJ69=0,"notOP","OPN")</f>
        <v>notOP</v>
      </c>
    </row>
    <row r="54" spans="1:15" ht="17.649999999999999">
      <c r="A54" s="1">
        <v>53</v>
      </c>
      <c r="B54" s="129" t="str">
        <f>IF(男子!B174="","",男子!B174+100000000)</f>
        <v/>
      </c>
      <c r="C54" s="137" t="str">
        <f>IF(B54="","",CONCATENATE(男子!C174," ","(",男子!E174,")"))</f>
        <v/>
      </c>
      <c r="D54" s="129" t="str">
        <f>IF(B54="","",男子!D174)</f>
        <v/>
      </c>
      <c r="E54" s="129" t="str">
        <f ca="1">IF($C54="","",CONCATENATE(VLOOKUP(OFFSET(男子!$B$15,3*A54,0),'登録データ（男）'!$A$3:$J$2328,9,FALSE)," ",VLOOKUP(OFFSET(男子!$B$15,3*A54,0),'登録データ（男）'!$A$3:$J$2328,10,FALSE)," ","(",LEFT(VLOOKUP(OFFSET(男子!$B$15,3*A54,0),'登録データ（男）'!$A$3:$J$2328,8,FALSE),2),")"))</f>
        <v/>
      </c>
      <c r="F54" s="129" t="str">
        <f t="shared" si="0"/>
        <v/>
      </c>
      <c r="G54" s="129" t="str">
        <f>IF(B54="","",VLOOKUP(基本情報登録!$D$10,'登録データ（男）'!$M$3:$P$65,3,FALSE))</f>
        <v/>
      </c>
      <c r="H54" s="129" t="str">
        <f>IF(B54="","",VLOOKUP(男子!B174,'登録データ（男）'!$A$3:$AA$2000,5,FALSE))</f>
        <v/>
      </c>
      <c r="I54" s="129" t="str">
        <f>IF(B54="","",男子!B174)</f>
        <v/>
      </c>
      <c r="J54" s="129" t="str">
        <f>IF(B54="","",男子!AM174)</f>
        <v/>
      </c>
      <c r="K54" s="129" t="str">
        <f>IF(B54="","",男子!AM175)</f>
        <v/>
      </c>
      <c r="L54" s="129" t="str">
        <f>IF(B54="","",男子!AM176)</f>
        <v/>
      </c>
      <c r="M54" s="129" t="str">
        <f>IF(男子!BH70=0,"notOP","OPN")</f>
        <v>notOP</v>
      </c>
      <c r="N54" s="129" t="str">
        <f>IF(男子!BI70=0,"notOP","OPN")</f>
        <v>notOP</v>
      </c>
      <c r="O54" s="129" t="str">
        <f>IF(男子!BJ70=0,"notOP","OPN")</f>
        <v>notOP</v>
      </c>
    </row>
    <row r="55" spans="1:15" ht="17.649999999999999">
      <c r="A55" s="1">
        <v>54</v>
      </c>
      <c r="B55" s="129" t="str">
        <f>IF(男子!B177="","",男子!B177+100000000)</f>
        <v/>
      </c>
      <c r="C55" s="137" t="str">
        <f>IF(B55="","",CONCATENATE(男子!C177," ","(",男子!E177,")"))</f>
        <v/>
      </c>
      <c r="D55" s="129" t="str">
        <f>IF(B55="","",男子!D177)</f>
        <v/>
      </c>
      <c r="E55" s="129" t="str">
        <f ca="1">IF($C55="","",CONCATENATE(VLOOKUP(OFFSET(男子!$B$15,3*A55,0),'登録データ（男）'!$A$3:$J$2328,9,FALSE)," ",VLOOKUP(OFFSET(男子!$B$15,3*A55,0),'登録データ（男）'!$A$3:$J$2328,10,FALSE)," ","(",LEFT(VLOOKUP(OFFSET(男子!$B$15,3*A55,0),'登録データ（男）'!$A$3:$J$2328,8,FALSE),2),")"))</f>
        <v/>
      </c>
      <c r="F55" s="129" t="str">
        <f t="shared" si="0"/>
        <v/>
      </c>
      <c r="G55" s="129" t="str">
        <f>IF(B55="","",VLOOKUP(基本情報登録!$D$10,'登録データ（男）'!$M$3:$P$65,3,FALSE))</f>
        <v/>
      </c>
      <c r="H55" s="129" t="str">
        <f>IF(B55="","",VLOOKUP(男子!B177,'登録データ（男）'!$A$3:$AA$2000,5,FALSE))</f>
        <v/>
      </c>
      <c r="I55" s="129" t="str">
        <f>IF(B55="","",男子!B177)</f>
        <v/>
      </c>
      <c r="J55" s="129" t="str">
        <f>IF(B55="","",男子!AM177)</f>
        <v/>
      </c>
      <c r="K55" s="129" t="str">
        <f>IF(B55="","",男子!AM178)</f>
        <v/>
      </c>
      <c r="L55" s="129" t="str">
        <f>IF(B55="","",男子!AM179)</f>
        <v/>
      </c>
      <c r="M55" s="129" t="str">
        <f>IF(男子!BH71=0,"notOP","OPN")</f>
        <v>notOP</v>
      </c>
      <c r="N55" s="129" t="str">
        <f>IF(男子!BI71=0,"notOP","OPN")</f>
        <v>notOP</v>
      </c>
      <c r="O55" s="129" t="str">
        <f>IF(男子!BJ71=0,"notOP","OPN")</f>
        <v>notOP</v>
      </c>
    </row>
    <row r="56" spans="1:15" ht="17.649999999999999">
      <c r="A56" s="1">
        <v>55</v>
      </c>
      <c r="B56" s="129" t="str">
        <f>IF(男子!B180="","",男子!B180+100000000)</f>
        <v/>
      </c>
      <c r="C56" s="137" t="str">
        <f>IF(B56="","",CONCATENATE(男子!C180," ","(",男子!E180,")"))</f>
        <v/>
      </c>
      <c r="D56" s="129" t="str">
        <f>IF(B56="","",男子!D180)</f>
        <v/>
      </c>
      <c r="E56" s="129" t="str">
        <f ca="1">IF($C56="","",CONCATENATE(VLOOKUP(OFFSET(男子!$B$15,3*A56,0),'登録データ（男）'!$A$3:$J$2328,9,FALSE)," ",VLOOKUP(OFFSET(男子!$B$15,3*A56,0),'登録データ（男）'!$A$3:$J$2328,10,FALSE)," ","(",LEFT(VLOOKUP(OFFSET(男子!$B$15,3*A56,0),'登録データ（男）'!$A$3:$J$2328,8,FALSE),2),")"))</f>
        <v/>
      </c>
      <c r="F56" s="129" t="str">
        <f t="shared" si="0"/>
        <v/>
      </c>
      <c r="G56" s="129" t="str">
        <f>IF(B56="","",VLOOKUP(基本情報登録!$D$10,'登録データ（男）'!$M$3:$P$65,3,FALSE))</f>
        <v/>
      </c>
      <c r="H56" s="129" t="str">
        <f>IF(B56="","",VLOOKUP(男子!B180,'登録データ（男）'!$A$3:$AA$2000,5,FALSE))</f>
        <v/>
      </c>
      <c r="I56" s="129" t="str">
        <f>IF(B56="","",男子!B180)</f>
        <v/>
      </c>
      <c r="J56" s="129" t="str">
        <f>IF(B56="","",男子!AM180)</f>
        <v/>
      </c>
      <c r="K56" s="129" t="str">
        <f>IF(B56="","",男子!AM181)</f>
        <v/>
      </c>
      <c r="L56" s="129" t="str">
        <f>IF(B56="","",男子!AM182)</f>
        <v/>
      </c>
      <c r="M56" s="129" t="str">
        <f>IF(男子!BH72=0,"notOP","OPN")</f>
        <v>notOP</v>
      </c>
      <c r="N56" s="129" t="str">
        <f>IF(男子!BI72=0,"notOP","OPN")</f>
        <v>notOP</v>
      </c>
      <c r="O56" s="129" t="str">
        <f>IF(男子!BJ72=0,"notOP","OPN")</f>
        <v>notOP</v>
      </c>
    </row>
    <row r="57" spans="1:15" ht="17.649999999999999">
      <c r="A57" s="1">
        <v>56</v>
      </c>
      <c r="B57" s="129" t="str">
        <f>IF(男子!B183="","",男子!B183+100000000)</f>
        <v/>
      </c>
      <c r="C57" s="137" t="str">
        <f>IF(B57="","",CONCATENATE(男子!C183," ","(",男子!E183,")"))</f>
        <v/>
      </c>
      <c r="D57" s="129" t="str">
        <f>IF(B57="","",男子!D183)</f>
        <v/>
      </c>
      <c r="E57" s="129" t="str">
        <f ca="1">IF($C57="","",CONCATENATE(VLOOKUP(OFFSET(男子!$B$15,3*A57,0),'登録データ（男）'!$A$3:$J$2328,9,FALSE)," ",VLOOKUP(OFFSET(男子!$B$15,3*A57,0),'登録データ（男）'!$A$3:$J$2328,10,FALSE)," ","(",LEFT(VLOOKUP(OFFSET(男子!$B$15,3*A57,0),'登録データ（男）'!$A$3:$J$2328,8,FALSE),2),")"))</f>
        <v/>
      </c>
      <c r="F57" s="129" t="str">
        <f t="shared" si="0"/>
        <v/>
      </c>
      <c r="G57" s="129" t="str">
        <f>IF(B57="","",VLOOKUP(基本情報登録!$D$10,'登録データ（男）'!$M$3:$P$65,3,FALSE))</f>
        <v/>
      </c>
      <c r="H57" s="129" t="str">
        <f>IF(B57="","",VLOOKUP(男子!B183,'登録データ（男）'!$A$3:$AA$2000,5,FALSE))</f>
        <v/>
      </c>
      <c r="I57" s="129" t="str">
        <f>IF(B57="","",男子!B183)</f>
        <v/>
      </c>
      <c r="J57" s="129" t="str">
        <f>IF(B57="","",男子!AM183)</f>
        <v/>
      </c>
      <c r="K57" s="129" t="str">
        <f>IF(B57="","",男子!AM184)</f>
        <v/>
      </c>
      <c r="L57" s="129" t="str">
        <f>IF(B57="","",男子!AM185)</f>
        <v/>
      </c>
      <c r="M57" s="129" t="str">
        <f>IF(男子!BH73=0,"notOP","OPN")</f>
        <v>notOP</v>
      </c>
      <c r="N57" s="129" t="str">
        <f>IF(男子!BI73=0,"notOP","OPN")</f>
        <v>notOP</v>
      </c>
      <c r="O57" s="129" t="str">
        <f>IF(男子!BJ73=0,"notOP","OPN")</f>
        <v>notOP</v>
      </c>
    </row>
    <row r="58" spans="1:15" ht="17.649999999999999">
      <c r="A58" s="1">
        <v>57</v>
      </c>
      <c r="B58" s="129" t="str">
        <f>IF(男子!B186="","",男子!B186+100000000)</f>
        <v/>
      </c>
      <c r="C58" s="137" t="str">
        <f>IF(B58="","",CONCATENATE(男子!C186," ","(",男子!E186,")"))</f>
        <v/>
      </c>
      <c r="D58" s="129" t="str">
        <f>IF(B58="","",男子!D186)</f>
        <v/>
      </c>
      <c r="E58" s="129" t="str">
        <f ca="1">IF($C58="","",CONCATENATE(VLOOKUP(OFFSET(男子!$B$15,3*A58,0),'登録データ（男）'!$A$3:$J$2328,9,FALSE)," ",VLOOKUP(OFFSET(男子!$B$15,3*A58,0),'登録データ（男）'!$A$3:$J$2328,10,FALSE)," ","(",LEFT(VLOOKUP(OFFSET(男子!$B$15,3*A58,0),'登録データ（男）'!$A$3:$J$2328,8,FALSE),2),")"))</f>
        <v/>
      </c>
      <c r="F58" s="129" t="str">
        <f t="shared" si="0"/>
        <v/>
      </c>
      <c r="G58" s="129" t="str">
        <f>IF(B58="","",VLOOKUP(基本情報登録!$D$10,'登録データ（男）'!$M$3:$P$65,3,FALSE))</f>
        <v/>
      </c>
      <c r="H58" s="129" t="str">
        <f>IF(B58="","",VLOOKUP(男子!B186,'登録データ（男）'!$A$3:$AA$2000,5,FALSE))</f>
        <v/>
      </c>
      <c r="I58" s="129" t="str">
        <f>IF(B58="","",男子!B186)</f>
        <v/>
      </c>
      <c r="J58" s="129" t="str">
        <f>IF(B58="","",男子!AM186)</f>
        <v/>
      </c>
      <c r="K58" s="129" t="str">
        <f>IF(B58="","",男子!AM187)</f>
        <v/>
      </c>
      <c r="L58" s="129" t="str">
        <f>IF(B58="","",男子!AM188)</f>
        <v/>
      </c>
      <c r="M58" s="129" t="str">
        <f>IF(男子!BH74=0,"notOP","OPN")</f>
        <v>notOP</v>
      </c>
      <c r="N58" s="129" t="str">
        <f>IF(男子!BI74=0,"notOP","OPN")</f>
        <v>notOP</v>
      </c>
      <c r="O58" s="129" t="str">
        <f>IF(男子!BJ74=0,"notOP","OPN")</f>
        <v>notOP</v>
      </c>
    </row>
    <row r="59" spans="1:15" ht="17.649999999999999">
      <c r="A59" s="1">
        <v>58</v>
      </c>
      <c r="B59" s="129" t="str">
        <f>IF(男子!B189="","",男子!B189+100000000)</f>
        <v/>
      </c>
      <c r="C59" s="137" t="str">
        <f>IF(B59="","",CONCATENATE(男子!C189," ","(",男子!E189,")"))</f>
        <v/>
      </c>
      <c r="D59" s="129" t="str">
        <f>IF(B59="","",男子!D189)</f>
        <v/>
      </c>
      <c r="E59" s="129" t="str">
        <f ca="1">IF($C59="","",CONCATENATE(VLOOKUP(OFFSET(男子!$B$15,3*A59,0),'登録データ（男）'!$A$3:$J$2328,9,FALSE)," ",VLOOKUP(OFFSET(男子!$B$15,3*A59,0),'登録データ（男）'!$A$3:$J$2328,10,FALSE)," ","(",LEFT(VLOOKUP(OFFSET(男子!$B$15,3*A59,0),'登録データ（男）'!$A$3:$J$2328,8,FALSE),2),")"))</f>
        <v/>
      </c>
      <c r="F59" s="129" t="str">
        <f t="shared" si="0"/>
        <v/>
      </c>
      <c r="G59" s="129" t="str">
        <f>IF(B59="","",VLOOKUP(基本情報登録!$D$10,'登録データ（男）'!$M$3:$P$65,3,FALSE))</f>
        <v/>
      </c>
      <c r="H59" s="129" t="str">
        <f>IF(B59="","",VLOOKUP(男子!B189,'登録データ（男）'!$A$3:$AA$2000,5,FALSE))</f>
        <v/>
      </c>
      <c r="I59" s="129" t="str">
        <f>IF(B59="","",男子!B189)</f>
        <v/>
      </c>
      <c r="J59" s="129" t="str">
        <f>IF(B59="","",男子!AM189)</f>
        <v/>
      </c>
      <c r="K59" s="129" t="str">
        <f>IF(B59="","",男子!AM190)</f>
        <v/>
      </c>
      <c r="L59" s="129" t="str">
        <f>IF(B59="","",男子!AM191)</f>
        <v/>
      </c>
      <c r="M59" s="129" t="str">
        <f>IF(男子!BH75=0,"notOP","OPN")</f>
        <v>notOP</v>
      </c>
      <c r="N59" s="129" t="str">
        <f>IF(男子!BI75=0,"notOP","OPN")</f>
        <v>notOP</v>
      </c>
      <c r="O59" s="129" t="str">
        <f>IF(男子!BJ75=0,"notOP","OPN")</f>
        <v>notOP</v>
      </c>
    </row>
    <row r="60" spans="1:15" ht="17.649999999999999">
      <c r="A60" s="1">
        <v>59</v>
      </c>
      <c r="B60" s="129" t="str">
        <f>IF(男子!B192="","",男子!B192+100000000)</f>
        <v/>
      </c>
      <c r="C60" s="137" t="str">
        <f>IF(B60="","",CONCATENATE(男子!C192," ","(",男子!E192,")"))</f>
        <v/>
      </c>
      <c r="D60" s="129" t="str">
        <f>IF(B60="","",男子!D192)</f>
        <v/>
      </c>
      <c r="E60" s="129" t="str">
        <f ca="1">IF($C60="","",CONCATENATE(VLOOKUP(OFFSET(男子!$B$15,3*A60,0),'登録データ（男）'!$A$3:$J$2328,9,FALSE)," ",VLOOKUP(OFFSET(男子!$B$15,3*A60,0),'登録データ（男）'!$A$3:$J$2328,10,FALSE)," ","(",LEFT(VLOOKUP(OFFSET(男子!$B$15,3*A60,0),'登録データ（男）'!$A$3:$J$2328,8,FALSE),2),")"))</f>
        <v/>
      </c>
      <c r="F60" s="129" t="str">
        <f t="shared" si="0"/>
        <v/>
      </c>
      <c r="G60" s="129" t="str">
        <f>IF(B60="","",VLOOKUP(基本情報登録!$D$10,'登録データ（男）'!$M$3:$P$65,3,FALSE))</f>
        <v/>
      </c>
      <c r="H60" s="129" t="str">
        <f>IF(B60="","",VLOOKUP(男子!B192,'登録データ（男）'!$A$3:$AA$2000,5,FALSE))</f>
        <v/>
      </c>
      <c r="I60" s="129" t="str">
        <f>IF(B60="","",男子!B192)</f>
        <v/>
      </c>
      <c r="J60" s="129" t="str">
        <f>IF(B60="","",男子!AM192)</f>
        <v/>
      </c>
      <c r="K60" s="129" t="str">
        <f>IF(B60="","",男子!AM193)</f>
        <v/>
      </c>
      <c r="L60" s="129" t="str">
        <f>IF(B60="","",男子!AM194)</f>
        <v/>
      </c>
      <c r="M60" s="129" t="str">
        <f>IF(男子!BH76=0,"notOP","OPN")</f>
        <v>notOP</v>
      </c>
      <c r="N60" s="129" t="str">
        <f>IF(男子!BI76=0,"notOP","OPN")</f>
        <v>notOP</v>
      </c>
      <c r="O60" s="129" t="str">
        <f>IF(男子!BJ76=0,"notOP","OPN")</f>
        <v>notOP</v>
      </c>
    </row>
    <row r="61" spans="1:15" ht="17.649999999999999">
      <c r="A61" s="1">
        <v>60</v>
      </c>
      <c r="B61" s="129" t="str">
        <f>IF(男子!B195="","",男子!B195+100000000)</f>
        <v/>
      </c>
      <c r="C61" s="137" t="str">
        <f>IF(B61="","",CONCATENATE(男子!C195," ","(",男子!E195,")"))</f>
        <v/>
      </c>
      <c r="D61" s="129" t="str">
        <f>IF(B61="","",男子!D195)</f>
        <v/>
      </c>
      <c r="E61" s="129" t="str">
        <f ca="1">IF($C61="","",CONCATENATE(VLOOKUP(OFFSET(男子!$B$15,3*A61,0),'登録データ（男）'!$A$3:$J$2328,9,FALSE)," ",VLOOKUP(OFFSET(男子!$B$15,3*A61,0),'登録データ（男）'!$A$3:$J$2328,10,FALSE)," ","(",LEFT(VLOOKUP(OFFSET(男子!$B$15,3*A61,0),'登録データ（男）'!$A$3:$J$2328,8,FALSE),2),")"))</f>
        <v/>
      </c>
      <c r="F61" s="129" t="str">
        <f t="shared" si="0"/>
        <v/>
      </c>
      <c r="G61" s="129" t="str">
        <f>IF(B61="","",VLOOKUP(基本情報登録!$D$10,'登録データ（男）'!$M$3:$P$65,3,FALSE))</f>
        <v/>
      </c>
      <c r="H61" s="129" t="str">
        <f>IF(B61="","",VLOOKUP(男子!B195,'登録データ（男）'!$A$3:$AA$2000,5,FALSE))</f>
        <v/>
      </c>
      <c r="I61" s="129" t="str">
        <f>IF(B61="","",男子!B195)</f>
        <v/>
      </c>
      <c r="J61" s="129" t="str">
        <f>IF(B61="","",男子!AM195)</f>
        <v/>
      </c>
      <c r="K61" s="129" t="str">
        <f>IF(B61="","",男子!AM196)</f>
        <v/>
      </c>
      <c r="L61" s="129" t="str">
        <f>IF(B61="","",男子!AM197)</f>
        <v/>
      </c>
      <c r="M61" s="129" t="str">
        <f>IF(男子!BH77=0,"notOP","OPN")</f>
        <v>notOP</v>
      </c>
      <c r="N61" s="129" t="str">
        <f>IF(男子!BI77=0,"notOP","OPN")</f>
        <v>notOP</v>
      </c>
      <c r="O61" s="129" t="str">
        <f>IF(男子!BJ77=0,"notOP","OPN")</f>
        <v>notOP</v>
      </c>
    </row>
    <row r="62" spans="1:15" ht="17.649999999999999">
      <c r="A62" s="1">
        <v>61</v>
      </c>
      <c r="B62" s="129" t="str">
        <f>IF(男子!B198="","",男子!B198+100000000)</f>
        <v/>
      </c>
      <c r="C62" s="137" t="str">
        <f>IF(B62="","",CONCATENATE(男子!C198," ","(",男子!E198,")"))</f>
        <v/>
      </c>
      <c r="D62" s="129" t="str">
        <f>IF(B62="","",男子!D198)</f>
        <v/>
      </c>
      <c r="E62" s="129" t="str">
        <f ca="1">IF($C62="","",CONCATENATE(VLOOKUP(OFFSET(男子!$B$15,3*A62,0),'登録データ（男）'!$A$3:$J$2328,9,FALSE)," ",VLOOKUP(OFFSET(男子!$B$15,3*A62,0),'登録データ（男）'!$A$3:$J$2328,10,FALSE)," ","(",LEFT(VLOOKUP(OFFSET(男子!$B$15,3*A62,0),'登録データ（男）'!$A$3:$J$2328,8,FALSE),2),")"))</f>
        <v/>
      </c>
      <c r="F62" s="129" t="str">
        <f t="shared" si="0"/>
        <v/>
      </c>
      <c r="G62" s="129" t="str">
        <f>IF(B62="","",VLOOKUP(基本情報登録!$D$10,'登録データ（男）'!$M$3:$P$65,3,FALSE))</f>
        <v/>
      </c>
      <c r="H62" s="129" t="str">
        <f>IF(B62="","",VLOOKUP(男子!B198,'登録データ（男）'!$A$3:$AA$2000,5,FALSE))</f>
        <v/>
      </c>
      <c r="I62" s="129" t="str">
        <f>IF(B62="","",男子!B198)</f>
        <v/>
      </c>
      <c r="J62" s="129" t="str">
        <f>IF(B62="","",男子!AM198)</f>
        <v/>
      </c>
      <c r="K62" s="129" t="str">
        <f>IF(B62="","",男子!AM199)</f>
        <v/>
      </c>
      <c r="L62" s="129" t="str">
        <f>IF(B62="","",男子!AM200)</f>
        <v/>
      </c>
      <c r="M62" s="129" t="str">
        <f>IF(男子!BH78=0,"notOP","OPN")</f>
        <v>notOP</v>
      </c>
      <c r="N62" s="129" t="str">
        <f>IF(男子!BI78=0,"notOP","OPN")</f>
        <v>notOP</v>
      </c>
      <c r="O62" s="129" t="str">
        <f>IF(男子!BJ78=0,"notOP","OPN")</f>
        <v>notOP</v>
      </c>
    </row>
    <row r="63" spans="1:15" ht="17.649999999999999">
      <c r="A63" s="1">
        <v>62</v>
      </c>
      <c r="B63" s="129" t="str">
        <f>IF(男子!B201="","",男子!B201+100000000)</f>
        <v/>
      </c>
      <c r="C63" s="137" t="str">
        <f>IF(B63="","",CONCATENATE(男子!C201," ","(",男子!E201,")"))</f>
        <v/>
      </c>
      <c r="D63" s="129" t="str">
        <f>IF(B63="","",男子!D201)</f>
        <v/>
      </c>
      <c r="E63" s="129" t="str">
        <f ca="1">IF($C63="","",CONCATENATE(VLOOKUP(OFFSET(男子!$B$15,3*A63,0),'登録データ（男）'!$A$3:$J$2328,9,FALSE)," ",VLOOKUP(OFFSET(男子!$B$15,3*A63,0),'登録データ（男）'!$A$3:$J$2328,10,FALSE)," ","(",LEFT(VLOOKUP(OFFSET(男子!$B$15,3*A63,0),'登録データ（男）'!$A$3:$J$2328,8,FALSE),2),")"))</f>
        <v/>
      </c>
      <c r="F63" s="129" t="str">
        <f t="shared" si="0"/>
        <v/>
      </c>
      <c r="G63" s="129" t="str">
        <f>IF(B63="","",VLOOKUP(基本情報登録!$D$10,'登録データ（男）'!$M$3:$P$65,3,FALSE))</f>
        <v/>
      </c>
      <c r="H63" s="129" t="str">
        <f>IF(B63="","",VLOOKUP(男子!B201,'登録データ（男）'!$A$3:$AA$2000,5,FALSE))</f>
        <v/>
      </c>
      <c r="I63" s="129" t="str">
        <f>IF(B63="","",男子!B201)</f>
        <v/>
      </c>
      <c r="J63" s="129" t="str">
        <f>IF(B63="","",男子!AM201)</f>
        <v/>
      </c>
      <c r="K63" s="129" t="str">
        <f>IF(B63="","",男子!AM202)</f>
        <v/>
      </c>
      <c r="L63" s="129" t="str">
        <f>IF(B63="","",男子!AM203)</f>
        <v/>
      </c>
      <c r="M63" s="129" t="str">
        <f>IF(男子!BH79=0,"notOP","OPN")</f>
        <v>notOP</v>
      </c>
      <c r="N63" s="129" t="str">
        <f>IF(男子!BI79=0,"notOP","OPN")</f>
        <v>notOP</v>
      </c>
      <c r="O63" s="129" t="str">
        <f>IF(男子!BJ79=0,"notOP","OPN")</f>
        <v>notOP</v>
      </c>
    </row>
    <row r="64" spans="1:15" ht="17.649999999999999">
      <c r="A64" s="1">
        <v>63</v>
      </c>
      <c r="B64" s="129" t="str">
        <f>IF(男子!B204="","",男子!B204+100000000)</f>
        <v/>
      </c>
      <c r="C64" s="137" t="str">
        <f>IF(B64="","",CONCATENATE(男子!C204," ","(",男子!E204,")"))</f>
        <v/>
      </c>
      <c r="D64" s="129" t="str">
        <f>IF(B64="","",男子!D204)</f>
        <v/>
      </c>
      <c r="E64" s="129" t="str">
        <f ca="1">IF($C64="","",CONCATENATE(VLOOKUP(OFFSET(男子!$B$15,3*A64,0),'登録データ（男）'!$A$3:$J$2328,9,FALSE)," ",VLOOKUP(OFFSET(男子!$B$15,3*A64,0),'登録データ（男）'!$A$3:$J$2328,10,FALSE)," ","(",LEFT(VLOOKUP(OFFSET(男子!$B$15,3*A64,0),'登録データ（男）'!$A$3:$J$2328,8,FALSE),2),")"))</f>
        <v/>
      </c>
      <c r="F64" s="129" t="str">
        <f t="shared" si="0"/>
        <v/>
      </c>
      <c r="G64" s="129" t="str">
        <f>IF(B64="","",VLOOKUP(基本情報登録!$D$10,'登録データ（男）'!$M$3:$P$65,3,FALSE))</f>
        <v/>
      </c>
      <c r="H64" s="129" t="str">
        <f>IF(B64="","",VLOOKUP(男子!B204,'登録データ（男）'!$A$3:$AA$2000,5,FALSE))</f>
        <v/>
      </c>
      <c r="I64" s="129" t="str">
        <f>IF(B64="","",男子!B204)</f>
        <v/>
      </c>
      <c r="J64" s="129" t="str">
        <f>IF(B64="","",男子!AM204)</f>
        <v/>
      </c>
      <c r="K64" s="129" t="str">
        <f>IF(B64="","",男子!AM205)</f>
        <v/>
      </c>
      <c r="L64" s="129" t="str">
        <f>IF(B64="","",男子!AM206)</f>
        <v/>
      </c>
      <c r="M64" s="129" t="str">
        <f>IF(男子!BH80=0,"notOP","OPN")</f>
        <v>notOP</v>
      </c>
      <c r="N64" s="129" t="str">
        <f>IF(男子!BI80=0,"notOP","OPN")</f>
        <v>notOP</v>
      </c>
      <c r="O64" s="129" t="str">
        <f>IF(男子!BJ80=0,"notOP","OPN")</f>
        <v>notOP</v>
      </c>
    </row>
    <row r="65" spans="1:15" ht="17.649999999999999">
      <c r="A65" s="1">
        <v>64</v>
      </c>
      <c r="B65" s="129" t="str">
        <f>IF(男子!B207="","",男子!B207+100000000)</f>
        <v/>
      </c>
      <c r="C65" s="137" t="str">
        <f>IF(B65="","",CONCATENATE(男子!C207," ","(",男子!E207,")"))</f>
        <v/>
      </c>
      <c r="D65" s="129" t="str">
        <f>IF(B65="","",男子!D207)</f>
        <v/>
      </c>
      <c r="E65" s="129" t="str">
        <f ca="1">IF($C65="","",CONCATENATE(VLOOKUP(OFFSET(男子!$B$15,3*A65,0),'登録データ（男）'!$A$3:$J$2328,9,FALSE)," ",VLOOKUP(OFFSET(男子!$B$15,3*A65,0),'登録データ（男）'!$A$3:$J$2328,10,FALSE)," ","(",LEFT(VLOOKUP(OFFSET(男子!$B$15,3*A65,0),'登録データ（男）'!$A$3:$J$2328,8,FALSE),2),")"))</f>
        <v/>
      </c>
      <c r="F65" s="129" t="str">
        <f t="shared" si="0"/>
        <v/>
      </c>
      <c r="G65" s="129" t="str">
        <f>IF(B65="","",VLOOKUP(基本情報登録!$D$10,'登録データ（男）'!$M$3:$P$65,3,FALSE))</f>
        <v/>
      </c>
      <c r="H65" s="129" t="str">
        <f>IF(B65="","",VLOOKUP(男子!B207,'登録データ（男）'!$A$3:$AA$2000,5,FALSE))</f>
        <v/>
      </c>
      <c r="I65" s="129" t="str">
        <f>IF(B65="","",男子!B207)</f>
        <v/>
      </c>
      <c r="J65" s="129" t="str">
        <f>IF(B65="","",男子!AM207)</f>
        <v/>
      </c>
      <c r="K65" s="129" t="str">
        <f>IF(B65="","",男子!AM208)</f>
        <v/>
      </c>
      <c r="L65" s="129" t="str">
        <f>IF(B65="","",男子!AM209)</f>
        <v/>
      </c>
      <c r="M65" s="129" t="str">
        <f>IF(男子!BH81=0,"notOP","OPN")</f>
        <v>notOP</v>
      </c>
      <c r="N65" s="129" t="str">
        <f>IF(男子!BI81=0,"notOP","OPN")</f>
        <v>notOP</v>
      </c>
      <c r="O65" s="129" t="str">
        <f>IF(男子!BJ81=0,"notOP","OPN")</f>
        <v>notOP</v>
      </c>
    </row>
    <row r="66" spans="1:15" ht="17.649999999999999">
      <c r="A66" s="1">
        <v>65</v>
      </c>
      <c r="B66" s="129" t="str">
        <f>IF(男子!B210="","",男子!B210+100000000)</f>
        <v/>
      </c>
      <c r="C66" s="137" t="str">
        <f>IF(B66="","",CONCATENATE(男子!C210," ","(",男子!E210,")"))</f>
        <v/>
      </c>
      <c r="D66" s="129" t="str">
        <f>IF(B66="","",男子!D210)</f>
        <v/>
      </c>
      <c r="E66" s="129" t="str">
        <f ca="1">IF($C66="","",CONCATENATE(VLOOKUP(OFFSET(男子!$B$15,3*A66,0),'登録データ（男）'!$A$3:$J$2328,9,FALSE)," ",VLOOKUP(OFFSET(男子!$B$15,3*A66,0),'登録データ（男）'!$A$3:$J$2328,10,FALSE)," ","(",LEFT(VLOOKUP(OFFSET(男子!$B$15,3*A66,0),'登録データ（男）'!$A$3:$J$2328,8,FALSE),2),")"))</f>
        <v/>
      </c>
      <c r="F66" s="129" t="str">
        <f t="shared" si="0"/>
        <v/>
      </c>
      <c r="G66" s="129" t="str">
        <f>IF(B66="","",VLOOKUP(基本情報登録!$D$10,'登録データ（男）'!$M$3:$P$65,3,FALSE))</f>
        <v/>
      </c>
      <c r="H66" s="129" t="str">
        <f>IF(B66="","",VLOOKUP(男子!B210,'登録データ（男）'!$A$3:$AA$2000,5,FALSE))</f>
        <v/>
      </c>
      <c r="I66" s="129" t="str">
        <f>IF(B66="","",男子!B210)</f>
        <v/>
      </c>
      <c r="J66" s="129" t="str">
        <f>IF(B66="","",男子!AM210)</f>
        <v/>
      </c>
      <c r="K66" s="129" t="str">
        <f>IF(B66="","",男子!AM211)</f>
        <v/>
      </c>
      <c r="L66" s="129" t="str">
        <f>IF(B66="","",男子!AM212)</f>
        <v/>
      </c>
      <c r="M66" s="129" t="str">
        <f>IF(男子!BH82=0,"notOP","OPN")</f>
        <v>notOP</v>
      </c>
      <c r="N66" s="129" t="str">
        <f>IF(男子!BI82=0,"notOP","OPN")</f>
        <v>notOP</v>
      </c>
      <c r="O66" s="129" t="str">
        <f>IF(男子!BJ82=0,"notOP","OPN")</f>
        <v>notOP</v>
      </c>
    </row>
    <row r="67" spans="1:15" ht="17.649999999999999">
      <c r="A67" s="1">
        <v>66</v>
      </c>
      <c r="B67" s="129" t="str">
        <f>IF(男子!B213="","",男子!B213+100000000)</f>
        <v/>
      </c>
      <c r="C67" s="137" t="str">
        <f>IF(B67="","",CONCATENATE(男子!C213," ","(",男子!E213,")"))</f>
        <v/>
      </c>
      <c r="D67" s="129" t="str">
        <f>IF(B67="","",男子!D213)</f>
        <v/>
      </c>
      <c r="E67" s="129" t="str">
        <f ca="1">IF($C67="","",CONCATENATE(VLOOKUP(OFFSET(男子!$B$15,3*A67,0),'登録データ（男）'!$A$3:$J$2328,9,FALSE)," ",VLOOKUP(OFFSET(男子!$B$15,3*A67,0),'登録データ（男）'!$A$3:$J$2328,10,FALSE)," ","(",LEFT(VLOOKUP(OFFSET(男子!$B$15,3*A67,0),'登録データ（男）'!$A$3:$J$2328,8,FALSE),2),")"))</f>
        <v/>
      </c>
      <c r="F67" s="129" t="str">
        <f t="shared" ref="F67:F130" si="1">IF(B67="","",1)</f>
        <v/>
      </c>
      <c r="G67" s="129" t="str">
        <f>IF(B67="","",VLOOKUP(基本情報登録!$D$10,'登録データ（男）'!$M$3:$P$65,3,FALSE))</f>
        <v/>
      </c>
      <c r="H67" s="129" t="str">
        <f>IF(B67="","",VLOOKUP(男子!B213,'登録データ（男）'!$A$3:$AA$2000,5,FALSE))</f>
        <v/>
      </c>
      <c r="I67" s="129" t="str">
        <f>IF(B67="","",男子!B213)</f>
        <v/>
      </c>
      <c r="J67" s="129" t="str">
        <f>IF(B67="","",男子!AM213)</f>
        <v/>
      </c>
      <c r="K67" s="129" t="str">
        <f>IF(B67="","",男子!AM214)</f>
        <v/>
      </c>
      <c r="L67" s="129" t="str">
        <f>IF(B67="","",男子!AM215)</f>
        <v/>
      </c>
      <c r="M67" s="129" t="str">
        <f>IF(男子!BH83=0,"notOP","OPN")</f>
        <v>notOP</v>
      </c>
      <c r="N67" s="129" t="str">
        <f>IF(男子!BI83=0,"notOP","OPN")</f>
        <v>notOP</v>
      </c>
      <c r="O67" s="129" t="str">
        <f>IF(男子!BJ83=0,"notOP","OPN")</f>
        <v>notOP</v>
      </c>
    </row>
    <row r="68" spans="1:15" ht="17.649999999999999">
      <c r="A68" s="1">
        <v>67</v>
      </c>
      <c r="B68" s="129" t="str">
        <f>IF(男子!B216="","",男子!B216+100000000)</f>
        <v/>
      </c>
      <c r="C68" s="137" t="str">
        <f>IF(B68="","",CONCATENATE(男子!C216," ","(",男子!E216,")"))</f>
        <v/>
      </c>
      <c r="D68" s="129" t="str">
        <f>IF(B68="","",男子!D216)</f>
        <v/>
      </c>
      <c r="E68" s="129" t="str">
        <f ca="1">IF($C68="","",CONCATENATE(VLOOKUP(OFFSET(男子!$B$15,3*A68,0),'登録データ（男）'!$A$3:$J$2328,9,FALSE)," ",VLOOKUP(OFFSET(男子!$B$15,3*A68,0),'登録データ（男）'!$A$3:$J$2328,10,FALSE)," ","(",LEFT(VLOOKUP(OFFSET(男子!$B$15,3*A68,0),'登録データ（男）'!$A$3:$J$2328,8,FALSE),2),")"))</f>
        <v/>
      </c>
      <c r="F68" s="129" t="str">
        <f t="shared" si="1"/>
        <v/>
      </c>
      <c r="G68" s="129" t="str">
        <f>IF(B68="","",VLOOKUP(基本情報登録!$D$10,'登録データ（男）'!$M$3:$P$65,3,FALSE))</f>
        <v/>
      </c>
      <c r="H68" s="129" t="str">
        <f>IF(B68="","",VLOOKUP(男子!B216,'登録データ（男）'!$A$3:$AA$2000,5,FALSE))</f>
        <v/>
      </c>
      <c r="I68" s="129" t="str">
        <f>IF(B68="","",男子!B216)</f>
        <v/>
      </c>
      <c r="J68" s="129" t="str">
        <f>IF(B68="","",男子!AM216)</f>
        <v/>
      </c>
      <c r="K68" s="129" t="str">
        <f>IF(B68="","",男子!AM217)</f>
        <v/>
      </c>
      <c r="L68" s="129" t="str">
        <f>IF(B68="","",男子!AM218)</f>
        <v/>
      </c>
      <c r="M68" s="129" t="str">
        <f>IF(男子!BH84=0,"notOP","OPN")</f>
        <v>notOP</v>
      </c>
      <c r="N68" s="129" t="str">
        <f>IF(男子!BI84=0,"notOP","OPN")</f>
        <v>notOP</v>
      </c>
      <c r="O68" s="129" t="str">
        <f>IF(男子!BJ84=0,"notOP","OPN")</f>
        <v>notOP</v>
      </c>
    </row>
    <row r="69" spans="1:15" ht="17.649999999999999">
      <c r="A69" s="1">
        <v>68</v>
      </c>
      <c r="B69" s="129" t="str">
        <f>IF(男子!B219="","",男子!B219+100000000)</f>
        <v/>
      </c>
      <c r="C69" s="137" t="str">
        <f>IF(B69="","",CONCATENATE(男子!C219," ","(",男子!E219,")"))</f>
        <v/>
      </c>
      <c r="D69" s="129" t="str">
        <f>IF(B69="","",男子!D219)</f>
        <v/>
      </c>
      <c r="E69" s="129" t="str">
        <f ca="1">IF($C69="","",CONCATENATE(VLOOKUP(OFFSET(男子!$B$15,3*A69,0),'登録データ（男）'!$A$3:$J$2328,9,FALSE)," ",VLOOKUP(OFFSET(男子!$B$15,3*A69,0),'登録データ（男）'!$A$3:$J$2328,10,FALSE)," ","(",LEFT(VLOOKUP(OFFSET(男子!$B$15,3*A69,0),'登録データ（男）'!$A$3:$J$2328,8,FALSE),2),")"))</f>
        <v/>
      </c>
      <c r="F69" s="129" t="str">
        <f t="shared" si="1"/>
        <v/>
      </c>
      <c r="G69" s="129" t="str">
        <f>IF(B69="","",VLOOKUP(基本情報登録!$D$10,'登録データ（男）'!$M$3:$P$65,3,FALSE))</f>
        <v/>
      </c>
      <c r="H69" s="129" t="str">
        <f>IF(B69="","",VLOOKUP(男子!B219,'登録データ（男）'!$A$3:$AA$2000,5,FALSE))</f>
        <v/>
      </c>
      <c r="I69" s="129" t="str">
        <f>IF(B69="","",男子!B219)</f>
        <v/>
      </c>
      <c r="J69" s="129" t="str">
        <f>IF(B69="","",男子!AM219)</f>
        <v/>
      </c>
      <c r="K69" s="129" t="str">
        <f>IF(B69="","",男子!AM220)</f>
        <v/>
      </c>
      <c r="L69" s="129" t="str">
        <f>IF(B69="","",男子!AM221)</f>
        <v/>
      </c>
      <c r="M69" s="129" t="str">
        <f>IF(男子!BH85=0,"notOP","OPN")</f>
        <v>notOP</v>
      </c>
      <c r="N69" s="129" t="str">
        <f>IF(男子!BI85=0,"notOP","OPN")</f>
        <v>notOP</v>
      </c>
      <c r="O69" s="129" t="str">
        <f>IF(男子!BJ85=0,"notOP","OPN")</f>
        <v>notOP</v>
      </c>
    </row>
    <row r="70" spans="1:15" ht="17.649999999999999">
      <c r="A70" s="1">
        <v>69</v>
      </c>
      <c r="B70" s="129" t="str">
        <f>IF(男子!B222="","",男子!B222+100000000)</f>
        <v/>
      </c>
      <c r="C70" s="137" t="str">
        <f>IF(B70="","",CONCATENATE(男子!C222," ","(",男子!E222,")"))</f>
        <v/>
      </c>
      <c r="D70" s="129" t="str">
        <f>IF(B70="","",男子!D222)</f>
        <v/>
      </c>
      <c r="E70" s="129" t="str">
        <f ca="1">IF($C70="","",CONCATENATE(VLOOKUP(OFFSET(男子!$B$15,3*A70,0),'登録データ（男）'!$A$3:$J$2328,9,FALSE)," ",VLOOKUP(OFFSET(男子!$B$15,3*A70,0),'登録データ（男）'!$A$3:$J$2328,10,FALSE)," ","(",LEFT(VLOOKUP(OFFSET(男子!$B$15,3*A70,0),'登録データ（男）'!$A$3:$J$2328,8,FALSE),2),")"))</f>
        <v/>
      </c>
      <c r="F70" s="129" t="str">
        <f t="shared" si="1"/>
        <v/>
      </c>
      <c r="G70" s="129" t="str">
        <f>IF(B70="","",VLOOKUP(基本情報登録!$D$10,'登録データ（男）'!$M$3:$P$65,3,FALSE))</f>
        <v/>
      </c>
      <c r="H70" s="129" t="str">
        <f>IF(B70="","",VLOOKUP(男子!B222,'登録データ（男）'!$A$3:$AA$2000,5,FALSE))</f>
        <v/>
      </c>
      <c r="I70" s="129" t="str">
        <f>IF(B70="","",男子!B222)</f>
        <v/>
      </c>
      <c r="J70" s="129" t="str">
        <f>IF(B70="","",男子!AM222)</f>
        <v/>
      </c>
      <c r="K70" s="129" t="str">
        <f>IF(B70="","",男子!AM223)</f>
        <v/>
      </c>
      <c r="L70" s="129" t="str">
        <f>IF(B70="","",男子!AM224)</f>
        <v/>
      </c>
      <c r="M70" s="129" t="str">
        <f>IF(男子!BH86=0,"notOP","OPN")</f>
        <v>notOP</v>
      </c>
      <c r="N70" s="129" t="str">
        <f>IF(男子!BI86=0,"notOP","OPN")</f>
        <v>notOP</v>
      </c>
      <c r="O70" s="129" t="str">
        <f>IF(男子!BJ86=0,"notOP","OPN")</f>
        <v>notOP</v>
      </c>
    </row>
    <row r="71" spans="1:15" ht="17.649999999999999">
      <c r="A71" s="1">
        <v>70</v>
      </c>
      <c r="B71" s="129" t="str">
        <f>IF(男子!B225="","",男子!B225+100000000)</f>
        <v/>
      </c>
      <c r="C71" s="137" t="str">
        <f>IF(B71="","",CONCATENATE(男子!C225," ","(",男子!E225,")"))</f>
        <v/>
      </c>
      <c r="D71" s="129" t="str">
        <f>IF(B71="","",男子!D225)</f>
        <v/>
      </c>
      <c r="E71" s="129" t="str">
        <f ca="1">IF($C71="","",CONCATENATE(VLOOKUP(OFFSET(男子!$B$15,3*A71,0),'登録データ（男）'!$A$3:$J$2328,9,FALSE)," ",VLOOKUP(OFFSET(男子!$B$15,3*A71,0),'登録データ（男）'!$A$3:$J$2328,10,FALSE)," ","(",LEFT(VLOOKUP(OFFSET(男子!$B$15,3*A71,0),'登録データ（男）'!$A$3:$J$2328,8,FALSE),2),")"))</f>
        <v/>
      </c>
      <c r="F71" s="129" t="str">
        <f t="shared" si="1"/>
        <v/>
      </c>
      <c r="G71" s="129" t="str">
        <f>IF(B71="","",VLOOKUP(基本情報登録!$D$10,'登録データ（男）'!$M$3:$P$65,3,FALSE))</f>
        <v/>
      </c>
      <c r="H71" s="129" t="str">
        <f>IF(B71="","",VLOOKUP(男子!B225,'登録データ（男）'!$A$3:$AA$2000,5,FALSE))</f>
        <v/>
      </c>
      <c r="I71" s="129" t="str">
        <f>IF(B71="","",男子!B225)</f>
        <v/>
      </c>
      <c r="J71" s="129" t="str">
        <f>IF(B71="","",男子!AM225)</f>
        <v/>
      </c>
      <c r="K71" s="129" t="str">
        <f>IF(B71="","",男子!AM226)</f>
        <v/>
      </c>
      <c r="L71" s="129" t="str">
        <f>IF(B71="","",男子!AM227)</f>
        <v/>
      </c>
      <c r="M71" s="129" t="str">
        <f>IF(男子!BH87=0,"notOP","OPN")</f>
        <v>notOP</v>
      </c>
      <c r="N71" s="129" t="str">
        <f>IF(男子!BI87=0,"notOP","OPN")</f>
        <v>notOP</v>
      </c>
      <c r="O71" s="129" t="str">
        <f>IF(男子!BJ87=0,"notOP","OPN")</f>
        <v>notOP</v>
      </c>
    </row>
    <row r="72" spans="1:15" ht="17.649999999999999">
      <c r="A72" s="1">
        <v>71</v>
      </c>
      <c r="B72" s="129" t="str">
        <f>IF(男子!B228="","",男子!B228+100000000)</f>
        <v/>
      </c>
      <c r="C72" s="137" t="str">
        <f>IF(B72="","",CONCATENATE(男子!C228," ","(",男子!E228,")"))</f>
        <v/>
      </c>
      <c r="D72" s="129" t="str">
        <f>IF(B72="","",男子!D228)</f>
        <v/>
      </c>
      <c r="E72" s="129" t="str">
        <f ca="1">IF($C72="","",CONCATENATE(VLOOKUP(OFFSET(男子!$B$15,3*A72,0),'登録データ（男）'!$A$3:$J$2328,9,FALSE)," ",VLOOKUP(OFFSET(男子!$B$15,3*A72,0),'登録データ（男）'!$A$3:$J$2328,10,FALSE)," ","(",LEFT(VLOOKUP(OFFSET(男子!$B$15,3*A72,0),'登録データ（男）'!$A$3:$J$2328,8,FALSE),2),")"))</f>
        <v/>
      </c>
      <c r="F72" s="129" t="str">
        <f t="shared" si="1"/>
        <v/>
      </c>
      <c r="G72" s="129" t="str">
        <f>IF(B72="","",VLOOKUP(基本情報登録!$D$10,'登録データ（男）'!$M$3:$P$65,3,FALSE))</f>
        <v/>
      </c>
      <c r="H72" s="129" t="str">
        <f>IF(B72="","",VLOOKUP(男子!B228,'登録データ（男）'!$A$3:$AA$2000,5,FALSE))</f>
        <v/>
      </c>
      <c r="I72" s="129" t="str">
        <f>IF(B72="","",男子!B228)</f>
        <v/>
      </c>
      <c r="J72" s="129" t="str">
        <f>IF(B72="","",男子!AM228)</f>
        <v/>
      </c>
      <c r="K72" s="129" t="str">
        <f>IF(B72="","",男子!AM229)</f>
        <v/>
      </c>
      <c r="L72" s="129" t="str">
        <f>IF(B72="","",男子!AM230)</f>
        <v/>
      </c>
      <c r="M72" s="129" t="str">
        <f>IF(男子!BH88=0,"notOP","OPN")</f>
        <v>notOP</v>
      </c>
      <c r="N72" s="129" t="str">
        <f>IF(男子!BI88=0,"notOP","OPN")</f>
        <v>notOP</v>
      </c>
      <c r="O72" s="129" t="str">
        <f>IF(男子!BJ88=0,"notOP","OPN")</f>
        <v>notOP</v>
      </c>
    </row>
    <row r="73" spans="1:15" ht="17.649999999999999">
      <c r="A73" s="1">
        <v>72</v>
      </c>
      <c r="B73" s="129" t="str">
        <f>IF(男子!B231="","",男子!B231+100000000)</f>
        <v/>
      </c>
      <c r="C73" s="137" t="str">
        <f>IF(B73="","",CONCATENATE(男子!C231," ","(",男子!E231,")"))</f>
        <v/>
      </c>
      <c r="D73" s="129" t="str">
        <f>IF(B73="","",男子!D231)</f>
        <v/>
      </c>
      <c r="E73" s="129" t="str">
        <f ca="1">IF($C73="","",CONCATENATE(VLOOKUP(OFFSET(男子!$B$15,3*A73,0),'登録データ（男）'!$A$3:$J$2328,9,FALSE)," ",VLOOKUP(OFFSET(男子!$B$15,3*A73,0),'登録データ（男）'!$A$3:$J$2328,10,FALSE)," ","(",LEFT(VLOOKUP(OFFSET(男子!$B$15,3*A73,0),'登録データ（男）'!$A$3:$J$2328,8,FALSE),2),")"))</f>
        <v/>
      </c>
      <c r="F73" s="129" t="str">
        <f t="shared" si="1"/>
        <v/>
      </c>
      <c r="G73" s="129" t="str">
        <f>IF(B73="","",VLOOKUP(基本情報登録!$D$10,'登録データ（男）'!$M$3:$P$65,3,FALSE))</f>
        <v/>
      </c>
      <c r="H73" s="129" t="str">
        <f>IF(B73="","",VLOOKUP(男子!B231,'登録データ（男）'!$A$3:$AA$2000,5,FALSE))</f>
        <v/>
      </c>
      <c r="I73" s="129" t="str">
        <f>IF(B73="","",男子!B231)</f>
        <v/>
      </c>
      <c r="J73" s="129" t="str">
        <f>IF(B73="","",男子!AM231)</f>
        <v/>
      </c>
      <c r="K73" s="129" t="str">
        <f>IF(B73="","",男子!AM232)</f>
        <v/>
      </c>
      <c r="L73" s="129" t="str">
        <f>IF(B73="","",男子!AM233)</f>
        <v/>
      </c>
      <c r="M73" s="129" t="str">
        <f>IF(男子!BH89=0,"notOP","OPN")</f>
        <v>notOP</v>
      </c>
      <c r="N73" s="129" t="str">
        <f>IF(男子!BI89=0,"notOP","OPN")</f>
        <v>notOP</v>
      </c>
      <c r="O73" s="129" t="str">
        <f>IF(男子!BJ89=0,"notOP","OPN")</f>
        <v>notOP</v>
      </c>
    </row>
    <row r="74" spans="1:15" ht="17.649999999999999">
      <c r="A74" s="1">
        <v>73</v>
      </c>
      <c r="B74" s="129" t="str">
        <f>IF(男子!B234="","",男子!B234+100000000)</f>
        <v/>
      </c>
      <c r="C74" s="137" t="str">
        <f>IF(B74="","",CONCATENATE(男子!C234," ","(",男子!E234,")"))</f>
        <v/>
      </c>
      <c r="D74" s="129" t="str">
        <f>IF(B74="","",男子!D234)</f>
        <v/>
      </c>
      <c r="E74" s="129" t="str">
        <f ca="1">IF($C74="","",CONCATENATE(VLOOKUP(OFFSET(男子!$B$15,3*A74,0),'登録データ（男）'!$A$3:$J$2328,9,FALSE)," ",VLOOKUP(OFFSET(男子!$B$15,3*A74,0),'登録データ（男）'!$A$3:$J$2328,10,FALSE)," ","(",LEFT(VLOOKUP(OFFSET(男子!$B$15,3*A74,0),'登録データ（男）'!$A$3:$J$2328,8,FALSE),2),")"))</f>
        <v/>
      </c>
      <c r="F74" s="129" t="str">
        <f t="shared" si="1"/>
        <v/>
      </c>
      <c r="G74" s="129" t="str">
        <f>IF(B74="","",VLOOKUP(基本情報登録!$D$10,'登録データ（男）'!$M$3:$P$65,3,FALSE))</f>
        <v/>
      </c>
      <c r="H74" s="129" t="str">
        <f>IF(B74="","",VLOOKUP(男子!B234,'登録データ（男）'!$A$3:$AA$2000,5,FALSE))</f>
        <v/>
      </c>
      <c r="I74" s="129" t="str">
        <f>IF(B74="","",男子!B234)</f>
        <v/>
      </c>
      <c r="J74" s="129" t="str">
        <f>IF(B74="","",男子!AM234)</f>
        <v/>
      </c>
      <c r="K74" s="129" t="str">
        <f>IF(B74="","",男子!AM235)</f>
        <v/>
      </c>
      <c r="L74" s="129" t="str">
        <f>IF(B74="","",男子!AM236)</f>
        <v/>
      </c>
      <c r="M74" s="129" t="str">
        <f>IF(男子!BH90=0,"notOP","OPN")</f>
        <v>notOP</v>
      </c>
      <c r="N74" s="129" t="str">
        <f>IF(男子!BI90=0,"notOP","OPN")</f>
        <v>notOP</v>
      </c>
      <c r="O74" s="129" t="str">
        <f>IF(男子!BJ90=0,"notOP","OPN")</f>
        <v>notOP</v>
      </c>
    </row>
    <row r="75" spans="1:15" ht="17.649999999999999">
      <c r="A75" s="1">
        <v>74</v>
      </c>
      <c r="B75" s="129" t="str">
        <f>IF(男子!B237="","",男子!B237+100000000)</f>
        <v/>
      </c>
      <c r="C75" s="137" t="str">
        <f>IF(B75="","",CONCATENATE(男子!C237," ","(",男子!E237,")"))</f>
        <v/>
      </c>
      <c r="D75" s="129" t="str">
        <f>IF(B75="","",男子!D237)</f>
        <v/>
      </c>
      <c r="E75" s="129" t="str">
        <f ca="1">IF($C75="","",CONCATENATE(VLOOKUP(OFFSET(男子!$B$15,3*A75,0),'登録データ（男）'!$A$3:$J$2328,9,FALSE)," ",VLOOKUP(OFFSET(男子!$B$15,3*A75,0),'登録データ（男）'!$A$3:$J$2328,10,FALSE)," ","(",LEFT(VLOOKUP(OFFSET(男子!$B$15,3*A75,0),'登録データ（男）'!$A$3:$J$2328,8,FALSE),2),")"))</f>
        <v/>
      </c>
      <c r="F75" s="129" t="str">
        <f t="shared" si="1"/>
        <v/>
      </c>
      <c r="G75" s="129" t="str">
        <f>IF(B75="","",VLOOKUP(基本情報登録!$D$10,'登録データ（男）'!$M$3:$P$65,3,FALSE))</f>
        <v/>
      </c>
      <c r="H75" s="129" t="str">
        <f>IF(B75="","",VLOOKUP(男子!B237,'登録データ（男）'!$A$3:$AA$2000,5,FALSE))</f>
        <v/>
      </c>
      <c r="I75" s="129" t="str">
        <f>IF(B75="","",男子!B237)</f>
        <v/>
      </c>
      <c r="J75" s="129" t="str">
        <f>IF(B75="","",男子!AM237)</f>
        <v/>
      </c>
      <c r="K75" s="129" t="str">
        <f>IF(B75="","",男子!AM238)</f>
        <v/>
      </c>
      <c r="L75" s="129" t="str">
        <f>IF(B75="","",男子!AM239)</f>
        <v/>
      </c>
      <c r="M75" s="129" t="str">
        <f>IF(男子!BH91=0,"notOP","OPN")</f>
        <v>notOP</v>
      </c>
      <c r="N75" s="129" t="str">
        <f>IF(男子!BI91=0,"notOP","OPN")</f>
        <v>notOP</v>
      </c>
      <c r="O75" s="129" t="str">
        <f>IF(男子!BJ91=0,"notOP","OPN")</f>
        <v>notOP</v>
      </c>
    </row>
    <row r="76" spans="1:15" ht="17.649999999999999">
      <c r="A76" s="1">
        <v>75</v>
      </c>
      <c r="B76" s="129" t="str">
        <f>IF(男子!B240="","",男子!B240+100000000)</f>
        <v/>
      </c>
      <c r="C76" s="137" t="str">
        <f>IF(B76="","",CONCATENATE(男子!C240," ","(",男子!E240,")"))</f>
        <v/>
      </c>
      <c r="D76" s="129" t="str">
        <f>IF(B76="","",男子!D240)</f>
        <v/>
      </c>
      <c r="E76" s="129" t="str">
        <f ca="1">IF($C76="","",CONCATENATE(VLOOKUP(OFFSET(男子!$B$15,3*A76,0),'登録データ（男）'!$A$3:$J$2328,9,FALSE)," ",VLOOKUP(OFFSET(男子!$B$15,3*A76,0),'登録データ（男）'!$A$3:$J$2328,10,FALSE)," ","(",LEFT(VLOOKUP(OFFSET(男子!$B$15,3*A76,0),'登録データ（男）'!$A$3:$J$2328,8,FALSE),2),")"))</f>
        <v/>
      </c>
      <c r="F76" s="129" t="str">
        <f t="shared" si="1"/>
        <v/>
      </c>
      <c r="G76" s="129" t="str">
        <f>IF(B76="","",VLOOKUP(基本情報登録!$D$10,'登録データ（男）'!$M$3:$P$65,3,FALSE))</f>
        <v/>
      </c>
      <c r="H76" s="129" t="str">
        <f>IF(B76="","",VLOOKUP(男子!B240,'登録データ（男）'!$A$3:$AA$2000,5,FALSE))</f>
        <v/>
      </c>
      <c r="I76" s="129" t="str">
        <f>IF(B76="","",男子!B240)</f>
        <v/>
      </c>
      <c r="J76" s="129" t="str">
        <f>IF(B76="","",男子!AM240)</f>
        <v/>
      </c>
      <c r="K76" s="129" t="str">
        <f>IF(B76="","",男子!AM241)</f>
        <v/>
      </c>
      <c r="L76" s="129" t="str">
        <f>IF(B76="","",男子!AM242)</f>
        <v/>
      </c>
      <c r="M76" s="129" t="str">
        <f>IF(男子!BH92=0,"notOP","OPN")</f>
        <v>notOP</v>
      </c>
      <c r="N76" s="129" t="str">
        <f>IF(男子!BI92=0,"notOP","OPN")</f>
        <v>notOP</v>
      </c>
      <c r="O76" s="129" t="str">
        <f>IF(男子!BJ92=0,"notOP","OPN")</f>
        <v>notOP</v>
      </c>
    </row>
    <row r="77" spans="1:15" ht="17.649999999999999">
      <c r="A77" s="1">
        <v>76</v>
      </c>
      <c r="B77" s="129" t="str">
        <f>IF(男子!B243="","",男子!B243+100000000)</f>
        <v/>
      </c>
      <c r="C77" s="137" t="str">
        <f>IF(B77="","",CONCATENATE(男子!C243," ","(",男子!E243,")"))</f>
        <v/>
      </c>
      <c r="D77" s="129" t="str">
        <f>IF(B77="","",男子!D243)</f>
        <v/>
      </c>
      <c r="E77" s="129" t="str">
        <f ca="1">IF($C77="","",CONCATENATE(VLOOKUP(OFFSET(男子!$B$15,3*A77,0),'登録データ（男）'!$A$3:$J$2328,9,FALSE)," ",VLOOKUP(OFFSET(男子!$B$15,3*A77,0),'登録データ（男）'!$A$3:$J$2328,10,FALSE)," ","(",LEFT(VLOOKUP(OFFSET(男子!$B$15,3*A77,0),'登録データ（男）'!$A$3:$J$2328,8,FALSE),2),")"))</f>
        <v/>
      </c>
      <c r="F77" s="129" t="str">
        <f t="shared" si="1"/>
        <v/>
      </c>
      <c r="G77" s="129" t="str">
        <f>IF(B77="","",VLOOKUP(基本情報登録!$D$10,'登録データ（男）'!$M$3:$P$65,3,FALSE))</f>
        <v/>
      </c>
      <c r="H77" s="129" t="str">
        <f>IF(B77="","",VLOOKUP(男子!B243,'登録データ（男）'!$A$3:$AA$2000,5,FALSE))</f>
        <v/>
      </c>
      <c r="I77" s="129" t="str">
        <f>IF(B77="","",男子!B243)</f>
        <v/>
      </c>
      <c r="J77" s="129" t="str">
        <f>IF(B77="","",男子!AM243)</f>
        <v/>
      </c>
      <c r="K77" s="129" t="str">
        <f>IF(B77="","",男子!AM244)</f>
        <v/>
      </c>
      <c r="L77" s="129" t="str">
        <f>IF(B77="","",男子!AM245)</f>
        <v/>
      </c>
      <c r="M77" s="129" t="str">
        <f>IF(男子!BH93=0,"notOP","OPN")</f>
        <v>notOP</v>
      </c>
      <c r="N77" s="129" t="str">
        <f>IF(男子!BI93=0,"notOP","OPN")</f>
        <v>notOP</v>
      </c>
      <c r="O77" s="129" t="str">
        <f>IF(男子!BJ93=0,"notOP","OPN")</f>
        <v>notOP</v>
      </c>
    </row>
    <row r="78" spans="1:15" ht="17.649999999999999">
      <c r="A78" s="1">
        <v>77</v>
      </c>
      <c r="B78" s="129" t="str">
        <f>IF(男子!B246="","",男子!B246+100000000)</f>
        <v/>
      </c>
      <c r="C78" s="137" t="str">
        <f>IF(B78="","",CONCATENATE(男子!C246," ","(",男子!E246,")"))</f>
        <v/>
      </c>
      <c r="D78" s="129" t="str">
        <f>IF(B78="","",男子!D246)</f>
        <v/>
      </c>
      <c r="E78" s="129" t="str">
        <f ca="1">IF($C78="","",CONCATENATE(VLOOKUP(OFFSET(男子!$B$15,3*A78,0),'登録データ（男）'!$A$3:$J$2328,9,FALSE)," ",VLOOKUP(OFFSET(男子!$B$15,3*A78,0),'登録データ（男）'!$A$3:$J$2328,10,FALSE)," ","(",LEFT(VLOOKUP(OFFSET(男子!$B$15,3*A78,0),'登録データ（男）'!$A$3:$J$2328,8,FALSE),2),")"))</f>
        <v/>
      </c>
      <c r="F78" s="129" t="str">
        <f t="shared" si="1"/>
        <v/>
      </c>
      <c r="G78" s="129" t="str">
        <f>IF(B78="","",VLOOKUP(基本情報登録!$D$10,'登録データ（男）'!$M$3:$P$65,3,FALSE))</f>
        <v/>
      </c>
      <c r="H78" s="129" t="str">
        <f>IF(B78="","",VLOOKUP(男子!B246,'登録データ（男）'!$A$3:$AA$2000,5,FALSE))</f>
        <v/>
      </c>
      <c r="I78" s="129" t="str">
        <f>IF(B78="","",男子!B246)</f>
        <v/>
      </c>
      <c r="J78" s="129" t="str">
        <f>IF(B78="","",男子!AM246)</f>
        <v/>
      </c>
      <c r="K78" s="129" t="str">
        <f>IF(B78="","",男子!AM247)</f>
        <v/>
      </c>
      <c r="L78" s="129" t="str">
        <f>IF(B78="","",男子!AM248)</f>
        <v/>
      </c>
      <c r="M78" s="129" t="str">
        <f>IF(男子!BH94=0,"notOP","OPN")</f>
        <v>notOP</v>
      </c>
      <c r="N78" s="129" t="str">
        <f>IF(男子!BI94=0,"notOP","OPN")</f>
        <v>notOP</v>
      </c>
      <c r="O78" s="129" t="str">
        <f>IF(男子!BJ94=0,"notOP","OPN")</f>
        <v>notOP</v>
      </c>
    </row>
    <row r="79" spans="1:15" ht="17.649999999999999">
      <c r="A79" s="1">
        <v>78</v>
      </c>
      <c r="B79" s="129" t="str">
        <f>IF(男子!B249="","",男子!B249+100000000)</f>
        <v/>
      </c>
      <c r="C79" s="137" t="str">
        <f>IF(B79="","",CONCATENATE(男子!C249," ","(",男子!E249,")"))</f>
        <v/>
      </c>
      <c r="D79" s="129" t="str">
        <f>IF(B79="","",男子!D249)</f>
        <v/>
      </c>
      <c r="E79" s="129" t="str">
        <f ca="1">IF($C79="","",CONCATENATE(VLOOKUP(OFFSET(男子!$B$15,3*A79,0),'登録データ（男）'!$A$3:$J$2328,9,FALSE)," ",VLOOKUP(OFFSET(男子!$B$15,3*A79,0),'登録データ（男）'!$A$3:$J$2328,10,FALSE)," ","(",LEFT(VLOOKUP(OFFSET(男子!$B$15,3*A79,0),'登録データ（男）'!$A$3:$J$2328,8,FALSE),2),")"))</f>
        <v/>
      </c>
      <c r="F79" s="129" t="str">
        <f t="shared" si="1"/>
        <v/>
      </c>
      <c r="G79" s="129" t="str">
        <f>IF(B79="","",VLOOKUP(基本情報登録!$D$10,'登録データ（男）'!$M$3:$P$65,3,FALSE))</f>
        <v/>
      </c>
      <c r="H79" s="129" t="str">
        <f>IF(B79="","",VLOOKUP(男子!B249,'登録データ（男）'!$A$3:$AA$2000,5,FALSE))</f>
        <v/>
      </c>
      <c r="I79" s="129" t="str">
        <f>IF(B79="","",男子!B249)</f>
        <v/>
      </c>
      <c r="J79" s="129" t="str">
        <f>IF(B79="","",男子!AM249)</f>
        <v/>
      </c>
      <c r="K79" s="129" t="str">
        <f>IF(B79="","",男子!AM250)</f>
        <v/>
      </c>
      <c r="L79" s="129" t="str">
        <f>IF(B79="","",男子!AM251)</f>
        <v/>
      </c>
      <c r="M79" s="129" t="str">
        <f>IF(男子!BH95=0,"notOP","OPN")</f>
        <v>notOP</v>
      </c>
      <c r="N79" s="129" t="str">
        <f>IF(男子!BI95=0,"notOP","OPN")</f>
        <v>notOP</v>
      </c>
      <c r="O79" s="129" t="str">
        <f>IF(男子!BJ95=0,"notOP","OPN")</f>
        <v>notOP</v>
      </c>
    </row>
    <row r="80" spans="1:15" ht="17.649999999999999">
      <c r="A80" s="1">
        <v>79</v>
      </c>
      <c r="B80" s="129" t="str">
        <f>IF(男子!B252="","",男子!B252+100000000)</f>
        <v/>
      </c>
      <c r="C80" s="137" t="str">
        <f>IF(B80="","",CONCATENATE(男子!C252," ","(",男子!E252,")"))</f>
        <v/>
      </c>
      <c r="D80" s="129" t="str">
        <f>IF(B80="","",男子!D252)</f>
        <v/>
      </c>
      <c r="E80" s="129" t="str">
        <f ca="1">IF($C80="","",CONCATENATE(VLOOKUP(OFFSET(男子!$B$15,3*A80,0),'登録データ（男）'!$A$3:$J$2328,9,FALSE)," ",VLOOKUP(OFFSET(男子!$B$15,3*A80,0),'登録データ（男）'!$A$3:$J$2328,10,FALSE)," ","(",LEFT(VLOOKUP(OFFSET(男子!$B$15,3*A80,0),'登録データ（男）'!$A$3:$J$2328,8,FALSE),2),")"))</f>
        <v/>
      </c>
      <c r="F80" s="129" t="str">
        <f t="shared" si="1"/>
        <v/>
      </c>
      <c r="G80" s="129" t="str">
        <f>IF(B80="","",VLOOKUP(基本情報登録!$D$10,'登録データ（男）'!$M$3:$P$65,3,FALSE))</f>
        <v/>
      </c>
      <c r="H80" s="129" t="str">
        <f>IF(B80="","",VLOOKUP(男子!B252,'登録データ（男）'!$A$3:$AA$2000,5,FALSE))</f>
        <v/>
      </c>
      <c r="I80" s="129" t="str">
        <f>IF(B80="","",男子!B252)</f>
        <v/>
      </c>
      <c r="J80" s="129" t="str">
        <f>IF(B80="","",男子!AM252)</f>
        <v/>
      </c>
      <c r="K80" s="129" t="str">
        <f>IF(B80="","",男子!AM253)</f>
        <v/>
      </c>
      <c r="L80" s="129" t="str">
        <f>IF(B80="","",男子!AM254)</f>
        <v/>
      </c>
      <c r="M80" s="129" t="str">
        <f>IF(男子!BH96=0,"notOP","OPN")</f>
        <v>notOP</v>
      </c>
      <c r="N80" s="129" t="str">
        <f>IF(男子!BI96=0,"notOP","OPN")</f>
        <v>notOP</v>
      </c>
      <c r="O80" s="129" t="str">
        <f>IF(男子!BJ96=0,"notOP","OPN")</f>
        <v>notOP</v>
      </c>
    </row>
    <row r="81" spans="1:15" ht="17.649999999999999">
      <c r="A81" s="1">
        <v>80</v>
      </c>
      <c r="B81" s="129" t="str">
        <f>IF(男子!B255="","",男子!B255+100000000)</f>
        <v/>
      </c>
      <c r="C81" s="137" t="str">
        <f>IF(B81="","",CONCATENATE(男子!C255," ","(",男子!E255,")"))</f>
        <v/>
      </c>
      <c r="D81" s="129" t="str">
        <f>IF(B81="","",男子!D255)</f>
        <v/>
      </c>
      <c r="E81" s="129" t="str">
        <f ca="1">IF($C81="","",CONCATENATE(VLOOKUP(OFFSET(男子!$B$15,3*A81,0),'登録データ（男）'!$A$3:$J$2328,9,FALSE)," ",VLOOKUP(OFFSET(男子!$B$15,3*A81,0),'登録データ（男）'!$A$3:$J$2328,10,FALSE)," ","(",LEFT(VLOOKUP(OFFSET(男子!$B$15,3*A81,0),'登録データ（男）'!$A$3:$J$2328,8,FALSE),2),")"))</f>
        <v/>
      </c>
      <c r="F81" s="129" t="str">
        <f t="shared" si="1"/>
        <v/>
      </c>
      <c r="G81" s="129" t="str">
        <f>IF(B81="","",VLOOKUP(基本情報登録!$D$10,'登録データ（男）'!$M$3:$P$65,3,FALSE))</f>
        <v/>
      </c>
      <c r="H81" s="129" t="str">
        <f>IF(B81="","",VLOOKUP(男子!B255,'登録データ（男）'!$A$3:$AA$2000,5,FALSE))</f>
        <v/>
      </c>
      <c r="I81" s="129" t="str">
        <f>IF(B81="","",男子!B255)</f>
        <v/>
      </c>
      <c r="J81" s="129" t="str">
        <f>IF(B81="","",男子!AM255)</f>
        <v/>
      </c>
      <c r="K81" s="129" t="str">
        <f>IF(B81="","",男子!AM256)</f>
        <v/>
      </c>
      <c r="L81" s="129" t="str">
        <f>IF(B81="","",男子!AM257)</f>
        <v/>
      </c>
      <c r="M81" s="129" t="str">
        <f>IF(男子!BH97=0,"notOP","OPN")</f>
        <v>notOP</v>
      </c>
      <c r="N81" s="129" t="str">
        <f>IF(男子!BI97=0,"notOP","OPN")</f>
        <v>notOP</v>
      </c>
      <c r="O81" s="129" t="str">
        <f>IF(男子!BJ97=0,"notOP","OPN")</f>
        <v>notOP</v>
      </c>
    </row>
    <row r="82" spans="1:15" ht="17.649999999999999">
      <c r="A82" s="1">
        <v>81</v>
      </c>
      <c r="B82" s="129" t="str">
        <f>IF(男子!B258="","",男子!B258+100000000)</f>
        <v/>
      </c>
      <c r="C82" s="137" t="str">
        <f>IF(B82="","",CONCATENATE(男子!C258," ","(",男子!E258,")"))</f>
        <v/>
      </c>
      <c r="D82" s="129" t="str">
        <f>IF(B82="","",男子!D258)</f>
        <v/>
      </c>
      <c r="E82" s="129" t="str">
        <f ca="1">IF($C82="","",CONCATENATE(VLOOKUP(OFFSET(男子!$B$15,3*A82,0),'登録データ（男）'!$A$3:$J$2328,9,FALSE)," ",VLOOKUP(OFFSET(男子!$B$15,3*A82,0),'登録データ（男）'!$A$3:$J$2328,10,FALSE)," ","(",LEFT(VLOOKUP(OFFSET(男子!$B$15,3*A82,0),'登録データ（男）'!$A$3:$J$2328,8,FALSE),2),")"))</f>
        <v/>
      </c>
      <c r="F82" s="129" t="str">
        <f t="shared" si="1"/>
        <v/>
      </c>
      <c r="G82" s="129" t="str">
        <f>IF(B82="","",VLOOKUP(基本情報登録!$D$10,'登録データ（男）'!$M$3:$P$65,3,FALSE))</f>
        <v/>
      </c>
      <c r="H82" s="129" t="str">
        <f>IF(B82="","",VLOOKUP(男子!B258,'登録データ（男）'!$A$3:$AA$2000,5,FALSE))</f>
        <v/>
      </c>
      <c r="I82" s="129" t="str">
        <f>IF(B82="","",男子!B258)</f>
        <v/>
      </c>
      <c r="J82" s="129" t="str">
        <f>IF(B82="","",男子!AM258)</f>
        <v/>
      </c>
      <c r="K82" s="129" t="str">
        <f>IF(B82="","",男子!AM259)</f>
        <v/>
      </c>
      <c r="L82" s="129" t="str">
        <f>IF(B82="","",男子!AM260)</f>
        <v/>
      </c>
      <c r="M82" s="129" t="str">
        <f>IF(男子!BH98=0,"notOP","OPN")</f>
        <v>notOP</v>
      </c>
      <c r="N82" s="129" t="str">
        <f>IF(男子!BI98=0,"notOP","OPN")</f>
        <v>notOP</v>
      </c>
      <c r="O82" s="129" t="str">
        <f>IF(男子!BJ98=0,"notOP","OPN")</f>
        <v>notOP</v>
      </c>
    </row>
    <row r="83" spans="1:15" ht="17.649999999999999">
      <c r="A83" s="1">
        <v>82</v>
      </c>
      <c r="B83" s="129" t="str">
        <f>IF(男子!B261="","",男子!B261+100000000)</f>
        <v/>
      </c>
      <c r="C83" s="137" t="str">
        <f>IF(B83="","",CONCATENATE(男子!C261," ","(",男子!E261,")"))</f>
        <v/>
      </c>
      <c r="D83" s="129" t="str">
        <f>IF(B83="","",男子!D261)</f>
        <v/>
      </c>
      <c r="E83" s="129" t="str">
        <f ca="1">IF($C83="","",CONCATENATE(VLOOKUP(OFFSET(男子!$B$15,3*A83,0),'登録データ（男）'!$A$3:$J$2328,9,FALSE)," ",VLOOKUP(OFFSET(男子!$B$15,3*A83,0),'登録データ（男）'!$A$3:$J$2328,10,FALSE)," ","(",LEFT(VLOOKUP(OFFSET(男子!$B$15,3*A83,0),'登録データ（男）'!$A$3:$J$2328,8,FALSE),2),")"))</f>
        <v/>
      </c>
      <c r="F83" s="129" t="str">
        <f t="shared" si="1"/>
        <v/>
      </c>
      <c r="G83" s="129" t="str">
        <f>IF(B83="","",VLOOKUP(基本情報登録!$D$10,'登録データ（男）'!$M$3:$P$65,3,FALSE))</f>
        <v/>
      </c>
      <c r="H83" s="129" t="str">
        <f>IF(B83="","",VLOOKUP(男子!B261,'登録データ（男）'!$A$3:$AA$2000,5,FALSE))</f>
        <v/>
      </c>
      <c r="I83" s="129" t="str">
        <f>IF(B83="","",男子!B261)</f>
        <v/>
      </c>
      <c r="J83" s="129" t="str">
        <f>IF(B83="","",男子!AM261)</f>
        <v/>
      </c>
      <c r="K83" s="129" t="str">
        <f>IF(B83="","",男子!AM262)</f>
        <v/>
      </c>
      <c r="L83" s="129" t="str">
        <f>IF(B83="","",男子!AM263)</f>
        <v/>
      </c>
      <c r="M83" s="129" t="str">
        <f>IF(男子!BH99=0,"notOP","OPN")</f>
        <v>notOP</v>
      </c>
      <c r="N83" s="129" t="str">
        <f>IF(男子!BI99=0,"notOP","OPN")</f>
        <v>notOP</v>
      </c>
      <c r="O83" s="129" t="str">
        <f>IF(男子!BJ99=0,"notOP","OPN")</f>
        <v>notOP</v>
      </c>
    </row>
    <row r="84" spans="1:15" ht="17.649999999999999">
      <c r="A84" s="1">
        <v>83</v>
      </c>
      <c r="B84" s="129" t="str">
        <f>IF(男子!B264="","",男子!B264+100000000)</f>
        <v/>
      </c>
      <c r="C84" s="137" t="str">
        <f>IF(B84="","",CONCATENATE(男子!C264," ","(",男子!E264,")"))</f>
        <v/>
      </c>
      <c r="D84" s="129" t="str">
        <f>IF(B84="","",男子!D264)</f>
        <v/>
      </c>
      <c r="E84" s="129" t="str">
        <f ca="1">IF($C84="","",CONCATENATE(VLOOKUP(OFFSET(男子!$B$15,3*A84,0),'登録データ（男）'!$A$3:$J$2328,9,FALSE)," ",VLOOKUP(OFFSET(男子!$B$15,3*A84,0),'登録データ（男）'!$A$3:$J$2328,10,FALSE)," ","(",LEFT(VLOOKUP(OFFSET(男子!$B$15,3*A84,0),'登録データ（男）'!$A$3:$J$2328,8,FALSE),2),")"))</f>
        <v/>
      </c>
      <c r="F84" s="129" t="str">
        <f t="shared" si="1"/>
        <v/>
      </c>
      <c r="G84" s="129" t="str">
        <f>IF(B84="","",VLOOKUP(基本情報登録!$D$10,'登録データ（男）'!$M$3:$P$65,3,FALSE))</f>
        <v/>
      </c>
      <c r="H84" s="129" t="str">
        <f>IF(B84="","",VLOOKUP(男子!B264,'登録データ（男）'!$A$3:$AA$2000,5,FALSE))</f>
        <v/>
      </c>
      <c r="I84" s="129" t="str">
        <f>IF(B84="","",男子!B264)</f>
        <v/>
      </c>
      <c r="J84" s="129" t="str">
        <f>IF(B84="","",男子!AM264)</f>
        <v/>
      </c>
      <c r="K84" s="129" t="str">
        <f>IF(B84="","",男子!AM265)</f>
        <v/>
      </c>
      <c r="L84" s="129" t="str">
        <f>IF(B84="","",男子!AM266)</f>
        <v/>
      </c>
      <c r="M84" s="129" t="str">
        <f>IF(男子!BH100=0,"notOP","OPN")</f>
        <v>notOP</v>
      </c>
      <c r="N84" s="129" t="str">
        <f>IF(男子!BI100=0,"notOP","OPN")</f>
        <v>notOP</v>
      </c>
      <c r="O84" s="129" t="str">
        <f>IF(男子!BJ100=0,"notOP","OPN")</f>
        <v>notOP</v>
      </c>
    </row>
    <row r="85" spans="1:15" ht="17.649999999999999">
      <c r="A85" s="1">
        <v>84</v>
      </c>
      <c r="B85" s="129" t="str">
        <f>IF(男子!B267="","",男子!B267+100000000)</f>
        <v/>
      </c>
      <c r="C85" s="137" t="str">
        <f>IF(B85="","",CONCATENATE(男子!C267," ","(",男子!E267,")"))</f>
        <v/>
      </c>
      <c r="D85" s="129" t="str">
        <f>IF(B85="","",男子!D267)</f>
        <v/>
      </c>
      <c r="E85" s="129" t="str">
        <f ca="1">IF($C85="","",CONCATENATE(VLOOKUP(OFFSET(男子!$B$15,3*A85,0),'登録データ（男）'!$A$3:$J$2328,9,FALSE)," ",VLOOKUP(OFFSET(男子!$B$15,3*A85,0),'登録データ（男）'!$A$3:$J$2328,10,FALSE)," ","(",LEFT(VLOOKUP(OFFSET(男子!$B$15,3*A85,0),'登録データ（男）'!$A$3:$J$2328,8,FALSE),2),")"))</f>
        <v/>
      </c>
      <c r="F85" s="129" t="str">
        <f t="shared" si="1"/>
        <v/>
      </c>
      <c r="G85" s="129" t="str">
        <f>IF(B85="","",VLOOKUP(基本情報登録!$D$10,'登録データ（男）'!$M$3:$P$65,3,FALSE))</f>
        <v/>
      </c>
      <c r="H85" s="129" t="str">
        <f>IF(B85="","",VLOOKUP(男子!B267,'登録データ（男）'!$A$3:$AA$2000,5,FALSE))</f>
        <v/>
      </c>
      <c r="I85" s="129" t="str">
        <f>IF(B85="","",男子!B267)</f>
        <v/>
      </c>
      <c r="J85" s="129" t="str">
        <f>IF(B85="","",男子!AM267)</f>
        <v/>
      </c>
      <c r="K85" s="129" t="str">
        <f>IF(B85="","",男子!AM268)</f>
        <v/>
      </c>
      <c r="L85" s="129" t="str">
        <f>IF(B85="","",男子!AM269)</f>
        <v/>
      </c>
      <c r="M85" s="129" t="str">
        <f>IF(男子!BH101=0,"notOP","OPN")</f>
        <v>notOP</v>
      </c>
      <c r="N85" s="129" t="str">
        <f>IF(男子!BI101=0,"notOP","OPN")</f>
        <v>notOP</v>
      </c>
      <c r="O85" s="129" t="str">
        <f>IF(男子!BJ101=0,"notOP","OPN")</f>
        <v>notOP</v>
      </c>
    </row>
    <row r="86" spans="1:15" ht="17.649999999999999">
      <c r="A86" s="1">
        <v>85</v>
      </c>
      <c r="B86" s="129" t="str">
        <f>IF(男子!B270="","",男子!B270+100000000)</f>
        <v/>
      </c>
      <c r="C86" s="137" t="str">
        <f>IF(B86="","",CONCATENATE(男子!C270," ","(",男子!E270,")"))</f>
        <v/>
      </c>
      <c r="D86" s="129" t="str">
        <f>IF(B86="","",男子!D270)</f>
        <v/>
      </c>
      <c r="E86" s="129" t="str">
        <f ca="1">IF($C86="","",CONCATENATE(VLOOKUP(OFFSET(男子!$B$15,3*A86,0),'登録データ（男）'!$A$3:$J$2328,9,FALSE)," ",VLOOKUP(OFFSET(男子!$B$15,3*A86,0),'登録データ（男）'!$A$3:$J$2328,10,FALSE)," ","(",LEFT(VLOOKUP(OFFSET(男子!$B$15,3*A86,0),'登録データ（男）'!$A$3:$J$2328,8,FALSE),2),")"))</f>
        <v/>
      </c>
      <c r="F86" s="129" t="str">
        <f t="shared" si="1"/>
        <v/>
      </c>
      <c r="G86" s="129" t="str">
        <f>IF(B86="","",VLOOKUP(基本情報登録!$D$10,'登録データ（男）'!$M$3:$P$65,3,FALSE))</f>
        <v/>
      </c>
      <c r="H86" s="129" t="str">
        <f>IF(B86="","",VLOOKUP(男子!B270,'登録データ（男）'!$A$3:$AA$2000,5,FALSE))</f>
        <v/>
      </c>
      <c r="I86" s="129" t="str">
        <f>IF(B86="","",男子!B270)</f>
        <v/>
      </c>
      <c r="J86" s="129" t="str">
        <f>IF(B86="","",男子!AM270)</f>
        <v/>
      </c>
      <c r="K86" s="129" t="str">
        <f>IF(B86="","",男子!AM271)</f>
        <v/>
      </c>
      <c r="L86" s="129" t="str">
        <f>IF(B86="","",男子!AM272)</f>
        <v/>
      </c>
      <c r="M86" s="129" t="str">
        <f>IF(男子!BH102=0,"notOP","OPN")</f>
        <v>notOP</v>
      </c>
      <c r="N86" s="129" t="str">
        <f>IF(男子!BI102=0,"notOP","OPN")</f>
        <v>notOP</v>
      </c>
      <c r="O86" s="129" t="str">
        <f>IF(男子!BJ102=0,"notOP","OPN")</f>
        <v>notOP</v>
      </c>
    </row>
    <row r="87" spans="1:15" ht="17.649999999999999">
      <c r="A87" s="1">
        <v>86</v>
      </c>
      <c r="B87" s="129" t="str">
        <f>IF(男子!B273="","",男子!B273+100000000)</f>
        <v/>
      </c>
      <c r="C87" s="137" t="str">
        <f>IF(B87="","",CONCATENATE(男子!C273," ","(",男子!E273,")"))</f>
        <v/>
      </c>
      <c r="D87" s="129" t="str">
        <f>IF(B87="","",男子!D273)</f>
        <v/>
      </c>
      <c r="E87" s="129" t="str">
        <f ca="1">IF($C87="","",CONCATENATE(VLOOKUP(OFFSET(男子!$B$15,3*A87,0),'登録データ（男）'!$A$3:$J$2328,9,FALSE)," ",VLOOKUP(OFFSET(男子!$B$15,3*A87,0),'登録データ（男）'!$A$3:$J$2328,10,FALSE)," ","(",LEFT(VLOOKUP(OFFSET(男子!$B$15,3*A87,0),'登録データ（男）'!$A$3:$J$2328,8,FALSE),2),")"))</f>
        <v/>
      </c>
      <c r="F87" s="129" t="str">
        <f t="shared" si="1"/>
        <v/>
      </c>
      <c r="G87" s="129" t="str">
        <f>IF(B87="","",VLOOKUP(基本情報登録!$D$10,'登録データ（男）'!$M$3:$P$65,3,FALSE))</f>
        <v/>
      </c>
      <c r="H87" s="129" t="str">
        <f>IF(B87="","",VLOOKUP(男子!B273,'登録データ（男）'!$A$3:$AA$2000,5,FALSE))</f>
        <v/>
      </c>
      <c r="I87" s="129" t="str">
        <f>IF(B87="","",男子!B273)</f>
        <v/>
      </c>
      <c r="J87" s="129" t="str">
        <f>IF(B87="","",男子!AM273)</f>
        <v/>
      </c>
      <c r="K87" s="129" t="str">
        <f>IF(B87="","",男子!AM274)</f>
        <v/>
      </c>
      <c r="L87" s="129" t="str">
        <f>IF(B87="","",男子!AM275)</f>
        <v/>
      </c>
      <c r="M87" s="129" t="str">
        <f>IF(男子!BH103=0,"notOP","OPN")</f>
        <v>notOP</v>
      </c>
      <c r="N87" s="129" t="str">
        <f>IF(男子!BI103=0,"notOP","OPN")</f>
        <v>notOP</v>
      </c>
      <c r="O87" s="129" t="str">
        <f>IF(男子!BJ103=0,"notOP","OPN")</f>
        <v>notOP</v>
      </c>
    </row>
    <row r="88" spans="1:15" ht="17.649999999999999">
      <c r="A88" s="1">
        <v>87</v>
      </c>
      <c r="B88" s="129" t="str">
        <f>IF(男子!B276="","",男子!B276+100000000)</f>
        <v/>
      </c>
      <c r="C88" s="137" t="str">
        <f>IF(B88="","",CONCATENATE(男子!C276," ","(",男子!E276,")"))</f>
        <v/>
      </c>
      <c r="D88" s="129" t="str">
        <f>IF(B88="","",男子!D276)</f>
        <v/>
      </c>
      <c r="E88" s="129" t="str">
        <f ca="1">IF($C88="","",CONCATENATE(VLOOKUP(OFFSET(男子!$B$15,3*A88,0),'登録データ（男）'!$A$3:$J$2328,9,FALSE)," ",VLOOKUP(OFFSET(男子!$B$15,3*A88,0),'登録データ（男）'!$A$3:$J$2328,10,FALSE)," ","(",LEFT(VLOOKUP(OFFSET(男子!$B$15,3*A88,0),'登録データ（男）'!$A$3:$J$2328,8,FALSE),2),")"))</f>
        <v/>
      </c>
      <c r="F88" s="129" t="str">
        <f t="shared" si="1"/>
        <v/>
      </c>
      <c r="G88" s="129" t="str">
        <f>IF(B88="","",VLOOKUP(基本情報登録!$D$10,'登録データ（男）'!$M$3:$P$65,3,FALSE))</f>
        <v/>
      </c>
      <c r="H88" s="129" t="str">
        <f>IF(B88="","",VLOOKUP(男子!B276,'登録データ（男）'!$A$3:$AA$2000,5,FALSE))</f>
        <v/>
      </c>
      <c r="I88" s="129" t="str">
        <f>IF(B88="","",男子!B276)</f>
        <v/>
      </c>
      <c r="J88" s="129" t="str">
        <f>IF(B88="","",男子!AM276)</f>
        <v/>
      </c>
      <c r="K88" s="129" t="str">
        <f>IF(B88="","",男子!AM277)</f>
        <v/>
      </c>
      <c r="L88" s="129" t="str">
        <f>IF(B88="","",男子!AM278)</f>
        <v/>
      </c>
      <c r="M88" s="129" t="str">
        <f>IF(男子!BH104=0,"notOP","OPN")</f>
        <v>notOP</v>
      </c>
      <c r="N88" s="129" t="str">
        <f>IF(男子!BI104=0,"notOP","OPN")</f>
        <v>notOP</v>
      </c>
      <c r="O88" s="129" t="str">
        <f>IF(男子!BJ104=0,"notOP","OPN")</f>
        <v>notOP</v>
      </c>
    </row>
    <row r="89" spans="1:15" ht="17.649999999999999">
      <c r="A89" s="1">
        <v>88</v>
      </c>
      <c r="B89" s="129" t="str">
        <f>IF(男子!B279="","",男子!B279+100000000)</f>
        <v/>
      </c>
      <c r="C89" s="137" t="str">
        <f>IF(B89="","",CONCATENATE(男子!C279," ","(",男子!E279,")"))</f>
        <v/>
      </c>
      <c r="D89" s="129" t="str">
        <f>IF(B89="","",男子!D279)</f>
        <v/>
      </c>
      <c r="E89" s="129" t="str">
        <f ca="1">IF($C89="","",CONCATENATE(VLOOKUP(OFFSET(男子!$B$15,3*A89,0),'登録データ（男）'!$A$3:$J$2328,9,FALSE)," ",VLOOKUP(OFFSET(男子!$B$15,3*A89,0),'登録データ（男）'!$A$3:$J$2328,10,FALSE)," ","(",LEFT(VLOOKUP(OFFSET(男子!$B$15,3*A89,0),'登録データ（男）'!$A$3:$J$2328,8,FALSE),2),")"))</f>
        <v/>
      </c>
      <c r="F89" s="129" t="str">
        <f t="shared" si="1"/>
        <v/>
      </c>
      <c r="G89" s="129" t="str">
        <f>IF(B89="","",VLOOKUP(基本情報登録!$D$10,'登録データ（男）'!$M$3:$P$65,3,FALSE))</f>
        <v/>
      </c>
      <c r="H89" s="129" t="str">
        <f>IF(B89="","",VLOOKUP(男子!B279,'登録データ（男）'!$A$3:$AA$2000,5,FALSE))</f>
        <v/>
      </c>
      <c r="I89" s="129" t="str">
        <f>IF(B89="","",男子!B279)</f>
        <v/>
      </c>
      <c r="J89" s="129" t="str">
        <f>IF(B89="","",男子!AM279)</f>
        <v/>
      </c>
      <c r="K89" s="129" t="str">
        <f>IF(B89="","",男子!AM280)</f>
        <v/>
      </c>
      <c r="L89" s="129" t="str">
        <f>IF(B89="","",男子!AM281)</f>
        <v/>
      </c>
      <c r="M89" s="129" t="str">
        <f>IF(男子!BH105=0,"notOP","OPN")</f>
        <v>notOP</v>
      </c>
      <c r="N89" s="129" t="str">
        <f>IF(男子!BI105=0,"notOP","OPN")</f>
        <v>notOP</v>
      </c>
      <c r="O89" s="129" t="str">
        <f>IF(男子!BJ105=0,"notOP","OPN")</f>
        <v>notOP</v>
      </c>
    </row>
    <row r="90" spans="1:15" ht="17.649999999999999">
      <c r="A90" s="1">
        <v>89</v>
      </c>
      <c r="B90" s="129" t="str">
        <f>IF(男子!B282="","",男子!B282+100000000)</f>
        <v/>
      </c>
      <c r="C90" s="137" t="str">
        <f>IF(B90="","",CONCATENATE(男子!C282," ","(",男子!E282,")"))</f>
        <v/>
      </c>
      <c r="D90" s="129" t="str">
        <f>IF(B90="","",男子!D282)</f>
        <v/>
      </c>
      <c r="E90" s="129" t="str">
        <f ca="1">IF($C90="","",CONCATENATE(VLOOKUP(OFFSET(男子!$B$15,3*A90,0),'登録データ（男）'!$A$3:$J$2328,9,FALSE)," ",VLOOKUP(OFFSET(男子!$B$15,3*A90,0),'登録データ（男）'!$A$3:$J$2328,10,FALSE)," ","(",LEFT(VLOOKUP(OFFSET(男子!$B$15,3*A90,0),'登録データ（男）'!$A$3:$J$2328,8,FALSE),2),")"))</f>
        <v/>
      </c>
      <c r="F90" s="129" t="str">
        <f t="shared" si="1"/>
        <v/>
      </c>
      <c r="G90" s="129" t="str">
        <f>IF(B90="","",VLOOKUP(基本情報登録!$D$10,'登録データ（男）'!$M$3:$P$65,3,FALSE))</f>
        <v/>
      </c>
      <c r="H90" s="129" t="str">
        <f>IF(B90="","",VLOOKUP(男子!B282,'登録データ（男）'!$A$3:$AA$2000,5,FALSE))</f>
        <v/>
      </c>
      <c r="I90" s="129" t="str">
        <f>IF(B90="","",男子!B282)</f>
        <v/>
      </c>
      <c r="J90" s="129" t="str">
        <f>IF(B90="","",男子!AM282)</f>
        <v/>
      </c>
      <c r="K90" s="129" t="str">
        <f>IF(B90="","",男子!AM283)</f>
        <v/>
      </c>
      <c r="L90" s="129" t="str">
        <f>IF(B90="","",男子!AM284)</f>
        <v/>
      </c>
      <c r="M90" s="129" t="str">
        <f>IF(男子!BH106=0,"notOP","OPN")</f>
        <v>notOP</v>
      </c>
      <c r="N90" s="129" t="str">
        <f>IF(男子!BI106=0,"notOP","OPN")</f>
        <v>notOP</v>
      </c>
      <c r="O90" s="129" t="str">
        <f>IF(男子!BJ106=0,"notOP","OPN")</f>
        <v>notOP</v>
      </c>
    </row>
    <row r="91" spans="1:15" ht="17.649999999999999">
      <c r="A91" s="1">
        <v>90</v>
      </c>
      <c r="B91" s="129" t="str">
        <f>IF(男子!B285="","",男子!B285+100000000)</f>
        <v/>
      </c>
      <c r="C91" s="137" t="str">
        <f>IF(B91="","",CONCATENATE(男子!C285," ","(",男子!E285,")"))</f>
        <v/>
      </c>
      <c r="D91" s="129" t="str">
        <f>IF(B91="","",男子!D285)</f>
        <v/>
      </c>
      <c r="E91" s="129" t="str">
        <f ca="1">IF($C91="","",CONCATENATE(VLOOKUP(OFFSET(男子!$B$15,3*A91,0),'登録データ（男）'!$A$3:$J$2328,9,FALSE)," ",VLOOKUP(OFFSET(男子!$B$15,3*A91,0),'登録データ（男）'!$A$3:$J$2328,10,FALSE)," ","(",LEFT(VLOOKUP(OFFSET(男子!$B$15,3*A91,0),'登録データ（男）'!$A$3:$J$2328,8,FALSE),2),")"))</f>
        <v/>
      </c>
      <c r="F91" s="129" t="str">
        <f t="shared" si="1"/>
        <v/>
      </c>
      <c r="G91" s="129" t="str">
        <f>IF(B91="","",VLOOKUP(基本情報登録!$D$10,'登録データ（男）'!$M$3:$P$65,3,FALSE))</f>
        <v/>
      </c>
      <c r="H91" s="129" t="str">
        <f>IF(B91="","",VLOOKUP(男子!B285,'登録データ（男）'!$A$3:$AA$2000,5,FALSE))</f>
        <v/>
      </c>
      <c r="I91" s="129" t="str">
        <f>IF(B91="","",男子!B285)</f>
        <v/>
      </c>
      <c r="J91" s="129" t="str">
        <f>IF(B91="","",男子!AM285)</f>
        <v/>
      </c>
      <c r="K91" s="129" t="str">
        <f>IF(B91="","",男子!AM286)</f>
        <v/>
      </c>
      <c r="L91" s="129" t="str">
        <f>IF(B91="","",男子!AM287)</f>
        <v/>
      </c>
      <c r="M91" s="129" t="str">
        <f>IF(男子!BH107=0,"notOP","OPN")</f>
        <v>notOP</v>
      </c>
      <c r="N91" s="129" t="str">
        <f>IF(男子!BI107=0,"notOP","OPN")</f>
        <v>notOP</v>
      </c>
      <c r="O91" s="129" t="str">
        <f>IF(男子!BJ107=0,"notOP","OPN")</f>
        <v>notOP</v>
      </c>
    </row>
    <row r="92" spans="1:15" ht="17.649999999999999">
      <c r="A92" s="1">
        <v>91</v>
      </c>
      <c r="B92" s="129" t="str">
        <f>IF(男子!B288="","",男子!B288+100000000)</f>
        <v/>
      </c>
      <c r="C92" s="137" t="str">
        <f>IF(B92="","",CONCATENATE(男子!C288," ","(",男子!E288,")"))</f>
        <v/>
      </c>
      <c r="D92" s="129" t="str">
        <f>IF(B92="","",男子!D288)</f>
        <v/>
      </c>
      <c r="E92" s="129" t="str">
        <f ca="1">IF($C92="","",CONCATENATE(VLOOKUP(OFFSET(男子!$B$15,3*A92,0),'登録データ（男）'!$A$3:$J$2328,9,FALSE)," ",VLOOKUP(OFFSET(男子!$B$15,3*A92,0),'登録データ（男）'!$A$3:$J$2328,10,FALSE)," ","(",LEFT(VLOOKUP(OFFSET(男子!$B$15,3*A92,0),'登録データ（男）'!$A$3:$J$2328,8,FALSE),2),")"))</f>
        <v/>
      </c>
      <c r="F92" s="129" t="str">
        <f t="shared" si="1"/>
        <v/>
      </c>
      <c r="G92" s="129" t="str">
        <f>IF(B92="","",VLOOKUP(基本情報登録!$D$10,'登録データ（男）'!$M$3:$P$65,3,FALSE))</f>
        <v/>
      </c>
      <c r="H92" s="129" t="str">
        <f>IF(B92="","",VLOOKUP(男子!B288,'登録データ（男）'!$A$3:$AA$2000,5,FALSE))</f>
        <v/>
      </c>
      <c r="I92" s="129" t="str">
        <f>IF(B92="","",男子!B288)</f>
        <v/>
      </c>
      <c r="J92" s="129" t="str">
        <f>IF(B92="","",男子!AM288)</f>
        <v/>
      </c>
      <c r="K92" s="129" t="str">
        <f>IF(B92="","",男子!AM289)</f>
        <v/>
      </c>
      <c r="L92" s="129" t="str">
        <f>IF(B92="","",男子!AM290)</f>
        <v/>
      </c>
      <c r="M92" s="129" t="str">
        <f>IF(男子!BH108=0,"notOP","OPN")</f>
        <v>notOP</v>
      </c>
      <c r="N92" s="129" t="str">
        <f>IF(男子!BI108=0,"notOP","OPN")</f>
        <v>notOP</v>
      </c>
      <c r="O92" s="129" t="str">
        <f>IF(男子!BJ108=0,"notOP","OPN")</f>
        <v>notOP</v>
      </c>
    </row>
    <row r="93" spans="1:15" ht="17.649999999999999">
      <c r="A93" s="1">
        <v>92</v>
      </c>
      <c r="B93" s="129" t="str">
        <f>IF(男子!B291="","",男子!B291+100000000)</f>
        <v/>
      </c>
      <c r="C93" s="137" t="str">
        <f>IF(B93="","",CONCATENATE(男子!C291," ","(",男子!E291,")"))</f>
        <v/>
      </c>
      <c r="D93" s="129" t="str">
        <f>IF(B93="","",男子!D291)</f>
        <v/>
      </c>
      <c r="E93" s="129" t="str">
        <f ca="1">IF($C93="","",CONCATENATE(VLOOKUP(OFFSET(男子!$B$15,3*A93,0),'登録データ（男）'!$A$3:$J$2328,9,FALSE)," ",VLOOKUP(OFFSET(男子!$B$15,3*A93,0),'登録データ（男）'!$A$3:$J$2328,10,FALSE)," ","(",LEFT(VLOOKUP(OFFSET(男子!$B$15,3*A93,0),'登録データ（男）'!$A$3:$J$2328,8,FALSE),2),")"))</f>
        <v/>
      </c>
      <c r="F93" s="129" t="str">
        <f t="shared" si="1"/>
        <v/>
      </c>
      <c r="G93" s="129" t="str">
        <f>IF(B93="","",VLOOKUP(基本情報登録!$D$10,'登録データ（男）'!$M$3:$P$65,3,FALSE))</f>
        <v/>
      </c>
      <c r="H93" s="129" t="str">
        <f>IF(B93="","",VLOOKUP(男子!B291,'登録データ（男）'!$A$3:$AA$2000,5,FALSE))</f>
        <v/>
      </c>
      <c r="I93" s="129" t="str">
        <f>IF(B93="","",男子!B291)</f>
        <v/>
      </c>
      <c r="J93" s="129" t="str">
        <f>IF(B93="","",男子!AM291)</f>
        <v/>
      </c>
      <c r="K93" s="129" t="str">
        <f>IF(B93="","",男子!AM292)</f>
        <v/>
      </c>
      <c r="L93" s="129" t="str">
        <f>IF(B93="","",男子!AM293)</f>
        <v/>
      </c>
      <c r="M93" s="129" t="str">
        <f>IF(男子!BH109=0,"notOP","OPN")</f>
        <v>notOP</v>
      </c>
      <c r="N93" s="129" t="str">
        <f>IF(男子!BI109=0,"notOP","OPN")</f>
        <v>notOP</v>
      </c>
      <c r="O93" s="129" t="str">
        <f>IF(男子!BJ109=0,"notOP","OPN")</f>
        <v>notOP</v>
      </c>
    </row>
    <row r="94" spans="1:15" ht="17.649999999999999">
      <c r="A94" s="1">
        <v>93</v>
      </c>
      <c r="B94" s="129" t="str">
        <f>IF(男子!B294="","",男子!B294+100000000)</f>
        <v/>
      </c>
      <c r="C94" s="137" t="str">
        <f>IF(B94="","",CONCATENATE(男子!C294," ","(",男子!E294,")"))</f>
        <v/>
      </c>
      <c r="D94" s="129" t="str">
        <f>IF(B94="","",男子!D294)</f>
        <v/>
      </c>
      <c r="E94" s="129" t="str">
        <f ca="1">IF($C94="","",CONCATENATE(VLOOKUP(OFFSET(男子!$B$15,3*A94,0),'登録データ（男）'!$A$3:$J$2328,9,FALSE)," ",VLOOKUP(OFFSET(男子!$B$15,3*A94,0),'登録データ（男）'!$A$3:$J$2328,10,FALSE)," ","(",LEFT(VLOOKUP(OFFSET(男子!$B$15,3*A94,0),'登録データ（男）'!$A$3:$J$2328,8,FALSE),2),")"))</f>
        <v/>
      </c>
      <c r="F94" s="129" t="str">
        <f t="shared" si="1"/>
        <v/>
      </c>
      <c r="G94" s="129" t="str">
        <f>IF(B94="","",VLOOKUP(基本情報登録!$D$10,'登録データ（男）'!$M$3:$P$65,3,FALSE))</f>
        <v/>
      </c>
      <c r="H94" s="129" t="str">
        <f>IF(B94="","",VLOOKUP(男子!B294,'登録データ（男）'!$A$3:$AA$2000,5,FALSE))</f>
        <v/>
      </c>
      <c r="I94" s="129" t="str">
        <f>IF(B94="","",男子!B294)</f>
        <v/>
      </c>
      <c r="J94" s="129" t="str">
        <f>IF(B94="","",男子!AM294)</f>
        <v/>
      </c>
      <c r="K94" s="129" t="str">
        <f>IF(B94="","",男子!AM295)</f>
        <v/>
      </c>
      <c r="L94" s="129" t="str">
        <f>IF(B94="","",男子!AM296)</f>
        <v/>
      </c>
      <c r="M94" s="129" t="str">
        <f>IF(男子!BH110=0,"notOP","OPN")</f>
        <v>notOP</v>
      </c>
      <c r="N94" s="129" t="str">
        <f>IF(男子!BI110=0,"notOP","OPN")</f>
        <v>notOP</v>
      </c>
      <c r="O94" s="129" t="str">
        <f>IF(男子!BJ110=0,"notOP","OPN")</f>
        <v>notOP</v>
      </c>
    </row>
    <row r="95" spans="1:15" ht="17.649999999999999">
      <c r="A95" s="1">
        <v>94</v>
      </c>
      <c r="B95" s="129" t="str">
        <f>IF(男子!B297="","",男子!B297+100000000)</f>
        <v/>
      </c>
      <c r="C95" s="137" t="str">
        <f>IF(B95="","",CONCATENATE(男子!C297," ","(",男子!E297,")"))</f>
        <v/>
      </c>
      <c r="D95" s="129" t="str">
        <f>IF(B95="","",男子!D297)</f>
        <v/>
      </c>
      <c r="E95" s="129" t="str">
        <f ca="1">IF($C95="","",CONCATENATE(VLOOKUP(OFFSET(男子!$B$15,3*A95,0),'登録データ（男）'!$A$3:$J$2328,9,FALSE)," ",VLOOKUP(OFFSET(男子!$B$15,3*A95,0),'登録データ（男）'!$A$3:$J$2328,10,FALSE)," ","(",LEFT(VLOOKUP(OFFSET(男子!$B$15,3*A95,0),'登録データ（男）'!$A$3:$J$2328,8,FALSE),2),")"))</f>
        <v/>
      </c>
      <c r="F95" s="129" t="str">
        <f t="shared" si="1"/>
        <v/>
      </c>
      <c r="G95" s="129" t="str">
        <f>IF(B95="","",VLOOKUP(基本情報登録!$D$10,'登録データ（男）'!$M$3:$P$65,3,FALSE))</f>
        <v/>
      </c>
      <c r="H95" s="129" t="str">
        <f>IF(B95="","",VLOOKUP(男子!B297,'登録データ（男）'!$A$3:$AA$2000,5,FALSE))</f>
        <v/>
      </c>
      <c r="I95" s="129" t="str">
        <f>IF(B95="","",男子!B297)</f>
        <v/>
      </c>
      <c r="J95" s="129" t="str">
        <f>IF(B95="","",男子!AM297)</f>
        <v/>
      </c>
      <c r="K95" s="129" t="str">
        <f>IF(B95="","",男子!AM298)</f>
        <v/>
      </c>
      <c r="L95" s="129" t="str">
        <f>IF(B95="","",男子!AM299)</f>
        <v/>
      </c>
      <c r="M95" s="129" t="str">
        <f>IF(男子!BH111=0,"notOP","OPN")</f>
        <v>notOP</v>
      </c>
      <c r="N95" s="129" t="str">
        <f>IF(男子!BI111=0,"notOP","OPN")</f>
        <v>notOP</v>
      </c>
      <c r="O95" s="129" t="str">
        <f>IF(男子!BJ111=0,"notOP","OPN")</f>
        <v>notOP</v>
      </c>
    </row>
    <row r="96" spans="1:15" ht="17.649999999999999">
      <c r="A96" s="1">
        <v>95</v>
      </c>
      <c r="B96" s="129" t="str">
        <f>IF(男子!B300="","",男子!B300+100000000)</f>
        <v/>
      </c>
      <c r="C96" s="137" t="str">
        <f>IF(B96="","",CONCATENATE(男子!C300," ","(",男子!E300,")"))</f>
        <v/>
      </c>
      <c r="D96" s="129" t="str">
        <f>IF(B96="","",男子!D300)</f>
        <v/>
      </c>
      <c r="E96" s="129" t="str">
        <f ca="1">IF($C96="","",CONCATENATE(VLOOKUP(OFFSET(男子!$B$15,3*A96,0),'登録データ（男）'!$A$3:$J$2328,9,FALSE)," ",VLOOKUP(OFFSET(男子!$B$15,3*A96,0),'登録データ（男）'!$A$3:$J$2328,10,FALSE)," ","(",LEFT(VLOOKUP(OFFSET(男子!$B$15,3*A96,0),'登録データ（男）'!$A$3:$J$2328,8,FALSE),2),")"))</f>
        <v/>
      </c>
      <c r="F96" s="129" t="str">
        <f t="shared" si="1"/>
        <v/>
      </c>
      <c r="G96" s="129" t="str">
        <f>IF(B96="","",VLOOKUP(基本情報登録!$D$10,'登録データ（男）'!$M$3:$P$65,3,FALSE))</f>
        <v/>
      </c>
      <c r="H96" s="129" t="str">
        <f>IF(B96="","",VLOOKUP(男子!B300,'登録データ（男）'!$A$3:$AA$2000,5,FALSE))</f>
        <v/>
      </c>
      <c r="I96" s="129" t="str">
        <f>IF(B96="","",男子!B300)</f>
        <v/>
      </c>
      <c r="J96" s="129" t="str">
        <f>IF(B96="","",男子!AM300)</f>
        <v/>
      </c>
      <c r="K96" s="129" t="str">
        <f>IF(B96="","",男子!AM301)</f>
        <v/>
      </c>
      <c r="L96" s="129" t="str">
        <f>IF(B96="","",男子!AM302)</f>
        <v/>
      </c>
      <c r="M96" s="129" t="str">
        <f>IF(男子!BH112=0,"notOP","OPN")</f>
        <v>notOP</v>
      </c>
      <c r="N96" s="129" t="str">
        <f>IF(男子!BI112=0,"notOP","OPN")</f>
        <v>notOP</v>
      </c>
      <c r="O96" s="129" t="str">
        <f>IF(男子!BJ112=0,"notOP","OPN")</f>
        <v>notOP</v>
      </c>
    </row>
    <row r="97" spans="1:15" ht="17.649999999999999">
      <c r="A97" s="1">
        <v>96</v>
      </c>
      <c r="B97" s="129" t="str">
        <f>IF(男子!B303="","",男子!B303+100000000)</f>
        <v/>
      </c>
      <c r="C97" s="137" t="str">
        <f>IF(B97="","",CONCATENATE(男子!C303," ","(",男子!E303,")"))</f>
        <v/>
      </c>
      <c r="D97" s="129" t="str">
        <f>IF(B97="","",男子!D303)</f>
        <v/>
      </c>
      <c r="E97" s="129" t="str">
        <f ca="1">IF($C97="","",CONCATENATE(VLOOKUP(OFFSET(男子!$B$15,3*A97,0),'登録データ（男）'!$A$3:$J$2328,9,FALSE)," ",VLOOKUP(OFFSET(男子!$B$15,3*A97,0),'登録データ（男）'!$A$3:$J$2328,10,FALSE)," ","(",LEFT(VLOOKUP(OFFSET(男子!$B$15,3*A97,0),'登録データ（男）'!$A$3:$J$2328,8,FALSE),2),")"))</f>
        <v/>
      </c>
      <c r="F97" s="129" t="str">
        <f t="shared" si="1"/>
        <v/>
      </c>
      <c r="G97" s="129" t="str">
        <f>IF(B97="","",VLOOKUP(基本情報登録!$D$10,'登録データ（男）'!$M$3:$P$65,3,FALSE))</f>
        <v/>
      </c>
      <c r="H97" s="129" t="str">
        <f>IF(B97="","",VLOOKUP(男子!B303,'登録データ（男）'!$A$3:$AA$2000,5,FALSE))</f>
        <v/>
      </c>
      <c r="I97" s="129" t="str">
        <f>IF(B97="","",男子!B303)</f>
        <v/>
      </c>
      <c r="J97" s="129" t="str">
        <f>IF(B97="","",男子!AM303)</f>
        <v/>
      </c>
      <c r="K97" s="129" t="str">
        <f>IF(B97="","",男子!AM304)</f>
        <v/>
      </c>
      <c r="L97" s="129" t="str">
        <f>IF(B97="","",男子!AM305)</f>
        <v/>
      </c>
      <c r="M97" s="129" t="str">
        <f>IF(男子!BH113=0,"notOP","OPN")</f>
        <v>notOP</v>
      </c>
      <c r="N97" s="129" t="str">
        <f>IF(男子!BI113=0,"notOP","OPN")</f>
        <v>notOP</v>
      </c>
      <c r="O97" s="129" t="str">
        <f>IF(男子!BJ113=0,"notOP","OPN")</f>
        <v>notOP</v>
      </c>
    </row>
    <row r="98" spans="1:15" ht="17.649999999999999">
      <c r="A98" s="1">
        <v>97</v>
      </c>
      <c r="B98" s="129" t="str">
        <f>IF(男子!B306="","",男子!B306+100000000)</f>
        <v/>
      </c>
      <c r="C98" s="137" t="str">
        <f>IF(B98="","",CONCATENATE(男子!C306," ","(",男子!E306,")"))</f>
        <v/>
      </c>
      <c r="D98" s="129" t="str">
        <f>IF(B98="","",男子!D306)</f>
        <v/>
      </c>
      <c r="E98" s="129" t="str">
        <f ca="1">IF($C98="","",CONCATENATE(VLOOKUP(OFFSET(男子!$B$15,3*A98,0),'登録データ（男）'!$A$3:$J$2328,9,FALSE)," ",VLOOKUP(OFFSET(男子!$B$15,3*A98,0),'登録データ（男）'!$A$3:$J$2328,10,FALSE)," ","(",LEFT(VLOOKUP(OFFSET(男子!$B$15,3*A98,0),'登録データ（男）'!$A$3:$J$2328,8,FALSE),2),")"))</f>
        <v/>
      </c>
      <c r="F98" s="129" t="str">
        <f t="shared" si="1"/>
        <v/>
      </c>
      <c r="G98" s="129" t="str">
        <f>IF(B98="","",VLOOKUP(基本情報登録!$D$10,'登録データ（男）'!$M$3:$P$65,3,FALSE))</f>
        <v/>
      </c>
      <c r="H98" s="129" t="str">
        <f>IF(B98="","",VLOOKUP(男子!B306,'登録データ（男）'!$A$3:$AA$2000,5,FALSE))</f>
        <v/>
      </c>
      <c r="I98" s="129" t="str">
        <f>IF(B98="","",男子!B306)</f>
        <v/>
      </c>
      <c r="J98" s="129" t="str">
        <f>IF(B98="","",男子!AM306)</f>
        <v/>
      </c>
      <c r="K98" s="129" t="str">
        <f>IF(B98="","",男子!AM307)</f>
        <v/>
      </c>
      <c r="L98" s="129" t="str">
        <f>IF(B98="","",男子!AM308)</f>
        <v/>
      </c>
      <c r="M98" s="129" t="str">
        <f>IF(男子!BH114=0,"notOP","OPN")</f>
        <v>notOP</v>
      </c>
      <c r="N98" s="129" t="str">
        <f>IF(男子!BI114=0,"notOP","OPN")</f>
        <v>notOP</v>
      </c>
      <c r="O98" s="129" t="str">
        <f>IF(男子!BJ114=0,"notOP","OPN")</f>
        <v>notOP</v>
      </c>
    </row>
    <row r="99" spans="1:15" ht="17.649999999999999">
      <c r="A99" s="1">
        <v>98</v>
      </c>
      <c r="B99" s="129" t="str">
        <f>IF(男子!B309="","",男子!B309+100000000)</f>
        <v/>
      </c>
      <c r="C99" s="137" t="str">
        <f>IF(B99="","",CONCATENATE(男子!C309," ","(",男子!E309,")"))</f>
        <v/>
      </c>
      <c r="D99" s="129" t="str">
        <f>IF(B99="","",男子!D309)</f>
        <v/>
      </c>
      <c r="E99" s="129" t="str">
        <f ca="1">IF($C99="","",CONCATENATE(VLOOKUP(OFFSET(男子!$B$15,3*A99,0),'登録データ（男）'!$A$3:$J$2328,9,FALSE)," ",VLOOKUP(OFFSET(男子!$B$15,3*A99,0),'登録データ（男）'!$A$3:$J$2328,10,FALSE)," ","(",LEFT(VLOOKUP(OFFSET(男子!$B$15,3*A99,0),'登録データ（男）'!$A$3:$J$2328,8,FALSE),2),")"))</f>
        <v/>
      </c>
      <c r="F99" s="129" t="str">
        <f t="shared" si="1"/>
        <v/>
      </c>
      <c r="G99" s="129" t="str">
        <f>IF(B99="","",VLOOKUP(基本情報登録!$D$10,'登録データ（男）'!$M$3:$P$65,3,FALSE))</f>
        <v/>
      </c>
      <c r="H99" s="129" t="str">
        <f>IF(B99="","",VLOOKUP(男子!B309,'登録データ（男）'!$A$3:$AA$2000,5,FALSE))</f>
        <v/>
      </c>
      <c r="I99" s="129" t="str">
        <f>IF(B99="","",男子!B309)</f>
        <v/>
      </c>
      <c r="J99" s="129" t="str">
        <f>IF(B99="","",男子!AM309)</f>
        <v/>
      </c>
      <c r="K99" s="129" t="str">
        <f>IF(B99="","",男子!AM310)</f>
        <v/>
      </c>
      <c r="L99" s="129" t="str">
        <f>IF(B99="","",男子!AM311)</f>
        <v/>
      </c>
      <c r="M99" s="129" t="str">
        <f>IF(男子!BH115=0,"notOP","OPN")</f>
        <v>notOP</v>
      </c>
      <c r="N99" s="129" t="str">
        <f>IF(男子!BI115=0,"notOP","OPN")</f>
        <v>notOP</v>
      </c>
      <c r="O99" s="129" t="str">
        <f>IF(男子!BJ115=0,"notOP","OPN")</f>
        <v>notOP</v>
      </c>
    </row>
    <row r="100" spans="1:15" ht="17.649999999999999">
      <c r="A100" s="1">
        <v>99</v>
      </c>
      <c r="B100" s="129" t="str">
        <f>IF(男子!B312="","",男子!B312+100000000)</f>
        <v/>
      </c>
      <c r="C100" s="137" t="str">
        <f>IF(B100="","",CONCATENATE(男子!C312," ","(",男子!E312,")"))</f>
        <v/>
      </c>
      <c r="D100" s="129" t="str">
        <f>IF(B100="","",男子!D312)</f>
        <v/>
      </c>
      <c r="E100" s="129" t="str">
        <f ca="1">IF($C100="","",CONCATENATE(VLOOKUP(OFFSET(男子!$B$15,3*A100,0),'登録データ（男）'!$A$3:$J$2328,9,FALSE)," ",VLOOKUP(OFFSET(男子!$B$15,3*A100,0),'登録データ（男）'!$A$3:$J$2328,10,FALSE)," ","(",LEFT(VLOOKUP(OFFSET(男子!$B$15,3*A100,0),'登録データ（男）'!$A$3:$J$2328,8,FALSE),2),")"))</f>
        <v/>
      </c>
      <c r="F100" s="129" t="str">
        <f t="shared" si="1"/>
        <v/>
      </c>
      <c r="G100" s="129" t="str">
        <f>IF(B100="","",VLOOKUP(基本情報登録!$D$10,'登録データ（男）'!$M$3:$P$65,3,FALSE))</f>
        <v/>
      </c>
      <c r="H100" s="129" t="str">
        <f>IF(B100="","",VLOOKUP(男子!B312,'登録データ（男）'!$A$3:$AA$2000,5,FALSE))</f>
        <v/>
      </c>
      <c r="I100" s="129" t="str">
        <f>IF(B100="","",男子!B312)</f>
        <v/>
      </c>
      <c r="J100" s="129" t="str">
        <f>IF(B100="","",男子!AM312)</f>
        <v/>
      </c>
      <c r="K100" s="129" t="str">
        <f>IF(B100="","",男子!AM313)</f>
        <v/>
      </c>
      <c r="L100" s="129" t="str">
        <f>IF(B100="","",男子!AM314)</f>
        <v/>
      </c>
      <c r="M100" s="129" t="str">
        <f>IF(男子!BH116=0,"notOP","OPN")</f>
        <v>notOP</v>
      </c>
      <c r="N100" s="129" t="str">
        <f>IF(男子!BI116=0,"notOP","OPN")</f>
        <v>notOP</v>
      </c>
      <c r="O100" s="129" t="str">
        <f>IF(男子!BJ116=0,"notOP","OPN")</f>
        <v>notOP</v>
      </c>
    </row>
    <row r="101" spans="1:15" ht="17.649999999999999">
      <c r="A101" s="1">
        <v>100</v>
      </c>
      <c r="B101" s="129" t="str">
        <f>IF(男子!B315="","",男子!B315+100000000)</f>
        <v/>
      </c>
      <c r="C101" s="137" t="str">
        <f>IF(B101="","",CONCATENATE(男子!C315," ","(",男子!E315,")"))</f>
        <v/>
      </c>
      <c r="D101" s="129" t="str">
        <f>IF(B101="","",男子!D315)</f>
        <v/>
      </c>
      <c r="E101" s="129" t="str">
        <f ca="1">IF($C101="","",CONCATENATE(VLOOKUP(OFFSET(男子!$B$15,3*A101,0),'登録データ（男）'!$A$3:$J$2328,9,FALSE)," ",VLOOKUP(OFFSET(男子!$B$15,3*A101,0),'登録データ（男）'!$A$3:$J$2328,10,FALSE)," ","(",LEFT(VLOOKUP(OFFSET(男子!$B$15,3*A101,0),'登録データ（男）'!$A$3:$J$2328,8,FALSE),2),")"))</f>
        <v/>
      </c>
      <c r="F101" s="129" t="str">
        <f t="shared" si="1"/>
        <v/>
      </c>
      <c r="G101" s="129" t="str">
        <f>IF(B101="","",VLOOKUP(基本情報登録!$D$10,'登録データ（男）'!$M$3:$P$65,3,FALSE))</f>
        <v/>
      </c>
      <c r="H101" s="129" t="str">
        <f>IF(B101="","",VLOOKUP(男子!B315,'登録データ（男）'!$A$3:$AA$2000,5,FALSE))</f>
        <v/>
      </c>
      <c r="I101" s="129" t="str">
        <f>IF(B101="","",男子!B315)</f>
        <v/>
      </c>
      <c r="J101" s="129" t="str">
        <f>IF(B101="","",男子!AM315)</f>
        <v/>
      </c>
      <c r="K101" s="129" t="str">
        <f>IF(B101="","",男子!AM316)</f>
        <v/>
      </c>
      <c r="L101" s="129" t="str">
        <f>IF(B101="","",男子!AM317)</f>
        <v/>
      </c>
      <c r="M101" s="129" t="str">
        <f>IF(男子!BH117=0,"notOP","OPN")</f>
        <v>notOP</v>
      </c>
      <c r="N101" s="129" t="str">
        <f>IF(男子!BI117=0,"notOP","OPN")</f>
        <v>notOP</v>
      </c>
      <c r="O101" s="129" t="str">
        <f>IF(男子!BJ117=0,"notOP","OPN")</f>
        <v>notOP</v>
      </c>
    </row>
    <row r="102" spans="1:15" ht="17.649999999999999">
      <c r="A102" s="1">
        <v>101</v>
      </c>
      <c r="B102" s="129" t="str">
        <f>IF(男子!B318="","",男子!B318+100000000)</f>
        <v/>
      </c>
      <c r="C102" s="137" t="str">
        <f>IF(B102="","",CONCATENATE(男子!C318," ","(",男子!E318,")"))</f>
        <v/>
      </c>
      <c r="D102" s="129" t="str">
        <f>IF(B102="","",男子!D318)</f>
        <v/>
      </c>
      <c r="E102" s="129" t="str">
        <f ca="1">IF($C102="","",CONCATENATE(VLOOKUP(OFFSET(男子!$B$15,3*A102,0),'登録データ（男）'!$A$3:$J$2328,9,FALSE)," ",VLOOKUP(OFFSET(男子!$B$15,3*A102,0),'登録データ（男）'!$A$3:$J$2328,10,FALSE)," ","(",LEFT(VLOOKUP(OFFSET(男子!$B$15,3*A102,0),'登録データ（男）'!$A$3:$J$2328,8,FALSE),2),")"))</f>
        <v/>
      </c>
      <c r="F102" s="129" t="str">
        <f t="shared" si="1"/>
        <v/>
      </c>
      <c r="G102" s="129" t="str">
        <f>IF(B102="","",VLOOKUP(基本情報登録!$D$10,'登録データ（男）'!$M$3:$P$65,3,FALSE))</f>
        <v/>
      </c>
      <c r="H102" s="129" t="str">
        <f>IF(B102="","",VLOOKUP(男子!B318,'登録データ（男）'!$A$3:$AA$2000,5,FALSE))</f>
        <v/>
      </c>
      <c r="I102" s="129" t="str">
        <f>IF(B102="","",男子!B318)</f>
        <v/>
      </c>
      <c r="J102" s="129" t="str">
        <f>IF(B102="","",男子!AM318)</f>
        <v/>
      </c>
      <c r="K102" s="129" t="str">
        <f>IF(B102="","",男子!AM319)</f>
        <v/>
      </c>
      <c r="L102" s="129" t="str">
        <f>IF(B102="","",男子!AM320)</f>
        <v/>
      </c>
      <c r="M102" s="129" t="str">
        <f>IF(男子!BH118=0,"notOP","OPN")</f>
        <v>notOP</v>
      </c>
      <c r="N102" s="129" t="str">
        <f>IF(男子!BI118=0,"notOP","OPN")</f>
        <v>notOP</v>
      </c>
      <c r="O102" s="129" t="str">
        <f>IF(男子!BJ118=0,"notOP","OPN")</f>
        <v>notOP</v>
      </c>
    </row>
    <row r="103" spans="1:15" ht="17.649999999999999">
      <c r="A103" s="1">
        <v>102</v>
      </c>
      <c r="B103" s="129" t="str">
        <f>IF(男子!B321="","",男子!B321+100000000)</f>
        <v/>
      </c>
      <c r="C103" s="137" t="str">
        <f>IF(B103="","",CONCATENATE(男子!C321," ","(",男子!E321,")"))</f>
        <v/>
      </c>
      <c r="D103" s="129" t="str">
        <f>IF(B103="","",男子!D321)</f>
        <v/>
      </c>
      <c r="E103" s="129" t="str">
        <f ca="1">IF($C103="","",CONCATENATE(VLOOKUP(OFFSET(男子!$B$15,3*A103,0),'登録データ（男）'!$A$3:$J$2328,9,FALSE)," ",VLOOKUP(OFFSET(男子!$B$15,3*A103,0),'登録データ（男）'!$A$3:$J$2328,10,FALSE)," ","(",LEFT(VLOOKUP(OFFSET(男子!$B$15,3*A103,0),'登録データ（男）'!$A$3:$J$2328,8,FALSE),2),")"))</f>
        <v/>
      </c>
      <c r="F103" s="129" t="str">
        <f t="shared" si="1"/>
        <v/>
      </c>
      <c r="G103" s="129" t="str">
        <f>IF(B103="","",VLOOKUP(基本情報登録!$D$10,'登録データ（男）'!$M$3:$P$65,3,FALSE))</f>
        <v/>
      </c>
      <c r="H103" s="129" t="str">
        <f>IF(B103="","",VLOOKUP(男子!B321,'登録データ（男）'!$A$3:$AA$2000,5,FALSE))</f>
        <v/>
      </c>
      <c r="I103" s="129" t="str">
        <f>IF(B103="","",男子!B321)</f>
        <v/>
      </c>
      <c r="J103" s="129" t="str">
        <f>IF(B103="","",男子!AM321)</f>
        <v/>
      </c>
      <c r="K103" s="129" t="str">
        <f>IF(B103="","",男子!AM322)</f>
        <v/>
      </c>
      <c r="L103" s="129" t="str">
        <f>IF(B103="","",男子!AM323)</f>
        <v/>
      </c>
      <c r="M103" s="129" t="str">
        <f>IF(男子!BH119=0,"notOP","OPN")</f>
        <v>notOP</v>
      </c>
      <c r="N103" s="129" t="str">
        <f>IF(男子!BI119=0,"notOP","OPN")</f>
        <v>notOP</v>
      </c>
      <c r="O103" s="129" t="str">
        <f>IF(男子!BJ119=0,"notOP","OPN")</f>
        <v>notOP</v>
      </c>
    </row>
    <row r="104" spans="1:15" ht="17.649999999999999">
      <c r="A104" s="1">
        <v>103</v>
      </c>
      <c r="B104" s="129" t="str">
        <f>IF(男子!B324="","",男子!B324+100000000)</f>
        <v/>
      </c>
      <c r="C104" s="137" t="str">
        <f>IF(B104="","",CONCATENATE(男子!C324," ","(",男子!E324,")"))</f>
        <v/>
      </c>
      <c r="D104" s="129" t="str">
        <f>IF(B104="","",男子!D324)</f>
        <v/>
      </c>
      <c r="E104" s="129" t="str">
        <f ca="1">IF($C104="","",CONCATENATE(VLOOKUP(OFFSET(男子!$B$15,3*A104,0),'登録データ（男）'!$A$3:$J$2328,9,FALSE)," ",VLOOKUP(OFFSET(男子!$B$15,3*A104,0),'登録データ（男）'!$A$3:$J$2328,10,FALSE)," ","(",LEFT(VLOOKUP(OFFSET(男子!$B$15,3*A104,0),'登録データ（男）'!$A$3:$J$2328,8,FALSE),2),")"))</f>
        <v/>
      </c>
      <c r="F104" s="129" t="str">
        <f t="shared" si="1"/>
        <v/>
      </c>
      <c r="G104" s="129" t="str">
        <f>IF(B104="","",VLOOKUP(基本情報登録!$D$10,'登録データ（男）'!$M$3:$P$65,3,FALSE))</f>
        <v/>
      </c>
      <c r="H104" s="129" t="str">
        <f>IF(B104="","",VLOOKUP(男子!B324,'登録データ（男）'!$A$3:$AA$2000,5,FALSE))</f>
        <v/>
      </c>
      <c r="I104" s="129" t="str">
        <f>IF(B104="","",男子!B324)</f>
        <v/>
      </c>
      <c r="J104" s="129" t="str">
        <f>IF(B104="","",男子!AM324)</f>
        <v/>
      </c>
      <c r="K104" s="129" t="str">
        <f>IF(B104="","",男子!AM325)</f>
        <v/>
      </c>
      <c r="L104" s="129" t="str">
        <f>IF(B104="","",男子!AM326)</f>
        <v/>
      </c>
      <c r="M104" s="129" t="str">
        <f>IF(男子!BH120=0,"notOP","OPN")</f>
        <v>notOP</v>
      </c>
      <c r="N104" s="129" t="str">
        <f>IF(男子!BI120=0,"notOP","OPN")</f>
        <v>notOP</v>
      </c>
      <c r="O104" s="129" t="str">
        <f>IF(男子!BJ120=0,"notOP","OPN")</f>
        <v>notOP</v>
      </c>
    </row>
    <row r="105" spans="1:15" ht="17.649999999999999">
      <c r="A105" s="1">
        <v>104</v>
      </c>
      <c r="B105" s="129" t="str">
        <f>IF(男子!B327="","",男子!B327+100000000)</f>
        <v/>
      </c>
      <c r="C105" s="137" t="str">
        <f>IF(B105="","",CONCATENATE(男子!C327," ","(",男子!E327,")"))</f>
        <v/>
      </c>
      <c r="D105" s="129" t="str">
        <f>IF(B105="","",男子!D327)</f>
        <v/>
      </c>
      <c r="E105" s="129" t="str">
        <f ca="1">IF($C105="","",CONCATENATE(VLOOKUP(OFFSET(男子!$B$15,3*A105,0),'登録データ（男）'!$A$3:$J$2328,9,FALSE)," ",VLOOKUP(OFFSET(男子!$B$15,3*A105,0),'登録データ（男）'!$A$3:$J$2328,10,FALSE)," ","(",LEFT(VLOOKUP(OFFSET(男子!$B$15,3*A105,0),'登録データ（男）'!$A$3:$J$2328,8,FALSE),2),")"))</f>
        <v/>
      </c>
      <c r="F105" s="129" t="str">
        <f t="shared" si="1"/>
        <v/>
      </c>
      <c r="G105" s="129" t="str">
        <f>IF(B105="","",VLOOKUP(基本情報登録!$D$10,'登録データ（男）'!$M$3:$P$65,3,FALSE))</f>
        <v/>
      </c>
      <c r="H105" s="129" t="str">
        <f>IF(B105="","",VLOOKUP(男子!B327,'登録データ（男）'!$A$3:$AA$2000,5,FALSE))</f>
        <v/>
      </c>
      <c r="I105" s="129" t="str">
        <f>IF(B105="","",男子!B327)</f>
        <v/>
      </c>
      <c r="J105" s="129" t="str">
        <f>IF(B105="","",男子!AM327)</f>
        <v/>
      </c>
      <c r="K105" s="129" t="str">
        <f>IF(B105="","",男子!AM328)</f>
        <v/>
      </c>
      <c r="L105" s="129" t="str">
        <f>IF(B105="","",男子!AM329)</f>
        <v/>
      </c>
      <c r="M105" s="129" t="str">
        <f>IF(男子!BH121=0,"notOP","OPN")</f>
        <v>notOP</v>
      </c>
      <c r="N105" s="129" t="str">
        <f>IF(男子!BI121=0,"notOP","OPN")</f>
        <v>notOP</v>
      </c>
      <c r="O105" s="129" t="str">
        <f>IF(男子!BJ121=0,"notOP","OPN")</f>
        <v>notOP</v>
      </c>
    </row>
    <row r="106" spans="1:15" ht="17.649999999999999">
      <c r="A106" s="1">
        <v>105</v>
      </c>
      <c r="B106" s="129" t="str">
        <f>IF(男子!B330="","",男子!B330+100000000)</f>
        <v/>
      </c>
      <c r="C106" s="137" t="str">
        <f>IF(B106="","",CONCATENATE(男子!C330," ","(",男子!E330,")"))</f>
        <v/>
      </c>
      <c r="D106" s="129" t="str">
        <f>IF(B106="","",男子!D330)</f>
        <v/>
      </c>
      <c r="E106" s="129" t="str">
        <f ca="1">IF($C106="","",CONCATENATE(VLOOKUP(OFFSET(男子!$B$15,3*A106,0),'登録データ（男）'!$A$3:$J$2328,9,FALSE)," ",VLOOKUP(OFFSET(男子!$B$15,3*A106,0),'登録データ（男）'!$A$3:$J$2328,10,FALSE)," ","(",LEFT(VLOOKUP(OFFSET(男子!$B$15,3*A106,0),'登録データ（男）'!$A$3:$J$2328,8,FALSE),2),")"))</f>
        <v/>
      </c>
      <c r="F106" s="129" t="str">
        <f t="shared" si="1"/>
        <v/>
      </c>
      <c r="G106" s="129" t="str">
        <f>IF(B106="","",VLOOKUP(基本情報登録!$D$10,'登録データ（男）'!$M$3:$P$65,3,FALSE))</f>
        <v/>
      </c>
      <c r="H106" s="129" t="str">
        <f>IF(B106="","",VLOOKUP(男子!B122,'登録データ（男）'!$A$3:$AA$2000,5,FALSE))</f>
        <v/>
      </c>
      <c r="I106" s="129" t="str">
        <f>IF(B106="","",男子!B330)</f>
        <v/>
      </c>
      <c r="J106" s="129" t="str">
        <f>IF(B106="","",男子!AM330)</f>
        <v/>
      </c>
      <c r="K106" s="129" t="str">
        <f>IF(B106="","",男子!AM331)</f>
        <v/>
      </c>
      <c r="L106" s="129" t="str">
        <f>IF(B106="","",男子!AM332)</f>
        <v/>
      </c>
      <c r="M106" s="129" t="str">
        <f>IF(男子!BH122=0,"notOP","OPN")</f>
        <v>notOP</v>
      </c>
      <c r="N106" s="129" t="str">
        <f>IF(男子!BI122=0,"notOP","OPN")</f>
        <v>notOP</v>
      </c>
      <c r="O106" s="129" t="str">
        <f>IF(男子!BJ122=0,"notOP","OPN")</f>
        <v>notOP</v>
      </c>
    </row>
    <row r="107" spans="1:15" ht="17.649999999999999">
      <c r="A107" s="1">
        <v>106</v>
      </c>
      <c r="B107" s="129" t="str">
        <f>IF(男子!B333="","",男子!B333+100000000)</f>
        <v/>
      </c>
      <c r="C107" s="137" t="str">
        <f>IF(B107="","",CONCATENATE(男子!C333," ","(",男子!E333,")"))</f>
        <v/>
      </c>
      <c r="D107" s="129" t="str">
        <f>IF(B107="","",男子!D333)</f>
        <v/>
      </c>
      <c r="E107" s="129" t="str">
        <f ca="1">IF($C107="","",CONCATENATE(VLOOKUP(OFFSET(男子!$B$15,3*A107,0),'登録データ（男）'!$A$3:$J$2328,9,FALSE)," ",VLOOKUP(OFFSET(男子!$B$15,3*A107,0),'登録データ（男）'!$A$3:$J$2328,10,FALSE)," ","(",LEFT(VLOOKUP(OFFSET(男子!$B$15,3*A107,0),'登録データ（男）'!$A$3:$J$2328,8,FALSE),2),")"))</f>
        <v/>
      </c>
      <c r="F107" s="129" t="str">
        <f t="shared" si="1"/>
        <v/>
      </c>
      <c r="G107" s="129" t="str">
        <f>IF(B107="","",VLOOKUP(基本情報登録!$D$10,'登録データ（男）'!$M$3:$P$65,3,FALSE))</f>
        <v/>
      </c>
      <c r="H107" s="129" t="str">
        <f>IF(B107="","",VLOOKUP(男子!B123,'登録データ（男）'!$A$3:$AA$2000,5,FALSE))</f>
        <v/>
      </c>
      <c r="I107" s="129" t="str">
        <f>IF(B107="","",男子!B333)</f>
        <v/>
      </c>
      <c r="J107" s="129" t="str">
        <f>IF(B107="","",男子!AM333)</f>
        <v/>
      </c>
      <c r="K107" s="129" t="str">
        <f>IF(B107="","",男子!AM334)</f>
        <v/>
      </c>
      <c r="L107" s="129" t="str">
        <f>IF(B107="","",男子!AM335)</f>
        <v/>
      </c>
      <c r="M107" s="129" t="str">
        <f>IF(男子!BH123=0,"notOP","OPN")</f>
        <v>notOP</v>
      </c>
      <c r="N107" s="129" t="str">
        <f>IF(男子!BI123=0,"notOP","OPN")</f>
        <v>notOP</v>
      </c>
      <c r="O107" s="129" t="str">
        <f>IF(男子!BJ123=0,"notOP","OPN")</f>
        <v>notOP</v>
      </c>
    </row>
    <row r="108" spans="1:15" ht="17.649999999999999">
      <c r="A108" s="1">
        <v>107</v>
      </c>
      <c r="B108" s="129" t="str">
        <f>IF(男子!B336="","",男子!B336+100000000)</f>
        <v/>
      </c>
      <c r="C108" s="137" t="str">
        <f>IF(B108="","",CONCATENATE(男子!C336," ","(",男子!E336,")"))</f>
        <v/>
      </c>
      <c r="D108" s="129" t="str">
        <f>IF(B108="","",男子!D336)</f>
        <v/>
      </c>
      <c r="E108" s="129" t="str">
        <f ca="1">IF($C108="","",CONCATENATE(VLOOKUP(OFFSET(男子!$B$15,3*A108,0),'登録データ（男）'!$A$3:$J$2328,9,FALSE)," ",VLOOKUP(OFFSET(男子!$B$15,3*A108,0),'登録データ（男）'!$A$3:$J$2328,10,FALSE)," ","(",LEFT(VLOOKUP(OFFSET(男子!$B$15,3*A108,0),'登録データ（男）'!$A$3:$J$2328,8,FALSE),2),")"))</f>
        <v/>
      </c>
      <c r="F108" s="129" t="str">
        <f t="shared" si="1"/>
        <v/>
      </c>
      <c r="G108" s="129" t="str">
        <f>IF(B108="","",VLOOKUP(基本情報登録!$D$10,'登録データ（男）'!$M$3:$P$65,3,FALSE))</f>
        <v/>
      </c>
      <c r="H108" s="129" t="str">
        <f>IF(B108="","",VLOOKUP(男子!B124,'登録データ（男）'!$A$3:$AA$2000,5,FALSE))</f>
        <v/>
      </c>
      <c r="I108" s="129" t="str">
        <f>IF(B108="","",男子!B336)</f>
        <v/>
      </c>
      <c r="J108" s="129" t="str">
        <f>IF(B108="","",男子!AM336)</f>
        <v/>
      </c>
      <c r="K108" s="129" t="str">
        <f>IF(B108="","",男子!AM337)</f>
        <v/>
      </c>
      <c r="L108" s="129" t="str">
        <f>IF(B108="","",男子!AM338)</f>
        <v/>
      </c>
      <c r="M108" s="129" t="str">
        <f>IF(男子!BH124=0,"notOP","OPN")</f>
        <v>notOP</v>
      </c>
      <c r="N108" s="129" t="str">
        <f>IF(男子!BI124=0,"notOP","OPN")</f>
        <v>notOP</v>
      </c>
      <c r="O108" s="129" t="str">
        <f>IF(男子!BJ124=0,"notOP","OPN")</f>
        <v>notOP</v>
      </c>
    </row>
    <row r="109" spans="1:15" ht="17.649999999999999">
      <c r="A109" s="1">
        <v>108</v>
      </c>
      <c r="B109" s="129" t="str">
        <f>IF(男子!B339="","",男子!B339+100000000)</f>
        <v/>
      </c>
      <c r="C109" s="137" t="str">
        <f>IF(B109="","",CONCATENATE(男子!C339," ","(",男子!E339,")"))</f>
        <v/>
      </c>
      <c r="D109" s="129" t="str">
        <f>IF(B109="","",男子!D339)</f>
        <v/>
      </c>
      <c r="E109" s="129" t="str">
        <f ca="1">IF($C109="","",CONCATENATE(VLOOKUP(OFFSET(男子!$B$15,3*A109,0),'登録データ（男）'!$A$3:$J$2328,9,FALSE)," ",VLOOKUP(OFFSET(男子!$B$15,3*A109,0),'登録データ（男）'!$A$3:$J$2328,10,FALSE)," ","(",LEFT(VLOOKUP(OFFSET(男子!$B$15,3*A109,0),'登録データ（男）'!$A$3:$J$2328,8,FALSE),2),")"))</f>
        <v/>
      </c>
      <c r="F109" s="129" t="str">
        <f t="shared" si="1"/>
        <v/>
      </c>
      <c r="G109" s="129" t="str">
        <f>IF(B109="","",VLOOKUP(基本情報登録!$D$10,'登録データ（男）'!$M$3:$P$65,3,FALSE))</f>
        <v/>
      </c>
      <c r="H109" s="129" t="str">
        <f>IF(B109="","",VLOOKUP(男子!B125,'登録データ（男）'!$A$3:$AA$2000,5,FALSE))</f>
        <v/>
      </c>
      <c r="I109" s="129" t="str">
        <f>IF(B109="","",男子!B339)</f>
        <v/>
      </c>
      <c r="J109" s="129" t="str">
        <f>IF(B109="","",男子!AM339)</f>
        <v/>
      </c>
      <c r="K109" s="129" t="str">
        <f>IF(B109="","",男子!AM340)</f>
        <v/>
      </c>
      <c r="L109" s="129" t="str">
        <f>IF(B109="","",男子!AM341)</f>
        <v/>
      </c>
      <c r="M109" s="129" t="str">
        <f>IF(男子!BH125=0,"notOP","OPN")</f>
        <v>notOP</v>
      </c>
      <c r="N109" s="129" t="str">
        <f>IF(男子!BI125=0,"notOP","OPN")</f>
        <v>notOP</v>
      </c>
      <c r="O109" s="129" t="str">
        <f>IF(男子!BJ125=0,"notOP","OPN")</f>
        <v>notOP</v>
      </c>
    </row>
    <row r="110" spans="1:15" ht="17.649999999999999">
      <c r="A110" s="1">
        <v>109</v>
      </c>
      <c r="B110" s="129" t="str">
        <f>IF(男子!B342="","",男子!B342+100000000)</f>
        <v/>
      </c>
      <c r="C110" s="137" t="str">
        <f>IF(B110="","",CONCATENATE(男子!C342," ","(",男子!E342,")"))</f>
        <v/>
      </c>
      <c r="D110" s="129" t="str">
        <f>IF(B110="","",男子!D342)</f>
        <v/>
      </c>
      <c r="E110" s="129" t="str">
        <f ca="1">IF($C110="","",CONCATENATE(VLOOKUP(OFFSET(男子!$B$15,3*A110,0),'登録データ（男）'!$A$3:$J$2328,9,FALSE)," ",VLOOKUP(OFFSET(男子!$B$15,3*A110,0),'登録データ（男）'!$A$3:$J$2328,10,FALSE)," ","(",LEFT(VLOOKUP(OFFSET(男子!$B$15,3*A110,0),'登録データ（男）'!$A$3:$J$2328,8,FALSE),2),")"))</f>
        <v/>
      </c>
      <c r="F110" s="129" t="str">
        <f t="shared" si="1"/>
        <v/>
      </c>
      <c r="G110" s="129" t="str">
        <f>IF(B110="","",VLOOKUP(基本情報登録!$D$10,'登録データ（男）'!$M$3:$P$65,3,FALSE))</f>
        <v/>
      </c>
      <c r="H110" s="129" t="str">
        <f>IF(B110="","",VLOOKUP(男子!B126,'登録データ（男）'!$A$3:$AA$2000,5,FALSE))</f>
        <v/>
      </c>
      <c r="I110" s="129" t="str">
        <f>IF(B110="","",男子!B342)</f>
        <v/>
      </c>
      <c r="J110" s="129" t="str">
        <f>IF(B110="","",男子!AM342)</f>
        <v/>
      </c>
      <c r="K110" s="129" t="str">
        <f>IF(B110="","",男子!AM343)</f>
        <v/>
      </c>
      <c r="L110" s="129" t="str">
        <f>IF(B110="","",男子!AM344)</f>
        <v/>
      </c>
      <c r="M110" s="129" t="str">
        <f>IF(男子!BH126=0,"notOP","OPN")</f>
        <v>notOP</v>
      </c>
      <c r="N110" s="129" t="str">
        <f>IF(男子!BI126=0,"notOP","OPN")</f>
        <v>notOP</v>
      </c>
      <c r="O110" s="129" t="str">
        <f>IF(男子!BJ126=0,"notOP","OPN")</f>
        <v>notOP</v>
      </c>
    </row>
    <row r="111" spans="1:15" ht="17.649999999999999">
      <c r="A111" s="1">
        <v>110</v>
      </c>
      <c r="B111" s="129" t="str">
        <f>IF(男子!B345="","",男子!B345+100000000)</f>
        <v/>
      </c>
      <c r="C111" s="137" t="str">
        <f>IF(B111="","",CONCATENATE(男子!C345," ","(",男子!E345,")"))</f>
        <v/>
      </c>
      <c r="D111" s="129" t="str">
        <f>IF(B111="","",男子!D345)</f>
        <v/>
      </c>
      <c r="E111" s="129" t="str">
        <f ca="1">IF($C111="","",CONCATENATE(VLOOKUP(OFFSET(男子!$B$15,3*A111,0),'登録データ（男）'!$A$3:$J$2328,9,FALSE)," ",VLOOKUP(OFFSET(男子!$B$15,3*A111,0),'登録データ（男）'!$A$3:$J$2328,10,FALSE)," ","(",LEFT(VLOOKUP(OFFSET(男子!$B$15,3*A111,0),'登録データ（男）'!$A$3:$J$2328,8,FALSE),2),")"))</f>
        <v/>
      </c>
      <c r="F111" s="129" t="str">
        <f t="shared" si="1"/>
        <v/>
      </c>
      <c r="G111" s="129" t="str">
        <f>IF(B111="","",VLOOKUP(基本情報登録!$D$10,'登録データ（男）'!$M$3:$P$65,3,FALSE))</f>
        <v/>
      </c>
      <c r="H111" s="129" t="str">
        <f>IF(B111="","",VLOOKUP(男子!B127,'登録データ（男）'!$A$3:$AA$2000,5,FALSE))</f>
        <v/>
      </c>
      <c r="I111" s="129" t="str">
        <f>IF(B111="","",男子!B345)</f>
        <v/>
      </c>
      <c r="J111" s="129" t="str">
        <f>IF(B111="","",男子!AM345)</f>
        <v/>
      </c>
      <c r="K111" s="129" t="str">
        <f>IF(B111="","",男子!AM346)</f>
        <v/>
      </c>
      <c r="L111" s="129" t="str">
        <f>IF(B111="","",男子!AM347)</f>
        <v/>
      </c>
      <c r="M111" s="129" t="str">
        <f>IF(男子!BH127=0,"notOP","OPN")</f>
        <v>notOP</v>
      </c>
      <c r="N111" s="129" t="str">
        <f>IF(男子!BI127=0,"notOP","OPN")</f>
        <v>notOP</v>
      </c>
      <c r="O111" s="129" t="str">
        <f>IF(男子!BJ127=0,"notOP","OPN")</f>
        <v>notOP</v>
      </c>
    </row>
    <row r="112" spans="1:15" ht="17.649999999999999">
      <c r="A112" s="1">
        <v>111</v>
      </c>
      <c r="B112" s="129" t="str">
        <f>IF(男子!B348="","",男子!B348+100000000)</f>
        <v/>
      </c>
      <c r="C112" s="137" t="str">
        <f>IF(B112="","",CONCATENATE(男子!C348," ","(",男子!E348,")"))</f>
        <v/>
      </c>
      <c r="D112" s="129" t="str">
        <f>IF(B112="","",男子!D348)</f>
        <v/>
      </c>
      <c r="E112" s="129" t="str">
        <f ca="1">IF($C112="","",CONCATENATE(VLOOKUP(OFFSET(男子!$B$15,3*A112,0),'登録データ（男）'!$A$3:$J$2328,9,FALSE)," ",VLOOKUP(OFFSET(男子!$B$15,3*A112,0),'登録データ（男）'!$A$3:$J$2328,10,FALSE)," ","(",LEFT(VLOOKUP(OFFSET(男子!$B$15,3*A112,0),'登録データ（男）'!$A$3:$J$2328,8,FALSE),2),")"))</f>
        <v/>
      </c>
      <c r="F112" s="129" t="str">
        <f t="shared" si="1"/>
        <v/>
      </c>
      <c r="G112" s="129" t="str">
        <f>IF(B112="","",VLOOKUP(基本情報登録!$D$10,'登録データ（男）'!$M$3:$P$65,3,FALSE))</f>
        <v/>
      </c>
      <c r="H112" s="129" t="str">
        <f>IF(B112="","",VLOOKUP(男子!B128,'登録データ（男）'!$A$3:$AA$2000,5,FALSE))</f>
        <v/>
      </c>
      <c r="I112" s="129" t="str">
        <f>IF(B112="","",男子!B348)</f>
        <v/>
      </c>
      <c r="J112" s="129" t="str">
        <f>IF(B112="","",男子!AM348)</f>
        <v/>
      </c>
      <c r="K112" s="129" t="str">
        <f>IF(B112="","",男子!AM349)</f>
        <v/>
      </c>
      <c r="L112" s="129" t="str">
        <f>IF(B112="","",男子!AM350)</f>
        <v/>
      </c>
      <c r="M112" s="129" t="str">
        <f>IF(男子!BH128=0,"notOP","OPN")</f>
        <v>notOP</v>
      </c>
      <c r="N112" s="129" t="str">
        <f>IF(男子!BI128=0,"notOP","OPN")</f>
        <v>notOP</v>
      </c>
      <c r="O112" s="129" t="str">
        <f>IF(男子!BJ128=0,"notOP","OPN")</f>
        <v>notOP</v>
      </c>
    </row>
    <row r="113" spans="1:15" ht="17.649999999999999">
      <c r="A113" s="1">
        <v>112</v>
      </c>
      <c r="B113" s="129" t="str">
        <f>IF(男子!B351="","",男子!B351+100000000)</f>
        <v/>
      </c>
      <c r="C113" s="137" t="str">
        <f>IF(B113="","",CONCATENATE(男子!C351," ","(",男子!E351,")"))</f>
        <v/>
      </c>
      <c r="D113" s="129" t="str">
        <f>IF(B113="","",男子!D351)</f>
        <v/>
      </c>
      <c r="E113" s="129" t="str">
        <f ca="1">IF($C113="","",CONCATENATE(VLOOKUP(OFFSET(男子!$B$15,3*A113,0),'登録データ（男）'!$A$3:$J$2328,9,FALSE)," ",VLOOKUP(OFFSET(男子!$B$15,3*A113,0),'登録データ（男）'!$A$3:$J$2328,10,FALSE)," ","(",LEFT(VLOOKUP(OFFSET(男子!$B$15,3*A113,0),'登録データ（男）'!$A$3:$J$2328,8,FALSE),2),")"))</f>
        <v/>
      </c>
      <c r="F113" s="129" t="str">
        <f t="shared" si="1"/>
        <v/>
      </c>
      <c r="G113" s="129" t="str">
        <f>IF(B113="","",VLOOKUP(基本情報登録!$D$10,'登録データ（男）'!$M$3:$P$65,3,FALSE))</f>
        <v/>
      </c>
      <c r="H113" s="129" t="str">
        <f>IF(B113="","",VLOOKUP(男子!B129,'登録データ（男）'!$A$3:$AA$2000,5,FALSE))</f>
        <v/>
      </c>
      <c r="I113" s="129" t="str">
        <f>IF(B113="","",男子!B351)</f>
        <v/>
      </c>
      <c r="J113" s="129" t="str">
        <f>IF(B113="","",男子!AM351)</f>
        <v/>
      </c>
      <c r="K113" s="129" t="str">
        <f>IF(B113="","",男子!AM352)</f>
        <v/>
      </c>
      <c r="L113" s="129" t="str">
        <f>IF(B113="","",男子!AM353)</f>
        <v/>
      </c>
      <c r="M113" s="129" t="str">
        <f>IF(男子!BH129=0,"notOP","OPN")</f>
        <v>notOP</v>
      </c>
      <c r="N113" s="129" t="str">
        <f>IF(男子!BI129=0,"notOP","OPN")</f>
        <v>notOP</v>
      </c>
      <c r="O113" s="129" t="str">
        <f>IF(男子!BJ129=0,"notOP","OPN")</f>
        <v>notOP</v>
      </c>
    </row>
    <row r="114" spans="1:15" ht="17.649999999999999">
      <c r="A114" s="1">
        <v>113</v>
      </c>
      <c r="B114" s="129" t="str">
        <f>IF(男子!B354="","",男子!B354+100000000)</f>
        <v/>
      </c>
      <c r="C114" s="137" t="str">
        <f>IF(B114="","",CONCATENATE(男子!C354," ","(",男子!E354,")"))</f>
        <v/>
      </c>
      <c r="D114" s="129" t="str">
        <f>IF(B114="","",男子!D354)</f>
        <v/>
      </c>
      <c r="E114" s="129" t="str">
        <f ca="1">IF($C114="","",CONCATENATE(VLOOKUP(OFFSET(男子!$B$15,3*A114,0),'登録データ（男）'!$A$3:$J$2328,9,FALSE)," ",VLOOKUP(OFFSET(男子!$B$15,3*A114,0),'登録データ（男）'!$A$3:$J$2328,10,FALSE)," ","(",LEFT(VLOOKUP(OFFSET(男子!$B$15,3*A114,0),'登録データ（男）'!$A$3:$J$2328,8,FALSE),2),")"))</f>
        <v/>
      </c>
      <c r="F114" s="129" t="str">
        <f t="shared" si="1"/>
        <v/>
      </c>
      <c r="G114" s="129" t="str">
        <f>IF(B114="","",VLOOKUP(基本情報登録!$D$10,'登録データ（男）'!$M$3:$P$65,3,FALSE))</f>
        <v/>
      </c>
      <c r="H114" s="129" t="str">
        <f>IF(B114="","",VLOOKUP(男子!B130,'登録データ（男）'!$A$3:$AA$2000,5,FALSE))</f>
        <v/>
      </c>
      <c r="I114" s="129" t="str">
        <f>IF(B114="","",男子!B354)</f>
        <v/>
      </c>
      <c r="J114" s="129" t="str">
        <f>IF(B114="","",男子!AM354)</f>
        <v/>
      </c>
      <c r="K114" s="129" t="str">
        <f>IF(B114="","",男子!AM355)</f>
        <v/>
      </c>
      <c r="L114" s="129" t="str">
        <f>IF(B114="","",男子!AM356)</f>
        <v/>
      </c>
      <c r="M114" s="129" t="str">
        <f>IF(男子!BH130=0,"notOP","OPN")</f>
        <v>notOP</v>
      </c>
      <c r="N114" s="129" t="str">
        <f>IF(男子!BI130=0,"notOP","OPN")</f>
        <v>notOP</v>
      </c>
      <c r="O114" s="129" t="str">
        <f>IF(男子!BJ130=0,"notOP","OPN")</f>
        <v>notOP</v>
      </c>
    </row>
    <row r="115" spans="1:15" ht="17.649999999999999">
      <c r="A115" s="1">
        <v>114</v>
      </c>
      <c r="B115" s="129" t="str">
        <f>IF(男子!B357="","",男子!B357+100000000)</f>
        <v/>
      </c>
      <c r="C115" s="137" t="str">
        <f>IF(B115="","",CONCATENATE(男子!C357," ","(",男子!E357,")"))</f>
        <v/>
      </c>
      <c r="D115" s="129" t="str">
        <f>IF(B115="","",男子!D357)</f>
        <v/>
      </c>
      <c r="E115" s="129" t="str">
        <f ca="1">IF($C115="","",CONCATENATE(VLOOKUP(OFFSET(男子!$B$15,3*A115,0),'登録データ（男）'!$A$3:$J$2328,9,FALSE)," ",VLOOKUP(OFFSET(男子!$B$15,3*A115,0),'登録データ（男）'!$A$3:$J$2328,10,FALSE)," ","(",LEFT(VLOOKUP(OFFSET(男子!$B$15,3*A115,0),'登録データ（男）'!$A$3:$J$2328,8,FALSE),2),")"))</f>
        <v/>
      </c>
      <c r="F115" s="129" t="str">
        <f t="shared" si="1"/>
        <v/>
      </c>
      <c r="G115" s="129" t="str">
        <f>IF(B115="","",VLOOKUP(基本情報登録!$D$10,'登録データ（男）'!$M$3:$P$65,3,FALSE))</f>
        <v/>
      </c>
      <c r="H115" s="129" t="str">
        <f>IF(B115="","",VLOOKUP(男子!B131,'登録データ（男）'!$A$3:$AA$2000,5,FALSE))</f>
        <v/>
      </c>
      <c r="I115" s="129" t="str">
        <f>IF(B115="","",男子!B357)</f>
        <v/>
      </c>
      <c r="J115" s="129" t="str">
        <f>IF(B115="","",男子!AM357)</f>
        <v/>
      </c>
      <c r="K115" s="129" t="str">
        <f>IF(B115="","",男子!AM358)</f>
        <v/>
      </c>
      <c r="L115" s="129" t="str">
        <f>IF(B115="","",男子!AM359)</f>
        <v/>
      </c>
      <c r="M115" s="129" t="str">
        <f>IF(男子!BH131=0,"notOP","OPN")</f>
        <v>notOP</v>
      </c>
      <c r="N115" s="129" t="str">
        <f>IF(男子!BI131=0,"notOP","OPN")</f>
        <v>notOP</v>
      </c>
      <c r="O115" s="129" t="str">
        <f>IF(男子!BJ131=0,"notOP","OPN")</f>
        <v>notOP</v>
      </c>
    </row>
    <row r="116" spans="1:15" ht="17.649999999999999">
      <c r="A116" s="1">
        <v>115</v>
      </c>
      <c r="B116" s="129" t="str">
        <f>IF(男子!B360="","",男子!B360+100000000)</f>
        <v/>
      </c>
      <c r="C116" s="137" t="str">
        <f>IF(B116="","",CONCATENATE(男子!C360," ","(",男子!E360,")"))</f>
        <v/>
      </c>
      <c r="D116" s="129" t="str">
        <f>IF(B116="","",男子!D360)</f>
        <v/>
      </c>
      <c r="E116" s="129" t="str">
        <f ca="1">IF($C116="","",CONCATENATE(VLOOKUP(OFFSET(男子!$B$15,3*A116,0),'登録データ（男）'!$A$3:$J$2328,9,FALSE)," ",VLOOKUP(OFFSET(男子!$B$15,3*A116,0),'登録データ（男）'!$A$3:$J$2328,10,FALSE)," ","(",LEFT(VLOOKUP(OFFSET(男子!$B$15,3*A116,0),'登録データ（男）'!$A$3:$J$2328,8,FALSE),2),")"))</f>
        <v/>
      </c>
      <c r="F116" s="129" t="str">
        <f t="shared" si="1"/>
        <v/>
      </c>
      <c r="G116" s="129" t="str">
        <f>IF(B116="","",VLOOKUP(基本情報登録!$D$10,'登録データ（男）'!$M$3:$P$65,3,FALSE))</f>
        <v/>
      </c>
      <c r="H116" s="129" t="str">
        <f>IF(B116="","",VLOOKUP(男子!B132,'登録データ（男）'!$A$3:$AA$2000,5,FALSE))</f>
        <v/>
      </c>
      <c r="I116" s="129" t="str">
        <f>IF(B116="","",男子!B360)</f>
        <v/>
      </c>
      <c r="J116" s="129" t="str">
        <f>IF(B116="","",男子!AM360)</f>
        <v/>
      </c>
      <c r="K116" s="129" t="str">
        <f>IF(B116="","",男子!AM361)</f>
        <v/>
      </c>
      <c r="L116" s="129" t="str">
        <f>IF(B116="","",男子!AM362)</f>
        <v/>
      </c>
      <c r="M116" s="129" t="str">
        <f>IF(男子!BH132=0,"notOP","OPN")</f>
        <v>notOP</v>
      </c>
      <c r="N116" s="129" t="str">
        <f>IF(男子!BI132=0,"notOP","OPN")</f>
        <v>notOP</v>
      </c>
      <c r="O116" s="129" t="str">
        <f>IF(男子!BJ132=0,"notOP","OPN")</f>
        <v>notOP</v>
      </c>
    </row>
    <row r="117" spans="1:15" ht="17.649999999999999">
      <c r="A117" s="1">
        <v>116</v>
      </c>
      <c r="B117" s="129" t="str">
        <f>IF(男子!B363="","",男子!B363+100000000)</f>
        <v/>
      </c>
      <c r="C117" s="137" t="str">
        <f>IF(B117="","",CONCATENATE(男子!C363," ","(",男子!E363,")"))</f>
        <v/>
      </c>
      <c r="D117" s="129" t="str">
        <f>IF(B117="","",男子!D363)</f>
        <v/>
      </c>
      <c r="E117" s="129" t="str">
        <f ca="1">IF($C117="","",CONCATENATE(VLOOKUP(OFFSET(男子!$B$15,3*A117,0),'登録データ（男）'!$A$3:$J$2328,9,FALSE)," ",VLOOKUP(OFFSET(男子!$B$15,3*A117,0),'登録データ（男）'!$A$3:$J$2328,10,FALSE)," ","(",LEFT(VLOOKUP(OFFSET(男子!$B$15,3*A117,0),'登録データ（男）'!$A$3:$J$2328,8,FALSE),2),")"))</f>
        <v/>
      </c>
      <c r="F117" s="129" t="str">
        <f t="shared" si="1"/>
        <v/>
      </c>
      <c r="G117" s="129" t="str">
        <f>IF(B117="","",VLOOKUP(基本情報登録!$D$10,'登録データ（男）'!$M$3:$P$65,3,FALSE))</f>
        <v/>
      </c>
      <c r="H117" s="129" t="str">
        <f>IF(B117="","",VLOOKUP(男子!B133,'登録データ（男）'!$A$3:$AA$2000,5,FALSE))</f>
        <v/>
      </c>
      <c r="I117" s="129" t="str">
        <f>IF(B117="","",男子!B363)</f>
        <v/>
      </c>
      <c r="J117" s="129" t="str">
        <f>IF(B117="","",男子!AM363)</f>
        <v/>
      </c>
      <c r="K117" s="129" t="str">
        <f>IF(B117="","",男子!AM364)</f>
        <v/>
      </c>
      <c r="L117" s="129" t="str">
        <f>IF(B117="","",男子!AM365)</f>
        <v/>
      </c>
      <c r="M117" s="129" t="str">
        <f>IF(男子!BH133=0,"notOP","OPN")</f>
        <v>notOP</v>
      </c>
      <c r="N117" s="129" t="str">
        <f>IF(男子!BI133=0,"notOP","OPN")</f>
        <v>notOP</v>
      </c>
      <c r="O117" s="129" t="str">
        <f>IF(男子!BJ133=0,"notOP","OPN")</f>
        <v>notOP</v>
      </c>
    </row>
    <row r="118" spans="1:15" ht="17.649999999999999">
      <c r="A118" s="1">
        <v>117</v>
      </c>
      <c r="B118" s="129" t="str">
        <f>IF(男子!B366="","",男子!B366+100000000)</f>
        <v/>
      </c>
      <c r="C118" s="137" t="str">
        <f>IF(B118="","",CONCATENATE(男子!C366," ","(",男子!E366,")"))</f>
        <v/>
      </c>
      <c r="D118" s="129" t="str">
        <f>IF(B118="","",男子!D366)</f>
        <v/>
      </c>
      <c r="E118" s="129" t="str">
        <f ca="1">IF($C118="","",CONCATENATE(VLOOKUP(OFFSET(男子!$B$15,3*A118,0),'登録データ（男）'!$A$3:$J$2328,9,FALSE)," ",VLOOKUP(OFFSET(男子!$B$15,3*A118,0),'登録データ（男）'!$A$3:$J$2328,10,FALSE)," ","(",LEFT(VLOOKUP(OFFSET(男子!$B$15,3*A118,0),'登録データ（男）'!$A$3:$J$2328,8,FALSE),2),")"))</f>
        <v/>
      </c>
      <c r="F118" s="129" t="str">
        <f t="shared" si="1"/>
        <v/>
      </c>
      <c r="G118" s="129" t="str">
        <f>IF(B118="","",VLOOKUP(基本情報登録!$D$10,'登録データ（男）'!$M$3:$P$65,3,FALSE))</f>
        <v/>
      </c>
      <c r="H118" s="129" t="str">
        <f>IF(B118="","",VLOOKUP(男子!B134,'登録データ（男）'!$A$3:$AA$2000,5,FALSE))</f>
        <v/>
      </c>
      <c r="I118" s="129" t="str">
        <f>IF(B118="","",男子!B366)</f>
        <v/>
      </c>
      <c r="J118" s="129" t="str">
        <f>IF(B118="","",男子!AM366)</f>
        <v/>
      </c>
      <c r="K118" s="129" t="str">
        <f>IF(B118="","",男子!AM367)</f>
        <v/>
      </c>
      <c r="L118" s="129" t="str">
        <f>IF(B118="","",男子!AM368)</f>
        <v/>
      </c>
      <c r="M118" s="129" t="str">
        <f>IF(男子!BH134=0,"notOP","OPN")</f>
        <v>notOP</v>
      </c>
      <c r="N118" s="129" t="str">
        <f>IF(男子!BI134=0,"notOP","OPN")</f>
        <v>notOP</v>
      </c>
      <c r="O118" s="129" t="str">
        <f>IF(男子!BJ134=0,"notOP","OPN")</f>
        <v>notOP</v>
      </c>
    </row>
    <row r="119" spans="1:15" ht="17.649999999999999">
      <c r="A119" s="1">
        <v>118</v>
      </c>
      <c r="B119" s="129" t="str">
        <f>IF(男子!B369="","",男子!B369+100000000)</f>
        <v/>
      </c>
      <c r="C119" s="137" t="str">
        <f>IF(B119="","",CONCATENATE(男子!C369," ","(",男子!E369,")"))</f>
        <v/>
      </c>
      <c r="D119" s="129" t="str">
        <f>IF(B119="","",男子!D369)</f>
        <v/>
      </c>
      <c r="E119" s="129" t="str">
        <f ca="1">IF($C119="","",CONCATENATE(VLOOKUP(OFFSET(男子!$B$15,3*A119,0),'登録データ（男）'!$A$3:$J$2328,9,FALSE)," ",VLOOKUP(OFFSET(男子!$B$15,3*A119,0),'登録データ（男）'!$A$3:$J$2328,10,FALSE)," ","(",LEFT(VLOOKUP(OFFSET(男子!$B$15,3*A119,0),'登録データ（男）'!$A$3:$J$2328,8,FALSE),2),")"))</f>
        <v/>
      </c>
      <c r="F119" s="129" t="str">
        <f t="shared" si="1"/>
        <v/>
      </c>
      <c r="G119" s="129" t="str">
        <f>IF(B119="","",VLOOKUP(基本情報登録!$D$10,'登録データ（男）'!$M$3:$P$65,3,FALSE))</f>
        <v/>
      </c>
      <c r="H119" s="129" t="str">
        <f>IF(B119="","",VLOOKUP(男子!B135,'登録データ（男）'!$A$3:$AA$2000,5,FALSE))</f>
        <v/>
      </c>
      <c r="I119" s="129" t="str">
        <f>IF(B119="","",男子!B369)</f>
        <v/>
      </c>
      <c r="J119" s="129" t="str">
        <f>IF(B119="","",男子!AM369)</f>
        <v/>
      </c>
      <c r="K119" s="129" t="str">
        <f>IF(B119="","",男子!AM370)</f>
        <v/>
      </c>
      <c r="L119" s="129" t="str">
        <f>IF(B119="","",男子!AM371)</f>
        <v/>
      </c>
      <c r="M119" s="129" t="str">
        <f>IF(男子!BH135=0,"notOP","OPN")</f>
        <v>notOP</v>
      </c>
      <c r="N119" s="129" t="str">
        <f>IF(男子!BI135=0,"notOP","OPN")</f>
        <v>notOP</v>
      </c>
      <c r="O119" s="129" t="str">
        <f>IF(男子!BJ135=0,"notOP","OPN")</f>
        <v>notOP</v>
      </c>
    </row>
    <row r="120" spans="1:15" ht="17.649999999999999">
      <c r="A120" s="1">
        <v>119</v>
      </c>
      <c r="B120" s="129" t="str">
        <f>IF(男子!B372="","",男子!B372+100000000)</f>
        <v/>
      </c>
      <c r="C120" s="137" t="str">
        <f>IF(B120="","",CONCATENATE(男子!C372," ","(",男子!E372,")"))</f>
        <v/>
      </c>
      <c r="D120" s="129" t="str">
        <f>IF(B120="","",男子!D372)</f>
        <v/>
      </c>
      <c r="E120" s="129" t="str">
        <f ca="1">IF($C120="","",CONCATENATE(VLOOKUP(OFFSET(男子!$B$15,3*A120,0),'登録データ（男）'!$A$3:$J$2328,9,FALSE)," ",VLOOKUP(OFFSET(男子!$B$15,3*A120,0),'登録データ（男）'!$A$3:$J$2328,10,FALSE)," ","(",LEFT(VLOOKUP(OFFSET(男子!$B$15,3*A120,0),'登録データ（男）'!$A$3:$J$2328,8,FALSE),2),")"))</f>
        <v/>
      </c>
      <c r="F120" s="129" t="str">
        <f t="shared" si="1"/>
        <v/>
      </c>
      <c r="G120" s="129" t="str">
        <f>IF(B120="","",VLOOKUP(基本情報登録!$D$10,'登録データ（男）'!$M$3:$P$65,3,FALSE))</f>
        <v/>
      </c>
      <c r="H120" s="129" t="str">
        <f>IF(B120="","",VLOOKUP(男子!B136,'登録データ（男）'!$A$3:$AA$2000,5,FALSE))</f>
        <v/>
      </c>
      <c r="I120" s="129" t="str">
        <f>IF(B120="","",男子!B372)</f>
        <v/>
      </c>
      <c r="J120" s="129" t="str">
        <f>IF(B120="","",男子!AM372)</f>
        <v/>
      </c>
      <c r="K120" s="129" t="str">
        <f>IF(B120="","",男子!AM373)</f>
        <v/>
      </c>
      <c r="L120" s="129" t="str">
        <f>IF(B120="","",男子!AM374)</f>
        <v/>
      </c>
      <c r="M120" s="129" t="str">
        <f>IF(男子!BH136=0,"notOP","OPN")</f>
        <v>notOP</v>
      </c>
      <c r="N120" s="129" t="str">
        <f>IF(男子!BI136=0,"notOP","OPN")</f>
        <v>notOP</v>
      </c>
      <c r="O120" s="129" t="str">
        <f>IF(男子!BJ136=0,"notOP","OPN")</f>
        <v>notOP</v>
      </c>
    </row>
    <row r="121" spans="1:15" ht="17.649999999999999">
      <c r="A121" s="1">
        <v>120</v>
      </c>
      <c r="B121" s="129" t="str">
        <f>IF(男子!B375="","",男子!B375+100000000)</f>
        <v/>
      </c>
      <c r="C121" s="137" t="str">
        <f>IF(B121="","",CONCATENATE(男子!C375," ","(",男子!E375,")"))</f>
        <v/>
      </c>
      <c r="D121" s="129" t="str">
        <f>IF(B121="","",男子!D375)</f>
        <v/>
      </c>
      <c r="E121" s="129" t="str">
        <f ca="1">IF($C121="","",CONCATENATE(VLOOKUP(OFFSET(男子!$B$15,3*A121,0),'登録データ（男）'!$A$3:$J$2328,9,FALSE)," ",VLOOKUP(OFFSET(男子!$B$15,3*A121,0),'登録データ（男）'!$A$3:$J$2328,10,FALSE)," ","(",LEFT(VLOOKUP(OFFSET(男子!$B$15,3*A121,0),'登録データ（男）'!$A$3:$J$2328,8,FALSE),2),")"))</f>
        <v/>
      </c>
      <c r="F121" s="129" t="str">
        <f t="shared" si="1"/>
        <v/>
      </c>
      <c r="G121" s="129" t="str">
        <f>IF(B121="","",VLOOKUP(基本情報登録!$D$10,'登録データ（男）'!$M$3:$P$65,3,FALSE))</f>
        <v/>
      </c>
      <c r="H121" s="129" t="str">
        <f>IF(B121="","",VLOOKUP(男子!B137,'登録データ（男）'!$A$3:$AA$2000,5,FALSE))</f>
        <v/>
      </c>
      <c r="I121" s="129" t="str">
        <f>IF(B121="","",男子!B375)</f>
        <v/>
      </c>
      <c r="J121" s="129" t="str">
        <f>IF(B121="","",男子!AM375)</f>
        <v/>
      </c>
      <c r="K121" s="129" t="str">
        <f>IF(B121="","",男子!AM376)</f>
        <v/>
      </c>
      <c r="L121" s="129" t="str">
        <f>IF(B121="","",男子!AM377)</f>
        <v/>
      </c>
      <c r="M121" s="129" t="str">
        <f>IF(男子!BH137=0,"notOP","OPN")</f>
        <v>notOP</v>
      </c>
      <c r="N121" s="129" t="str">
        <f>IF(男子!BI137=0,"notOP","OPN")</f>
        <v>notOP</v>
      </c>
      <c r="O121" s="129" t="str">
        <f>IF(男子!BJ137=0,"notOP","OPN")</f>
        <v>notOP</v>
      </c>
    </row>
    <row r="122" spans="1:15" ht="17.649999999999999">
      <c r="A122" s="1">
        <v>121</v>
      </c>
      <c r="B122" s="129" t="str">
        <f>IF(男子!B378="","",男子!B378+100000000)</f>
        <v/>
      </c>
      <c r="C122" s="137" t="str">
        <f>IF(B122="","",CONCATENATE(男子!C378," ","(",男子!E378,")"))</f>
        <v/>
      </c>
      <c r="D122" s="129" t="str">
        <f>IF(B122="","",男子!D378)</f>
        <v/>
      </c>
      <c r="E122" s="129" t="str">
        <f ca="1">IF($C122="","",CONCATENATE(VLOOKUP(OFFSET(男子!$B$15,3*A122,0),'登録データ（男）'!$A$3:$J$2328,9,FALSE)," ",VLOOKUP(OFFSET(男子!$B$15,3*A122,0),'登録データ（男）'!$A$3:$J$2328,10,FALSE)," ","(",LEFT(VLOOKUP(OFFSET(男子!$B$15,3*A122,0),'登録データ（男）'!$A$3:$J$2328,8,FALSE),2),")"))</f>
        <v/>
      </c>
      <c r="F122" s="129" t="str">
        <f t="shared" si="1"/>
        <v/>
      </c>
      <c r="G122" s="129" t="str">
        <f>IF(B122="","",VLOOKUP(基本情報登録!$D$10,'登録データ（男）'!$M$3:$P$65,3,FALSE))</f>
        <v/>
      </c>
      <c r="H122" s="129" t="str">
        <f>IF(B122="","",VLOOKUP(男子!B138,'登録データ（男）'!$A$3:$AA$2000,5,FALSE))</f>
        <v/>
      </c>
      <c r="I122" s="129" t="str">
        <f>IF(B122="","",男子!B378)</f>
        <v/>
      </c>
      <c r="J122" s="129" t="str">
        <f>IF(B122="","",男子!AM378)</f>
        <v/>
      </c>
      <c r="K122" s="129" t="str">
        <f>IF(B122="","",男子!AM379)</f>
        <v/>
      </c>
      <c r="L122" s="129" t="str">
        <f>IF(B122="","",男子!AM380)</f>
        <v/>
      </c>
      <c r="M122" s="129" t="str">
        <f>IF(男子!BH138=0,"notOP","OPN")</f>
        <v>notOP</v>
      </c>
      <c r="N122" s="129" t="str">
        <f>IF(男子!BI138=0,"notOP","OPN")</f>
        <v>notOP</v>
      </c>
      <c r="O122" s="129" t="str">
        <f>IF(男子!BJ138=0,"notOP","OPN")</f>
        <v>notOP</v>
      </c>
    </row>
    <row r="123" spans="1:15" ht="17.649999999999999">
      <c r="A123" s="1">
        <v>122</v>
      </c>
      <c r="B123" s="129" t="str">
        <f>IF(男子!B381="","",男子!B381+100000000)</f>
        <v/>
      </c>
      <c r="C123" s="137" t="str">
        <f>IF(B123="","",CONCATENATE(男子!C381," ","(",男子!E381,")"))</f>
        <v/>
      </c>
      <c r="D123" s="129" t="str">
        <f>IF(B123="","",男子!D381)</f>
        <v/>
      </c>
      <c r="E123" s="129" t="str">
        <f ca="1">IF($C123="","",CONCATENATE(VLOOKUP(OFFSET(男子!$B$15,3*A123,0),'登録データ（男）'!$A$3:$J$2328,9,FALSE)," ",VLOOKUP(OFFSET(男子!$B$15,3*A123,0),'登録データ（男）'!$A$3:$J$2328,10,FALSE)," ","(",LEFT(VLOOKUP(OFFSET(男子!$B$15,3*A123,0),'登録データ（男）'!$A$3:$J$2328,8,FALSE),2),")"))</f>
        <v/>
      </c>
      <c r="F123" s="129" t="str">
        <f t="shared" si="1"/>
        <v/>
      </c>
      <c r="G123" s="129" t="str">
        <f>IF(B123="","",VLOOKUP(基本情報登録!$D$10,'登録データ（男）'!$M$3:$P$65,3,FALSE))</f>
        <v/>
      </c>
      <c r="H123" s="129" t="str">
        <f>IF(B123="","",VLOOKUP(男子!B139,'登録データ（男）'!$A$3:$AA$2000,5,FALSE))</f>
        <v/>
      </c>
      <c r="I123" s="129" t="str">
        <f>IF(B123="","",男子!B381)</f>
        <v/>
      </c>
      <c r="J123" s="129" t="str">
        <f>IF(B123="","",男子!AM381)</f>
        <v/>
      </c>
      <c r="K123" s="129" t="str">
        <f>IF(B123="","",男子!AM382)</f>
        <v/>
      </c>
      <c r="L123" s="129" t="str">
        <f>IF(B123="","",男子!AM383)</f>
        <v/>
      </c>
      <c r="M123" s="129" t="str">
        <f>IF(男子!BH139=0,"notOP","OPN")</f>
        <v>notOP</v>
      </c>
      <c r="N123" s="129" t="str">
        <f>IF(男子!BI139=0,"notOP","OPN")</f>
        <v>notOP</v>
      </c>
      <c r="O123" s="129" t="str">
        <f>IF(男子!BJ139=0,"notOP","OPN")</f>
        <v>notOP</v>
      </c>
    </row>
    <row r="124" spans="1:15" ht="17.649999999999999">
      <c r="A124" s="1">
        <v>123</v>
      </c>
      <c r="B124" s="129" t="str">
        <f>IF(男子!B384="","",男子!B384+100000000)</f>
        <v/>
      </c>
      <c r="C124" s="137" t="str">
        <f>IF(B124="","",CONCATENATE(男子!C384," ","(",男子!E384,")"))</f>
        <v/>
      </c>
      <c r="D124" s="129" t="str">
        <f>IF(B124="","",男子!D384)</f>
        <v/>
      </c>
      <c r="E124" s="129" t="str">
        <f ca="1">IF($C124="","",CONCATENATE(VLOOKUP(OFFSET(男子!$B$15,3*A124,0),'登録データ（男）'!$A$3:$J$2328,9,FALSE)," ",VLOOKUP(OFFSET(男子!$B$15,3*A124,0),'登録データ（男）'!$A$3:$J$2328,10,FALSE)," ","(",LEFT(VLOOKUP(OFFSET(男子!$B$15,3*A124,0),'登録データ（男）'!$A$3:$J$2328,8,FALSE),2),")"))</f>
        <v/>
      </c>
      <c r="F124" s="129" t="str">
        <f t="shared" si="1"/>
        <v/>
      </c>
      <c r="G124" s="129" t="str">
        <f>IF(B124="","",VLOOKUP(基本情報登録!$D$10,'登録データ（男）'!$M$3:$P$65,3,FALSE))</f>
        <v/>
      </c>
      <c r="H124" s="129" t="str">
        <f>IF(B124="","",VLOOKUP(男子!B140,'登録データ（男）'!$A$3:$AA$2000,5,FALSE))</f>
        <v/>
      </c>
      <c r="I124" s="129" t="str">
        <f>IF(B124="","",男子!B384)</f>
        <v/>
      </c>
      <c r="J124" s="129" t="str">
        <f>IF(B124="","",男子!AM384)</f>
        <v/>
      </c>
      <c r="K124" s="129" t="str">
        <f>IF(B124="","",男子!AM385)</f>
        <v/>
      </c>
      <c r="L124" s="129" t="str">
        <f>IF(B124="","",男子!AM386)</f>
        <v/>
      </c>
      <c r="M124" s="129" t="str">
        <f>IF(男子!BH140=0,"notOP","OPN")</f>
        <v>notOP</v>
      </c>
      <c r="N124" s="129" t="str">
        <f>IF(男子!BI140=0,"notOP","OPN")</f>
        <v>notOP</v>
      </c>
      <c r="O124" s="129" t="str">
        <f>IF(男子!BJ140=0,"notOP","OPN")</f>
        <v>notOP</v>
      </c>
    </row>
    <row r="125" spans="1:15" ht="17.649999999999999">
      <c r="A125" s="1">
        <v>124</v>
      </c>
      <c r="B125" s="129" t="str">
        <f>IF(男子!B387="","",男子!B387+100000000)</f>
        <v/>
      </c>
      <c r="C125" s="137" t="str">
        <f>IF(B125="","",CONCATENATE(男子!C387," ","(",男子!E387,")"))</f>
        <v/>
      </c>
      <c r="D125" s="129" t="str">
        <f>IF(B125="","",男子!D387)</f>
        <v/>
      </c>
      <c r="E125" s="129" t="str">
        <f ca="1">IF($C125="","",CONCATENATE(VLOOKUP(OFFSET(男子!$B$15,3*A125,0),'登録データ（男）'!$A$3:$J$2328,9,FALSE)," ",VLOOKUP(OFFSET(男子!$B$15,3*A125,0),'登録データ（男）'!$A$3:$J$2328,10,FALSE)," ","(",LEFT(VLOOKUP(OFFSET(男子!$B$15,3*A125,0),'登録データ（男）'!$A$3:$J$2328,8,FALSE),2),")"))</f>
        <v/>
      </c>
      <c r="F125" s="129" t="str">
        <f t="shared" si="1"/>
        <v/>
      </c>
      <c r="G125" s="129" t="str">
        <f>IF(B125="","",VLOOKUP(基本情報登録!$D$10,'登録データ（男）'!$M$3:$P$65,3,FALSE))</f>
        <v/>
      </c>
      <c r="H125" s="129" t="str">
        <f>IF(B125="","",VLOOKUP(男子!B141,'登録データ（男）'!$A$3:$AA$2000,5,FALSE))</f>
        <v/>
      </c>
      <c r="I125" s="129" t="str">
        <f>IF(B125="","",男子!B387)</f>
        <v/>
      </c>
      <c r="J125" s="129" t="str">
        <f>IF(B125="","",男子!AM387)</f>
        <v/>
      </c>
      <c r="K125" s="129" t="str">
        <f>IF(B125="","",男子!AM388)</f>
        <v/>
      </c>
      <c r="L125" s="129" t="str">
        <f>IF(B125="","",男子!AM389)</f>
        <v/>
      </c>
      <c r="M125" s="129" t="str">
        <f>IF(男子!BH141=0,"notOP","OPN")</f>
        <v>notOP</v>
      </c>
      <c r="N125" s="129" t="str">
        <f>IF(男子!BI141=0,"notOP","OPN")</f>
        <v>notOP</v>
      </c>
      <c r="O125" s="129" t="str">
        <f>IF(男子!BJ141=0,"notOP","OPN")</f>
        <v>notOP</v>
      </c>
    </row>
    <row r="126" spans="1:15" ht="17.649999999999999">
      <c r="A126" s="1">
        <v>125</v>
      </c>
      <c r="B126" s="129" t="str">
        <f>IF(男子!B390="","",男子!B390+100000000)</f>
        <v/>
      </c>
      <c r="C126" s="137" t="str">
        <f>IF(B126="","",CONCATENATE(男子!C390," ","(",男子!E390,")"))</f>
        <v/>
      </c>
      <c r="D126" s="129" t="str">
        <f>IF(B126="","",男子!D390)</f>
        <v/>
      </c>
      <c r="E126" s="129" t="str">
        <f ca="1">IF($C126="","",CONCATENATE(VLOOKUP(OFFSET(男子!$B$15,3*A126,0),'登録データ（男）'!$A$3:$J$2328,9,FALSE)," ",VLOOKUP(OFFSET(男子!$B$15,3*A126,0),'登録データ（男）'!$A$3:$J$2328,10,FALSE)," ","(",LEFT(VLOOKUP(OFFSET(男子!$B$15,3*A126,0),'登録データ（男）'!$A$3:$J$2328,8,FALSE),2),")"))</f>
        <v/>
      </c>
      <c r="F126" s="129" t="str">
        <f t="shared" si="1"/>
        <v/>
      </c>
      <c r="G126" s="129" t="str">
        <f>IF(B126="","",VLOOKUP(基本情報登録!$D$10,'登録データ（男）'!$M$3:$P$65,3,FALSE))</f>
        <v/>
      </c>
      <c r="H126" s="129" t="str">
        <f>IF(B126="","",VLOOKUP(男子!B142,'登録データ（男）'!$A$3:$AA$2000,5,FALSE))</f>
        <v/>
      </c>
      <c r="I126" s="129" t="str">
        <f>IF(B126="","",男子!B390)</f>
        <v/>
      </c>
      <c r="J126" s="129" t="str">
        <f>IF(B126="","",男子!AM390)</f>
        <v/>
      </c>
      <c r="K126" s="129" t="str">
        <f>IF(B126="","",男子!AM391)</f>
        <v/>
      </c>
      <c r="L126" s="129" t="str">
        <f>IF(B126="","",男子!AM392)</f>
        <v/>
      </c>
      <c r="M126" s="129" t="str">
        <f>IF(男子!BH142=0,"notOP","OPN")</f>
        <v>notOP</v>
      </c>
      <c r="N126" s="129" t="str">
        <f>IF(男子!BI142=0,"notOP","OPN")</f>
        <v>notOP</v>
      </c>
      <c r="O126" s="129" t="str">
        <f>IF(男子!BJ142=0,"notOP","OPN")</f>
        <v>notOP</v>
      </c>
    </row>
    <row r="127" spans="1:15" ht="17.649999999999999">
      <c r="A127" s="1">
        <v>126</v>
      </c>
      <c r="B127" s="129" t="str">
        <f>IF(男子!B393="","",男子!B393+100000000)</f>
        <v/>
      </c>
      <c r="C127" s="137" t="str">
        <f>IF(B127="","",CONCATENATE(男子!C393," ","(",男子!E393,")"))</f>
        <v/>
      </c>
      <c r="D127" s="129" t="str">
        <f>IF(B127="","",男子!D393)</f>
        <v/>
      </c>
      <c r="E127" s="129" t="str">
        <f ca="1">IF($C127="","",CONCATENATE(VLOOKUP(OFFSET(男子!$B$15,3*A127,0),'登録データ（男）'!$A$3:$J$2328,9,FALSE)," ",VLOOKUP(OFFSET(男子!$B$15,3*A127,0),'登録データ（男）'!$A$3:$J$2328,10,FALSE)," ","(",LEFT(VLOOKUP(OFFSET(男子!$B$15,3*A127,0),'登録データ（男）'!$A$3:$J$2328,8,FALSE),2),")"))</f>
        <v/>
      </c>
      <c r="F127" s="129" t="str">
        <f t="shared" si="1"/>
        <v/>
      </c>
      <c r="G127" s="129" t="str">
        <f>IF(B127="","",VLOOKUP(基本情報登録!$D$10,'登録データ（男）'!$M$3:$P$65,3,FALSE))</f>
        <v/>
      </c>
      <c r="H127" s="129" t="str">
        <f>IF(B127="","",VLOOKUP(男子!B143,'登録データ（男）'!$A$3:$AA$2000,5,FALSE))</f>
        <v/>
      </c>
      <c r="I127" s="129" t="str">
        <f>IF(B127="","",男子!B393)</f>
        <v/>
      </c>
      <c r="J127" s="129" t="str">
        <f>IF(B127="","",男子!AM393)</f>
        <v/>
      </c>
      <c r="K127" s="129" t="str">
        <f>IF(B127="","",男子!AM394)</f>
        <v/>
      </c>
      <c r="L127" s="129" t="str">
        <f>IF(B127="","",男子!AM395)</f>
        <v/>
      </c>
      <c r="M127" s="129" t="str">
        <f>IF(男子!BH143=0,"notOP","OPN")</f>
        <v>notOP</v>
      </c>
      <c r="N127" s="129" t="str">
        <f>IF(男子!BI143=0,"notOP","OPN")</f>
        <v>notOP</v>
      </c>
      <c r="O127" s="129" t="str">
        <f>IF(男子!BJ143=0,"notOP","OPN")</f>
        <v>notOP</v>
      </c>
    </row>
    <row r="128" spans="1:15" ht="17.649999999999999">
      <c r="A128" s="1">
        <v>127</v>
      </c>
      <c r="B128" s="129" t="str">
        <f>IF(男子!B396="","",男子!B396+100000000)</f>
        <v/>
      </c>
      <c r="C128" s="137" t="str">
        <f>IF(B128="","",CONCATENATE(男子!C396," ","(",男子!E396,")"))</f>
        <v/>
      </c>
      <c r="D128" s="129" t="str">
        <f>IF(B128="","",男子!D396)</f>
        <v/>
      </c>
      <c r="E128" s="129" t="str">
        <f ca="1">IF($C128="","",CONCATENATE(VLOOKUP(OFFSET(男子!$B$15,3*A128,0),'登録データ（男）'!$A$3:$J$2328,9,FALSE)," ",VLOOKUP(OFFSET(男子!$B$15,3*A128,0),'登録データ（男）'!$A$3:$J$2328,10,FALSE)," ","(",LEFT(VLOOKUP(OFFSET(男子!$B$15,3*A128,0),'登録データ（男）'!$A$3:$J$2328,8,FALSE),2),")"))</f>
        <v/>
      </c>
      <c r="F128" s="129" t="str">
        <f t="shared" si="1"/>
        <v/>
      </c>
      <c r="G128" s="129" t="str">
        <f>IF(B128="","",VLOOKUP(基本情報登録!$D$10,'登録データ（男）'!$M$3:$P$65,3,FALSE))</f>
        <v/>
      </c>
      <c r="H128" s="129" t="str">
        <f>IF(B128="","",VLOOKUP(男子!B144,'登録データ（男）'!$A$3:$AA$2000,5,FALSE))</f>
        <v/>
      </c>
      <c r="I128" s="129" t="str">
        <f>IF(B128="","",男子!B396)</f>
        <v/>
      </c>
      <c r="J128" s="129" t="str">
        <f>IF(B128="","",男子!AM396)</f>
        <v/>
      </c>
      <c r="K128" s="129" t="str">
        <f>IF(B128="","",男子!AM397)</f>
        <v/>
      </c>
      <c r="L128" s="129" t="str">
        <f>IF(B128="","",男子!AM398)</f>
        <v/>
      </c>
      <c r="M128" s="129" t="str">
        <f>IF(男子!BH144=0,"notOP","OPN")</f>
        <v>notOP</v>
      </c>
      <c r="N128" s="129" t="str">
        <f>IF(男子!BI144=0,"notOP","OPN")</f>
        <v>notOP</v>
      </c>
      <c r="O128" s="129" t="str">
        <f>IF(男子!BJ144=0,"notOP","OPN")</f>
        <v>notOP</v>
      </c>
    </row>
    <row r="129" spans="1:15" ht="17.649999999999999">
      <c r="A129" s="1">
        <v>128</v>
      </c>
      <c r="B129" s="129" t="str">
        <f>IF(男子!B399="","",男子!B399+100000000)</f>
        <v/>
      </c>
      <c r="C129" s="137" t="str">
        <f>IF(B129="","",CONCATENATE(男子!C399," ","(",男子!E399,")"))</f>
        <v/>
      </c>
      <c r="D129" s="129" t="str">
        <f>IF(B129="","",男子!D399)</f>
        <v/>
      </c>
      <c r="E129" s="129" t="str">
        <f ca="1">IF($C129="","",CONCATENATE(VLOOKUP(OFFSET(男子!$B$15,3*A129,0),'登録データ（男）'!$A$3:$J$2328,9,FALSE)," ",VLOOKUP(OFFSET(男子!$B$15,3*A129,0),'登録データ（男）'!$A$3:$J$2328,10,FALSE)," ","(",LEFT(VLOOKUP(OFFSET(男子!$B$15,3*A129,0),'登録データ（男）'!$A$3:$J$2328,8,FALSE),2),")"))</f>
        <v/>
      </c>
      <c r="F129" s="129" t="str">
        <f t="shared" si="1"/>
        <v/>
      </c>
      <c r="G129" s="129" t="str">
        <f>IF(B129="","",VLOOKUP(基本情報登録!$D$10,'登録データ（男）'!$M$3:$P$65,3,FALSE))</f>
        <v/>
      </c>
      <c r="H129" s="129" t="str">
        <f>IF(B129="","",VLOOKUP(男子!B145,'登録データ（男）'!$A$3:$AA$2000,5,FALSE))</f>
        <v/>
      </c>
      <c r="I129" s="129" t="str">
        <f>IF(B129="","",男子!B399)</f>
        <v/>
      </c>
      <c r="J129" s="129" t="str">
        <f>IF(B129="","",男子!AM399)</f>
        <v/>
      </c>
      <c r="K129" s="129" t="str">
        <f>IF(B129="","",男子!AM400)</f>
        <v/>
      </c>
      <c r="L129" s="129" t="str">
        <f>IF(B129="","",男子!AM401)</f>
        <v/>
      </c>
      <c r="M129" s="129" t="str">
        <f>IF(男子!BH145=0,"notOP","OPN")</f>
        <v>notOP</v>
      </c>
      <c r="N129" s="129" t="str">
        <f>IF(男子!BI145=0,"notOP","OPN")</f>
        <v>notOP</v>
      </c>
      <c r="O129" s="129" t="str">
        <f>IF(男子!BJ145=0,"notOP","OPN")</f>
        <v>notOP</v>
      </c>
    </row>
    <row r="130" spans="1:15" ht="17.649999999999999">
      <c r="A130" s="1">
        <v>129</v>
      </c>
      <c r="B130" s="129" t="str">
        <f>IF(男子!B402="","",男子!B402+100000000)</f>
        <v/>
      </c>
      <c r="C130" s="137" t="str">
        <f>IF(B130="","",CONCATENATE(男子!C402," ","(",男子!E402,")"))</f>
        <v/>
      </c>
      <c r="D130" s="129" t="str">
        <f>IF(B130="","",男子!D402)</f>
        <v/>
      </c>
      <c r="E130" s="129" t="str">
        <f ca="1">IF($C130="","",CONCATENATE(VLOOKUP(OFFSET(男子!$B$15,3*A130,0),'登録データ（男）'!$A$3:$J$2328,9,FALSE)," ",VLOOKUP(OFFSET(男子!$B$15,3*A130,0),'登録データ（男）'!$A$3:$J$2328,10,FALSE)," ","(",LEFT(VLOOKUP(OFFSET(男子!$B$15,3*A130,0),'登録データ（男）'!$A$3:$J$2328,8,FALSE),2),")"))</f>
        <v/>
      </c>
      <c r="F130" s="129" t="str">
        <f t="shared" si="1"/>
        <v/>
      </c>
      <c r="G130" s="129" t="str">
        <f>IF(B130="","",VLOOKUP(基本情報登録!$D$10,'登録データ（男）'!$M$3:$P$65,3,FALSE))</f>
        <v/>
      </c>
      <c r="H130" s="129" t="str">
        <f>IF(B130="","",VLOOKUP(男子!B146,'登録データ（男）'!$A$3:$AA$2000,5,FALSE))</f>
        <v/>
      </c>
      <c r="I130" s="129" t="str">
        <f>IF(B130="","",男子!B402)</f>
        <v/>
      </c>
      <c r="J130" s="129" t="str">
        <f>IF(B130="","",男子!AM402)</f>
        <v/>
      </c>
      <c r="K130" s="129" t="str">
        <f>IF(B130="","",男子!AM403)</f>
        <v/>
      </c>
      <c r="L130" s="129" t="str">
        <f>IF(B130="","",男子!AM404)</f>
        <v/>
      </c>
      <c r="M130" s="129" t="str">
        <f>IF(男子!BH146=0,"notOP","OPN")</f>
        <v>notOP</v>
      </c>
      <c r="N130" s="129" t="str">
        <f>IF(男子!BI146=0,"notOP","OPN")</f>
        <v>notOP</v>
      </c>
      <c r="O130" s="129" t="str">
        <f>IF(男子!BJ146=0,"notOP","OPN")</f>
        <v>notOP</v>
      </c>
    </row>
    <row r="131" spans="1:15" ht="17.649999999999999">
      <c r="A131" s="1">
        <v>130</v>
      </c>
      <c r="B131" s="129" t="str">
        <f>IF(男子!B405="","",男子!B405+100000000)</f>
        <v/>
      </c>
      <c r="C131" s="137" t="str">
        <f>IF(B131="","",CONCATENATE(男子!C405," ","(",男子!E405,")"))</f>
        <v/>
      </c>
      <c r="D131" s="129" t="str">
        <f>IF(B131="","",男子!D405)</f>
        <v/>
      </c>
      <c r="E131" s="129" t="str">
        <f ca="1">IF($C131="","",CONCATENATE(VLOOKUP(OFFSET(男子!$B$15,3*A131,0),'登録データ（男）'!$A$3:$J$2328,9,FALSE)," ",VLOOKUP(OFFSET(男子!$B$15,3*A131,0),'登録データ（男）'!$A$3:$J$2328,10,FALSE)," ","(",LEFT(VLOOKUP(OFFSET(男子!$B$15,3*A131,0),'登録データ（男）'!$A$3:$J$2328,8,FALSE),2),")"))</f>
        <v/>
      </c>
      <c r="F131" s="129" t="str">
        <f t="shared" ref="F131:F151" si="2">IF(B131="","",1)</f>
        <v/>
      </c>
      <c r="G131" s="129" t="str">
        <f>IF(B131="","",VLOOKUP(基本情報登録!$D$10,'登録データ（男）'!$M$3:$P$65,3,FALSE))</f>
        <v/>
      </c>
      <c r="H131" s="129" t="str">
        <f>IF(B131="","",VLOOKUP(男子!B147,'登録データ（男）'!$A$3:$AA$2000,5,FALSE))</f>
        <v/>
      </c>
      <c r="I131" s="129" t="str">
        <f>IF(B131="","",男子!B405)</f>
        <v/>
      </c>
      <c r="J131" s="129" t="str">
        <f>IF(B131="","",男子!AM405)</f>
        <v/>
      </c>
      <c r="K131" s="129" t="str">
        <f>IF(B131="","",男子!AM406)</f>
        <v/>
      </c>
      <c r="L131" s="129" t="str">
        <f>IF(B131="","",男子!AM407)</f>
        <v/>
      </c>
      <c r="M131" s="129" t="str">
        <f>IF(男子!BH147=0,"notOP","OPN")</f>
        <v>notOP</v>
      </c>
      <c r="N131" s="129" t="str">
        <f>IF(男子!BI147=0,"notOP","OPN")</f>
        <v>notOP</v>
      </c>
      <c r="O131" s="129" t="str">
        <f>IF(男子!BJ147=0,"notOP","OPN")</f>
        <v>notOP</v>
      </c>
    </row>
    <row r="132" spans="1:15" ht="17.649999999999999">
      <c r="A132" s="1">
        <v>131</v>
      </c>
      <c r="B132" s="129"/>
      <c r="C132" s="137" t="str">
        <f>IF(B132="","",CONCATENATE(男子!B408," ","(",男子!E408,")"))</f>
        <v/>
      </c>
      <c r="D132" s="129" t="str">
        <f>IF(B132="","",男子!D408)</f>
        <v/>
      </c>
      <c r="E132" s="129" t="str">
        <f ca="1">IF($C132="","",CONCATENATE(VLOOKUP(OFFSET(男子!$B$15,3*A132,0),'登録データ（男）'!$A$3:$J$2328,9,FALSE)," ",VLOOKUP(OFFSET(男子!$B$15,3*A132,0),'登録データ（男）'!$A$3:$J$2328,10,FALSE)," ","(",LEFT(VLOOKUP(OFFSET(男子!$B$15,3*A132,0),'登録データ（男）'!$A$3:$J$2328,8,FALSE),2),")"))</f>
        <v/>
      </c>
      <c r="F132" s="129" t="str">
        <f t="shared" si="2"/>
        <v/>
      </c>
      <c r="G132" s="129" t="str">
        <f>IF(B132="","",VLOOKUP(基本情報登録!$D$10,'登録データ（男）'!$M$3:$P$65,3,FALSE))</f>
        <v/>
      </c>
      <c r="H132" s="129" t="str">
        <f>IF(B132="","",VLOOKUP(男子!B148,'登録データ（男）'!$A$3:$AA$2000,5,FALSE))</f>
        <v/>
      </c>
      <c r="I132" s="129" t="str">
        <f>IF(B132="","",男子!#REF!)</f>
        <v/>
      </c>
      <c r="J132" s="129" t="str">
        <f>IF(B132="","",男子!AM408)</f>
        <v/>
      </c>
      <c r="K132" s="129" t="str">
        <f>IF(B132="","",男子!AM409)</f>
        <v/>
      </c>
      <c r="L132" s="129" t="str">
        <f>IF(B132="","",男子!AM410)</f>
        <v/>
      </c>
      <c r="M132" s="129" t="str">
        <f>IF(男子!BH148=0,"notOP","OPN")</f>
        <v>notOP</v>
      </c>
      <c r="N132" s="129" t="str">
        <f>IF(男子!BI148=0,"notOP","OPN")</f>
        <v>notOP</v>
      </c>
      <c r="O132" s="129" t="str">
        <f>IF(男子!BJ148=0,"notOP","OPN")</f>
        <v>notOP</v>
      </c>
    </row>
    <row r="133" spans="1:15" ht="17.649999999999999">
      <c r="A133" s="1">
        <v>132</v>
      </c>
      <c r="B133" s="129" t="str">
        <f>IF(男子!B411="","",男子!B411+100000000)</f>
        <v/>
      </c>
      <c r="C133" s="137" t="str">
        <f>IF(B133="","",CONCATENATE(男子!C411," ","(",男子!E411,")"))</f>
        <v/>
      </c>
      <c r="D133" s="129" t="str">
        <f>IF(B133="","",男子!D411)</f>
        <v/>
      </c>
      <c r="E133" s="129" t="str">
        <f ca="1">IF($C133="","",CONCATENATE(VLOOKUP(OFFSET(男子!$B$15,3*A133,0),'登録データ（男）'!$A$3:$J$2328,9,FALSE)," ",VLOOKUP(OFFSET(男子!$B$15,3*A133,0),'登録データ（男）'!$A$3:$J$2328,10,FALSE)," ","(",LEFT(VLOOKUP(OFFSET(男子!$B$15,3*A133,0),'登録データ（男）'!$A$3:$J$2328,8,FALSE),2),")"))</f>
        <v/>
      </c>
      <c r="F133" s="129" t="str">
        <f t="shared" si="2"/>
        <v/>
      </c>
      <c r="G133" s="129" t="str">
        <f>IF(B133="","",VLOOKUP(基本情報登録!$D$10,'登録データ（男）'!$M$3:$P$65,3,FALSE))</f>
        <v/>
      </c>
      <c r="H133" s="129" t="str">
        <f>IF(B133="","",VLOOKUP(男子!B149,'登録データ（男）'!$A$3:$AA$2000,5,FALSE))</f>
        <v/>
      </c>
      <c r="I133" s="129" t="str">
        <f>IF(B133="","",男子!B411)</f>
        <v/>
      </c>
      <c r="J133" s="129" t="str">
        <f>IF(B133="","",男子!AM411)</f>
        <v/>
      </c>
      <c r="K133" s="129" t="str">
        <f>IF(B133="","",男子!AM412)</f>
        <v/>
      </c>
      <c r="L133" s="129" t="str">
        <f>IF(B133="","",男子!AM413)</f>
        <v/>
      </c>
      <c r="M133" s="129" t="str">
        <f>IF(男子!BH149=0,"notOP","OPN")</f>
        <v>notOP</v>
      </c>
      <c r="N133" s="129" t="str">
        <f>IF(男子!BI149=0,"notOP","OPN")</f>
        <v>notOP</v>
      </c>
      <c r="O133" s="129" t="str">
        <f>IF(男子!BJ149=0,"notOP","OPN")</f>
        <v>notOP</v>
      </c>
    </row>
    <row r="134" spans="1:15" ht="17.649999999999999">
      <c r="A134" s="1">
        <v>133</v>
      </c>
      <c r="B134" s="129" t="str">
        <f>IF(男子!B414="","",男子!B414+100000000)</f>
        <v/>
      </c>
      <c r="C134" s="137" t="str">
        <f>IF(B134="","",CONCATENATE(男子!C414," ","(",男子!E414,")"))</f>
        <v/>
      </c>
      <c r="D134" s="129" t="str">
        <f>IF(B134="","",男子!D414)</f>
        <v/>
      </c>
      <c r="E134" s="129" t="str">
        <f ca="1">IF($C134="","",CONCATENATE(VLOOKUP(OFFSET(男子!$B$15,3*A134,0),'登録データ（男）'!$A$3:$J$2328,9,FALSE)," ",VLOOKUP(OFFSET(男子!$B$15,3*A134,0),'登録データ（男）'!$A$3:$J$2328,10,FALSE)," ","(",LEFT(VLOOKUP(OFFSET(男子!$B$15,3*A134,0),'登録データ（男）'!$A$3:$J$2328,8,FALSE),2),")"))</f>
        <v/>
      </c>
      <c r="F134" s="129" t="str">
        <f t="shared" si="2"/>
        <v/>
      </c>
      <c r="G134" s="129" t="str">
        <f>IF(B134="","",VLOOKUP(基本情報登録!$D$10,'登録データ（男）'!$M$3:$P$65,3,FALSE))</f>
        <v/>
      </c>
      <c r="H134" s="129" t="str">
        <f>IF(B134="","",VLOOKUP(男子!B150,'登録データ（男）'!$A$3:$AA$2000,5,FALSE))</f>
        <v/>
      </c>
      <c r="I134" s="129" t="str">
        <f>IF(B134="","",男子!B414)</f>
        <v/>
      </c>
      <c r="J134" s="129" t="str">
        <f>IF(B134="","",男子!AM414)</f>
        <v/>
      </c>
      <c r="K134" s="129" t="str">
        <f>IF(B134="","",男子!AM415)</f>
        <v/>
      </c>
      <c r="L134" s="129" t="str">
        <f>IF(B134="","",男子!AM416)</f>
        <v/>
      </c>
      <c r="M134" s="129" t="str">
        <f>IF(男子!BH150=0,"notOP","OPN")</f>
        <v>notOP</v>
      </c>
      <c r="N134" s="129" t="str">
        <f>IF(男子!BI150=0,"notOP","OPN")</f>
        <v>notOP</v>
      </c>
      <c r="O134" s="129" t="str">
        <f>IF(男子!BJ150=0,"notOP","OPN")</f>
        <v>notOP</v>
      </c>
    </row>
    <row r="135" spans="1:15" ht="17.649999999999999">
      <c r="A135" s="1">
        <v>134</v>
      </c>
      <c r="B135" s="129" t="str">
        <f>IF(男子!B417="","",男子!B417+100000000)</f>
        <v/>
      </c>
      <c r="C135" s="137" t="str">
        <f>IF(B135="","",CONCATENATE(男子!C417," ","(",男子!E417,")"))</f>
        <v/>
      </c>
      <c r="D135" s="129" t="str">
        <f>IF(B135="","",男子!D417)</f>
        <v/>
      </c>
      <c r="E135" s="129" t="str">
        <f ca="1">IF($C135="","",CONCATENATE(VLOOKUP(OFFSET(男子!$B$15,3*A135,0),'登録データ（男）'!$A$3:$J$2328,9,FALSE)," ",VLOOKUP(OFFSET(男子!$B$15,3*A135,0),'登録データ（男）'!$A$3:$J$2328,10,FALSE)," ","(",LEFT(VLOOKUP(OFFSET(男子!$B$15,3*A135,0),'登録データ（男）'!$A$3:$J$2328,8,FALSE),2),")"))</f>
        <v/>
      </c>
      <c r="F135" s="129" t="str">
        <f t="shared" si="2"/>
        <v/>
      </c>
      <c r="G135" s="129" t="str">
        <f>IF(B135="","",VLOOKUP(基本情報登録!$D$10,'登録データ（男）'!$M$3:$P$65,3,FALSE))</f>
        <v/>
      </c>
      <c r="H135" s="129" t="str">
        <f>IF(B135="","",VLOOKUP(男子!B151,'登録データ（男）'!$A$3:$AA$2000,5,FALSE))</f>
        <v/>
      </c>
      <c r="I135" s="129" t="str">
        <f>IF(B135="","",男子!B417)</f>
        <v/>
      </c>
      <c r="J135" s="129" t="str">
        <f>IF(B135="","",男子!AM417)</f>
        <v/>
      </c>
      <c r="K135" s="129" t="str">
        <f>IF(B135="","",男子!AM418)</f>
        <v/>
      </c>
      <c r="L135" s="129" t="str">
        <f>IF(B135="","",男子!AM419)</f>
        <v/>
      </c>
      <c r="M135" s="129" t="str">
        <f>IF(男子!BH151=0,"notOP","OPN")</f>
        <v>notOP</v>
      </c>
      <c r="N135" s="129" t="str">
        <f>IF(男子!BI151=0,"notOP","OPN")</f>
        <v>notOP</v>
      </c>
      <c r="O135" s="129" t="str">
        <f>IF(男子!BJ151=0,"notOP","OPN")</f>
        <v>notOP</v>
      </c>
    </row>
    <row r="136" spans="1:15" ht="17.649999999999999">
      <c r="A136" s="1">
        <v>135</v>
      </c>
      <c r="B136" s="129" t="str">
        <f>IF(男子!B420="","",男子!B420+100000000)</f>
        <v/>
      </c>
      <c r="C136" s="137" t="str">
        <f>IF(B136="","",CONCATENATE(男子!C420," ","(",男子!E420,")"))</f>
        <v/>
      </c>
      <c r="D136" s="129" t="str">
        <f>IF(B136="","",男子!D420)</f>
        <v/>
      </c>
      <c r="E136" s="129" t="str">
        <f ca="1">IF($C136="","",CONCATENATE(VLOOKUP(OFFSET(男子!$B$15,3*A136,0),'登録データ（男）'!$A$3:$J$2328,9,FALSE)," ",VLOOKUP(OFFSET(男子!$B$15,3*A136,0),'登録データ（男）'!$A$3:$J$2328,10,FALSE)," ","(",LEFT(VLOOKUP(OFFSET(男子!$B$15,3*A136,0),'登録データ（男）'!$A$3:$J$2328,8,FALSE),2),")"))</f>
        <v/>
      </c>
      <c r="F136" s="129" t="str">
        <f t="shared" si="2"/>
        <v/>
      </c>
      <c r="G136" s="129" t="str">
        <f>IF(B136="","",VLOOKUP(基本情報登録!$D$10,'登録データ（男）'!$M$3:$P$65,3,FALSE))</f>
        <v/>
      </c>
      <c r="H136" s="129" t="str">
        <f>IF(B136="","",VLOOKUP(男子!B152,'登録データ（男）'!$A$3:$AA$2000,5,FALSE))</f>
        <v/>
      </c>
      <c r="I136" s="129" t="str">
        <f>IF(B136="","",男子!B420)</f>
        <v/>
      </c>
      <c r="J136" s="129" t="str">
        <f>IF(B136="","",男子!AM420)</f>
        <v/>
      </c>
      <c r="K136" s="129" t="str">
        <f>IF(B136="","",男子!AM421)</f>
        <v/>
      </c>
      <c r="L136" s="129" t="str">
        <f>IF(B136="","",男子!AM422)</f>
        <v/>
      </c>
      <c r="M136" s="129" t="str">
        <f>IF(男子!BH152=0,"notOP","OPN")</f>
        <v>notOP</v>
      </c>
      <c r="N136" s="129" t="str">
        <f>IF(男子!BI152=0,"notOP","OPN")</f>
        <v>notOP</v>
      </c>
      <c r="O136" s="129" t="str">
        <f>IF(男子!BJ152=0,"notOP","OPN")</f>
        <v>notOP</v>
      </c>
    </row>
    <row r="137" spans="1:15" ht="17.649999999999999">
      <c r="A137" s="1">
        <v>136</v>
      </c>
      <c r="B137" s="129" t="str">
        <f>IF(男子!B423="","",男子!B423+100000000)</f>
        <v/>
      </c>
      <c r="C137" s="137" t="str">
        <f>IF(B137="","",CONCATENATE(男子!C423," ","(",男子!E423,")"))</f>
        <v/>
      </c>
      <c r="D137" s="129" t="str">
        <f>IF(B137="","",男子!D423)</f>
        <v/>
      </c>
      <c r="E137" s="129" t="str">
        <f ca="1">IF($C137="","",CONCATENATE(VLOOKUP(OFFSET(男子!$B$15,3*A137,0),'登録データ（男）'!$A$3:$J$2328,9,FALSE)," ",VLOOKUP(OFFSET(男子!$B$15,3*A137,0),'登録データ（男）'!$A$3:$J$2328,10,FALSE)," ","(",LEFT(VLOOKUP(OFFSET(男子!$B$15,3*A137,0),'登録データ（男）'!$A$3:$J$2328,8,FALSE),2),")"))</f>
        <v/>
      </c>
      <c r="F137" s="129" t="str">
        <f t="shared" si="2"/>
        <v/>
      </c>
      <c r="G137" s="129" t="str">
        <f>IF(B137="","",VLOOKUP(基本情報登録!$D$10,'登録データ（男）'!$M$3:$P$65,3,FALSE))</f>
        <v/>
      </c>
      <c r="H137" s="129" t="str">
        <f>IF(B137="","",VLOOKUP(男子!B153,'登録データ（男）'!$A$3:$AA$2000,5,FALSE))</f>
        <v/>
      </c>
      <c r="I137" s="129" t="str">
        <f>IF(B137="","",男子!B423)</f>
        <v/>
      </c>
      <c r="J137" s="129" t="str">
        <f>IF(B137="","",男子!AM423)</f>
        <v/>
      </c>
      <c r="K137" s="129" t="str">
        <f>IF(B137="","",男子!AM424)</f>
        <v/>
      </c>
      <c r="L137" s="129" t="str">
        <f>IF(B137="","",男子!AM425)</f>
        <v/>
      </c>
      <c r="M137" s="129" t="str">
        <f>IF(男子!BH153=0,"notOP","OPN")</f>
        <v>notOP</v>
      </c>
      <c r="N137" s="129" t="str">
        <f>IF(男子!BI153=0,"notOP","OPN")</f>
        <v>notOP</v>
      </c>
      <c r="O137" s="129" t="str">
        <f>IF(男子!BJ153=0,"notOP","OPN")</f>
        <v>notOP</v>
      </c>
    </row>
    <row r="138" spans="1:15" ht="17.649999999999999">
      <c r="A138" s="1">
        <v>137</v>
      </c>
      <c r="B138" s="129" t="str">
        <f>IF(男子!B426="","",男子!B426+100000000)</f>
        <v/>
      </c>
      <c r="C138" s="137" t="str">
        <f>IF(B138="","",CONCATENATE(男子!C426," ","(",男子!E426,")"))</f>
        <v/>
      </c>
      <c r="D138" s="129" t="str">
        <f>IF(B138="","",男子!D426)</f>
        <v/>
      </c>
      <c r="E138" s="129" t="str">
        <f ca="1">IF($C138="","",CONCATENATE(VLOOKUP(OFFSET(男子!$B$15,3*A138,0),'登録データ（男）'!$A$3:$J$2328,9,FALSE)," ",VLOOKUP(OFFSET(男子!$B$15,3*A138,0),'登録データ（男）'!$A$3:$J$2328,10,FALSE)," ","(",LEFT(VLOOKUP(OFFSET(男子!$B$15,3*A138,0),'登録データ（男）'!$A$3:$J$2328,8,FALSE),2),")"))</f>
        <v/>
      </c>
      <c r="F138" s="129" t="str">
        <f t="shared" si="2"/>
        <v/>
      </c>
      <c r="G138" s="129" t="str">
        <f>IF(B138="","",VLOOKUP(基本情報登録!$D$10,'登録データ（男）'!$M$3:$P$65,3,FALSE))</f>
        <v/>
      </c>
      <c r="H138" s="129" t="str">
        <f>IF(B138="","",VLOOKUP(男子!B154,'登録データ（男）'!$A$3:$AA$2000,5,FALSE))</f>
        <v/>
      </c>
      <c r="I138" s="129" t="str">
        <f>IF(B138="","",男子!B426)</f>
        <v/>
      </c>
      <c r="J138" s="129" t="str">
        <f>IF(B138="","",男子!AM426)</f>
        <v/>
      </c>
      <c r="K138" s="129" t="str">
        <f>IF(B138="","",男子!AM427)</f>
        <v/>
      </c>
      <c r="L138" s="129" t="str">
        <f>IF(B138="","",男子!AM428)</f>
        <v/>
      </c>
      <c r="M138" s="129" t="str">
        <f>IF(男子!BH154=0,"notOP","OPN")</f>
        <v>notOP</v>
      </c>
      <c r="N138" s="129" t="str">
        <f>IF(男子!BI154=0,"notOP","OPN")</f>
        <v>notOP</v>
      </c>
      <c r="O138" s="129" t="str">
        <f>IF(男子!BJ154=0,"notOP","OPN")</f>
        <v>notOP</v>
      </c>
    </row>
    <row r="139" spans="1:15" ht="17.649999999999999">
      <c r="A139" s="1">
        <v>138</v>
      </c>
      <c r="B139" s="129" t="str">
        <f>IF(男子!B429="","",男子!B429+100000000)</f>
        <v/>
      </c>
      <c r="C139" s="137" t="str">
        <f>IF(B139="","",CONCATENATE(男子!C429," ","(",男子!E429,")"))</f>
        <v/>
      </c>
      <c r="D139" s="129" t="str">
        <f>IF(B139="","",男子!D429)</f>
        <v/>
      </c>
      <c r="E139" s="129" t="str">
        <f ca="1">IF($C139="","",CONCATENATE(VLOOKUP(OFFSET(男子!$B$15,3*A139,0),'登録データ（男）'!$A$3:$J$2328,9,FALSE)," ",VLOOKUP(OFFSET(男子!$B$15,3*A139,0),'登録データ（男）'!$A$3:$J$2328,10,FALSE)," ","(",LEFT(VLOOKUP(OFFSET(男子!$B$15,3*A139,0),'登録データ（男）'!$A$3:$J$2328,8,FALSE),2),")"))</f>
        <v/>
      </c>
      <c r="F139" s="129" t="str">
        <f t="shared" si="2"/>
        <v/>
      </c>
      <c r="G139" s="129" t="str">
        <f>IF(B139="","",VLOOKUP(基本情報登録!$D$10,'登録データ（男）'!$M$3:$P$65,3,FALSE))</f>
        <v/>
      </c>
      <c r="H139" s="129" t="str">
        <f>IF(B139="","",VLOOKUP(男子!B155,'登録データ（男）'!$A$3:$AA$2000,5,FALSE))</f>
        <v/>
      </c>
      <c r="I139" s="129" t="str">
        <f>IF(B139="","",男子!B429)</f>
        <v/>
      </c>
      <c r="J139" s="129" t="str">
        <f>IF(B139="","",男子!AM429)</f>
        <v/>
      </c>
      <c r="K139" s="129" t="str">
        <f>IF(B139="","",男子!AM430)</f>
        <v/>
      </c>
      <c r="L139" s="129" t="str">
        <f>IF(B139="","",男子!AM431)</f>
        <v/>
      </c>
      <c r="M139" s="129" t="str">
        <f>IF(男子!BH155=0,"notOP","OPN")</f>
        <v>notOP</v>
      </c>
      <c r="N139" s="129" t="str">
        <f>IF(男子!BI155=0,"notOP","OPN")</f>
        <v>notOP</v>
      </c>
      <c r="O139" s="129" t="str">
        <f>IF(男子!BJ155=0,"notOP","OPN")</f>
        <v>notOP</v>
      </c>
    </row>
    <row r="140" spans="1:15" ht="17.649999999999999">
      <c r="A140" s="1">
        <v>139</v>
      </c>
      <c r="B140" s="129" t="str">
        <f>IF(男子!B432="","",男子!B432+100000000)</f>
        <v/>
      </c>
      <c r="C140" s="137" t="str">
        <f>IF(B140="","",CONCATENATE(男子!C432," ","(",男子!E432,")"))</f>
        <v/>
      </c>
      <c r="D140" s="129" t="str">
        <f>IF(B140="","",男子!D432)</f>
        <v/>
      </c>
      <c r="E140" s="129" t="str">
        <f ca="1">IF($C140="","",CONCATENATE(VLOOKUP(OFFSET(男子!$B$15,3*A140,0),'登録データ（男）'!$A$3:$J$2328,9,FALSE)," ",VLOOKUP(OFFSET(男子!$B$15,3*A140,0),'登録データ（男）'!$A$3:$J$2328,10,FALSE)," ","(",LEFT(VLOOKUP(OFFSET(男子!$B$15,3*A140,0),'登録データ（男）'!$A$3:$J$2328,8,FALSE),2),")"))</f>
        <v/>
      </c>
      <c r="F140" s="129" t="str">
        <f t="shared" si="2"/>
        <v/>
      </c>
      <c r="G140" s="129" t="str">
        <f>IF(B140="","",VLOOKUP(基本情報登録!$D$10,'登録データ（男）'!$M$3:$P$65,3,FALSE))</f>
        <v/>
      </c>
      <c r="H140" s="129" t="str">
        <f>IF(B140="","",VLOOKUP(男子!B156,'登録データ（男）'!$A$3:$AA$2000,5,FALSE))</f>
        <v/>
      </c>
      <c r="I140" s="129" t="str">
        <f>IF(B140="","",男子!B432)</f>
        <v/>
      </c>
      <c r="J140" s="129" t="str">
        <f>IF(B140="","",男子!AM432)</f>
        <v/>
      </c>
      <c r="K140" s="129" t="str">
        <f>IF(B140="","",男子!AM433)</f>
        <v/>
      </c>
      <c r="L140" s="129" t="str">
        <f>IF(B140="","",男子!AM434)</f>
        <v/>
      </c>
      <c r="M140" s="129" t="str">
        <f>IF(男子!BH156=0,"notOP","OPN")</f>
        <v>notOP</v>
      </c>
      <c r="N140" s="129" t="str">
        <f>IF(男子!BI156=0,"notOP","OPN")</f>
        <v>notOP</v>
      </c>
      <c r="O140" s="129" t="str">
        <f>IF(男子!BJ156=0,"notOP","OPN")</f>
        <v>notOP</v>
      </c>
    </row>
    <row r="141" spans="1:15" ht="17.649999999999999">
      <c r="A141" s="1">
        <v>140</v>
      </c>
      <c r="B141" s="129" t="str">
        <f>IF(男子!B435="","",男子!B435+100000000)</f>
        <v/>
      </c>
      <c r="C141" s="137" t="str">
        <f>IF(B141="","",CONCATENATE(男子!C435," ","(",男子!E435,")"))</f>
        <v/>
      </c>
      <c r="D141" s="129" t="str">
        <f>IF(B141="","",男子!D435)</f>
        <v/>
      </c>
      <c r="E141" s="129" t="str">
        <f ca="1">IF($C141="","",CONCATENATE(VLOOKUP(OFFSET(男子!$B$15,3*A141,0),'登録データ（男）'!$A$3:$J$2328,9,FALSE)," ",VLOOKUP(OFFSET(男子!$B$15,3*A141,0),'登録データ（男）'!$A$3:$J$2328,10,FALSE)," ","(",LEFT(VLOOKUP(OFFSET(男子!$B$15,3*A141,0),'登録データ（男）'!$A$3:$J$2328,8,FALSE),2),")"))</f>
        <v/>
      </c>
      <c r="F141" s="129" t="str">
        <f t="shared" si="2"/>
        <v/>
      </c>
      <c r="G141" s="129" t="str">
        <f>IF(B141="","",VLOOKUP(基本情報登録!$D$10,'登録データ（男）'!$M$3:$P$65,3,FALSE))</f>
        <v/>
      </c>
      <c r="H141" s="129" t="str">
        <f>IF(B141="","",VLOOKUP(男子!B157,'登録データ（男）'!$A$3:$AA$2000,5,FALSE))</f>
        <v/>
      </c>
      <c r="I141" s="129" t="str">
        <f>IF(B141="","",男子!B435)</f>
        <v/>
      </c>
      <c r="J141" s="129" t="str">
        <f>IF(B141="","",男子!AM435)</f>
        <v/>
      </c>
      <c r="K141" s="129" t="str">
        <f>IF(B141="","",男子!AM436)</f>
        <v/>
      </c>
      <c r="L141" s="129" t="str">
        <f>IF(B141="","",男子!AM437)</f>
        <v/>
      </c>
      <c r="M141" s="129" t="str">
        <f>IF(男子!BH157=0,"notOP","OPN")</f>
        <v>notOP</v>
      </c>
      <c r="N141" s="129" t="str">
        <f>IF(男子!BI157=0,"notOP","OPN")</f>
        <v>notOP</v>
      </c>
      <c r="O141" s="129" t="str">
        <f>IF(男子!BJ157=0,"notOP","OPN")</f>
        <v>notOP</v>
      </c>
    </row>
    <row r="142" spans="1:15" ht="17.649999999999999">
      <c r="A142" s="1">
        <v>141</v>
      </c>
      <c r="B142" s="129" t="str">
        <f>IF(男子!B438="","",男子!B438+100000000)</f>
        <v/>
      </c>
      <c r="C142" s="137" t="str">
        <f>IF(B142="","",CONCATENATE(男子!C438," ","(",男子!E438,")"))</f>
        <v/>
      </c>
      <c r="D142" s="129" t="str">
        <f>IF(B142="","",男子!D438)</f>
        <v/>
      </c>
      <c r="E142" s="129" t="str">
        <f ca="1">IF($C142="","",CONCATENATE(VLOOKUP(OFFSET(男子!$B$15,3*A142,0),'登録データ（男）'!$A$3:$J$2328,9,FALSE)," ",VLOOKUP(OFFSET(男子!$B$15,3*A142,0),'登録データ（男）'!$A$3:$J$2328,10,FALSE)," ","(",LEFT(VLOOKUP(OFFSET(男子!$B$15,3*A142,0),'登録データ（男）'!$A$3:$J$2328,8,FALSE),2),")"))</f>
        <v/>
      </c>
      <c r="F142" s="129" t="str">
        <f t="shared" si="2"/>
        <v/>
      </c>
      <c r="G142" s="129" t="str">
        <f>IF(B142="","",VLOOKUP(基本情報登録!$D$10,'登録データ（男）'!$M$3:$P$65,3,FALSE))</f>
        <v/>
      </c>
      <c r="H142" s="129" t="str">
        <f>IF(B142="","",VLOOKUP(男子!B158,'登録データ（男）'!$A$3:$AA$2000,5,FALSE))</f>
        <v/>
      </c>
      <c r="I142" s="129" t="str">
        <f>IF(B142="","",男子!B438)</f>
        <v/>
      </c>
      <c r="J142" s="129" t="str">
        <f>IF(B142="","",男子!AM438)</f>
        <v/>
      </c>
      <c r="K142" s="129" t="str">
        <f>IF(B142="","",男子!AM439)</f>
        <v/>
      </c>
      <c r="L142" s="129" t="str">
        <f>IF(B142="","",男子!AM440)</f>
        <v/>
      </c>
      <c r="M142" s="129" t="str">
        <f>IF(男子!BH158=0,"notOP","OPN")</f>
        <v>notOP</v>
      </c>
      <c r="N142" s="129" t="str">
        <f>IF(男子!BI158=0,"notOP","OPN")</f>
        <v>notOP</v>
      </c>
      <c r="O142" s="129" t="str">
        <f>IF(男子!BJ158=0,"notOP","OPN")</f>
        <v>notOP</v>
      </c>
    </row>
    <row r="143" spans="1:15" ht="17.649999999999999">
      <c r="A143" s="1">
        <v>142</v>
      </c>
      <c r="B143" s="129" t="str">
        <f>IF(男子!B441="","",男子!B441+100000000)</f>
        <v/>
      </c>
      <c r="C143" s="137" t="str">
        <f>IF(B143="","",CONCATENATE(男子!C441," ","(",男子!E441,")"))</f>
        <v/>
      </c>
      <c r="D143" s="129" t="str">
        <f>IF(B143="","",男子!D441)</f>
        <v/>
      </c>
      <c r="E143" s="129" t="str">
        <f ca="1">IF($C143="","",CONCATENATE(VLOOKUP(OFFSET(男子!$B$15,3*A143,0),'登録データ（男）'!$A$3:$J$2328,9,FALSE)," ",VLOOKUP(OFFSET(男子!$B$15,3*A143,0),'登録データ（男）'!$A$3:$J$2328,10,FALSE)," ","(",LEFT(VLOOKUP(OFFSET(男子!$B$15,3*A143,0),'登録データ（男）'!$A$3:$J$2328,8,FALSE),2),")"))</f>
        <v/>
      </c>
      <c r="F143" s="129" t="str">
        <f t="shared" si="2"/>
        <v/>
      </c>
      <c r="G143" s="129" t="str">
        <f>IF(B143="","",VLOOKUP(基本情報登録!$D$10,'登録データ（男）'!$M$3:$P$65,3,FALSE))</f>
        <v/>
      </c>
      <c r="H143" s="129" t="str">
        <f>IF(B143="","",VLOOKUP(男子!B159,'登録データ（男）'!$A$3:$AA$2000,5,FALSE))</f>
        <v/>
      </c>
      <c r="I143" s="129" t="str">
        <f>IF(B143="","",男子!B441)</f>
        <v/>
      </c>
      <c r="J143" s="129" t="str">
        <f>IF(B143="","",男子!AM441)</f>
        <v/>
      </c>
      <c r="K143" s="129" t="str">
        <f>IF(B143="","",男子!AM442)</f>
        <v/>
      </c>
      <c r="L143" s="129" t="str">
        <f>IF(B143="","",男子!AM443)</f>
        <v/>
      </c>
      <c r="M143" s="129" t="str">
        <f>IF(男子!BH159=0,"notOP","OPN")</f>
        <v>notOP</v>
      </c>
      <c r="N143" s="129" t="str">
        <f>IF(男子!BI159=0,"notOP","OPN")</f>
        <v>notOP</v>
      </c>
      <c r="O143" s="129" t="str">
        <f>IF(男子!BJ159=0,"notOP","OPN")</f>
        <v>notOP</v>
      </c>
    </row>
    <row r="144" spans="1:15" ht="17.649999999999999">
      <c r="A144" s="1">
        <v>143</v>
      </c>
      <c r="B144" s="129" t="str">
        <f>IF(男子!B444="","",男子!B444+100000000)</f>
        <v/>
      </c>
      <c r="C144" s="137" t="str">
        <f>IF(B144="","",CONCATENATE(男子!C444," ","(",男子!E444,")"))</f>
        <v/>
      </c>
      <c r="D144" s="129" t="str">
        <f>IF(B144="","",男子!D444)</f>
        <v/>
      </c>
      <c r="E144" s="129" t="str">
        <f ca="1">IF($C144="","",CONCATENATE(VLOOKUP(OFFSET(男子!$B$15,3*A144,0),'登録データ（男）'!$A$3:$J$2328,9,FALSE)," ",VLOOKUP(OFFSET(男子!$B$15,3*A144,0),'登録データ（男）'!$A$3:$J$2328,10,FALSE)," ","(",LEFT(VLOOKUP(OFFSET(男子!$B$15,3*A144,0),'登録データ（男）'!$A$3:$J$2328,8,FALSE),2),")"))</f>
        <v/>
      </c>
      <c r="F144" s="129" t="str">
        <f t="shared" si="2"/>
        <v/>
      </c>
      <c r="G144" s="129" t="str">
        <f>IF(B144="","",VLOOKUP(基本情報登録!$D$10,'登録データ（男）'!$M$3:$P$65,3,FALSE))</f>
        <v/>
      </c>
      <c r="H144" s="129" t="str">
        <f>IF(B144="","",VLOOKUP(男子!B160,'登録データ（男）'!$A$3:$AA$2000,5,FALSE))</f>
        <v/>
      </c>
      <c r="I144" s="129" t="str">
        <f>IF(B144="","",男子!B444)</f>
        <v/>
      </c>
      <c r="J144" s="129" t="str">
        <f>IF(B144="","",男子!AM444)</f>
        <v/>
      </c>
      <c r="K144" s="129" t="str">
        <f>IF(B144="","",男子!AM445)</f>
        <v/>
      </c>
      <c r="L144" s="129" t="str">
        <f>IF(B144="","",男子!AM446)</f>
        <v/>
      </c>
      <c r="M144" s="129" t="str">
        <f>IF(男子!BH160=0,"notOP","OPN")</f>
        <v>notOP</v>
      </c>
      <c r="N144" s="129" t="str">
        <f>IF(男子!BI160=0,"notOP","OPN")</f>
        <v>notOP</v>
      </c>
      <c r="O144" s="129" t="str">
        <f>IF(男子!BJ160=0,"notOP","OPN")</f>
        <v>notOP</v>
      </c>
    </row>
    <row r="145" spans="1:15" ht="17.649999999999999">
      <c r="A145" s="1">
        <v>144</v>
      </c>
      <c r="B145" s="129" t="str">
        <f>IF(男子!B447="","",男子!B447+100000000)</f>
        <v/>
      </c>
      <c r="C145" s="137" t="str">
        <f>IF(B145="","",CONCATENATE(男子!C447," ","(",男子!E447,")"))</f>
        <v/>
      </c>
      <c r="D145" s="129" t="str">
        <f>IF(B145="","",男子!D447)</f>
        <v/>
      </c>
      <c r="E145" s="129" t="str">
        <f ca="1">IF($C145="","",CONCATENATE(VLOOKUP(OFFSET(男子!$B$15,3*A145,0),'登録データ（男）'!$A$3:$J$2328,9,FALSE)," ",VLOOKUP(OFFSET(男子!$B$15,3*A145,0),'登録データ（男）'!$A$3:$J$2328,10,FALSE)," ","(",LEFT(VLOOKUP(OFFSET(男子!$B$15,3*A145,0),'登録データ（男）'!$A$3:$J$2328,8,FALSE),2),")"))</f>
        <v/>
      </c>
      <c r="F145" s="129" t="str">
        <f t="shared" si="2"/>
        <v/>
      </c>
      <c r="G145" s="129" t="str">
        <f>IF(B145="","",VLOOKUP(基本情報登録!$D$10,'登録データ（男）'!$M$3:$P$65,3,FALSE))</f>
        <v/>
      </c>
      <c r="H145" s="129" t="str">
        <f>IF(B145="","",VLOOKUP(男子!B161,'登録データ（男）'!$A$3:$AA$2000,5,FALSE))</f>
        <v/>
      </c>
      <c r="I145" s="129" t="str">
        <f>IF(B145="","",男子!B447)</f>
        <v/>
      </c>
      <c r="J145" s="129" t="str">
        <f>IF(B145="","",男子!AM447)</f>
        <v/>
      </c>
      <c r="K145" s="129" t="str">
        <f>IF(B145="","",男子!AM448)</f>
        <v/>
      </c>
      <c r="L145" s="129" t="str">
        <f>IF(B145="","",男子!AM449)</f>
        <v/>
      </c>
      <c r="M145" s="129" t="str">
        <f>IF(男子!BH161=0,"notOP","OPN")</f>
        <v>notOP</v>
      </c>
      <c r="N145" s="129" t="str">
        <f>IF(男子!BI161=0,"notOP","OPN")</f>
        <v>notOP</v>
      </c>
      <c r="O145" s="129" t="str">
        <f>IF(男子!BJ161=0,"notOP","OPN")</f>
        <v>notOP</v>
      </c>
    </row>
    <row r="146" spans="1:15" ht="17.649999999999999">
      <c r="A146" s="1">
        <v>145</v>
      </c>
      <c r="B146" s="129" t="str">
        <f>IF(男子!B450="","",男子!B450+100000000)</f>
        <v/>
      </c>
      <c r="C146" s="137" t="str">
        <f>IF(B146="","",CONCATENATE(男子!C450," ","(",男子!E450,")"))</f>
        <v/>
      </c>
      <c r="D146" s="129" t="str">
        <f>IF(B146="","",男子!D450)</f>
        <v/>
      </c>
      <c r="E146" s="129" t="str">
        <f ca="1">IF($C146="","",CONCATENATE(VLOOKUP(OFFSET(男子!$B$15,3*A146,0),'登録データ（男）'!$A$3:$J$2328,9,FALSE)," ",VLOOKUP(OFFSET(男子!$B$15,3*A146,0),'登録データ（男）'!$A$3:$J$2328,10,FALSE)," ","(",LEFT(VLOOKUP(OFFSET(男子!$B$15,3*A146,0),'登録データ（男）'!$A$3:$J$2328,8,FALSE),2),")"))</f>
        <v/>
      </c>
      <c r="F146" s="129" t="str">
        <f t="shared" si="2"/>
        <v/>
      </c>
      <c r="G146" s="129" t="str">
        <f>IF(B146="","",VLOOKUP(基本情報登録!$D$10,'登録データ（男）'!$M$3:$P$65,3,FALSE))</f>
        <v/>
      </c>
      <c r="H146" s="129" t="str">
        <f>IF(B146="","",VLOOKUP(男子!B162,'登録データ（男）'!$A$3:$AA$2000,5,FALSE))</f>
        <v/>
      </c>
      <c r="I146" s="129" t="str">
        <f>IF(B146="","",男子!B450)</f>
        <v/>
      </c>
      <c r="J146" s="129" t="str">
        <f>IF(B146="","",男子!AM450)</f>
        <v/>
      </c>
      <c r="K146" s="129" t="str">
        <f>IF(B146="","",男子!AM451)</f>
        <v/>
      </c>
      <c r="L146" s="129" t="str">
        <f>IF(B146="","",男子!AM452)</f>
        <v/>
      </c>
      <c r="M146" s="129" t="str">
        <f>IF(男子!BH162=0,"notOP","OPN")</f>
        <v>notOP</v>
      </c>
      <c r="N146" s="129" t="str">
        <f>IF(男子!BI162=0,"notOP","OPN")</f>
        <v>notOP</v>
      </c>
      <c r="O146" s="129" t="str">
        <f>IF(男子!BJ162=0,"notOP","OPN")</f>
        <v>notOP</v>
      </c>
    </row>
    <row r="147" spans="1:15" ht="17.649999999999999">
      <c r="A147" s="1">
        <v>146</v>
      </c>
      <c r="B147" s="129" t="str">
        <f>IF(男子!B453="","",男子!B453+100000000)</f>
        <v/>
      </c>
      <c r="C147" s="137" t="str">
        <f>IF(B147="","",CONCATENATE(男子!C453," ","(",男子!E453,")"))</f>
        <v/>
      </c>
      <c r="D147" s="129" t="str">
        <f>IF(B147="","",男子!D453)</f>
        <v/>
      </c>
      <c r="E147" s="129" t="str">
        <f ca="1">IF($C147="","",CONCATENATE(VLOOKUP(OFFSET(男子!$B$15,3*A147,0),'登録データ（男）'!$A$3:$J$2328,9,FALSE)," ",VLOOKUP(OFFSET(男子!$B$15,3*A147,0),'登録データ（男）'!$A$3:$J$2328,10,FALSE)," ","(",LEFT(VLOOKUP(OFFSET(男子!$B$15,3*A147,0),'登録データ（男）'!$A$3:$J$2328,8,FALSE),2),")"))</f>
        <v/>
      </c>
      <c r="F147" s="129" t="str">
        <f t="shared" si="2"/>
        <v/>
      </c>
      <c r="G147" s="129" t="str">
        <f>IF(B147="","",VLOOKUP(基本情報登録!$D$10,'登録データ（男）'!$M$3:$P$65,3,FALSE))</f>
        <v/>
      </c>
      <c r="H147" s="129" t="str">
        <f>IF(B147="","",VLOOKUP(男子!B163,'登録データ（男）'!$A$3:$AA$2000,5,FALSE))</f>
        <v/>
      </c>
      <c r="I147" s="129" t="str">
        <f>IF(B147="","",男子!B453)</f>
        <v/>
      </c>
      <c r="J147" s="129" t="str">
        <f>IF(B147="","",男子!AM453)</f>
        <v/>
      </c>
      <c r="K147" s="129" t="str">
        <f>IF(B147="","",男子!AM454)</f>
        <v/>
      </c>
      <c r="L147" s="129" t="str">
        <f>IF(B147="","",男子!AM455)</f>
        <v/>
      </c>
      <c r="M147" s="129" t="str">
        <f>IF(男子!BH163=0,"notOP","OPN")</f>
        <v>notOP</v>
      </c>
      <c r="N147" s="129" t="str">
        <f>IF(男子!BI163=0,"notOP","OPN")</f>
        <v>notOP</v>
      </c>
      <c r="O147" s="129" t="str">
        <f>IF(男子!BJ163=0,"notOP","OPN")</f>
        <v>notOP</v>
      </c>
    </row>
    <row r="148" spans="1:15" ht="17.649999999999999">
      <c r="A148" s="1">
        <v>147</v>
      </c>
      <c r="B148" s="129" t="str">
        <f>IF(男子!B456="","",男子!B456+100000000)</f>
        <v/>
      </c>
      <c r="C148" s="137" t="str">
        <f>IF(B148="","",CONCATENATE(男子!C456," ","(",男子!E456,")"))</f>
        <v/>
      </c>
      <c r="D148" s="129" t="str">
        <f>IF(B148="","",男子!D456)</f>
        <v/>
      </c>
      <c r="E148" s="129" t="str">
        <f ca="1">IF($C148="","",CONCATENATE(VLOOKUP(OFFSET(男子!$B$15,3*A148,0),'登録データ（男）'!$A$3:$J$2328,9,FALSE)," ",VLOOKUP(OFFSET(男子!$B$15,3*A148,0),'登録データ（男）'!$A$3:$J$2328,10,FALSE)," ","(",LEFT(VLOOKUP(OFFSET(男子!$B$15,3*A148,0),'登録データ（男）'!$A$3:$J$2328,8,FALSE),2),")"))</f>
        <v/>
      </c>
      <c r="F148" s="129" t="str">
        <f t="shared" si="2"/>
        <v/>
      </c>
      <c r="G148" s="129" t="str">
        <f>IF(B148="","",VLOOKUP(基本情報登録!$D$10,'登録データ（男）'!$M$3:$P$65,3,FALSE))</f>
        <v/>
      </c>
      <c r="H148" s="129" t="str">
        <f>IF(B148="","",VLOOKUP(男子!B164,'登録データ（男）'!$A$3:$AA$2000,5,FALSE))</f>
        <v/>
      </c>
      <c r="I148" s="129" t="str">
        <f>IF(B148="","",男子!B456)</f>
        <v/>
      </c>
      <c r="J148" s="129" t="str">
        <f>IF(B148="","",男子!AM456)</f>
        <v/>
      </c>
      <c r="K148" s="129" t="str">
        <f>IF(B148="","",男子!AM457)</f>
        <v/>
      </c>
      <c r="L148" s="129" t="str">
        <f>IF(B148="","",男子!AM458)</f>
        <v/>
      </c>
      <c r="M148" s="129" t="str">
        <f>IF(男子!BH164=0,"notOP","OPN")</f>
        <v>notOP</v>
      </c>
      <c r="N148" s="129" t="str">
        <f>IF(男子!BI164=0,"notOP","OPN")</f>
        <v>notOP</v>
      </c>
      <c r="O148" s="129" t="str">
        <f>IF(男子!BJ164=0,"notOP","OPN")</f>
        <v>notOP</v>
      </c>
    </row>
    <row r="149" spans="1:15" ht="17.649999999999999">
      <c r="A149" s="1">
        <v>148</v>
      </c>
      <c r="B149" s="129" t="str">
        <f>IF(男子!B459="","",男子!B459+100000000)</f>
        <v/>
      </c>
      <c r="C149" s="137" t="str">
        <f>IF(B149="","",CONCATENATE(男子!C459," ","(",男子!E459,")"))</f>
        <v/>
      </c>
      <c r="D149" s="129" t="str">
        <f>IF(B149="","",男子!D459)</f>
        <v/>
      </c>
      <c r="E149" s="129" t="str">
        <f ca="1">IF($C149="","",CONCATENATE(VLOOKUP(OFFSET(男子!$B$15,3*A149,0),'登録データ（男）'!$A$3:$J$2328,9,FALSE)," ",VLOOKUP(OFFSET(男子!$B$15,3*A149,0),'登録データ（男）'!$A$3:$J$2328,10,FALSE)," ","(",LEFT(VLOOKUP(OFFSET(男子!$B$15,3*A149,0),'登録データ（男）'!$A$3:$J$2328,8,FALSE),2),")"))</f>
        <v/>
      </c>
      <c r="F149" s="129" t="str">
        <f t="shared" si="2"/>
        <v/>
      </c>
      <c r="G149" s="129" t="str">
        <f>IF(B149="","",VLOOKUP(基本情報登録!$D$10,'登録データ（男）'!$M$3:$P$65,3,FALSE))</f>
        <v/>
      </c>
      <c r="H149" s="129" t="str">
        <f>IF(B149="","",VLOOKUP(男子!B165,'登録データ（男）'!$A$3:$AA$2000,5,FALSE))</f>
        <v/>
      </c>
      <c r="I149" s="129" t="str">
        <f>IF(B149="","",男子!B459)</f>
        <v/>
      </c>
      <c r="J149" s="129" t="str">
        <f>IF(B149="","",男子!AM459)</f>
        <v/>
      </c>
      <c r="K149" s="129" t="str">
        <f>IF(B149="","",男子!AM460)</f>
        <v/>
      </c>
      <c r="L149" s="129" t="str">
        <f>IF(B149="","",男子!AM461)</f>
        <v/>
      </c>
      <c r="M149" s="129" t="str">
        <f>IF(男子!BH165=0,"notOP","OPN")</f>
        <v>notOP</v>
      </c>
      <c r="N149" s="129" t="str">
        <f>IF(男子!BI165=0,"notOP","OPN")</f>
        <v>notOP</v>
      </c>
      <c r="O149" s="129" t="str">
        <f>IF(男子!BJ165=0,"notOP","OPN")</f>
        <v>notOP</v>
      </c>
    </row>
    <row r="150" spans="1:15" ht="17.649999999999999">
      <c r="A150" s="1">
        <v>149</v>
      </c>
      <c r="B150" s="129" t="str">
        <f>IF(男子!B462="","",男子!B462+100000000)</f>
        <v/>
      </c>
      <c r="C150" s="137" t="str">
        <f>IF(B150="","",CONCATENATE(男子!C462," ","(",男子!E462,")"))</f>
        <v/>
      </c>
      <c r="D150" s="129" t="str">
        <f>IF(B150="","",男子!D462)</f>
        <v/>
      </c>
      <c r="E150" s="129" t="str">
        <f ca="1">IF($C150="","",CONCATENATE(VLOOKUP(OFFSET(男子!$B$15,3*A150,0),'登録データ（男）'!$A$3:$J$2328,9,FALSE)," ",VLOOKUP(OFFSET(男子!$B$15,3*A150,0),'登録データ（男）'!$A$3:$J$2328,10,FALSE)," ","(",LEFT(VLOOKUP(OFFSET(男子!$B$15,3*A150,0),'登録データ（男）'!$A$3:$J$2328,8,FALSE),2),")"))</f>
        <v/>
      </c>
      <c r="F150" s="129" t="str">
        <f t="shared" si="2"/>
        <v/>
      </c>
      <c r="G150" s="129" t="str">
        <f>IF(B150="","",VLOOKUP(基本情報登録!$D$10,'登録データ（男）'!$M$3:$P$65,3,FALSE))</f>
        <v/>
      </c>
      <c r="H150" s="129" t="str">
        <f>IF(B150="","",VLOOKUP(男子!B166,'登録データ（男）'!$A$3:$AA$2000,5,FALSE))</f>
        <v/>
      </c>
      <c r="I150" s="129" t="str">
        <f>IF(B150="","",男子!B462)</f>
        <v/>
      </c>
      <c r="J150" s="129" t="str">
        <f>IF(B150="","",男子!AM462)</f>
        <v/>
      </c>
      <c r="K150" s="129" t="str">
        <f>IF(B150="","",男子!AM463)</f>
        <v/>
      </c>
      <c r="L150" s="129" t="str">
        <f>IF(B150="","",男子!AM464)</f>
        <v/>
      </c>
      <c r="M150" s="129" t="str">
        <f>IF(男子!BH166=0,"notOP","OPN")</f>
        <v>notOP</v>
      </c>
      <c r="N150" s="129" t="str">
        <f>IF(男子!BI166=0,"notOP","OPN")</f>
        <v>notOP</v>
      </c>
      <c r="O150" s="129" t="str">
        <f>IF(男子!BJ166=0,"notOP","OPN")</f>
        <v>notOP</v>
      </c>
    </row>
    <row r="151" spans="1:15" ht="17.649999999999999">
      <c r="A151" s="1">
        <v>150</v>
      </c>
      <c r="B151" s="129" t="str">
        <f>IF(男子!B465="","",男子!B465+100000000)</f>
        <v/>
      </c>
      <c r="C151" s="137" t="str">
        <f>IF(B151="","",CONCATENATE(男子!C465," ","(",男子!E465,")"))</f>
        <v/>
      </c>
      <c r="D151" s="129" t="str">
        <f>IF(B151="","",男子!D465)</f>
        <v/>
      </c>
      <c r="E151" s="129" t="str">
        <f ca="1">IF($C151="","",CONCATENATE(VLOOKUP(OFFSET(男子!$B$15,3*A151,0),'登録データ（男）'!$A$3:$J$2328,9,FALSE)," ",VLOOKUP(OFFSET(男子!$B$15,3*A151,0),'登録データ（男）'!$A$3:$J$2328,10,FALSE)," ","(",LEFT(VLOOKUP(OFFSET(男子!$B$15,3*A151,0),'登録データ（男）'!$A$3:$J$2328,8,FALSE),2),")"))</f>
        <v/>
      </c>
      <c r="F151" s="129" t="str">
        <f t="shared" si="2"/>
        <v/>
      </c>
      <c r="G151" s="129" t="str">
        <f>IF(B151="","",VLOOKUP(基本情報登録!$D$10,'登録データ（男）'!$M$3:$P$57,3,FALSE))</f>
        <v/>
      </c>
      <c r="H151" s="129" t="str">
        <f>IF(B151="","",VLOOKUP(男子!B167,'登録データ（男）'!$A$3:$AA$2000,5,FALSE))</f>
        <v/>
      </c>
      <c r="I151" s="129" t="str">
        <f>IF(B151="","",男子!B465)</f>
        <v/>
      </c>
      <c r="J151" s="129" t="str">
        <f>IF(B151="","",男子!AM465)</f>
        <v/>
      </c>
      <c r="K151" s="129" t="str">
        <f>IF(B151="","",男子!AM466)</f>
        <v/>
      </c>
      <c r="L151" s="129" t="str">
        <f>IF(B151="","",男子!AM467)</f>
        <v/>
      </c>
      <c r="M151" s="129" t="str">
        <f>IF(男子!BH167=0,"notOP","OPN")</f>
        <v>notOP</v>
      </c>
      <c r="N151" s="129" t="str">
        <f>IF(男子!BI167=0,"notOP","OPN")</f>
        <v>notOP</v>
      </c>
      <c r="O151" s="129" t="str">
        <f>IF(男子!BJ167=0,"notOP","OPN")</f>
        <v>notOP</v>
      </c>
    </row>
    <row r="152" spans="1:15">
      <c r="A152" s="1">
        <v>151</v>
      </c>
      <c r="B152" s="129"/>
      <c r="C152" s="129"/>
      <c r="D152" s="129"/>
      <c r="E152" s="129" t="str">
        <f ca="1">IF($C152="","",CONCATENATE(VLOOKUP(OFFSET(男子!$B$15,3*A152,0),'登録データ（男）'!$A$3:$J$2328,9,FALSE)," ",VLOOKUP(OFFSET(男子!$B$15,3*A152,0),'登録データ（男）'!$A$3:$J$2328,10,FALSE)," ","(",LEFT(VLOOKUP(OFFSET(男子!$B$15,3*A152,0),'登録データ（男）'!$A$3:$J$2328,8,FALSE),2),")"))</f>
        <v/>
      </c>
      <c r="F152" s="129"/>
      <c r="G152" s="129"/>
      <c r="H152" s="129" t="str">
        <f>IF(B152="","",VLOOKUP(男子!B168,'登録データ（男）'!$A$3:$AA$2000,5,FALSE))</f>
        <v/>
      </c>
      <c r="I152" s="129"/>
      <c r="J152" s="129"/>
      <c r="K152" s="129"/>
      <c r="L152" s="129"/>
      <c r="M152" s="129" t="str">
        <f>IF(男子!BH168=0,"notOP","OPN")</f>
        <v>notOP</v>
      </c>
      <c r="N152" s="129" t="str">
        <f>IF(男子!BI168=0,"notOP","OPN")</f>
        <v>notOP</v>
      </c>
      <c r="O152" s="129" t="str">
        <f>IF(男子!BJ168=0,"notOP","OPN")</f>
        <v>notOP</v>
      </c>
    </row>
    <row r="153" spans="1:15">
      <c r="A153" s="1">
        <v>152</v>
      </c>
      <c r="B153" s="129"/>
      <c r="C153" s="129"/>
      <c r="D153" s="129"/>
      <c r="E153" s="129" t="str">
        <f ca="1">IF($C153="","",CONCATENATE(VLOOKUP(OFFSET(男子!$B$15,3*A153,0),'登録データ（男）'!$A$3:$J$2328,9,FALSE)," ",VLOOKUP(OFFSET(男子!$B$15,3*A153,0),'登録データ（男）'!$A$3:$J$2328,10,FALSE)," ","(",LEFT(VLOOKUP(OFFSET(男子!$B$15,3*A153,0),'登録データ（男）'!$A$3:$J$2328,8,FALSE),2),")"))</f>
        <v/>
      </c>
      <c r="F153" s="129"/>
      <c r="G153" s="129"/>
      <c r="H153" s="129" t="str">
        <f>IF(B153="","",VLOOKUP(男子!B169,'登録データ（男）'!$A$3:$AA$2000,5,FALSE))</f>
        <v/>
      </c>
      <c r="I153" s="129"/>
      <c r="J153" s="129"/>
      <c r="K153" s="129"/>
      <c r="L153" s="129"/>
      <c r="M153" s="129" t="str">
        <f>IF(男子!BH169=0,"notOP","OPN")</f>
        <v>notOP</v>
      </c>
      <c r="N153" s="129" t="str">
        <f>IF(男子!BI169=0,"notOP","OPN")</f>
        <v>notOP</v>
      </c>
      <c r="O153" s="129" t="str">
        <f>IF(男子!BJ169=0,"notOP","OPN")</f>
        <v>notOP</v>
      </c>
    </row>
    <row r="154" spans="1:15">
      <c r="A154" s="1">
        <v>153</v>
      </c>
      <c r="B154" s="129"/>
      <c r="C154" s="129"/>
      <c r="D154" s="129"/>
      <c r="E154" s="129" t="str">
        <f ca="1">IF($C154="","",CONCATENATE(VLOOKUP(OFFSET(男子!$B$15,3*A154,0),'登録データ（男）'!$A$3:$J$2328,9,FALSE)," ",VLOOKUP(OFFSET(男子!$B$15,3*A154,0),'登録データ（男）'!$A$3:$J$2328,10,FALSE)," ","(",LEFT(VLOOKUP(OFFSET(男子!$B$15,3*A154,0),'登録データ（男）'!$A$3:$J$2328,8,FALSE),2),")"))</f>
        <v/>
      </c>
      <c r="F154" s="129"/>
      <c r="G154" s="129"/>
      <c r="H154" s="129" t="str">
        <f>IF(B154="","",VLOOKUP(男子!B170,'登録データ（男）'!$A$3:$AA$2000,5,FALSE))</f>
        <v/>
      </c>
      <c r="I154" s="129"/>
      <c r="J154" s="129"/>
      <c r="K154" s="129"/>
      <c r="L154" s="129"/>
      <c r="M154" s="129" t="str">
        <f>IF(男子!BH170=0,"notOP","OPN")</f>
        <v>notOP</v>
      </c>
      <c r="N154" s="129" t="str">
        <f>IF(男子!BI170=0,"notOP","OPN")</f>
        <v>notOP</v>
      </c>
      <c r="O154" s="129" t="str">
        <f>IF(男子!BJ170=0,"notOP","OPN")</f>
        <v>notOP</v>
      </c>
    </row>
    <row r="155" spans="1:15">
      <c r="A155" s="1">
        <v>154</v>
      </c>
      <c r="B155" s="129"/>
      <c r="C155" s="129"/>
      <c r="D155" s="129"/>
      <c r="E155" s="129" t="str">
        <f ca="1">IF($C155="","",CONCATENATE(VLOOKUP(OFFSET(男子!$B$15,3*A155,0),'登録データ（男）'!$A$3:$J$2328,9,FALSE)," ",VLOOKUP(OFFSET(男子!$B$15,3*A155,0),'登録データ（男）'!$A$3:$J$2328,10,FALSE)," ","(",LEFT(VLOOKUP(OFFSET(男子!$B$15,3*A155,0),'登録データ（男）'!$A$3:$J$2328,8,FALSE),2),")"))</f>
        <v/>
      </c>
      <c r="F155" s="129"/>
      <c r="G155" s="129"/>
      <c r="H155" s="129" t="str">
        <f>IF(B155="","",VLOOKUP(男子!B171,'登録データ（男）'!$A$3:$AA$2000,5,FALSE))</f>
        <v/>
      </c>
      <c r="I155" s="129"/>
      <c r="J155" s="129"/>
      <c r="K155" s="129"/>
      <c r="L155" s="129"/>
      <c r="M155" s="129" t="str">
        <f>IF(男子!BH171=0,"notOP","OPN")</f>
        <v>notOP</v>
      </c>
      <c r="N155" s="129" t="str">
        <f>IF(男子!BI171=0,"notOP","OPN")</f>
        <v>notOP</v>
      </c>
      <c r="O155" s="129" t="str">
        <f>IF(男子!BJ171=0,"notOP","OPN")</f>
        <v>notOP</v>
      </c>
    </row>
    <row r="156" spans="1:15">
      <c r="A156" s="1">
        <v>155</v>
      </c>
      <c r="B156" s="129"/>
      <c r="C156" s="129"/>
      <c r="D156" s="129"/>
      <c r="E156" s="129" t="str">
        <f ca="1">IF($C156="","",CONCATENATE(VLOOKUP(OFFSET(男子!$B$15,3*A156,0),'登録データ（男）'!$A$3:$J$2328,9,FALSE)," ",VLOOKUP(OFFSET(男子!$B$15,3*A156,0),'登録データ（男）'!$A$3:$J$2328,10,FALSE)," ","(",LEFT(VLOOKUP(OFFSET(男子!$B$15,3*A156,0),'登録データ（男）'!$A$3:$J$2328,8,FALSE),2),")"))</f>
        <v/>
      </c>
      <c r="F156" s="129"/>
      <c r="G156" s="129"/>
      <c r="H156" s="129" t="str">
        <f>IF(B156="","",VLOOKUP(男子!B172,'登録データ（男）'!$A$3:$AA$2000,5,FALSE))</f>
        <v/>
      </c>
      <c r="I156" s="129"/>
      <c r="J156" s="129"/>
      <c r="K156" s="129"/>
      <c r="L156" s="129"/>
      <c r="M156" s="129" t="str">
        <f>IF(男子!BH172=0,"notOP","OPN")</f>
        <v>notOP</v>
      </c>
      <c r="N156" s="129" t="str">
        <f>IF(男子!BI172=0,"notOP","OPN")</f>
        <v>notOP</v>
      </c>
      <c r="O156" s="129" t="str">
        <f>IF(男子!BJ172=0,"notOP","OPN")</f>
        <v>notOP</v>
      </c>
    </row>
    <row r="157" spans="1:15">
      <c r="A157" s="1">
        <v>156</v>
      </c>
      <c r="B157" s="129"/>
      <c r="C157" s="129"/>
      <c r="D157" s="129"/>
      <c r="E157" s="129" t="str">
        <f ca="1">IF($C157="","",CONCATENATE(VLOOKUP(OFFSET(男子!$B$15,3*A157,0),'登録データ（男）'!$A$3:$J$2328,9,FALSE)," ",VLOOKUP(OFFSET(男子!$B$15,3*A157,0),'登録データ（男）'!$A$3:$J$2328,10,FALSE)," ","(",LEFT(VLOOKUP(OFFSET(男子!$B$15,3*A157,0),'登録データ（男）'!$A$3:$J$2328,8,FALSE),2),")"))</f>
        <v/>
      </c>
      <c r="F157" s="129"/>
      <c r="G157" s="129"/>
      <c r="H157" s="129" t="str">
        <f>IF(B157="","",VLOOKUP(男子!B173,'登録データ（男）'!$A$3:$AA$2000,5,FALSE))</f>
        <v/>
      </c>
      <c r="I157" s="129"/>
      <c r="J157" s="129"/>
      <c r="K157" s="129"/>
      <c r="L157" s="129"/>
      <c r="M157" s="129" t="str">
        <f>IF(男子!BH173=0,"notOP","OPN")</f>
        <v>notOP</v>
      </c>
      <c r="N157" s="129" t="str">
        <f>IF(男子!BI173=0,"notOP","OPN")</f>
        <v>notOP</v>
      </c>
      <c r="O157" s="129" t="str">
        <f>IF(男子!BJ173=0,"notOP","OPN")</f>
        <v>notOP</v>
      </c>
    </row>
    <row r="158" spans="1:15">
      <c r="A158" s="1">
        <v>157</v>
      </c>
      <c r="B158" s="129"/>
      <c r="C158" s="129"/>
      <c r="D158" s="129"/>
      <c r="E158" s="129" t="str">
        <f ca="1">IF($C158="","",CONCATENATE(VLOOKUP(OFFSET(男子!$B$15,3*A158,0),'登録データ（男）'!$A$3:$J$2328,9,FALSE)," ",VLOOKUP(OFFSET(男子!$B$15,3*A158,0),'登録データ（男）'!$A$3:$J$2328,10,FALSE)," ","(",LEFT(VLOOKUP(OFFSET(男子!$B$15,3*A158,0),'登録データ（男）'!$A$3:$J$2328,8,FALSE),2),")"))</f>
        <v/>
      </c>
      <c r="F158" s="129"/>
      <c r="G158" s="129"/>
      <c r="H158" s="129" t="str">
        <f>IF(B158="","",VLOOKUP(男子!B174,'登録データ（男）'!$A$3:$AA$2000,5,FALSE))</f>
        <v/>
      </c>
      <c r="I158" s="129"/>
      <c r="J158" s="129"/>
      <c r="K158" s="129"/>
      <c r="L158" s="129"/>
      <c r="M158" s="129" t="str">
        <f>IF(男子!BH174=0,"notOP","OPN")</f>
        <v>notOP</v>
      </c>
      <c r="N158" s="129" t="str">
        <f>IF(男子!BI174=0,"notOP","OPN")</f>
        <v>notOP</v>
      </c>
      <c r="O158" s="129" t="str">
        <f>IF(男子!BJ174=0,"notOP","OPN")</f>
        <v>notOP</v>
      </c>
    </row>
    <row r="159" spans="1:15">
      <c r="A159" s="1">
        <v>158</v>
      </c>
      <c r="B159" s="129"/>
      <c r="C159" s="129"/>
      <c r="D159" s="129"/>
      <c r="E159" s="129" t="str">
        <f ca="1">IF($C159="","",CONCATENATE(VLOOKUP(OFFSET(男子!$B$15,3*A159,0),'登録データ（男）'!$A$3:$J$2328,9,FALSE)," ",VLOOKUP(OFFSET(男子!$B$15,3*A159,0),'登録データ（男）'!$A$3:$J$2328,10,FALSE)," ","(",LEFT(VLOOKUP(OFFSET(男子!$B$15,3*A159,0),'登録データ（男）'!$A$3:$J$2328,8,FALSE),2),")"))</f>
        <v/>
      </c>
      <c r="F159" s="129"/>
      <c r="G159" s="129"/>
      <c r="H159" s="129" t="str">
        <f>IF(B159="","",VLOOKUP(男子!B175,'登録データ（男）'!$A$3:$AA$2000,5,FALSE))</f>
        <v/>
      </c>
      <c r="I159" s="129"/>
      <c r="J159" s="129"/>
      <c r="K159" s="129"/>
      <c r="L159" s="129"/>
      <c r="M159" s="129" t="str">
        <f>IF(男子!BH175=0,"notOP","OPN")</f>
        <v>notOP</v>
      </c>
      <c r="N159" s="129" t="str">
        <f>IF(男子!BI175=0,"notOP","OPN")</f>
        <v>notOP</v>
      </c>
      <c r="O159" s="129" t="str">
        <f>IF(男子!BJ175=0,"notOP","OPN")</f>
        <v>notOP</v>
      </c>
    </row>
    <row r="160" spans="1:15">
      <c r="A160" s="1">
        <v>159</v>
      </c>
      <c r="B160" s="129"/>
      <c r="C160" s="129"/>
      <c r="D160" s="129"/>
      <c r="E160" s="129" t="str">
        <f ca="1">IF($C160="","",CONCATENATE(VLOOKUP(OFFSET(男子!$B$15,3*A160,0),'登録データ（男）'!$A$3:$J$2328,9,FALSE)," ",VLOOKUP(OFFSET(男子!$B$15,3*A160,0),'登録データ（男）'!$A$3:$J$2328,10,FALSE)," ","(",LEFT(VLOOKUP(OFFSET(男子!$B$15,3*A160,0),'登録データ（男）'!$A$3:$J$2328,8,FALSE),2),")"))</f>
        <v/>
      </c>
      <c r="F160" s="129"/>
      <c r="G160" s="129"/>
      <c r="H160" s="129" t="str">
        <f>IF(B160="","",VLOOKUP(男子!B176,'登録データ（男）'!$A$3:$AA$2000,5,FALSE))</f>
        <v/>
      </c>
      <c r="I160" s="129"/>
      <c r="J160" s="129"/>
      <c r="K160" s="129"/>
      <c r="L160" s="129"/>
      <c r="M160" s="129" t="str">
        <f>IF(男子!BH176=0,"notOP","OPN")</f>
        <v>notOP</v>
      </c>
      <c r="N160" s="129" t="str">
        <f>IF(男子!BI176=0,"notOP","OPN")</f>
        <v>notOP</v>
      </c>
      <c r="O160" s="129" t="str">
        <f>IF(男子!BJ176=0,"notOP","OPN")</f>
        <v>notOP</v>
      </c>
    </row>
    <row r="161" spans="1:15">
      <c r="A161" s="1">
        <v>160</v>
      </c>
      <c r="B161" s="129"/>
      <c r="C161" s="129"/>
      <c r="D161" s="129"/>
      <c r="E161" s="129" t="str">
        <f ca="1">IF($C161="","",CONCATENATE(VLOOKUP(OFFSET(男子!$B$15,3*A161,0),'登録データ（男）'!$A$3:$J$2328,9,FALSE)," ",VLOOKUP(OFFSET(男子!$B$15,3*A161,0),'登録データ（男）'!$A$3:$J$2328,10,FALSE)," ","(",LEFT(VLOOKUP(OFFSET(男子!$B$15,3*A161,0),'登録データ（男）'!$A$3:$J$2328,8,FALSE),2),")"))</f>
        <v/>
      </c>
      <c r="F161" s="129"/>
      <c r="G161" s="129"/>
      <c r="H161" s="129" t="str">
        <f>IF(B161="","",VLOOKUP(男子!B177,'登録データ（男）'!$A$3:$AA$2000,5,FALSE))</f>
        <v/>
      </c>
      <c r="I161" s="129"/>
      <c r="J161" s="129"/>
      <c r="K161" s="129"/>
      <c r="L161" s="129"/>
      <c r="M161" s="129" t="str">
        <f>IF(男子!BH177=0,"notOP","OPN")</f>
        <v>notOP</v>
      </c>
      <c r="N161" s="129" t="str">
        <f>IF(男子!BI177=0,"notOP","OPN")</f>
        <v>notOP</v>
      </c>
      <c r="O161" s="129" t="str">
        <f>IF(男子!BJ177=0,"notOP","OPN")</f>
        <v>notOP</v>
      </c>
    </row>
    <row r="162" spans="1:15">
      <c r="A162" s="1">
        <v>161</v>
      </c>
      <c r="B162" s="129"/>
      <c r="C162" s="129"/>
      <c r="D162" s="129"/>
      <c r="E162" s="129" t="str">
        <f ca="1">IF($C162="","",CONCATENATE(VLOOKUP(OFFSET(男子!$B$15,3*A162,0),'登録データ（男）'!$A$3:$J$2328,9,FALSE)," ",VLOOKUP(OFFSET(男子!$B$15,3*A162,0),'登録データ（男）'!$A$3:$J$2328,10,FALSE)," ","(",LEFT(VLOOKUP(OFFSET(男子!$B$15,3*A162,0),'登録データ（男）'!$A$3:$J$2328,8,FALSE),2),")"))</f>
        <v/>
      </c>
      <c r="F162" s="129"/>
      <c r="G162" s="129"/>
      <c r="H162" s="129" t="str">
        <f>IF(B162="","",VLOOKUP(男子!B178,'登録データ（男）'!$A$3:$AA$2000,5,FALSE))</f>
        <v/>
      </c>
      <c r="I162" s="129"/>
      <c r="J162" s="129"/>
      <c r="K162" s="129"/>
      <c r="L162" s="129"/>
      <c r="M162" s="129" t="str">
        <f>IF(男子!BH178=0,"notOP","OPN")</f>
        <v>notOP</v>
      </c>
      <c r="N162" s="129" t="str">
        <f>IF(男子!BI178=0,"notOP","OPN")</f>
        <v>notOP</v>
      </c>
      <c r="O162" s="129" t="str">
        <f>IF(男子!BJ178=0,"notOP","OPN")</f>
        <v>notOP</v>
      </c>
    </row>
    <row r="163" spans="1:15">
      <c r="A163" s="1">
        <v>162</v>
      </c>
      <c r="B163" s="129"/>
      <c r="C163" s="129"/>
      <c r="D163" s="129"/>
      <c r="E163" s="129" t="str">
        <f ca="1">IF($C163="","",CONCATENATE(VLOOKUP(OFFSET(男子!$B$15,3*A163,0),'登録データ（男）'!$A$3:$J$2328,9,FALSE)," ",VLOOKUP(OFFSET(男子!$B$15,3*A163,0),'登録データ（男）'!$A$3:$J$2328,10,FALSE)," ","(",LEFT(VLOOKUP(OFFSET(男子!$B$15,3*A163,0),'登録データ（男）'!$A$3:$J$2328,8,FALSE),2),")"))</f>
        <v/>
      </c>
      <c r="F163" s="129"/>
      <c r="G163" s="129"/>
      <c r="H163" s="129" t="str">
        <f>IF(B163="","",VLOOKUP(男子!B179,'登録データ（男）'!$A$3:$AA$2000,5,FALSE))</f>
        <v/>
      </c>
      <c r="I163" s="129"/>
      <c r="J163" s="129"/>
      <c r="K163" s="129"/>
      <c r="L163" s="129"/>
      <c r="M163" s="129" t="str">
        <f>IF(男子!BH179=0,"notOP","OPN")</f>
        <v>notOP</v>
      </c>
      <c r="N163" s="129" t="str">
        <f>IF(男子!BI179=0,"notOP","OPN")</f>
        <v>notOP</v>
      </c>
      <c r="O163" s="129" t="str">
        <f>IF(男子!BJ179=0,"notOP","OPN")</f>
        <v>notOP</v>
      </c>
    </row>
    <row r="164" spans="1:15">
      <c r="A164" s="1">
        <v>163</v>
      </c>
      <c r="B164" s="129"/>
      <c r="C164" s="129"/>
      <c r="D164" s="129"/>
      <c r="E164" s="129" t="str">
        <f ca="1">IF($C164="","",CONCATENATE(VLOOKUP(OFFSET(男子!$B$15,3*A164,0),'登録データ（男）'!$A$3:$J$2328,9,FALSE)," ",VLOOKUP(OFFSET(男子!$B$15,3*A164,0),'登録データ（男）'!$A$3:$J$2328,10,FALSE)," ","(",LEFT(VLOOKUP(OFFSET(男子!$B$15,3*A164,0),'登録データ（男）'!$A$3:$J$2328,8,FALSE),2),")"))</f>
        <v/>
      </c>
      <c r="F164" s="129"/>
      <c r="G164" s="129"/>
      <c r="H164" s="129" t="str">
        <f>IF(B164="","",VLOOKUP(男子!B180,'登録データ（男）'!$A$3:$AA$2000,5,FALSE))</f>
        <v/>
      </c>
      <c r="I164" s="129"/>
      <c r="J164" s="129"/>
      <c r="K164" s="129"/>
      <c r="L164" s="129"/>
      <c r="M164" s="129" t="str">
        <f>IF(男子!BH180=0,"notOP","OPN")</f>
        <v>notOP</v>
      </c>
      <c r="N164" s="129" t="str">
        <f>IF(男子!BI180=0,"notOP","OPN")</f>
        <v>notOP</v>
      </c>
      <c r="O164" s="129" t="str">
        <f>IF(男子!BJ180=0,"notOP","OPN")</f>
        <v>notOP</v>
      </c>
    </row>
    <row r="165" spans="1:15">
      <c r="A165" s="1">
        <v>164</v>
      </c>
      <c r="B165" s="129"/>
      <c r="C165" s="129"/>
      <c r="D165" s="129"/>
      <c r="E165" s="129" t="str">
        <f ca="1">IF($C165="","",CONCATENATE(VLOOKUP(OFFSET(男子!$B$15,3*A165,0),'登録データ（男）'!$A$3:$J$2328,9,FALSE)," ",VLOOKUP(OFFSET(男子!$B$15,3*A165,0),'登録データ（男）'!$A$3:$J$2328,10,FALSE)," ","(",LEFT(VLOOKUP(OFFSET(男子!$B$15,3*A165,0),'登録データ（男）'!$A$3:$J$2328,8,FALSE),2),")"))</f>
        <v/>
      </c>
      <c r="F165" s="129"/>
      <c r="G165" s="129"/>
      <c r="H165" s="129" t="str">
        <f>IF(B165="","",VLOOKUP(男子!B181,'登録データ（男）'!$A$3:$AA$2000,5,FALSE))</f>
        <v/>
      </c>
      <c r="I165" s="129"/>
      <c r="J165" s="129"/>
      <c r="K165" s="129"/>
      <c r="L165" s="129"/>
      <c r="M165" s="129" t="str">
        <f>IF(男子!BH181=0,"notOP","OPN")</f>
        <v>notOP</v>
      </c>
      <c r="N165" s="129" t="str">
        <f>IF(男子!BI181=0,"notOP","OPN")</f>
        <v>notOP</v>
      </c>
      <c r="O165" s="129" t="str">
        <f>IF(男子!BJ181=0,"notOP","OPN")</f>
        <v>notOP</v>
      </c>
    </row>
    <row r="166" spans="1:15">
      <c r="A166" s="1">
        <v>165</v>
      </c>
      <c r="B166" s="129"/>
      <c r="C166" s="129"/>
      <c r="D166" s="129"/>
      <c r="E166" s="129" t="str">
        <f ca="1">IF($C166="","",CONCATENATE(VLOOKUP(OFFSET(男子!$B$15,3*A166,0),'登録データ（男）'!$A$3:$J$2328,9,FALSE)," ",VLOOKUP(OFFSET(男子!$B$15,3*A166,0),'登録データ（男）'!$A$3:$J$2328,10,FALSE)," ","(",LEFT(VLOOKUP(OFFSET(男子!$B$15,3*A166,0),'登録データ（男）'!$A$3:$J$2328,8,FALSE),2),")"))</f>
        <v/>
      </c>
      <c r="F166" s="129"/>
      <c r="G166" s="129"/>
      <c r="H166" s="129" t="str">
        <f>IF(B166="","",VLOOKUP(男子!B182,'登録データ（男）'!$A$3:$AA$2000,5,FALSE))</f>
        <v/>
      </c>
      <c r="I166" s="129"/>
      <c r="J166" s="129"/>
      <c r="K166" s="129"/>
      <c r="L166" s="129"/>
      <c r="M166" s="129" t="str">
        <f>IF(男子!BH182=0,"notOP","OPN")</f>
        <v>notOP</v>
      </c>
      <c r="N166" s="129" t="str">
        <f>IF(男子!BI182=0,"notOP","OPN")</f>
        <v>notOP</v>
      </c>
      <c r="O166" s="129" t="str">
        <f>IF(男子!BJ182=0,"notOP","OPN")</f>
        <v>notOP</v>
      </c>
    </row>
    <row r="167" spans="1:15">
      <c r="A167" s="1">
        <v>166</v>
      </c>
      <c r="B167" s="129"/>
      <c r="C167" s="129"/>
      <c r="D167" s="129"/>
      <c r="E167" s="129" t="str">
        <f ca="1">IF($C167="","",CONCATENATE(VLOOKUP(OFFSET(男子!$B$15,3*A167,0),'登録データ（男）'!$A$3:$J$2328,9,FALSE)," ",VLOOKUP(OFFSET(男子!$B$15,3*A167,0),'登録データ（男）'!$A$3:$J$2328,10,FALSE)," ","(",LEFT(VLOOKUP(OFFSET(男子!$B$15,3*A167,0),'登録データ（男）'!$A$3:$J$2328,8,FALSE),2),")"))</f>
        <v/>
      </c>
      <c r="F167" s="129"/>
      <c r="G167" s="129"/>
      <c r="H167" s="129" t="str">
        <f>IF(B167="","",VLOOKUP(男子!B183,'登録データ（男）'!$A$3:$AA$2000,5,FALSE))</f>
        <v/>
      </c>
      <c r="I167" s="129"/>
      <c r="J167" s="129"/>
      <c r="K167" s="129"/>
      <c r="L167" s="129"/>
      <c r="M167" s="129" t="str">
        <f>IF(男子!BH183=0,"notOP","OPN")</f>
        <v>notOP</v>
      </c>
      <c r="N167" s="129" t="str">
        <f>IF(男子!BI183=0,"notOP","OPN")</f>
        <v>notOP</v>
      </c>
      <c r="O167" s="129" t="str">
        <f>IF(男子!BJ183=0,"notOP","OPN")</f>
        <v>notOP</v>
      </c>
    </row>
    <row r="168" spans="1:15">
      <c r="A168" s="1">
        <v>167</v>
      </c>
      <c r="B168" s="129"/>
      <c r="C168" s="129"/>
      <c r="D168" s="129"/>
      <c r="E168" s="129" t="str">
        <f ca="1">IF($C168="","",CONCATENATE(VLOOKUP(OFFSET(男子!$B$15,3*A168,0),'登録データ（男）'!$A$3:$J$2328,9,FALSE)," ",VLOOKUP(OFFSET(男子!$B$15,3*A168,0),'登録データ（男）'!$A$3:$J$2328,10,FALSE)," ","(",LEFT(VLOOKUP(OFFSET(男子!$B$15,3*A168,0),'登録データ（男）'!$A$3:$J$2328,8,FALSE),2),")"))</f>
        <v/>
      </c>
      <c r="F168" s="129"/>
      <c r="G168" s="129"/>
      <c r="H168" s="129" t="str">
        <f>IF(B168="","",VLOOKUP(男子!B184,'登録データ（男）'!$A$3:$AA$2000,5,FALSE))</f>
        <v/>
      </c>
      <c r="I168" s="129"/>
      <c r="J168" s="129"/>
      <c r="K168" s="129"/>
      <c r="L168" s="129"/>
      <c r="M168" s="129" t="str">
        <f>IF(男子!BH184=0,"notOP","OPN")</f>
        <v>notOP</v>
      </c>
      <c r="N168" s="129" t="str">
        <f>IF(男子!BI184=0,"notOP","OPN")</f>
        <v>notOP</v>
      </c>
      <c r="O168" s="129" t="str">
        <f>IF(男子!BJ184=0,"notOP","OPN")</f>
        <v>notOP</v>
      </c>
    </row>
    <row r="169" spans="1:15">
      <c r="A169" s="1">
        <v>168</v>
      </c>
      <c r="B169" s="129"/>
      <c r="C169" s="129"/>
      <c r="D169" s="129"/>
      <c r="E169" s="129" t="str">
        <f ca="1">IF($C169="","",CONCATENATE(VLOOKUP(OFFSET(男子!$B$15,3*A169,0),'登録データ（男）'!$A$3:$J$2328,9,FALSE)," ",VLOOKUP(OFFSET(男子!$B$15,3*A169,0),'登録データ（男）'!$A$3:$J$2328,10,FALSE)," ","(",LEFT(VLOOKUP(OFFSET(男子!$B$15,3*A169,0),'登録データ（男）'!$A$3:$J$2328,8,FALSE),2),")"))</f>
        <v/>
      </c>
      <c r="F169" s="129"/>
      <c r="G169" s="129"/>
      <c r="H169" s="129" t="str">
        <f>IF(B169="","",VLOOKUP(男子!B185,'登録データ（男）'!$A$3:$AA$2000,5,FALSE))</f>
        <v/>
      </c>
      <c r="I169" s="129"/>
      <c r="J169" s="129"/>
      <c r="K169" s="129"/>
      <c r="L169" s="129"/>
      <c r="M169" s="129" t="str">
        <f>IF(男子!BH185=0,"notOP","OPN")</f>
        <v>notOP</v>
      </c>
      <c r="N169" s="129" t="str">
        <f>IF(男子!BI185=0,"notOP","OPN")</f>
        <v>notOP</v>
      </c>
      <c r="O169" s="129" t="str">
        <f>IF(男子!BJ185=0,"notOP","OPN")</f>
        <v>notOP</v>
      </c>
    </row>
    <row r="170" spans="1:15">
      <c r="A170" s="1">
        <v>169</v>
      </c>
      <c r="B170" s="129"/>
      <c r="C170" s="129"/>
      <c r="D170" s="129"/>
      <c r="E170" s="129" t="str">
        <f ca="1">IF($C170="","",CONCATENATE(VLOOKUP(OFFSET(男子!$B$15,3*A170,0),'登録データ（男）'!$A$3:$J$2328,9,FALSE)," ",VLOOKUP(OFFSET(男子!$B$15,3*A170,0),'登録データ（男）'!$A$3:$J$2328,10,FALSE)," ","(",LEFT(VLOOKUP(OFFSET(男子!$B$15,3*A170,0),'登録データ（男）'!$A$3:$J$2328,8,FALSE),2),")"))</f>
        <v/>
      </c>
      <c r="F170" s="129"/>
      <c r="G170" s="129"/>
      <c r="H170" s="129" t="str">
        <f>IF(B170="","",VLOOKUP(男子!B186,'登録データ（男）'!$A$3:$AA$2000,5,FALSE))</f>
        <v/>
      </c>
      <c r="I170" s="129"/>
      <c r="J170" s="129"/>
      <c r="K170" s="129"/>
      <c r="L170" s="129"/>
      <c r="M170" s="129" t="str">
        <f>IF(男子!BH186=0,"notOP","OPN")</f>
        <v>notOP</v>
      </c>
      <c r="N170" s="129" t="str">
        <f>IF(男子!BI186=0,"notOP","OPN")</f>
        <v>notOP</v>
      </c>
      <c r="O170" s="129" t="str">
        <f>IF(男子!BJ186=0,"notOP","OPN")</f>
        <v>notOP</v>
      </c>
    </row>
    <row r="171" spans="1:15">
      <c r="A171" s="1">
        <v>170</v>
      </c>
      <c r="B171" s="129"/>
      <c r="C171" s="129"/>
      <c r="D171" s="129"/>
      <c r="E171" s="129" t="str">
        <f ca="1">IF($C171="","",CONCATENATE(VLOOKUP(OFFSET(男子!$B$15,3*A171,0),'登録データ（男）'!$A$3:$J$2328,9,FALSE)," ",VLOOKUP(OFFSET(男子!$B$15,3*A171,0),'登録データ（男）'!$A$3:$J$2328,10,FALSE)," ","(",LEFT(VLOOKUP(OFFSET(男子!$B$15,3*A171,0),'登録データ（男）'!$A$3:$J$2328,8,FALSE),2),")"))</f>
        <v/>
      </c>
      <c r="F171" s="129"/>
      <c r="G171" s="129"/>
      <c r="H171" s="129" t="str">
        <f>IF(B171="","",VLOOKUP(男子!B187,'登録データ（男）'!$A$3:$AA$2000,5,FALSE))</f>
        <v/>
      </c>
      <c r="I171" s="129"/>
      <c r="J171" s="129"/>
      <c r="K171" s="129"/>
      <c r="L171" s="129"/>
      <c r="M171" s="129" t="str">
        <f>IF(男子!BH187=0,"notOP","OPN")</f>
        <v>notOP</v>
      </c>
      <c r="N171" s="129" t="str">
        <f>IF(男子!BI187=0,"notOP","OPN")</f>
        <v>notOP</v>
      </c>
      <c r="O171" s="129" t="str">
        <f>IF(男子!BJ187=0,"notOP","OPN")</f>
        <v>notOP</v>
      </c>
    </row>
    <row r="172" spans="1:15">
      <c r="A172" s="1">
        <v>171</v>
      </c>
      <c r="B172" s="129"/>
      <c r="C172" s="129"/>
      <c r="D172" s="129"/>
      <c r="E172" s="129" t="str">
        <f ca="1">IF($C172="","",CONCATENATE(VLOOKUP(OFFSET(男子!$B$15,3*A172,0),'登録データ（男）'!$A$3:$J$2328,9,FALSE)," ",VLOOKUP(OFFSET(男子!$B$15,3*A172,0),'登録データ（男）'!$A$3:$J$2328,10,FALSE)," ","(",LEFT(VLOOKUP(OFFSET(男子!$B$15,3*A172,0),'登録データ（男）'!$A$3:$J$2328,8,FALSE),2),")"))</f>
        <v/>
      </c>
      <c r="F172" s="129"/>
      <c r="G172" s="129"/>
      <c r="H172" s="129" t="str">
        <f>IF(B172="","",VLOOKUP(男子!B188,'登録データ（男）'!$A$3:$AA$2000,5,FALSE))</f>
        <v/>
      </c>
      <c r="I172" s="129"/>
      <c r="J172" s="129"/>
      <c r="K172" s="129"/>
      <c r="L172" s="129"/>
      <c r="M172" s="129" t="str">
        <f>IF(男子!BH188=0,"notOP","OPN")</f>
        <v>notOP</v>
      </c>
      <c r="N172" s="129" t="str">
        <f>IF(男子!BI188=0,"notOP","OPN")</f>
        <v>notOP</v>
      </c>
      <c r="O172" s="129" t="str">
        <f>IF(男子!BJ188=0,"notOP","OPN")</f>
        <v>notOP</v>
      </c>
    </row>
    <row r="173" spans="1:15">
      <c r="A173" s="1">
        <v>172</v>
      </c>
      <c r="B173" s="129"/>
      <c r="C173" s="129"/>
      <c r="D173" s="129"/>
      <c r="E173" s="129" t="str">
        <f ca="1">IF($C173="","",CONCATENATE(VLOOKUP(OFFSET(男子!$B$15,3*A173,0),'登録データ（男）'!$A$3:$J$2328,9,FALSE)," ",VLOOKUP(OFFSET(男子!$B$15,3*A173,0),'登録データ（男）'!$A$3:$J$2328,10,FALSE)," ","(",LEFT(VLOOKUP(OFFSET(男子!$B$15,3*A173,0),'登録データ（男）'!$A$3:$J$2328,8,FALSE),2),")"))</f>
        <v/>
      </c>
      <c r="F173" s="129"/>
      <c r="G173" s="129"/>
      <c r="H173" s="129" t="str">
        <f>IF(B173="","",VLOOKUP(男子!B189,'登録データ（男）'!$A$3:$AA$2000,5,FALSE))</f>
        <v/>
      </c>
      <c r="I173" s="129"/>
      <c r="J173" s="129"/>
      <c r="K173" s="129"/>
      <c r="L173" s="129"/>
      <c r="M173" s="129" t="str">
        <f>IF(男子!BH189=0,"notOP","OPN")</f>
        <v>notOP</v>
      </c>
      <c r="N173" s="129" t="str">
        <f>IF(男子!BI189=0,"notOP","OPN")</f>
        <v>notOP</v>
      </c>
      <c r="O173" s="129" t="str">
        <f>IF(男子!BJ189=0,"notOP","OPN")</f>
        <v>notOP</v>
      </c>
    </row>
    <row r="174" spans="1:15">
      <c r="A174" s="1">
        <v>173</v>
      </c>
      <c r="B174" s="129"/>
      <c r="C174" s="129"/>
      <c r="D174" s="129"/>
      <c r="E174" s="129" t="str">
        <f ca="1">IF($C174="","",CONCATENATE(VLOOKUP(OFFSET(男子!$B$15,3*A174,0),'登録データ（男）'!$A$3:$J$2328,9,FALSE)," ",VLOOKUP(OFFSET(男子!$B$15,3*A174,0),'登録データ（男）'!$A$3:$J$2328,10,FALSE)," ","(",LEFT(VLOOKUP(OFFSET(男子!$B$15,3*A174,0),'登録データ（男）'!$A$3:$J$2328,8,FALSE),2),")"))</f>
        <v/>
      </c>
      <c r="F174" s="129"/>
      <c r="G174" s="129"/>
      <c r="H174" s="129" t="str">
        <f>IF(B174="","",VLOOKUP(男子!B190,'登録データ（男）'!$A$3:$AA$2000,5,FALSE))</f>
        <v/>
      </c>
      <c r="I174" s="129"/>
      <c r="J174" s="129"/>
      <c r="K174" s="129"/>
      <c r="L174" s="129"/>
      <c r="M174" s="129" t="str">
        <f>IF(男子!BH190=0,"notOP","OPN")</f>
        <v>notOP</v>
      </c>
      <c r="N174" s="129" t="str">
        <f>IF(男子!BI190=0,"notOP","OPN")</f>
        <v>notOP</v>
      </c>
      <c r="O174" s="129" t="str">
        <f>IF(男子!BJ190=0,"notOP","OPN")</f>
        <v>notOP</v>
      </c>
    </row>
    <row r="175" spans="1:15">
      <c r="A175" s="1">
        <v>174</v>
      </c>
      <c r="B175" s="129"/>
      <c r="C175" s="129"/>
      <c r="D175" s="129"/>
      <c r="E175" s="129" t="str">
        <f ca="1">IF($C175="","",CONCATENATE(VLOOKUP(OFFSET(男子!$B$15,3*A175,0),'登録データ（男）'!$A$3:$J$2328,9,FALSE)," ",VLOOKUP(OFFSET(男子!$B$15,3*A175,0),'登録データ（男）'!$A$3:$J$2328,10,FALSE)," ","(",LEFT(VLOOKUP(OFFSET(男子!$B$15,3*A175,0),'登録データ（男）'!$A$3:$J$2328,8,FALSE),2),")"))</f>
        <v/>
      </c>
      <c r="F175" s="129"/>
      <c r="G175" s="129"/>
      <c r="H175" s="129" t="str">
        <f>IF(B175="","",VLOOKUP(男子!B191,'登録データ（男）'!$A$3:$AA$2000,5,FALSE))</f>
        <v/>
      </c>
      <c r="I175" s="129"/>
      <c r="J175" s="129"/>
      <c r="K175" s="129"/>
      <c r="L175" s="129"/>
      <c r="M175" s="129" t="str">
        <f>IF(男子!BH191=0,"notOP","OPN")</f>
        <v>notOP</v>
      </c>
      <c r="N175" s="129" t="str">
        <f>IF(男子!BI191=0,"notOP","OPN")</f>
        <v>notOP</v>
      </c>
      <c r="O175" s="129" t="str">
        <f>IF(男子!BJ191=0,"notOP","OPN")</f>
        <v>notOP</v>
      </c>
    </row>
    <row r="176" spans="1:15">
      <c r="A176" s="1">
        <v>175</v>
      </c>
      <c r="B176" s="129"/>
      <c r="C176" s="129"/>
      <c r="D176" s="129"/>
      <c r="E176" s="129" t="str">
        <f ca="1">IF($C176="","",CONCATENATE(VLOOKUP(OFFSET(男子!$B$15,3*A176,0),'登録データ（男）'!$A$3:$J$2328,9,FALSE)," ",VLOOKUP(OFFSET(男子!$B$15,3*A176,0),'登録データ（男）'!$A$3:$J$2328,10,FALSE)," ","(",LEFT(VLOOKUP(OFFSET(男子!$B$15,3*A176,0),'登録データ（男）'!$A$3:$J$2328,8,FALSE),2),")"))</f>
        <v/>
      </c>
      <c r="F176" s="129"/>
      <c r="G176" s="129"/>
      <c r="H176" s="129" t="str">
        <f>IF(B176="","",VLOOKUP(男子!B192,'登録データ（男）'!$A$3:$AA$2000,5,FALSE))</f>
        <v/>
      </c>
      <c r="I176" s="129"/>
      <c r="J176" s="129"/>
      <c r="K176" s="129"/>
      <c r="L176" s="129"/>
      <c r="M176" s="129" t="str">
        <f>IF(男子!BH192=0,"notOP","OPN")</f>
        <v>notOP</v>
      </c>
      <c r="N176" s="129" t="str">
        <f>IF(男子!BI192=0,"notOP","OPN")</f>
        <v>notOP</v>
      </c>
      <c r="O176" s="129" t="str">
        <f>IF(男子!BJ192=0,"notOP","OPN")</f>
        <v>notOP</v>
      </c>
    </row>
    <row r="177" spans="1:15">
      <c r="A177" s="1">
        <v>176</v>
      </c>
      <c r="B177" s="129"/>
      <c r="C177" s="129"/>
      <c r="D177" s="129"/>
      <c r="E177" s="129" t="str">
        <f ca="1">IF($C177="","",CONCATENATE(VLOOKUP(OFFSET(男子!$B$15,3*A177,0),'登録データ（男）'!$A$3:$J$2328,9,FALSE)," ",VLOOKUP(OFFSET(男子!$B$15,3*A177,0),'登録データ（男）'!$A$3:$J$2328,10,FALSE)," ","(",LEFT(VLOOKUP(OFFSET(男子!$B$15,3*A177,0),'登録データ（男）'!$A$3:$J$2328,8,FALSE),2),")"))</f>
        <v/>
      </c>
      <c r="F177" s="129"/>
      <c r="G177" s="129"/>
      <c r="H177" s="129" t="str">
        <f>IF(B177="","",VLOOKUP(男子!B193,'登録データ（男）'!$A$3:$AA$2000,5,FALSE))</f>
        <v/>
      </c>
      <c r="I177" s="129"/>
      <c r="J177" s="129"/>
      <c r="K177" s="129"/>
      <c r="L177" s="129"/>
      <c r="M177" s="129" t="str">
        <f>IF(男子!BH193=0,"notOP","OPN")</f>
        <v>notOP</v>
      </c>
      <c r="N177" s="129" t="str">
        <f>IF(男子!BI193=0,"notOP","OPN")</f>
        <v>notOP</v>
      </c>
      <c r="O177" s="129" t="str">
        <f>IF(男子!BJ193=0,"notOP","OPN")</f>
        <v>notOP</v>
      </c>
    </row>
    <row r="178" spans="1:15">
      <c r="A178" s="1">
        <v>177</v>
      </c>
      <c r="B178" s="129"/>
      <c r="C178" s="129"/>
      <c r="D178" s="129"/>
      <c r="E178" s="129" t="str">
        <f ca="1">IF($C178="","",CONCATENATE(VLOOKUP(OFFSET(男子!$B$15,3*A178,0),'登録データ（男）'!$A$3:$J$2328,9,FALSE)," ",VLOOKUP(OFFSET(男子!$B$15,3*A178,0),'登録データ（男）'!$A$3:$J$2328,10,FALSE)," ","(",LEFT(VLOOKUP(OFFSET(男子!$B$15,3*A178,0),'登録データ（男）'!$A$3:$J$2328,8,FALSE),2),")"))</f>
        <v/>
      </c>
      <c r="F178" s="129"/>
      <c r="G178" s="129"/>
      <c r="H178" s="129" t="str">
        <f>IF(B178="","",VLOOKUP(男子!B194,'登録データ（男）'!$A$3:$AA$2000,5,FALSE))</f>
        <v/>
      </c>
      <c r="I178" s="129"/>
      <c r="J178" s="129"/>
      <c r="K178" s="129"/>
      <c r="L178" s="129"/>
      <c r="M178" s="129" t="str">
        <f>IF(男子!BH194=0,"notOP","OPN")</f>
        <v>notOP</v>
      </c>
      <c r="N178" s="129" t="str">
        <f>IF(男子!BI194=0,"notOP","OPN")</f>
        <v>notOP</v>
      </c>
      <c r="O178" s="129" t="str">
        <f>IF(男子!BJ194=0,"notOP","OPN")</f>
        <v>notOP</v>
      </c>
    </row>
    <row r="179" spans="1:15">
      <c r="A179" s="1">
        <v>178</v>
      </c>
      <c r="B179" s="129"/>
      <c r="C179" s="129"/>
      <c r="D179" s="129"/>
      <c r="E179" s="129" t="str">
        <f ca="1">IF($C179="","",CONCATENATE(VLOOKUP(OFFSET(男子!$B$15,3*A179,0),'登録データ（男）'!$A$3:$J$2328,9,FALSE)," ",VLOOKUP(OFFSET(男子!$B$15,3*A179,0),'登録データ（男）'!$A$3:$J$2328,10,FALSE)," ","(",LEFT(VLOOKUP(OFFSET(男子!$B$15,3*A179,0),'登録データ（男）'!$A$3:$J$2328,8,FALSE),2),")"))</f>
        <v/>
      </c>
      <c r="F179" s="129"/>
      <c r="G179" s="129"/>
      <c r="H179" s="129" t="str">
        <f>IF(B179="","",VLOOKUP(男子!B195,'登録データ（男）'!$A$3:$AA$2000,5,FALSE))</f>
        <v/>
      </c>
      <c r="I179" s="129"/>
      <c r="J179" s="129"/>
      <c r="K179" s="129"/>
      <c r="L179" s="129"/>
      <c r="M179" s="129" t="str">
        <f>IF(男子!BH195=0,"notOP","OPN")</f>
        <v>notOP</v>
      </c>
      <c r="N179" s="129" t="str">
        <f>IF(男子!BI195=0,"notOP","OPN")</f>
        <v>notOP</v>
      </c>
      <c r="O179" s="129" t="str">
        <f>IF(男子!BJ195=0,"notOP","OPN")</f>
        <v>notOP</v>
      </c>
    </row>
    <row r="180" spans="1:15">
      <c r="A180" s="1">
        <v>179</v>
      </c>
      <c r="B180" s="129"/>
      <c r="C180" s="129"/>
      <c r="D180" s="129"/>
      <c r="E180" s="129" t="str">
        <f ca="1">IF($C180="","",CONCATENATE(VLOOKUP(OFFSET(男子!$B$15,3*A180,0),'登録データ（男）'!$A$3:$J$2328,9,FALSE)," ",VLOOKUP(OFFSET(男子!$B$15,3*A180,0),'登録データ（男）'!$A$3:$J$2328,10,FALSE)," ","(",LEFT(VLOOKUP(OFFSET(男子!$B$15,3*A180,0),'登録データ（男）'!$A$3:$J$2328,8,FALSE),2),")"))</f>
        <v/>
      </c>
      <c r="F180" s="129"/>
      <c r="G180" s="129"/>
      <c r="H180" s="129" t="str">
        <f>IF(B180="","",VLOOKUP(男子!B196,'登録データ（男）'!$A$3:$AA$2000,5,FALSE))</f>
        <v/>
      </c>
      <c r="I180" s="129"/>
      <c r="J180" s="129"/>
      <c r="K180" s="129"/>
      <c r="L180" s="129"/>
      <c r="M180" s="129" t="str">
        <f>IF(男子!BH196=0,"notOP","OPN")</f>
        <v>notOP</v>
      </c>
      <c r="N180" s="129" t="str">
        <f>IF(男子!BI196=0,"notOP","OPN")</f>
        <v>notOP</v>
      </c>
      <c r="O180" s="129" t="str">
        <f>IF(男子!BJ196=0,"notOP","OPN")</f>
        <v>notOP</v>
      </c>
    </row>
    <row r="181" spans="1:15">
      <c r="A181" s="1">
        <v>180</v>
      </c>
      <c r="B181" s="129"/>
      <c r="C181" s="129"/>
      <c r="D181" s="129"/>
      <c r="E181" s="129" t="str">
        <f ca="1">IF($C181="","",CONCATENATE(VLOOKUP(OFFSET(男子!$B$15,3*A181,0),'登録データ（男）'!$A$3:$J$2328,9,FALSE)," ",VLOOKUP(OFFSET(男子!$B$15,3*A181,0),'登録データ（男）'!$A$3:$J$2328,10,FALSE)," ","(",LEFT(VLOOKUP(OFFSET(男子!$B$15,3*A181,0),'登録データ（男）'!$A$3:$J$2328,8,FALSE),2),")"))</f>
        <v/>
      </c>
      <c r="F181" s="129"/>
      <c r="G181" s="129"/>
      <c r="H181" s="129" t="str">
        <f>IF(B181="","",VLOOKUP(男子!B197,'登録データ（男）'!$A$3:$AA$2000,5,FALSE))</f>
        <v/>
      </c>
      <c r="I181" s="129"/>
      <c r="J181" s="129"/>
      <c r="K181" s="129"/>
      <c r="L181" s="129"/>
      <c r="M181" s="129" t="str">
        <f>IF(男子!BH197=0,"notOP","OPN")</f>
        <v>notOP</v>
      </c>
      <c r="N181" s="129" t="str">
        <f>IF(男子!BI197=0,"notOP","OPN")</f>
        <v>notOP</v>
      </c>
      <c r="O181" s="129" t="str">
        <f>IF(男子!BJ197=0,"notOP","OPN")</f>
        <v>notOP</v>
      </c>
    </row>
    <row r="182" spans="1:15">
      <c r="A182" s="1">
        <v>181</v>
      </c>
      <c r="B182" s="129"/>
      <c r="C182" s="129"/>
      <c r="D182" s="129"/>
      <c r="E182" s="129" t="str">
        <f ca="1">IF($C182="","",CONCATENATE(VLOOKUP(OFFSET(男子!$B$15,3*A182,0),'登録データ（男）'!$A$3:$J$2328,9,FALSE)," ",VLOOKUP(OFFSET(男子!$B$15,3*A182,0),'登録データ（男）'!$A$3:$J$2328,10,FALSE)," ","(",LEFT(VLOOKUP(OFFSET(男子!$B$15,3*A182,0),'登録データ（男）'!$A$3:$J$2328,8,FALSE),2),")"))</f>
        <v/>
      </c>
      <c r="F182" s="129"/>
      <c r="G182" s="129"/>
      <c r="H182" s="129" t="str">
        <f>IF(B182="","",VLOOKUP(男子!B198,'登録データ（男）'!$A$3:$AA$2000,5,FALSE))</f>
        <v/>
      </c>
      <c r="I182" s="129"/>
      <c r="J182" s="129"/>
      <c r="K182" s="129"/>
      <c r="L182" s="129"/>
      <c r="M182" s="129" t="str">
        <f>IF(男子!BH198=0,"notOP","OPN")</f>
        <v>notOP</v>
      </c>
      <c r="N182" s="129" t="str">
        <f>IF(男子!BI198=0,"notOP","OPN")</f>
        <v>notOP</v>
      </c>
      <c r="O182" s="129" t="str">
        <f>IF(男子!BJ198=0,"notOP","OPN")</f>
        <v>notOP</v>
      </c>
    </row>
    <row r="183" spans="1:15">
      <c r="A183" s="1">
        <v>182</v>
      </c>
      <c r="B183" s="129"/>
      <c r="C183" s="129"/>
      <c r="D183" s="129"/>
      <c r="E183" s="129" t="str">
        <f ca="1">IF($C183="","",CONCATENATE(VLOOKUP(OFFSET(男子!$B$15,3*A183,0),'登録データ（男）'!$A$3:$J$2328,9,FALSE)," ",VLOOKUP(OFFSET(男子!$B$15,3*A183,0),'登録データ（男）'!$A$3:$J$2328,10,FALSE)," ","(",LEFT(VLOOKUP(OFFSET(男子!$B$15,3*A183,0),'登録データ（男）'!$A$3:$J$2328,8,FALSE),2),")"))</f>
        <v/>
      </c>
      <c r="F183" s="129"/>
      <c r="G183" s="129"/>
      <c r="H183" s="129" t="str">
        <f>IF(B183="","",VLOOKUP(男子!B199,'登録データ（男）'!$A$3:$AA$2000,5,FALSE))</f>
        <v/>
      </c>
      <c r="I183" s="129"/>
      <c r="J183" s="129"/>
      <c r="K183" s="129"/>
      <c r="L183" s="129"/>
      <c r="M183" s="129" t="str">
        <f>IF(男子!BH199=0,"notOP","OPN")</f>
        <v>notOP</v>
      </c>
      <c r="N183" s="129" t="str">
        <f>IF(男子!BI199=0,"notOP","OPN")</f>
        <v>notOP</v>
      </c>
      <c r="O183" s="129" t="str">
        <f>IF(男子!BJ199=0,"notOP","OPN")</f>
        <v>notOP</v>
      </c>
    </row>
    <row r="184" spans="1:15">
      <c r="A184" s="1">
        <v>183</v>
      </c>
      <c r="B184" s="129"/>
      <c r="C184" s="129"/>
      <c r="D184" s="129"/>
      <c r="E184" s="129" t="str">
        <f ca="1">IF($C184="","",CONCATENATE(VLOOKUP(OFFSET(男子!$B$15,3*A184,0),'登録データ（男）'!$A$3:$J$2328,9,FALSE)," ",VLOOKUP(OFFSET(男子!$B$15,3*A184,0),'登録データ（男）'!$A$3:$J$2328,10,FALSE)," ","(",LEFT(VLOOKUP(OFFSET(男子!$B$15,3*A184,0),'登録データ（男）'!$A$3:$J$2328,8,FALSE),2),")"))</f>
        <v/>
      </c>
      <c r="F184" s="129"/>
      <c r="G184" s="129"/>
      <c r="H184" s="129" t="str">
        <f>IF(B184="","",VLOOKUP(男子!B200,'登録データ（男）'!$A$3:$AA$2000,5,FALSE))</f>
        <v/>
      </c>
      <c r="I184" s="129"/>
      <c r="J184" s="129"/>
      <c r="K184" s="129"/>
      <c r="L184" s="129"/>
      <c r="M184" s="129" t="str">
        <f>IF(男子!BH200=0,"notOP","OPN")</f>
        <v>notOP</v>
      </c>
      <c r="N184" s="129" t="str">
        <f>IF(男子!BI200=0,"notOP","OPN")</f>
        <v>notOP</v>
      </c>
      <c r="O184" s="129" t="str">
        <f>IF(男子!BJ200=0,"notOP","OPN")</f>
        <v>notOP</v>
      </c>
    </row>
    <row r="185" spans="1:15">
      <c r="A185" s="1">
        <v>184</v>
      </c>
      <c r="B185" s="129"/>
      <c r="C185" s="129"/>
      <c r="D185" s="129"/>
      <c r="E185" s="129" t="str">
        <f ca="1">IF($C185="","",CONCATENATE(VLOOKUP(OFFSET(男子!$B$15,3*A185,0),'登録データ（男）'!$A$3:$J$2328,9,FALSE)," ",VLOOKUP(OFFSET(男子!$B$15,3*A185,0),'登録データ（男）'!$A$3:$J$2328,10,FALSE)," ","(",LEFT(VLOOKUP(OFFSET(男子!$B$15,3*A185,0),'登録データ（男）'!$A$3:$J$2328,8,FALSE),2),")"))</f>
        <v/>
      </c>
      <c r="F185" s="129"/>
      <c r="G185" s="129"/>
      <c r="H185" s="129" t="str">
        <f>IF(B185="","",VLOOKUP(男子!B201,'登録データ（男）'!$A$3:$AA$2000,5,FALSE))</f>
        <v/>
      </c>
      <c r="I185" s="129"/>
      <c r="J185" s="129"/>
      <c r="K185" s="129"/>
      <c r="L185" s="129"/>
      <c r="M185" s="129" t="str">
        <f>IF(男子!BH201=0,"notOP","OPN")</f>
        <v>notOP</v>
      </c>
      <c r="N185" s="129" t="str">
        <f>IF(男子!BI201=0,"notOP","OPN")</f>
        <v>notOP</v>
      </c>
      <c r="O185" s="129" t="str">
        <f>IF(男子!BJ201=0,"notOP","OPN")</f>
        <v>notOP</v>
      </c>
    </row>
    <row r="186" spans="1:15">
      <c r="A186" s="1">
        <v>185</v>
      </c>
      <c r="B186" s="129"/>
      <c r="C186" s="129"/>
      <c r="D186" s="129"/>
      <c r="E186" s="129" t="str">
        <f ca="1">IF($C186="","",CONCATENATE(VLOOKUP(OFFSET(男子!$B$15,3*A186,0),'登録データ（男）'!$A$3:$J$2328,9,FALSE)," ",VLOOKUP(OFFSET(男子!$B$15,3*A186,0),'登録データ（男）'!$A$3:$J$2328,10,FALSE)," ","(",LEFT(VLOOKUP(OFFSET(男子!$B$15,3*A186,0),'登録データ（男）'!$A$3:$J$2328,8,FALSE),2),")"))</f>
        <v/>
      </c>
      <c r="F186" s="129"/>
      <c r="G186" s="129"/>
      <c r="H186" s="129" t="str">
        <f>IF(B186="","",VLOOKUP(男子!B202,'登録データ（男）'!$A$3:$AA$2000,5,FALSE))</f>
        <v/>
      </c>
      <c r="I186" s="129"/>
      <c r="J186" s="129"/>
      <c r="K186" s="129"/>
      <c r="L186" s="129"/>
      <c r="M186" s="129" t="str">
        <f>IF(男子!BH202=0,"notOP","OPN")</f>
        <v>notOP</v>
      </c>
      <c r="N186" s="129" t="str">
        <f>IF(男子!BI202=0,"notOP","OPN")</f>
        <v>notOP</v>
      </c>
      <c r="O186" s="129" t="str">
        <f>IF(男子!BJ202=0,"notOP","OPN")</f>
        <v>notOP</v>
      </c>
    </row>
    <row r="187" spans="1:15">
      <c r="A187" s="1">
        <v>186</v>
      </c>
      <c r="B187" s="129"/>
      <c r="C187" s="129"/>
      <c r="D187" s="129"/>
      <c r="E187" s="129" t="str">
        <f ca="1">IF($C187="","",CONCATENATE(VLOOKUP(OFFSET(男子!$B$15,3*A187,0),'登録データ（男）'!$A$3:$J$2328,9,FALSE)," ",VLOOKUP(OFFSET(男子!$B$15,3*A187,0),'登録データ（男）'!$A$3:$J$2328,10,FALSE)," ","(",LEFT(VLOOKUP(OFFSET(男子!$B$15,3*A187,0),'登録データ（男）'!$A$3:$J$2328,8,FALSE),2),")"))</f>
        <v/>
      </c>
      <c r="F187" s="129"/>
      <c r="G187" s="129"/>
      <c r="H187" s="129" t="str">
        <f>IF(B187="","",VLOOKUP(男子!B203,'登録データ（男）'!$A$3:$AA$2000,5,FALSE))</f>
        <v/>
      </c>
      <c r="I187" s="129"/>
      <c r="J187" s="129"/>
      <c r="K187" s="129"/>
      <c r="L187" s="129"/>
      <c r="M187" s="129" t="str">
        <f>IF(男子!BH203=0,"notOP","OPN")</f>
        <v>notOP</v>
      </c>
      <c r="N187" s="129" t="str">
        <f>IF(男子!BI203=0,"notOP","OPN")</f>
        <v>notOP</v>
      </c>
      <c r="O187" s="129" t="str">
        <f>IF(男子!BJ203=0,"notOP","OPN")</f>
        <v>notOP</v>
      </c>
    </row>
    <row r="188" spans="1:15">
      <c r="A188" s="1">
        <v>187</v>
      </c>
      <c r="B188" s="129"/>
      <c r="C188" s="129"/>
      <c r="D188" s="129"/>
      <c r="E188" s="129" t="str">
        <f ca="1">IF($C188="","",CONCATENATE(VLOOKUP(OFFSET(男子!$B$15,3*A188,0),'登録データ（男）'!$A$3:$J$2328,9,FALSE)," ",VLOOKUP(OFFSET(男子!$B$15,3*A188,0),'登録データ（男）'!$A$3:$J$2328,10,FALSE)," ","(",LEFT(VLOOKUP(OFFSET(男子!$B$15,3*A188,0),'登録データ（男）'!$A$3:$J$2328,8,FALSE),2),")"))</f>
        <v/>
      </c>
      <c r="F188" s="129"/>
      <c r="G188" s="129"/>
      <c r="H188" s="129" t="str">
        <f>IF(B188="","",VLOOKUP(男子!B204,'登録データ（男）'!$A$3:$AA$2000,5,FALSE))</f>
        <v/>
      </c>
      <c r="I188" s="129"/>
      <c r="J188" s="129"/>
      <c r="K188" s="129"/>
      <c r="L188" s="129"/>
      <c r="M188" s="129" t="str">
        <f>IF(男子!BH204=0,"notOP","OPN")</f>
        <v>notOP</v>
      </c>
      <c r="N188" s="129" t="str">
        <f>IF(男子!BI204=0,"notOP","OPN")</f>
        <v>notOP</v>
      </c>
      <c r="O188" s="129" t="str">
        <f>IF(男子!BJ204=0,"notOP","OPN")</f>
        <v>notOP</v>
      </c>
    </row>
    <row r="189" spans="1:15">
      <c r="A189" s="1">
        <v>188</v>
      </c>
      <c r="B189" s="129"/>
      <c r="C189" s="129"/>
      <c r="D189" s="129"/>
      <c r="E189" s="129" t="str">
        <f ca="1">IF($C189="","",CONCATENATE(VLOOKUP(OFFSET(男子!$B$15,3*A189,0),'登録データ（男）'!$A$3:$J$2328,9,FALSE)," ",VLOOKUP(OFFSET(男子!$B$15,3*A189,0),'登録データ（男）'!$A$3:$J$2328,10,FALSE)," ","(",LEFT(VLOOKUP(OFFSET(男子!$B$15,3*A189,0),'登録データ（男）'!$A$3:$J$2328,8,FALSE),2),")"))</f>
        <v/>
      </c>
      <c r="F189" s="129"/>
      <c r="G189" s="129"/>
      <c r="H189" s="129" t="str">
        <f>IF(B189="","",VLOOKUP(男子!B205,'登録データ（男）'!$A$3:$AA$2000,5,FALSE))</f>
        <v/>
      </c>
      <c r="I189" s="129"/>
      <c r="J189" s="129"/>
      <c r="K189" s="129"/>
      <c r="L189" s="129"/>
      <c r="M189" s="129" t="str">
        <f>IF(男子!BH205=0,"notOP","OPN")</f>
        <v>notOP</v>
      </c>
      <c r="N189" s="129" t="str">
        <f>IF(男子!BI205=0,"notOP","OPN")</f>
        <v>notOP</v>
      </c>
      <c r="O189" s="129" t="str">
        <f>IF(男子!BJ205=0,"notOP","OPN")</f>
        <v>notOP</v>
      </c>
    </row>
    <row r="190" spans="1:15">
      <c r="A190" s="1">
        <v>189</v>
      </c>
      <c r="B190" s="129"/>
      <c r="C190" s="129"/>
      <c r="D190" s="129"/>
      <c r="E190" s="129" t="str">
        <f ca="1">IF($C190="","",CONCATENATE(VLOOKUP(OFFSET(男子!$B$15,3*A190,0),'登録データ（男）'!$A$3:$J$2328,9,FALSE)," ",VLOOKUP(OFFSET(男子!$B$15,3*A190,0),'登録データ（男）'!$A$3:$J$2328,10,FALSE)," ","(",LEFT(VLOOKUP(OFFSET(男子!$B$15,3*A190,0),'登録データ（男）'!$A$3:$J$2328,8,FALSE),2),")"))</f>
        <v/>
      </c>
      <c r="F190" s="129"/>
      <c r="G190" s="129"/>
      <c r="H190" s="129" t="str">
        <f>IF(B190="","",VLOOKUP(男子!B206,'登録データ（男）'!$A$3:$AA$2000,5,FALSE))</f>
        <v/>
      </c>
      <c r="I190" s="129"/>
      <c r="J190" s="129"/>
      <c r="K190" s="129"/>
      <c r="L190" s="129"/>
      <c r="M190" s="129" t="str">
        <f>IF(男子!BH206=0,"notOP","OPN")</f>
        <v>notOP</v>
      </c>
      <c r="N190" s="129" t="str">
        <f>IF(男子!BI206=0,"notOP","OPN")</f>
        <v>notOP</v>
      </c>
      <c r="O190" s="129" t="str">
        <f>IF(男子!BJ206=0,"notOP","OPN")</f>
        <v>notOP</v>
      </c>
    </row>
    <row r="191" spans="1:15">
      <c r="A191" s="1">
        <v>190</v>
      </c>
      <c r="B191" s="129"/>
      <c r="C191" s="129"/>
      <c r="D191" s="129"/>
      <c r="E191" s="129" t="str">
        <f ca="1">IF($C191="","",CONCATENATE(VLOOKUP(OFFSET(男子!$B$15,3*A191,0),'登録データ（男）'!$A$3:$J$2328,9,FALSE)," ",VLOOKUP(OFFSET(男子!$B$15,3*A191,0),'登録データ（男）'!$A$3:$J$2328,10,FALSE)," ","(",LEFT(VLOOKUP(OFFSET(男子!$B$15,3*A191,0),'登録データ（男）'!$A$3:$J$2328,8,FALSE),2),")"))</f>
        <v/>
      </c>
      <c r="F191" s="129"/>
      <c r="G191" s="129"/>
      <c r="H191" s="129" t="str">
        <f>IF(B191="","",VLOOKUP(男子!B207,'登録データ（男）'!$A$3:$AA$2000,5,FALSE))</f>
        <v/>
      </c>
      <c r="I191" s="129"/>
      <c r="J191" s="129"/>
      <c r="K191" s="129"/>
      <c r="L191" s="129"/>
      <c r="M191" s="129" t="str">
        <f>IF(男子!BH207=0,"notOP","OPN")</f>
        <v>notOP</v>
      </c>
      <c r="N191" s="129" t="str">
        <f>IF(男子!BI207=0,"notOP","OPN")</f>
        <v>notOP</v>
      </c>
      <c r="O191" s="129" t="str">
        <f>IF(男子!BJ207=0,"notOP","OPN")</f>
        <v>notOP</v>
      </c>
    </row>
    <row r="192" spans="1:15">
      <c r="A192" s="1">
        <v>191</v>
      </c>
      <c r="B192" s="129"/>
      <c r="C192" s="129"/>
      <c r="D192" s="129"/>
      <c r="E192" s="129" t="str">
        <f ca="1">IF($C192="","",CONCATENATE(VLOOKUP(OFFSET(男子!$B$15,3*A192,0),'登録データ（男）'!$A$3:$J$2328,9,FALSE)," ",VLOOKUP(OFFSET(男子!$B$15,3*A192,0),'登録データ（男）'!$A$3:$J$2328,10,FALSE)," ","(",LEFT(VLOOKUP(OFFSET(男子!$B$15,3*A192,0),'登録データ（男）'!$A$3:$J$2328,8,FALSE),2),")"))</f>
        <v/>
      </c>
      <c r="F192" s="129"/>
      <c r="G192" s="129"/>
      <c r="H192" s="129" t="str">
        <f>IF(B192="","",VLOOKUP(男子!B208,'登録データ（男）'!$A$3:$AA$2000,5,FALSE))</f>
        <v/>
      </c>
      <c r="I192" s="129"/>
      <c r="J192" s="129"/>
      <c r="K192" s="129"/>
      <c r="L192" s="129"/>
      <c r="M192" s="129" t="str">
        <f>IF(男子!BH208=0,"notOP","OPN")</f>
        <v>notOP</v>
      </c>
      <c r="N192" s="129" t="str">
        <f>IF(男子!BI208=0,"notOP","OPN")</f>
        <v>notOP</v>
      </c>
      <c r="O192" s="129" t="str">
        <f>IF(男子!BJ208=0,"notOP","OPN")</f>
        <v>notOP</v>
      </c>
    </row>
    <row r="193" spans="1:15">
      <c r="A193" s="1">
        <v>192</v>
      </c>
      <c r="B193" s="129"/>
      <c r="C193" s="129"/>
      <c r="D193" s="129"/>
      <c r="E193" s="129" t="str">
        <f ca="1">IF($C193="","",CONCATENATE(VLOOKUP(OFFSET(男子!$B$15,3*A193,0),'登録データ（男）'!$A$3:$J$2328,9,FALSE)," ",VLOOKUP(OFFSET(男子!$B$15,3*A193,0),'登録データ（男）'!$A$3:$J$2328,10,FALSE)," ","(",LEFT(VLOOKUP(OFFSET(男子!$B$15,3*A193,0),'登録データ（男）'!$A$3:$J$2328,8,FALSE),2),")"))</f>
        <v/>
      </c>
      <c r="F193" s="129"/>
      <c r="G193" s="129"/>
      <c r="H193" s="129" t="str">
        <f>IF(B193="","",VLOOKUP(男子!B209,'登録データ（男）'!$A$3:$AA$2000,5,FALSE))</f>
        <v/>
      </c>
      <c r="I193" s="129"/>
      <c r="J193" s="129"/>
      <c r="K193" s="129"/>
      <c r="L193" s="129"/>
      <c r="M193" s="129" t="str">
        <f>IF(男子!BH209=0,"notOP","OPN")</f>
        <v>notOP</v>
      </c>
      <c r="N193" s="129" t="str">
        <f>IF(男子!BI209=0,"notOP","OPN")</f>
        <v>notOP</v>
      </c>
      <c r="O193" s="129" t="str">
        <f>IF(男子!BJ209=0,"notOP","OPN")</f>
        <v>notOP</v>
      </c>
    </row>
    <row r="194" spans="1:15">
      <c r="A194" s="1">
        <v>193</v>
      </c>
      <c r="B194" s="129"/>
      <c r="C194" s="129"/>
      <c r="D194" s="129"/>
      <c r="E194" s="129" t="str">
        <f ca="1">IF($C194="","",CONCATENATE(VLOOKUP(OFFSET(男子!$B$15,3*A194,0),'登録データ（男）'!$A$3:$J$2328,9,FALSE)," ",VLOOKUP(OFFSET(男子!$B$15,3*A194,0),'登録データ（男）'!$A$3:$J$2328,10,FALSE)," ","(",LEFT(VLOOKUP(OFFSET(男子!$B$15,3*A194,0),'登録データ（男）'!$A$3:$J$2328,8,FALSE),2),")"))</f>
        <v/>
      </c>
      <c r="F194" s="129"/>
      <c r="G194" s="129"/>
      <c r="H194" s="129" t="str">
        <f>IF(B194="","",VLOOKUP(男子!B210,'登録データ（男）'!$A$3:$AA$2000,5,FALSE))</f>
        <v/>
      </c>
      <c r="I194" s="129"/>
      <c r="J194" s="129"/>
      <c r="K194" s="129"/>
      <c r="L194" s="129"/>
      <c r="M194" s="129" t="str">
        <f>IF(男子!BH210=0,"notOP","OPN")</f>
        <v>notOP</v>
      </c>
      <c r="N194" s="129" t="str">
        <f>IF(男子!BI210=0,"notOP","OPN")</f>
        <v>notOP</v>
      </c>
      <c r="O194" s="129" t="str">
        <f>IF(男子!BJ210=0,"notOP","OPN")</f>
        <v>notOP</v>
      </c>
    </row>
    <row r="195" spans="1:15">
      <c r="A195" s="1">
        <v>194</v>
      </c>
      <c r="B195" s="129"/>
      <c r="C195" s="129"/>
      <c r="D195" s="129"/>
      <c r="E195" s="129" t="str">
        <f ca="1">IF($C195="","",CONCATENATE(VLOOKUP(OFFSET(男子!$B$15,3*A195,0),'登録データ（男）'!$A$3:$J$2328,9,FALSE)," ",VLOOKUP(OFFSET(男子!$B$15,3*A195,0),'登録データ（男）'!$A$3:$J$2328,10,FALSE)," ","(",LEFT(VLOOKUP(OFFSET(男子!$B$15,3*A195,0),'登録データ（男）'!$A$3:$J$2328,8,FALSE),2),")"))</f>
        <v/>
      </c>
      <c r="F195" s="129"/>
      <c r="G195" s="129"/>
      <c r="H195" s="129" t="str">
        <f>IF(B195="","",VLOOKUP(男子!B211,'登録データ（男）'!$A$3:$AA$2000,5,FALSE))</f>
        <v/>
      </c>
      <c r="I195" s="129"/>
      <c r="J195" s="129"/>
      <c r="K195" s="129"/>
      <c r="L195" s="129"/>
      <c r="M195" s="129" t="str">
        <f>IF(男子!BH211=0,"notOP","OPN")</f>
        <v>notOP</v>
      </c>
      <c r="N195" s="129" t="str">
        <f>IF(男子!BI211=0,"notOP","OPN")</f>
        <v>notOP</v>
      </c>
      <c r="O195" s="129" t="str">
        <f>IF(男子!BJ211=0,"notOP","OPN")</f>
        <v>notOP</v>
      </c>
    </row>
    <row r="196" spans="1:15">
      <c r="A196" s="1">
        <v>195</v>
      </c>
      <c r="B196" s="129"/>
      <c r="C196" s="129"/>
      <c r="D196" s="129"/>
      <c r="E196" s="129" t="str">
        <f ca="1">IF($C196="","",CONCATENATE(VLOOKUP(OFFSET(男子!$B$15,3*A196,0),'登録データ（男）'!$A$3:$J$2328,9,FALSE)," ",VLOOKUP(OFFSET(男子!$B$15,3*A196,0),'登録データ（男）'!$A$3:$J$2328,10,FALSE)," ","(",LEFT(VLOOKUP(OFFSET(男子!$B$15,3*A196,0),'登録データ（男）'!$A$3:$J$2328,8,FALSE),2),")"))</f>
        <v/>
      </c>
      <c r="F196" s="129"/>
      <c r="G196" s="129"/>
      <c r="H196" s="129" t="str">
        <f>IF(B196="","",VLOOKUP(男子!B212,'登録データ（男）'!$A$3:$AA$2000,5,FALSE))</f>
        <v/>
      </c>
      <c r="I196" s="129"/>
      <c r="J196" s="129"/>
      <c r="K196" s="129"/>
      <c r="L196" s="129"/>
      <c r="M196" s="129" t="str">
        <f>IF(男子!BH212=0,"notOP","OPN")</f>
        <v>notOP</v>
      </c>
      <c r="N196" s="129" t="str">
        <f>IF(男子!BI212=0,"notOP","OPN")</f>
        <v>notOP</v>
      </c>
      <c r="O196" s="129" t="str">
        <f>IF(男子!BJ212=0,"notOP","OPN")</f>
        <v>notOP</v>
      </c>
    </row>
    <row r="197" spans="1:15">
      <c r="A197" s="1">
        <v>196</v>
      </c>
      <c r="B197" s="129"/>
      <c r="C197" s="129"/>
      <c r="D197" s="129"/>
      <c r="E197" s="129" t="str">
        <f ca="1">IF($C197="","",CONCATENATE(VLOOKUP(OFFSET(男子!$B$15,3*A197,0),'登録データ（男）'!$A$3:$J$2328,9,FALSE)," ",VLOOKUP(OFFSET(男子!$B$15,3*A197,0),'登録データ（男）'!$A$3:$J$2328,10,FALSE)," ","(",LEFT(VLOOKUP(OFFSET(男子!$B$15,3*A197,0),'登録データ（男）'!$A$3:$J$2328,8,FALSE),2),")"))</f>
        <v/>
      </c>
      <c r="F197" s="129"/>
      <c r="G197" s="129"/>
      <c r="H197" s="129" t="str">
        <f>IF(B197="","",VLOOKUP(男子!B213,'登録データ（男）'!$A$3:$AA$2000,5,FALSE))</f>
        <v/>
      </c>
      <c r="I197" s="129"/>
      <c r="J197" s="129"/>
      <c r="K197" s="129"/>
      <c r="L197" s="129"/>
      <c r="M197" s="129" t="str">
        <f>IF(男子!BH213=0,"notOP","OPN")</f>
        <v>notOP</v>
      </c>
      <c r="N197" s="129" t="str">
        <f>IF(男子!BI213=0,"notOP","OPN")</f>
        <v>notOP</v>
      </c>
      <c r="O197" s="129" t="str">
        <f>IF(男子!BJ213=0,"notOP","OPN")</f>
        <v>notOP</v>
      </c>
    </row>
    <row r="198" spans="1:15">
      <c r="A198" s="1">
        <v>197</v>
      </c>
      <c r="B198" s="129"/>
      <c r="C198" s="129"/>
      <c r="D198" s="129"/>
      <c r="E198" s="129" t="str">
        <f ca="1">IF($C198="","",CONCATENATE(VLOOKUP(OFFSET(男子!$B$15,3*A198,0),'登録データ（男）'!$A$3:$J$2328,9,FALSE)," ",VLOOKUP(OFFSET(男子!$B$15,3*A198,0),'登録データ（男）'!$A$3:$J$2328,10,FALSE)," ","(",LEFT(VLOOKUP(OFFSET(男子!$B$15,3*A198,0),'登録データ（男）'!$A$3:$J$2328,8,FALSE),2),")"))</f>
        <v/>
      </c>
      <c r="F198" s="129"/>
      <c r="G198" s="129"/>
      <c r="H198" s="129" t="str">
        <f>IF(B198="","",VLOOKUP(男子!B214,'登録データ（男）'!$A$3:$AA$2000,5,FALSE))</f>
        <v/>
      </c>
      <c r="I198" s="129"/>
      <c r="J198" s="129"/>
      <c r="K198" s="129"/>
      <c r="L198" s="129"/>
      <c r="M198" s="129" t="str">
        <f>IF(男子!BH214=0,"notOP","OPN")</f>
        <v>notOP</v>
      </c>
      <c r="N198" s="129" t="str">
        <f>IF(男子!BI214=0,"notOP","OPN")</f>
        <v>notOP</v>
      </c>
      <c r="O198" s="129" t="str">
        <f>IF(男子!BJ214=0,"notOP","OPN")</f>
        <v>notOP</v>
      </c>
    </row>
    <row r="199" spans="1:15">
      <c r="A199" s="1">
        <v>198</v>
      </c>
      <c r="B199" s="129"/>
      <c r="C199" s="129"/>
      <c r="D199" s="129"/>
      <c r="E199" s="129" t="str">
        <f ca="1">IF($C199="","",CONCATENATE(VLOOKUP(OFFSET(男子!$B$15,3*A199,0),'登録データ（男）'!$A$3:$J$2328,9,FALSE)," ",VLOOKUP(OFFSET(男子!$B$15,3*A199,0),'登録データ（男）'!$A$3:$J$2328,10,FALSE)," ","(",LEFT(VLOOKUP(OFFSET(男子!$B$15,3*A199,0),'登録データ（男）'!$A$3:$J$2328,8,FALSE),2),")"))</f>
        <v/>
      </c>
      <c r="F199" s="129"/>
      <c r="G199" s="129"/>
      <c r="H199" s="129" t="str">
        <f>IF(B199="","",VLOOKUP(男子!B215,'登録データ（男）'!$A$3:$AA$2000,5,FALSE))</f>
        <v/>
      </c>
      <c r="I199" s="129"/>
      <c r="J199" s="129"/>
      <c r="K199" s="129"/>
      <c r="L199" s="129"/>
      <c r="M199" s="129" t="str">
        <f>IF(男子!BH215=0,"notOP","OPN")</f>
        <v>notOP</v>
      </c>
      <c r="N199" s="129" t="str">
        <f>IF(男子!BI215=0,"notOP","OPN")</f>
        <v>notOP</v>
      </c>
      <c r="O199" s="129" t="str">
        <f>IF(男子!BJ215=0,"notOP","OPN")</f>
        <v>notOP</v>
      </c>
    </row>
    <row r="200" spans="1:15">
      <c r="A200" s="1">
        <v>199</v>
      </c>
      <c r="B200" s="129"/>
      <c r="C200" s="129"/>
      <c r="D200" s="129"/>
      <c r="E200" s="129" t="str">
        <f ca="1">IF($C200="","",CONCATENATE(VLOOKUP(OFFSET(男子!$B$15,3*A200,0),'登録データ（男）'!$A$3:$J$2328,9,FALSE)," ",VLOOKUP(OFFSET(男子!$B$15,3*A200,0),'登録データ（男）'!$A$3:$J$2328,10,FALSE)," ","(",LEFT(VLOOKUP(OFFSET(男子!$B$15,3*A200,0),'登録データ（男）'!$A$3:$J$2328,8,FALSE),2),")"))</f>
        <v/>
      </c>
      <c r="F200" s="129"/>
      <c r="G200" s="129"/>
      <c r="H200" s="129" t="str">
        <f>IF(B200="","",VLOOKUP(男子!B216,'登録データ（男）'!$A$3:$AA$2000,5,FALSE))</f>
        <v/>
      </c>
      <c r="I200" s="129"/>
      <c r="J200" s="129"/>
      <c r="K200" s="129"/>
      <c r="L200" s="129"/>
      <c r="M200" s="129" t="str">
        <f>IF(男子!BH216=0,"notOP","OPN")</f>
        <v>notOP</v>
      </c>
      <c r="N200" s="129" t="str">
        <f>IF(男子!BI216=0,"notOP","OPN")</f>
        <v>notOP</v>
      </c>
      <c r="O200" s="129" t="str">
        <f>IF(男子!BJ216=0,"notOP","OPN")</f>
        <v>notOP</v>
      </c>
    </row>
    <row r="201" spans="1:15">
      <c r="A201" s="1">
        <v>200</v>
      </c>
      <c r="B201" s="129"/>
      <c r="C201" s="129"/>
      <c r="D201" s="129"/>
      <c r="E201" s="129" t="str">
        <f ca="1">IF($C201="","",CONCATENATE(VLOOKUP(OFFSET(男子!$B$15,3*A201,0),'登録データ（男）'!$A$3:$J$2328,9,FALSE)," ",VLOOKUP(OFFSET(男子!$B$15,3*A201,0),'登録データ（男）'!$A$3:$J$2328,10,FALSE)," ","(",LEFT(VLOOKUP(OFFSET(男子!$B$15,3*A201,0),'登録データ（男）'!$A$3:$J$2328,8,FALSE),2),")"))</f>
        <v/>
      </c>
      <c r="F201" s="129"/>
      <c r="G201" s="129"/>
      <c r="H201" s="129" t="str">
        <f>IF(B201="","",VLOOKUP(男子!B217,'登録データ（男）'!$A$3:$AA$2000,5,FALSE))</f>
        <v/>
      </c>
      <c r="I201" s="129"/>
      <c r="J201" s="129"/>
      <c r="K201" s="129"/>
      <c r="L201" s="129"/>
      <c r="M201" s="129" t="str">
        <f>IF(男子!BH217=0,"notOP","OPN")</f>
        <v>notOP</v>
      </c>
      <c r="N201" s="129" t="str">
        <f>IF(男子!BI217=0,"notOP","OPN")</f>
        <v>notOP</v>
      </c>
      <c r="O201" s="129" t="str">
        <f>IF(男子!BJ217=0,"notOP","OPN")</f>
        <v>notOP</v>
      </c>
    </row>
    <row r="202" spans="1:15">
      <c r="A202" s="1">
        <v>201</v>
      </c>
      <c r="B202" s="129"/>
      <c r="C202" s="129"/>
      <c r="D202" s="129"/>
      <c r="E202" s="129" t="str">
        <f ca="1">IF($C202="","",CONCATENATE(VLOOKUP(OFFSET(男子!$B$15,3*A202,0),'登録データ（男）'!$A$3:$J$2328,9,FALSE)," ",VLOOKUP(OFFSET(男子!$B$15,3*A202,0),'登録データ（男）'!$A$3:$J$2328,10,FALSE)," ","(",LEFT(VLOOKUP(OFFSET(男子!$B$15,3*A202,0),'登録データ（男）'!$A$3:$J$2328,8,FALSE),2),")"))</f>
        <v/>
      </c>
      <c r="F202" s="129"/>
      <c r="G202" s="129"/>
      <c r="H202" s="129" t="str">
        <f>IF(B202="","",VLOOKUP(男子!B218,'登録データ（男）'!$A$3:$AA$2000,5,FALSE))</f>
        <v/>
      </c>
      <c r="I202" s="129"/>
      <c r="J202" s="129"/>
      <c r="K202" s="129"/>
      <c r="L202" s="129"/>
      <c r="M202" s="129" t="str">
        <f>IF(男子!BH218=0,"notOP","OPN")</f>
        <v>notOP</v>
      </c>
      <c r="N202" s="129" t="str">
        <f>IF(男子!BI218=0,"notOP","OPN")</f>
        <v>notOP</v>
      </c>
      <c r="O202" s="129" t="str">
        <f>IF(男子!BJ218=0,"notOP","OPN")</f>
        <v>notOP</v>
      </c>
    </row>
    <row r="203" spans="1:15">
      <c r="A203" s="1">
        <v>202</v>
      </c>
      <c r="B203" s="129"/>
      <c r="C203" s="129"/>
      <c r="D203" s="129"/>
      <c r="E203" s="129" t="str">
        <f ca="1">IF($C203="","",CONCATENATE(VLOOKUP(OFFSET(男子!$B$15,3*A203,0),'登録データ（男）'!$A$3:$J$2328,9,FALSE)," ",VLOOKUP(OFFSET(男子!$B$15,3*A203,0),'登録データ（男）'!$A$3:$J$2328,10,FALSE)," ","(",LEFT(VLOOKUP(OFFSET(男子!$B$15,3*A203,0),'登録データ（男）'!$A$3:$J$2328,8,FALSE),2),")"))</f>
        <v/>
      </c>
      <c r="F203" s="129"/>
      <c r="G203" s="129"/>
      <c r="H203" s="129" t="str">
        <f>IF(B203="","",VLOOKUP(男子!B219,'登録データ（男）'!$A$3:$AA$2000,5,FALSE))</f>
        <v/>
      </c>
      <c r="I203" s="129"/>
      <c r="J203" s="129"/>
      <c r="K203" s="129"/>
      <c r="L203" s="129"/>
      <c r="M203" s="129" t="str">
        <f>IF(男子!BH219=0,"notOP","OPN")</f>
        <v>notOP</v>
      </c>
      <c r="N203" s="129" t="str">
        <f>IF(男子!BI219=0,"notOP","OPN")</f>
        <v>notOP</v>
      </c>
      <c r="O203" s="129" t="str">
        <f>IF(男子!BJ219=0,"notOP","OPN")</f>
        <v>notOP</v>
      </c>
    </row>
    <row r="204" spans="1:15">
      <c r="A204" s="1">
        <v>203</v>
      </c>
      <c r="B204" s="129"/>
      <c r="C204" s="129"/>
      <c r="D204" s="129"/>
      <c r="E204" s="129" t="str">
        <f ca="1">IF($C204="","",CONCATENATE(VLOOKUP(OFFSET(男子!$B$15,3*A204,0),'登録データ（男）'!$A$3:$J$2328,9,FALSE)," ",VLOOKUP(OFFSET(男子!$B$15,3*A204,0),'登録データ（男）'!$A$3:$J$2328,10,FALSE)," ","(",LEFT(VLOOKUP(OFFSET(男子!$B$15,3*A204,0),'登録データ（男）'!$A$3:$J$2328,8,FALSE),2),")"))</f>
        <v/>
      </c>
      <c r="F204" s="129"/>
      <c r="G204" s="129"/>
      <c r="H204" s="129" t="str">
        <f>IF(B204="","",VLOOKUP(男子!B220,'登録データ（男）'!$A$3:$AA$2000,5,FALSE))</f>
        <v/>
      </c>
      <c r="I204" s="129"/>
      <c r="J204" s="129"/>
      <c r="K204" s="129"/>
      <c r="L204" s="129"/>
      <c r="M204" s="129" t="str">
        <f>IF(男子!BH220=0,"notOP","OPN")</f>
        <v>notOP</v>
      </c>
      <c r="N204" s="129" t="str">
        <f>IF(男子!BI220=0,"notOP","OPN")</f>
        <v>notOP</v>
      </c>
      <c r="O204" s="129" t="str">
        <f>IF(男子!BJ220=0,"notOP","OPN")</f>
        <v>notOP</v>
      </c>
    </row>
    <row r="205" spans="1:15">
      <c r="A205" s="1">
        <v>204</v>
      </c>
      <c r="B205" s="129"/>
      <c r="C205" s="129"/>
      <c r="D205" s="129"/>
      <c r="E205" s="129" t="str">
        <f ca="1">IF($C205="","",CONCATENATE(VLOOKUP(OFFSET(男子!$B$15,3*A205,0),'登録データ（男）'!$A$3:$J$2328,9,FALSE)," ",VLOOKUP(OFFSET(男子!$B$15,3*A205,0),'登録データ（男）'!$A$3:$J$2328,10,FALSE)," ","(",LEFT(VLOOKUP(OFFSET(男子!$B$15,3*A205,0),'登録データ（男）'!$A$3:$J$2328,8,FALSE),2),")"))</f>
        <v/>
      </c>
      <c r="F205" s="129"/>
      <c r="G205" s="129"/>
      <c r="H205" s="129" t="str">
        <f>IF(B205="","",VLOOKUP(男子!B221,'登録データ（男）'!$A$3:$AA$2000,5,FALSE))</f>
        <v/>
      </c>
      <c r="I205" s="129"/>
      <c r="J205" s="129"/>
      <c r="K205" s="129"/>
      <c r="L205" s="129"/>
      <c r="M205" s="129" t="str">
        <f>IF(男子!BH221=0,"notOP","OPN")</f>
        <v>notOP</v>
      </c>
      <c r="N205" s="129" t="str">
        <f>IF(男子!BI221=0,"notOP","OPN")</f>
        <v>notOP</v>
      </c>
      <c r="O205" s="129" t="str">
        <f>IF(男子!BJ221=0,"notOP","OPN")</f>
        <v>notOP</v>
      </c>
    </row>
    <row r="206" spans="1:15">
      <c r="A206" s="1">
        <v>205</v>
      </c>
      <c r="B206" s="129"/>
      <c r="C206" s="129"/>
      <c r="D206" s="129"/>
      <c r="E206" s="129" t="str">
        <f ca="1">IF($C206="","",CONCATENATE(VLOOKUP(OFFSET(男子!$B$15,3*A206,0),'登録データ（男）'!$A$3:$J$2328,9,FALSE)," ",VLOOKUP(OFFSET(男子!$B$15,3*A206,0),'登録データ（男）'!$A$3:$J$2328,10,FALSE)," ","(",LEFT(VLOOKUP(OFFSET(男子!$B$15,3*A206,0),'登録データ（男）'!$A$3:$J$2328,8,FALSE),2),")"))</f>
        <v/>
      </c>
      <c r="F206" s="129"/>
      <c r="G206" s="129"/>
      <c r="H206" s="129" t="str">
        <f>IF(B206="","",VLOOKUP(男子!B222,'登録データ（男）'!$A$3:$AA$2000,5,FALSE))</f>
        <v/>
      </c>
      <c r="I206" s="129"/>
      <c r="J206" s="129"/>
      <c r="K206" s="129"/>
      <c r="L206" s="129"/>
      <c r="M206" s="129" t="str">
        <f>IF(男子!BH222=0,"notOP","OPN")</f>
        <v>notOP</v>
      </c>
      <c r="N206" s="129" t="str">
        <f>IF(男子!BI222=0,"notOP","OPN")</f>
        <v>notOP</v>
      </c>
      <c r="O206" s="129" t="str">
        <f>IF(男子!BJ222=0,"notOP","OPN")</f>
        <v>notOP</v>
      </c>
    </row>
    <row r="207" spans="1:15">
      <c r="A207" s="1">
        <v>206</v>
      </c>
      <c r="B207" s="129"/>
      <c r="C207" s="129"/>
      <c r="D207" s="129"/>
      <c r="E207" s="129" t="str">
        <f ca="1">IF($C207="","",CONCATENATE(VLOOKUP(OFFSET(男子!$B$15,3*A207,0),'登録データ（男）'!$A$3:$J$2328,9,FALSE)," ",VLOOKUP(OFFSET(男子!$B$15,3*A207,0),'登録データ（男）'!$A$3:$J$2328,10,FALSE)," ","(",LEFT(VLOOKUP(OFFSET(男子!$B$15,3*A207,0),'登録データ（男）'!$A$3:$J$2328,8,FALSE),2),")"))</f>
        <v/>
      </c>
      <c r="F207" s="129"/>
      <c r="G207" s="129"/>
      <c r="H207" s="129" t="str">
        <f>IF(B207="","",VLOOKUP(男子!B223,'登録データ（男）'!$A$3:$AA$2000,5,FALSE))</f>
        <v/>
      </c>
      <c r="I207" s="129"/>
      <c r="J207" s="129"/>
      <c r="K207" s="129"/>
      <c r="L207" s="129"/>
      <c r="M207" s="129" t="str">
        <f>IF(男子!BH223=0,"notOP","OPN")</f>
        <v>notOP</v>
      </c>
      <c r="N207" s="129" t="str">
        <f>IF(男子!BI223=0,"notOP","OPN")</f>
        <v>notOP</v>
      </c>
      <c r="O207" s="129" t="str">
        <f>IF(男子!BJ223=0,"notOP","OPN")</f>
        <v>notOP</v>
      </c>
    </row>
    <row r="208" spans="1:15">
      <c r="A208" s="1">
        <v>207</v>
      </c>
      <c r="B208" s="129"/>
      <c r="C208" s="129"/>
      <c r="D208" s="129"/>
      <c r="E208" s="129" t="str">
        <f ca="1">IF($C208="","",CONCATENATE(VLOOKUP(OFFSET(男子!$B$15,3*A208,0),'登録データ（男）'!$A$3:$J$2328,9,FALSE)," ",VLOOKUP(OFFSET(男子!$B$15,3*A208,0),'登録データ（男）'!$A$3:$J$2328,10,FALSE)," ","(",LEFT(VLOOKUP(OFFSET(男子!$B$15,3*A208,0),'登録データ（男）'!$A$3:$J$2328,8,FALSE),2),")"))</f>
        <v/>
      </c>
      <c r="F208" s="129"/>
      <c r="G208" s="129"/>
      <c r="H208" s="129" t="str">
        <f>IF(B208="","",VLOOKUP(男子!B224,'登録データ（男）'!$A$3:$AA$2000,5,FALSE))</f>
        <v/>
      </c>
      <c r="I208" s="129"/>
      <c r="J208" s="129"/>
      <c r="K208" s="129"/>
      <c r="L208" s="129"/>
      <c r="M208" s="129" t="str">
        <f>IF(男子!BH224=0,"notOP","OPN")</f>
        <v>notOP</v>
      </c>
      <c r="N208" s="129" t="str">
        <f>IF(男子!BI224=0,"notOP","OPN")</f>
        <v>notOP</v>
      </c>
      <c r="O208" s="129" t="str">
        <f>IF(男子!BJ224=0,"notOP","OPN")</f>
        <v>notOP</v>
      </c>
    </row>
    <row r="209" spans="1:15">
      <c r="A209" s="1">
        <v>208</v>
      </c>
      <c r="B209" s="129"/>
      <c r="C209" s="129"/>
      <c r="D209" s="129"/>
      <c r="E209" s="129" t="str">
        <f ca="1">IF($C209="","",CONCATENATE(VLOOKUP(OFFSET(男子!$B$15,3*A209,0),'登録データ（男）'!$A$3:$J$2328,9,FALSE)," ",VLOOKUP(OFFSET(男子!$B$15,3*A209,0),'登録データ（男）'!$A$3:$J$2328,10,FALSE)," ","(",LEFT(VLOOKUP(OFFSET(男子!$B$15,3*A209,0),'登録データ（男）'!$A$3:$J$2328,8,FALSE),2),")"))</f>
        <v/>
      </c>
      <c r="F209" s="129"/>
      <c r="G209" s="129"/>
      <c r="H209" s="129" t="str">
        <f>IF(B209="","",VLOOKUP(男子!B225,'登録データ（男）'!$A$3:$AA$2000,5,FALSE))</f>
        <v/>
      </c>
      <c r="I209" s="129"/>
      <c r="J209" s="129"/>
      <c r="K209" s="129"/>
      <c r="L209" s="129"/>
      <c r="M209" s="129" t="str">
        <f>IF(男子!BH225=0,"notOP","OPN")</f>
        <v>notOP</v>
      </c>
      <c r="N209" s="129" t="str">
        <f>IF(男子!BI225=0,"notOP","OPN")</f>
        <v>notOP</v>
      </c>
      <c r="O209" s="129" t="str">
        <f>IF(男子!BJ225=0,"notOP","OPN")</f>
        <v>notOP</v>
      </c>
    </row>
    <row r="210" spans="1:15">
      <c r="A210" s="1">
        <v>209</v>
      </c>
      <c r="B210" s="129"/>
      <c r="C210" s="129"/>
      <c r="D210" s="129"/>
      <c r="E210" s="129" t="str">
        <f ca="1">IF($C210="","",CONCATENATE(VLOOKUP(OFFSET(男子!$B$15,3*A210,0),'登録データ（男）'!$A$3:$J$2328,9,FALSE)," ",VLOOKUP(OFFSET(男子!$B$15,3*A210,0),'登録データ（男）'!$A$3:$J$2328,10,FALSE)," ","(",LEFT(VLOOKUP(OFFSET(男子!$B$15,3*A210,0),'登録データ（男）'!$A$3:$J$2328,8,FALSE),2),")"))</f>
        <v/>
      </c>
      <c r="F210" s="129"/>
      <c r="G210" s="129"/>
      <c r="H210" s="129" t="str">
        <f>IF(B210="","",VLOOKUP(男子!B226,'登録データ（男）'!$A$3:$AA$2000,5,FALSE))</f>
        <v/>
      </c>
      <c r="I210" s="129"/>
      <c r="J210" s="129"/>
      <c r="K210" s="129"/>
      <c r="L210" s="129"/>
      <c r="M210" s="129" t="str">
        <f>IF(男子!BH226=0,"notOP","OPN")</f>
        <v>notOP</v>
      </c>
      <c r="N210" s="129" t="str">
        <f>IF(男子!BI226=0,"notOP","OPN")</f>
        <v>notOP</v>
      </c>
      <c r="O210" s="129" t="str">
        <f>IF(男子!BJ226=0,"notOP","OPN")</f>
        <v>notOP</v>
      </c>
    </row>
    <row r="211" spans="1:15">
      <c r="A211" s="1">
        <v>210</v>
      </c>
      <c r="B211" s="129"/>
      <c r="C211" s="129"/>
      <c r="D211" s="129"/>
      <c r="E211" s="129" t="str">
        <f ca="1">IF($C211="","",CONCATENATE(VLOOKUP(OFFSET(男子!$B$15,3*A211,0),'登録データ（男）'!$A$3:$J$2328,9,FALSE)," ",VLOOKUP(OFFSET(男子!$B$15,3*A211,0),'登録データ（男）'!$A$3:$J$2328,10,FALSE)," ","(",LEFT(VLOOKUP(OFFSET(男子!$B$15,3*A211,0),'登録データ（男）'!$A$3:$J$2328,8,FALSE),2),")"))</f>
        <v/>
      </c>
      <c r="F211" s="129"/>
      <c r="G211" s="129"/>
      <c r="H211" s="129" t="str">
        <f>IF(B211="","",VLOOKUP(男子!B227,'登録データ（男）'!$A$3:$AA$2000,5,FALSE))</f>
        <v/>
      </c>
      <c r="I211" s="129"/>
      <c r="J211" s="129"/>
      <c r="K211" s="129"/>
      <c r="L211" s="129"/>
      <c r="M211" s="129" t="str">
        <f>IF(男子!BH227=0,"notOP","OPN")</f>
        <v>notOP</v>
      </c>
      <c r="N211" s="129" t="str">
        <f>IF(男子!BI227=0,"notOP","OPN")</f>
        <v>notOP</v>
      </c>
      <c r="O211" s="129" t="str">
        <f>IF(男子!BJ227=0,"notOP","OPN")</f>
        <v>notOP</v>
      </c>
    </row>
    <row r="212" spans="1:15">
      <c r="A212" s="1">
        <v>211</v>
      </c>
      <c r="B212" s="129"/>
      <c r="C212" s="129"/>
      <c r="D212" s="129"/>
      <c r="E212" s="129" t="str">
        <f ca="1">IF($C212="","",CONCATENATE(VLOOKUP(OFFSET(男子!$B$15,3*A212,0),'登録データ（男）'!$A$3:$J$2328,9,FALSE)," ",VLOOKUP(OFFSET(男子!$B$15,3*A212,0),'登録データ（男）'!$A$3:$J$2328,10,FALSE)," ","(",LEFT(VLOOKUP(OFFSET(男子!$B$15,3*A212,0),'登録データ（男）'!$A$3:$J$2328,8,FALSE),2),")"))</f>
        <v/>
      </c>
      <c r="F212" s="129"/>
      <c r="G212" s="129"/>
      <c r="H212" s="129" t="str">
        <f>IF(B212="","",VLOOKUP(男子!B228,'登録データ（男）'!$A$3:$AA$2000,5,FALSE))</f>
        <v/>
      </c>
      <c r="I212" s="129"/>
      <c r="J212" s="129"/>
      <c r="K212" s="129"/>
      <c r="L212" s="129"/>
      <c r="M212" s="129" t="str">
        <f>IF(男子!BH228=0,"notOP","OPN")</f>
        <v>notOP</v>
      </c>
      <c r="N212" s="129" t="str">
        <f>IF(男子!BI228=0,"notOP","OPN")</f>
        <v>notOP</v>
      </c>
      <c r="O212" s="129" t="str">
        <f>IF(男子!BJ228=0,"notOP","OPN")</f>
        <v>notOP</v>
      </c>
    </row>
    <row r="213" spans="1:15">
      <c r="A213" s="1">
        <v>212</v>
      </c>
      <c r="B213" s="129"/>
      <c r="C213" s="129"/>
      <c r="D213" s="129"/>
      <c r="E213" s="129" t="str">
        <f ca="1">IF($C213="","",CONCATENATE(VLOOKUP(OFFSET(男子!$B$15,3*A213,0),'登録データ（男）'!$A$3:$J$2328,9,FALSE)," ",VLOOKUP(OFFSET(男子!$B$15,3*A213,0),'登録データ（男）'!$A$3:$J$2328,10,FALSE)," ","(",LEFT(VLOOKUP(OFFSET(男子!$B$15,3*A213,0),'登録データ（男）'!$A$3:$J$2328,8,FALSE),2),")"))</f>
        <v/>
      </c>
      <c r="F213" s="129"/>
      <c r="G213" s="129"/>
      <c r="H213" s="129" t="str">
        <f>IF(B213="","",VLOOKUP(男子!B229,'登録データ（男）'!$A$3:$AA$2000,5,FALSE))</f>
        <v/>
      </c>
      <c r="I213" s="129"/>
      <c r="J213" s="129"/>
      <c r="K213" s="129"/>
      <c r="L213" s="129"/>
      <c r="M213" s="129" t="str">
        <f>IF(男子!BH229=0,"notOP","OPN")</f>
        <v>notOP</v>
      </c>
      <c r="N213" s="129" t="str">
        <f>IF(男子!BI229=0,"notOP","OPN")</f>
        <v>notOP</v>
      </c>
      <c r="O213" s="129" t="str">
        <f>IF(男子!BJ229=0,"notOP","OPN")</f>
        <v>notOP</v>
      </c>
    </row>
    <row r="214" spans="1:15">
      <c r="A214" s="1">
        <v>213</v>
      </c>
      <c r="B214" s="129"/>
      <c r="C214" s="129"/>
      <c r="D214" s="129"/>
      <c r="E214" s="129" t="str">
        <f ca="1">IF($C214="","",CONCATENATE(VLOOKUP(OFFSET(男子!$B$15,3*A214,0),'登録データ（男）'!$A$3:$J$2328,9,FALSE)," ",VLOOKUP(OFFSET(男子!$B$15,3*A214,0),'登録データ（男）'!$A$3:$J$2328,10,FALSE)," ","(",LEFT(VLOOKUP(OFFSET(男子!$B$15,3*A214,0),'登録データ（男）'!$A$3:$J$2328,8,FALSE),2),")"))</f>
        <v/>
      </c>
      <c r="F214" s="129"/>
      <c r="G214" s="129"/>
      <c r="H214" s="129" t="str">
        <f>IF(B214="","",VLOOKUP(男子!B230,'登録データ（男）'!$A$3:$AA$2000,5,FALSE))</f>
        <v/>
      </c>
      <c r="I214" s="129"/>
      <c r="J214" s="129"/>
      <c r="K214" s="129"/>
      <c r="L214" s="129"/>
      <c r="M214" s="129" t="str">
        <f>IF(男子!BH230=0,"notOP","OPN")</f>
        <v>notOP</v>
      </c>
      <c r="N214" s="129" t="str">
        <f>IF(男子!BI230=0,"notOP","OPN")</f>
        <v>notOP</v>
      </c>
      <c r="O214" s="129" t="str">
        <f>IF(男子!BJ230=0,"notOP","OPN")</f>
        <v>notOP</v>
      </c>
    </row>
    <row r="215" spans="1:15">
      <c r="A215" s="1">
        <v>214</v>
      </c>
      <c r="B215" s="129"/>
      <c r="C215" s="129"/>
      <c r="D215" s="129"/>
      <c r="E215" s="129" t="str">
        <f ca="1">IF($C215="","",CONCATENATE(VLOOKUP(OFFSET(男子!$B$15,3*A215,0),'登録データ（男）'!$A$3:$J$2328,9,FALSE)," ",VLOOKUP(OFFSET(男子!$B$15,3*A215,0),'登録データ（男）'!$A$3:$J$2328,10,FALSE)," ","(",LEFT(VLOOKUP(OFFSET(男子!$B$15,3*A215,0),'登録データ（男）'!$A$3:$J$2328,8,FALSE),2),")"))</f>
        <v/>
      </c>
      <c r="F215" s="129"/>
      <c r="G215" s="129"/>
      <c r="H215" s="129" t="str">
        <f>IF(B215="","",VLOOKUP(男子!B231,'登録データ（男）'!$A$3:$AA$2000,5,FALSE))</f>
        <v/>
      </c>
      <c r="I215" s="129"/>
      <c r="J215" s="129"/>
      <c r="K215" s="129"/>
      <c r="L215" s="129"/>
      <c r="M215" s="129" t="str">
        <f>IF(男子!BH231=0,"notOP","OPN")</f>
        <v>notOP</v>
      </c>
      <c r="N215" s="129" t="str">
        <f>IF(男子!BI231=0,"notOP","OPN")</f>
        <v>notOP</v>
      </c>
      <c r="O215" s="129" t="str">
        <f>IF(男子!BJ231=0,"notOP","OPN")</f>
        <v>notOP</v>
      </c>
    </row>
    <row r="216" spans="1:15">
      <c r="A216" s="1">
        <v>215</v>
      </c>
      <c r="B216" s="129"/>
      <c r="C216" s="129"/>
      <c r="D216" s="129"/>
      <c r="E216" s="129" t="str">
        <f ca="1">IF($C216="","",CONCATENATE(VLOOKUP(OFFSET(男子!$B$15,3*A216,0),'登録データ（男）'!$A$3:$J$2328,9,FALSE)," ",VLOOKUP(OFFSET(男子!$B$15,3*A216,0),'登録データ（男）'!$A$3:$J$2328,10,FALSE)," ","(",LEFT(VLOOKUP(OFFSET(男子!$B$15,3*A216,0),'登録データ（男）'!$A$3:$J$2328,8,FALSE),2),")"))</f>
        <v/>
      </c>
      <c r="F216" s="129"/>
      <c r="G216" s="129"/>
      <c r="H216" s="129" t="str">
        <f>IF(B216="","",VLOOKUP(男子!B232,'登録データ（男）'!$A$3:$AA$2000,5,FALSE))</f>
        <v/>
      </c>
      <c r="I216" s="129"/>
      <c r="J216" s="129"/>
      <c r="K216" s="129"/>
      <c r="L216" s="129"/>
      <c r="M216" s="129" t="str">
        <f>IF(男子!BH232=0,"notOP","OPN")</f>
        <v>notOP</v>
      </c>
      <c r="N216" s="129" t="str">
        <f>IF(男子!BI232=0,"notOP","OPN")</f>
        <v>notOP</v>
      </c>
      <c r="O216" s="129" t="str">
        <f>IF(男子!BJ232=0,"notOP","OPN")</f>
        <v>notOP</v>
      </c>
    </row>
    <row r="217" spans="1:15">
      <c r="A217" s="1">
        <v>216</v>
      </c>
      <c r="B217" s="129"/>
      <c r="C217" s="129"/>
      <c r="D217" s="129"/>
      <c r="E217" s="129" t="str">
        <f ca="1">IF($C217="","",CONCATENATE(VLOOKUP(OFFSET(男子!$B$15,3*A217,0),'登録データ（男）'!$A$3:$J$2328,9,FALSE)," ",VLOOKUP(OFFSET(男子!$B$15,3*A217,0),'登録データ（男）'!$A$3:$J$2328,10,FALSE)," ","(",LEFT(VLOOKUP(OFFSET(男子!$B$15,3*A217,0),'登録データ（男）'!$A$3:$J$2328,8,FALSE),2),")"))</f>
        <v/>
      </c>
      <c r="F217" s="129"/>
      <c r="G217" s="129"/>
      <c r="H217" s="129" t="str">
        <f>IF(B217="","",VLOOKUP(男子!B233,'登録データ（男）'!$A$3:$AA$2000,5,FALSE))</f>
        <v/>
      </c>
      <c r="I217" s="129"/>
      <c r="J217" s="129"/>
      <c r="K217" s="129"/>
      <c r="L217" s="129"/>
      <c r="M217" s="129" t="str">
        <f>IF(男子!BH233=0,"notOP","OPN")</f>
        <v>notOP</v>
      </c>
      <c r="N217" s="129" t="str">
        <f>IF(男子!BI233=0,"notOP","OPN")</f>
        <v>notOP</v>
      </c>
      <c r="O217" s="129" t="str">
        <f>IF(男子!BJ233=0,"notOP","OPN")</f>
        <v>notOP</v>
      </c>
    </row>
    <row r="218" spans="1:15">
      <c r="A218" s="1">
        <v>217</v>
      </c>
      <c r="B218" s="129"/>
      <c r="C218" s="129"/>
      <c r="D218" s="129"/>
      <c r="E218" s="129" t="str">
        <f ca="1">IF($C218="","",CONCATENATE(VLOOKUP(OFFSET(男子!$B$15,3*A218,0),'登録データ（男）'!$A$3:$J$2328,9,FALSE)," ",VLOOKUP(OFFSET(男子!$B$15,3*A218,0),'登録データ（男）'!$A$3:$J$2328,10,FALSE)," ","(",LEFT(VLOOKUP(OFFSET(男子!$B$15,3*A218,0),'登録データ（男）'!$A$3:$J$2328,8,FALSE),2),")"))</f>
        <v/>
      </c>
      <c r="F218" s="129"/>
      <c r="G218" s="129"/>
      <c r="H218" s="129" t="str">
        <f>IF(B218="","",VLOOKUP(男子!B234,'登録データ（男）'!$A$3:$AA$2000,5,FALSE))</f>
        <v/>
      </c>
      <c r="I218" s="129"/>
      <c r="J218" s="129"/>
      <c r="K218" s="129"/>
      <c r="L218" s="129"/>
      <c r="M218" s="129" t="str">
        <f>IF(男子!BH234=0,"notOP","OPN")</f>
        <v>notOP</v>
      </c>
      <c r="N218" s="129" t="str">
        <f>IF(男子!BI234=0,"notOP","OPN")</f>
        <v>notOP</v>
      </c>
      <c r="O218" s="129" t="str">
        <f>IF(男子!BJ234=0,"notOP","OPN")</f>
        <v>notOP</v>
      </c>
    </row>
    <row r="219" spans="1:15">
      <c r="A219" s="1">
        <v>218</v>
      </c>
      <c r="B219" s="129"/>
      <c r="C219" s="129"/>
      <c r="D219" s="129"/>
      <c r="E219" s="129" t="str">
        <f ca="1">IF($C219="","",CONCATENATE(VLOOKUP(OFFSET(男子!$B$15,3*A219,0),'登録データ（男）'!$A$3:$J$2328,9,FALSE)," ",VLOOKUP(OFFSET(男子!$B$15,3*A219,0),'登録データ（男）'!$A$3:$J$2328,10,FALSE)," ","(",LEFT(VLOOKUP(OFFSET(男子!$B$15,3*A219,0),'登録データ（男）'!$A$3:$J$2328,8,FALSE),2),")"))</f>
        <v/>
      </c>
      <c r="F219" s="129"/>
      <c r="G219" s="129"/>
      <c r="H219" s="129" t="str">
        <f>IF(B219="","",VLOOKUP(男子!B235,'登録データ（男）'!$A$3:$AA$2000,5,FALSE))</f>
        <v/>
      </c>
      <c r="I219" s="129"/>
      <c r="J219" s="129"/>
      <c r="K219" s="129"/>
      <c r="L219" s="129"/>
      <c r="M219" s="129" t="str">
        <f>IF(男子!BH235=0,"notOP","OPN")</f>
        <v>notOP</v>
      </c>
      <c r="N219" s="129" t="str">
        <f>IF(男子!BI235=0,"notOP","OPN")</f>
        <v>notOP</v>
      </c>
      <c r="O219" s="129" t="str">
        <f>IF(男子!BJ235=0,"notOP","OPN")</f>
        <v>notOP</v>
      </c>
    </row>
    <row r="220" spans="1:15">
      <c r="A220" s="1">
        <v>219</v>
      </c>
      <c r="B220" s="129"/>
      <c r="C220" s="129"/>
      <c r="D220" s="129"/>
      <c r="E220" s="129" t="str">
        <f ca="1">IF($C220="","",CONCATENATE(VLOOKUP(OFFSET(男子!$B$15,3*A220,0),'登録データ（男）'!$A$3:$J$2328,9,FALSE)," ",VLOOKUP(OFFSET(男子!$B$15,3*A220,0),'登録データ（男）'!$A$3:$J$2328,10,FALSE)," ","(",LEFT(VLOOKUP(OFFSET(男子!$B$15,3*A220,0),'登録データ（男）'!$A$3:$J$2328,8,FALSE),2),")"))</f>
        <v/>
      </c>
      <c r="F220" s="129"/>
      <c r="G220" s="129"/>
      <c r="H220" s="129" t="str">
        <f>IF(B220="","",VLOOKUP(男子!B236,'登録データ（男）'!$A$3:$AA$2000,5,FALSE))</f>
        <v/>
      </c>
      <c r="I220" s="129"/>
      <c r="J220" s="129"/>
      <c r="K220" s="129"/>
      <c r="L220" s="129"/>
      <c r="M220" s="129"/>
      <c r="N220" s="129"/>
      <c r="O220" s="129"/>
    </row>
    <row r="221" spans="1:15">
      <c r="A221" s="1">
        <v>220</v>
      </c>
      <c r="B221" s="129"/>
      <c r="C221" s="129"/>
      <c r="D221" s="129"/>
      <c r="E221" s="129" t="str">
        <f ca="1">IF($C221="","",CONCATENATE(VLOOKUP(OFFSET(男子!$B$15,3*A221,0),'登録データ（男）'!$A$3:$J$2328,9,FALSE)," ",VLOOKUP(OFFSET(男子!$B$15,3*A221,0),'登録データ（男）'!$A$3:$J$2328,10,FALSE)," ","(",LEFT(VLOOKUP(OFFSET(男子!$B$15,3*A221,0),'登録データ（男）'!$A$3:$J$2328,8,FALSE),2),")"))</f>
        <v/>
      </c>
      <c r="F221" s="129"/>
      <c r="G221" s="129"/>
      <c r="H221" s="129" t="str">
        <f>IF(B221="","",VLOOKUP(男子!B237,'登録データ（男）'!$A$3:$AA$2000,5,FALSE))</f>
        <v/>
      </c>
      <c r="I221" s="129"/>
      <c r="J221" s="129"/>
      <c r="K221" s="129"/>
      <c r="L221" s="129"/>
      <c r="M221" s="129"/>
      <c r="N221" s="129"/>
      <c r="O221" s="129"/>
    </row>
    <row r="222" spans="1:15">
      <c r="A222" s="1">
        <v>221</v>
      </c>
      <c r="B222" s="129"/>
      <c r="C222" s="129"/>
      <c r="D222" s="129"/>
      <c r="E222" s="129" t="str">
        <f ca="1">IF($C222="","",CONCATENATE(VLOOKUP(OFFSET(男子!$B$15,3*A222,0),'登録データ（男）'!$A$3:$J$2328,9,FALSE)," ",VLOOKUP(OFFSET(男子!$B$15,3*A222,0),'登録データ（男）'!$A$3:$J$2328,10,FALSE)," ","(",LEFT(VLOOKUP(OFFSET(男子!$B$15,3*A222,0),'登録データ（男）'!$A$3:$J$2328,8,FALSE),2),")"))</f>
        <v/>
      </c>
      <c r="F222" s="129"/>
      <c r="G222" s="129"/>
      <c r="H222" s="129" t="str">
        <f>IF(B222="","",VLOOKUP(男子!B238,'登録データ（男）'!$A$3:$AA$2000,5,FALSE))</f>
        <v/>
      </c>
      <c r="I222" s="129"/>
      <c r="J222" s="129"/>
      <c r="K222" s="129"/>
      <c r="L222" s="129"/>
      <c r="M222" s="129"/>
      <c r="N222" s="129"/>
      <c r="O222" s="129"/>
    </row>
    <row r="223" spans="1:15">
      <c r="A223" s="1">
        <v>222</v>
      </c>
      <c r="B223" s="129"/>
      <c r="C223" s="129"/>
      <c r="D223" s="129"/>
      <c r="E223" s="129" t="str">
        <f ca="1">IF($C223="","",CONCATENATE(VLOOKUP(OFFSET(男子!$B$15,3*A223,0),'登録データ（男）'!$A$3:$J$2328,9,FALSE)," ",VLOOKUP(OFFSET(男子!$B$15,3*A223,0),'登録データ（男）'!$A$3:$J$2328,10,FALSE)," ","(",LEFT(VLOOKUP(OFFSET(男子!$B$15,3*A223,0),'登録データ（男）'!$A$3:$J$2328,8,FALSE),2),")"))</f>
        <v/>
      </c>
      <c r="F223" s="129"/>
      <c r="G223" s="129"/>
      <c r="H223" s="129" t="str">
        <f>IF(B223="","",VLOOKUP(男子!B239,'登録データ（男）'!$A$3:$AA$2000,5,FALSE))</f>
        <v/>
      </c>
      <c r="I223" s="129"/>
      <c r="J223" s="129"/>
      <c r="K223" s="129"/>
      <c r="L223" s="129"/>
      <c r="M223" s="129"/>
      <c r="N223" s="129"/>
      <c r="O223" s="129"/>
    </row>
    <row r="224" spans="1:15">
      <c r="A224" s="1">
        <v>223</v>
      </c>
      <c r="B224" s="129"/>
      <c r="C224" s="129"/>
      <c r="D224" s="129"/>
      <c r="E224" s="129" t="str">
        <f ca="1">IF($C224="","",CONCATENATE(VLOOKUP(OFFSET(男子!$B$15,3*A224,0),'登録データ（男）'!$A$3:$J$2328,9,FALSE)," ",VLOOKUP(OFFSET(男子!$B$15,3*A224,0),'登録データ（男）'!$A$3:$J$2328,10,FALSE)," ","(",LEFT(VLOOKUP(OFFSET(男子!$B$15,3*A224,0),'登録データ（男）'!$A$3:$J$2328,8,FALSE),2),")"))</f>
        <v/>
      </c>
      <c r="F224" s="129"/>
      <c r="G224" s="129"/>
      <c r="H224" s="129" t="str">
        <f>IF(B224="","",VLOOKUP(男子!B240,'登録データ（男）'!$A$3:$AA$2000,5,FALSE))</f>
        <v/>
      </c>
      <c r="I224" s="129"/>
      <c r="J224" s="129"/>
      <c r="K224" s="129"/>
      <c r="L224" s="129"/>
      <c r="M224" s="129"/>
      <c r="N224" s="129"/>
      <c r="O224" s="129"/>
    </row>
    <row r="225" spans="1:15">
      <c r="A225" s="1">
        <v>224</v>
      </c>
      <c r="B225" s="129"/>
      <c r="C225" s="129"/>
      <c r="D225" s="129"/>
      <c r="E225" s="129" t="str">
        <f ca="1">IF($C225="","",CONCATENATE(VLOOKUP(OFFSET(男子!$B$15,3*A225,0),'登録データ（男）'!$A$3:$J$2328,9,FALSE)," ",VLOOKUP(OFFSET(男子!$B$15,3*A225,0),'登録データ（男）'!$A$3:$J$2328,10,FALSE)," ","(",LEFT(VLOOKUP(OFFSET(男子!$B$15,3*A225,0),'登録データ（男）'!$A$3:$J$2328,8,FALSE),2),")"))</f>
        <v/>
      </c>
      <c r="F225" s="129"/>
      <c r="G225" s="129"/>
      <c r="H225" s="129" t="str">
        <f>IF(B225="","",VLOOKUP(男子!B241,'登録データ（男）'!$A$3:$AA$2000,5,FALSE))</f>
        <v/>
      </c>
      <c r="I225" s="129"/>
      <c r="J225" s="129"/>
      <c r="K225" s="129"/>
      <c r="L225" s="129"/>
      <c r="M225" s="129"/>
      <c r="N225" s="129"/>
      <c r="O225" s="129"/>
    </row>
    <row r="226" spans="1:15">
      <c r="A226" s="1">
        <v>225</v>
      </c>
      <c r="B226" s="129"/>
      <c r="C226" s="129"/>
      <c r="D226" s="129"/>
      <c r="E226" s="129" t="str">
        <f ca="1">IF($C226="","",CONCATENATE(VLOOKUP(OFFSET(男子!$B$15,3*A226,0),'登録データ（男）'!$A$3:$J$2328,9,FALSE)," ",VLOOKUP(OFFSET(男子!$B$15,3*A226,0),'登録データ（男）'!$A$3:$J$2328,10,FALSE)," ","(",LEFT(VLOOKUP(OFFSET(男子!$B$15,3*A226,0),'登録データ（男）'!$A$3:$J$2328,8,FALSE),2),")"))</f>
        <v/>
      </c>
      <c r="F226" s="129"/>
      <c r="G226" s="129"/>
      <c r="H226" s="129" t="str">
        <f>IF(B226="","",VLOOKUP(男子!B242,'登録データ（男）'!$A$3:$AA$2000,5,FALSE))</f>
        <v/>
      </c>
      <c r="I226" s="129"/>
      <c r="J226" s="129"/>
      <c r="K226" s="129"/>
      <c r="L226" s="129"/>
      <c r="M226" s="129"/>
      <c r="N226" s="129"/>
      <c r="O226" s="129"/>
    </row>
    <row r="227" spans="1:15">
      <c r="A227" s="1">
        <v>226</v>
      </c>
      <c r="B227" s="129"/>
      <c r="C227" s="129"/>
      <c r="D227" s="129"/>
      <c r="E227" s="129" t="str">
        <f ca="1">IF($C227="","",CONCATENATE(VLOOKUP(OFFSET(男子!$B$15,3*A227,0),'登録データ（男）'!$A$3:$J$2328,9,FALSE)," ",VLOOKUP(OFFSET(男子!$B$15,3*A227,0),'登録データ（男）'!$A$3:$J$2328,10,FALSE)," ","(",LEFT(VLOOKUP(OFFSET(男子!$B$15,3*A227,0),'登録データ（男）'!$A$3:$J$2328,8,FALSE),2),")"))</f>
        <v/>
      </c>
      <c r="F227" s="129"/>
      <c r="G227" s="129"/>
      <c r="H227" s="129" t="str">
        <f>IF(B227="","",VLOOKUP(男子!B243,'登録データ（男）'!$A$3:$AA$2000,5,FALSE))</f>
        <v/>
      </c>
      <c r="I227" s="129"/>
      <c r="J227" s="129"/>
      <c r="K227" s="129"/>
      <c r="L227" s="129"/>
      <c r="M227" s="129"/>
      <c r="N227" s="129"/>
      <c r="O227" s="129"/>
    </row>
    <row r="228" spans="1:15">
      <c r="A228" s="1">
        <v>227</v>
      </c>
      <c r="B228" s="129"/>
      <c r="C228" s="129"/>
      <c r="D228" s="129"/>
      <c r="E228" s="129" t="str">
        <f ca="1">IF($C228="","",CONCATENATE(VLOOKUP(OFFSET(男子!$B$15,3*A228,0),'登録データ（男）'!$A$3:$J$2328,9,FALSE)," ",VLOOKUP(OFFSET(男子!$B$15,3*A228,0),'登録データ（男）'!$A$3:$J$2328,10,FALSE)," ","(",LEFT(VLOOKUP(OFFSET(男子!$B$15,3*A228,0),'登録データ（男）'!$A$3:$J$2328,8,FALSE),2),")"))</f>
        <v/>
      </c>
      <c r="F228" s="129"/>
      <c r="G228" s="129"/>
      <c r="H228" s="129" t="str">
        <f>IF(B228="","",VLOOKUP(男子!B244,'登録データ（男）'!$A$3:$AA$2000,5,FALSE))</f>
        <v/>
      </c>
      <c r="I228" s="129"/>
      <c r="J228" s="129"/>
      <c r="K228" s="129"/>
      <c r="L228" s="129"/>
      <c r="M228" s="129"/>
      <c r="N228" s="129"/>
      <c r="O228" s="129"/>
    </row>
    <row r="229" spans="1:15">
      <c r="A229" s="1">
        <v>228</v>
      </c>
      <c r="B229" s="129"/>
      <c r="C229" s="129"/>
      <c r="D229" s="129"/>
      <c r="E229" s="129" t="str">
        <f ca="1">IF($C229="","",CONCATENATE(VLOOKUP(OFFSET(男子!$B$15,3*A229,0),'登録データ（男）'!$A$3:$J$2328,9,FALSE)," ",VLOOKUP(OFFSET(男子!$B$15,3*A229,0),'登録データ（男）'!$A$3:$J$2328,10,FALSE)," ","(",LEFT(VLOOKUP(OFFSET(男子!$B$15,3*A229,0),'登録データ（男）'!$A$3:$J$2328,8,FALSE),2),")"))</f>
        <v/>
      </c>
      <c r="F229" s="129"/>
      <c r="G229" s="129"/>
      <c r="H229" s="129" t="str">
        <f>IF(B229="","",VLOOKUP(男子!B245,'登録データ（男）'!$A$3:$AA$2000,5,FALSE))</f>
        <v/>
      </c>
      <c r="I229" s="129"/>
      <c r="J229" s="129"/>
      <c r="K229" s="129"/>
      <c r="L229" s="129"/>
      <c r="M229" s="129"/>
      <c r="N229" s="129"/>
      <c r="O229" s="129"/>
    </row>
    <row r="230" spans="1:15">
      <c r="A230" s="1">
        <v>229</v>
      </c>
      <c r="B230" s="129"/>
      <c r="C230" s="129"/>
      <c r="D230" s="129"/>
      <c r="E230" s="129" t="str">
        <f ca="1">IF($C230="","",CONCATENATE(VLOOKUP(OFFSET(男子!$B$15,3*A230,0),'登録データ（男）'!$A$3:$J$2328,9,FALSE)," ",VLOOKUP(OFFSET(男子!$B$15,3*A230,0),'登録データ（男）'!$A$3:$J$2328,10,FALSE)," ","(",LEFT(VLOOKUP(OFFSET(男子!$B$15,3*A230,0),'登録データ（男）'!$A$3:$J$2328,8,FALSE),2),")"))</f>
        <v/>
      </c>
      <c r="F230" s="129"/>
      <c r="G230" s="129"/>
      <c r="H230" s="129" t="str">
        <f>IF(B230="","",VLOOKUP(男子!B246,'登録データ（男）'!$A$3:$AA$2000,5,FALSE))</f>
        <v/>
      </c>
      <c r="I230" s="129"/>
      <c r="J230" s="129"/>
      <c r="K230" s="129"/>
      <c r="L230" s="129"/>
      <c r="M230" s="129"/>
      <c r="N230" s="129"/>
      <c r="O230" s="129"/>
    </row>
    <row r="231" spans="1:15">
      <c r="A231" s="1">
        <v>230</v>
      </c>
      <c r="B231" s="129"/>
      <c r="C231" s="129"/>
      <c r="D231" s="129"/>
      <c r="E231" s="129" t="str">
        <f ca="1">IF($C231="","",CONCATENATE(VLOOKUP(OFFSET(男子!$B$15,3*A231,0),'登録データ（男）'!$A$3:$J$2328,9,FALSE)," ",VLOOKUP(OFFSET(男子!$B$15,3*A231,0),'登録データ（男）'!$A$3:$J$2328,10,FALSE)," ","(",LEFT(VLOOKUP(OFFSET(男子!$B$15,3*A231,0),'登録データ（男）'!$A$3:$J$2328,8,FALSE),2),")"))</f>
        <v/>
      </c>
      <c r="F231" s="129"/>
      <c r="G231" s="129"/>
      <c r="H231" s="129" t="str">
        <f>IF(B231="","",VLOOKUP(男子!B247,'登録データ（男）'!$A$3:$AA$2000,5,FALSE))</f>
        <v/>
      </c>
      <c r="I231" s="129"/>
      <c r="J231" s="129"/>
      <c r="K231" s="129"/>
      <c r="L231" s="129"/>
      <c r="M231" s="129"/>
      <c r="N231" s="129"/>
      <c r="O231" s="129"/>
    </row>
    <row r="232" spans="1:15">
      <c r="A232" s="1">
        <v>231</v>
      </c>
      <c r="B232" s="129"/>
      <c r="C232" s="129"/>
      <c r="D232" s="129"/>
      <c r="E232" s="129" t="str">
        <f ca="1">IF($C232="","",CONCATENATE(VLOOKUP(OFFSET(男子!$B$15,3*A232,0),'登録データ（男）'!$A$3:$J$2328,9,FALSE)," ",VLOOKUP(OFFSET(男子!$B$15,3*A232,0),'登録データ（男）'!$A$3:$J$2328,10,FALSE)," ","(",LEFT(VLOOKUP(OFFSET(男子!$B$15,3*A232,0),'登録データ（男）'!$A$3:$J$2328,8,FALSE),2),")"))</f>
        <v/>
      </c>
      <c r="F232" s="129"/>
      <c r="G232" s="129"/>
      <c r="H232" s="129" t="str">
        <f>IF(B232="","",VLOOKUP(男子!B248,'登録データ（男）'!$A$3:$AA$2000,5,FALSE))</f>
        <v/>
      </c>
      <c r="I232" s="129"/>
      <c r="J232" s="129"/>
      <c r="K232" s="129"/>
      <c r="L232" s="129"/>
      <c r="M232" s="129"/>
      <c r="N232" s="129"/>
      <c r="O232" s="129"/>
    </row>
    <row r="233" spans="1:15">
      <c r="A233" s="1">
        <v>232</v>
      </c>
      <c r="B233" s="129"/>
      <c r="C233" s="129"/>
      <c r="D233" s="129"/>
      <c r="E233" s="129" t="str">
        <f ca="1">IF($C233="","",CONCATENATE(VLOOKUP(OFFSET(男子!$B$15,3*A233,0),'登録データ（男）'!$A$3:$J$2328,9,FALSE)," ",VLOOKUP(OFFSET(男子!$B$15,3*A233,0),'登録データ（男）'!$A$3:$J$2328,10,FALSE)," ","(",LEFT(VLOOKUP(OFFSET(男子!$B$15,3*A233,0),'登録データ（男）'!$A$3:$J$2328,8,FALSE),2),")"))</f>
        <v/>
      </c>
      <c r="F233" s="129"/>
      <c r="G233" s="129"/>
      <c r="H233" s="129" t="str">
        <f>IF(B233="","",VLOOKUP(男子!B249,'登録データ（男）'!$A$3:$AA$2000,5,FALSE))</f>
        <v/>
      </c>
      <c r="I233" s="129"/>
      <c r="J233" s="129"/>
      <c r="K233" s="129"/>
      <c r="L233" s="129"/>
      <c r="M233" s="129"/>
      <c r="N233" s="129"/>
      <c r="O233" s="129"/>
    </row>
    <row r="234" spans="1:15">
      <c r="A234" s="1">
        <v>233</v>
      </c>
      <c r="B234" s="129"/>
      <c r="C234" s="129"/>
      <c r="D234" s="129"/>
      <c r="E234" s="129" t="str">
        <f ca="1">IF($C234="","",CONCATENATE(VLOOKUP(OFFSET(男子!$B$15,3*A234,0),'登録データ（男）'!$A$3:$J$2328,9,FALSE)," ",VLOOKUP(OFFSET(男子!$B$15,3*A234,0),'登録データ（男）'!$A$3:$J$2328,10,FALSE)," ","(",LEFT(VLOOKUP(OFFSET(男子!$B$15,3*A234,0),'登録データ（男）'!$A$3:$J$2328,8,FALSE),2),")"))</f>
        <v/>
      </c>
      <c r="F234" s="129"/>
      <c r="G234" s="129"/>
      <c r="H234" s="129" t="str">
        <f>IF(B234="","",VLOOKUP(男子!B250,'登録データ（男）'!$A$3:$AA$2000,5,FALSE))</f>
        <v/>
      </c>
      <c r="I234" s="129"/>
      <c r="J234" s="129"/>
      <c r="K234" s="129"/>
      <c r="L234" s="129"/>
      <c r="M234" s="129"/>
      <c r="N234" s="129"/>
      <c r="O234" s="129"/>
    </row>
    <row r="235" spans="1:15">
      <c r="A235" s="1">
        <v>234</v>
      </c>
      <c r="B235" s="129"/>
      <c r="C235" s="129"/>
      <c r="D235" s="129"/>
      <c r="E235" s="129" t="str">
        <f ca="1">IF($C235="","",CONCATENATE(VLOOKUP(OFFSET(男子!$B$15,3*A235,0),'登録データ（男）'!$A$3:$J$2328,9,FALSE)," ",VLOOKUP(OFFSET(男子!$B$15,3*A235,0),'登録データ（男）'!$A$3:$J$2328,10,FALSE)," ","(",LEFT(VLOOKUP(OFFSET(男子!$B$15,3*A235,0),'登録データ（男）'!$A$3:$J$2328,8,FALSE),2),")"))</f>
        <v/>
      </c>
      <c r="F235" s="129"/>
      <c r="G235" s="129"/>
      <c r="H235" s="129" t="str">
        <f>IF(B235="","",VLOOKUP(男子!B251,'登録データ（男）'!$A$3:$AA$2000,5,FALSE))</f>
        <v/>
      </c>
      <c r="I235" s="129"/>
      <c r="J235" s="129"/>
      <c r="K235" s="129"/>
      <c r="L235" s="129"/>
      <c r="M235" s="129"/>
      <c r="N235" s="129"/>
      <c r="O235" s="129"/>
    </row>
    <row r="236" spans="1:15">
      <c r="A236" s="1">
        <v>235</v>
      </c>
      <c r="B236" s="129"/>
      <c r="C236" s="129"/>
      <c r="D236" s="129"/>
      <c r="E236" s="129" t="str">
        <f ca="1">IF($C236="","",CONCATENATE(VLOOKUP(OFFSET(男子!$B$15,3*A236,0),'登録データ（男）'!$A$3:$J$2328,9,FALSE)," ",VLOOKUP(OFFSET(男子!$B$15,3*A236,0),'登録データ（男）'!$A$3:$J$2328,10,FALSE)," ","(",LEFT(VLOOKUP(OFFSET(男子!$B$15,3*A236,0),'登録データ（男）'!$A$3:$J$2328,8,FALSE),2),")"))</f>
        <v/>
      </c>
      <c r="F236" s="129"/>
      <c r="G236" s="129"/>
      <c r="H236" s="129" t="str">
        <f>IF(B236="","",VLOOKUP(男子!B252,'登録データ（男）'!$A$3:$AA$2000,5,FALSE))</f>
        <v/>
      </c>
      <c r="I236" s="129"/>
      <c r="J236" s="129"/>
      <c r="K236" s="129"/>
      <c r="L236" s="129"/>
      <c r="M236" s="129"/>
      <c r="N236" s="129"/>
      <c r="O236" s="129"/>
    </row>
    <row r="237" spans="1:15">
      <c r="A237" s="1">
        <v>236</v>
      </c>
      <c r="B237" s="129"/>
      <c r="C237" s="129"/>
      <c r="D237" s="129"/>
      <c r="E237" s="129" t="str">
        <f ca="1">IF($C237="","",CONCATENATE(VLOOKUP(OFFSET(男子!$B$15,3*A237,0),'登録データ（男）'!$A$3:$J$2328,9,FALSE)," ",VLOOKUP(OFFSET(男子!$B$15,3*A237,0),'登録データ（男）'!$A$3:$J$2328,10,FALSE)," ","(",LEFT(VLOOKUP(OFFSET(男子!$B$15,3*A237,0),'登録データ（男）'!$A$3:$J$2328,8,FALSE),2),")"))</f>
        <v/>
      </c>
      <c r="F237" s="129"/>
      <c r="G237" s="129"/>
      <c r="H237" s="129" t="str">
        <f>IF(B237="","",VLOOKUP(男子!B253,'登録データ（男）'!$A$3:$AA$2000,5,FALSE))</f>
        <v/>
      </c>
      <c r="I237" s="129"/>
      <c r="J237" s="129"/>
      <c r="K237" s="129"/>
      <c r="L237" s="129"/>
      <c r="M237" s="129"/>
      <c r="N237" s="129"/>
      <c r="O237" s="129"/>
    </row>
    <row r="238" spans="1:15">
      <c r="A238" s="1">
        <v>237</v>
      </c>
      <c r="B238" s="129"/>
      <c r="C238" s="129"/>
      <c r="D238" s="129"/>
      <c r="E238" s="129" t="str">
        <f ca="1">IF($C238="","",CONCATENATE(VLOOKUP(OFFSET(男子!$B$15,3*A238,0),'登録データ（男）'!$A$3:$J$2328,9,FALSE)," ",VLOOKUP(OFFSET(男子!$B$15,3*A238,0),'登録データ（男）'!$A$3:$J$2328,10,FALSE)," ","(",LEFT(VLOOKUP(OFFSET(男子!$B$15,3*A238,0),'登録データ（男）'!$A$3:$J$2328,8,FALSE),2),")"))</f>
        <v/>
      </c>
      <c r="F238" s="129"/>
      <c r="G238" s="129"/>
      <c r="H238" s="129" t="str">
        <f>IF(B238="","",VLOOKUP(男子!B254,'登録データ（男）'!$A$3:$AA$2000,5,FALSE))</f>
        <v/>
      </c>
      <c r="I238" s="129"/>
      <c r="J238" s="129"/>
      <c r="K238" s="129"/>
      <c r="L238" s="129"/>
      <c r="M238" s="129"/>
      <c r="N238" s="129"/>
      <c r="O238" s="129"/>
    </row>
    <row r="239" spans="1:15">
      <c r="A239" s="1">
        <v>238</v>
      </c>
      <c r="B239" s="129"/>
      <c r="C239" s="129"/>
      <c r="D239" s="129"/>
      <c r="E239" s="129" t="str">
        <f ca="1">IF($C239="","",CONCATENATE(VLOOKUP(OFFSET(男子!$B$15,3*A239,0),'登録データ（男）'!$A$3:$J$2328,9,FALSE)," ",VLOOKUP(OFFSET(男子!$B$15,3*A239,0),'登録データ（男）'!$A$3:$J$2328,10,FALSE)," ","(",LEFT(VLOOKUP(OFFSET(男子!$B$15,3*A239,0),'登録データ（男）'!$A$3:$J$2328,8,FALSE),2),")"))</f>
        <v/>
      </c>
      <c r="F239" s="129"/>
      <c r="G239" s="129"/>
      <c r="H239" s="129" t="str">
        <f>IF(B239="","",VLOOKUP(男子!B255,'登録データ（男）'!$A$3:$AA$2000,5,FALSE))</f>
        <v/>
      </c>
      <c r="I239" s="129"/>
      <c r="J239" s="129"/>
      <c r="K239" s="129"/>
      <c r="L239" s="129"/>
      <c r="M239" s="129"/>
      <c r="N239" s="129"/>
      <c r="O239" s="129"/>
    </row>
    <row r="240" spans="1:15">
      <c r="A240" s="1">
        <v>239</v>
      </c>
      <c r="B240" s="129"/>
      <c r="C240" s="129"/>
      <c r="D240" s="129"/>
      <c r="E240" s="129" t="str">
        <f ca="1">IF($C240="","",CONCATENATE(VLOOKUP(OFFSET(男子!$B$15,3*A240,0),'登録データ（男）'!$A$3:$J$2328,9,FALSE)," ",VLOOKUP(OFFSET(男子!$B$15,3*A240,0),'登録データ（男）'!$A$3:$J$2328,10,FALSE)," ","(",LEFT(VLOOKUP(OFFSET(男子!$B$15,3*A240,0),'登録データ（男）'!$A$3:$J$2328,8,FALSE),2),")"))</f>
        <v/>
      </c>
      <c r="F240" s="129"/>
      <c r="G240" s="129"/>
      <c r="H240" s="129" t="str">
        <f>IF(B240="","",VLOOKUP(男子!B256,'登録データ（男）'!$A$3:$AA$2000,5,FALSE))</f>
        <v/>
      </c>
      <c r="I240" s="129"/>
      <c r="J240" s="129"/>
      <c r="K240" s="129"/>
      <c r="L240" s="129"/>
      <c r="M240" s="129"/>
      <c r="N240" s="129"/>
      <c r="O240" s="129"/>
    </row>
    <row r="241" spans="1:15">
      <c r="A241" s="1">
        <v>240</v>
      </c>
      <c r="B241" s="129"/>
      <c r="C241" s="129"/>
      <c r="D241" s="129"/>
      <c r="E241" s="129" t="str">
        <f ca="1">IF($C241="","",CONCATENATE(VLOOKUP(OFFSET(男子!$B$15,3*A241,0),'登録データ（男）'!$A$3:$J$2328,9,FALSE)," ",VLOOKUP(OFFSET(男子!$B$15,3*A241,0),'登録データ（男）'!$A$3:$J$2328,10,FALSE)," ","(",LEFT(VLOOKUP(OFFSET(男子!$B$15,3*A241,0),'登録データ（男）'!$A$3:$J$2328,8,FALSE),2),")"))</f>
        <v/>
      </c>
      <c r="F241" s="129"/>
      <c r="G241" s="129"/>
      <c r="H241" s="129" t="str">
        <f>IF(B241="","",VLOOKUP(男子!B257,'登録データ（男）'!$A$3:$AA$2000,5,FALSE))</f>
        <v/>
      </c>
      <c r="I241" s="129"/>
      <c r="J241" s="129"/>
      <c r="K241" s="129"/>
      <c r="L241" s="129"/>
      <c r="M241" s="129"/>
      <c r="N241" s="129"/>
      <c r="O241" s="129"/>
    </row>
    <row r="242" spans="1:15">
      <c r="A242" s="1">
        <v>241</v>
      </c>
      <c r="B242" s="129"/>
      <c r="C242" s="129"/>
      <c r="D242" s="129"/>
      <c r="E242" s="129" t="str">
        <f ca="1">IF($C242="","",CONCATENATE(VLOOKUP(OFFSET(男子!$B$15,3*A242,0),'登録データ（男）'!$A$3:$J$2328,9,FALSE)," ",VLOOKUP(OFFSET(男子!$B$15,3*A242,0),'登録データ（男）'!$A$3:$J$2328,10,FALSE)," ","(",LEFT(VLOOKUP(OFFSET(男子!$B$15,3*A242,0),'登録データ（男）'!$A$3:$J$2328,8,FALSE),2),")"))</f>
        <v/>
      </c>
      <c r="F242" s="129"/>
      <c r="G242" s="129"/>
      <c r="H242" s="129" t="str">
        <f>IF(B242="","",VLOOKUP(男子!B258,'登録データ（男）'!$A$3:$AA$2000,5,FALSE))</f>
        <v/>
      </c>
      <c r="I242" s="129"/>
      <c r="J242" s="129"/>
      <c r="K242" s="129"/>
      <c r="L242" s="129"/>
      <c r="M242" s="129"/>
      <c r="N242" s="129"/>
      <c r="O242" s="129"/>
    </row>
    <row r="243" spans="1:15">
      <c r="A243" s="1">
        <v>242</v>
      </c>
      <c r="B243" s="129"/>
      <c r="C243" s="129"/>
      <c r="D243" s="129"/>
      <c r="E243" s="129" t="str">
        <f ca="1">IF($C243="","",CONCATENATE(VLOOKUP(OFFSET(男子!$B$15,3*A243,0),'登録データ（男）'!$A$3:$J$2328,9,FALSE)," ",VLOOKUP(OFFSET(男子!$B$15,3*A243,0),'登録データ（男）'!$A$3:$J$2328,10,FALSE)," ","(",LEFT(VLOOKUP(OFFSET(男子!$B$15,3*A243,0),'登録データ（男）'!$A$3:$J$2328,8,FALSE),2),")"))</f>
        <v/>
      </c>
      <c r="F243" s="129"/>
      <c r="G243" s="129"/>
      <c r="H243" s="129" t="str">
        <f>IF(B243="","",VLOOKUP(男子!B259,'登録データ（男）'!$A$3:$AA$2000,5,FALSE))</f>
        <v/>
      </c>
      <c r="I243" s="129"/>
      <c r="J243" s="129"/>
      <c r="K243" s="129"/>
      <c r="L243" s="129"/>
      <c r="M243" s="129"/>
      <c r="N243" s="129"/>
      <c r="O243" s="129"/>
    </row>
    <row r="244" spans="1:15">
      <c r="A244" s="1">
        <v>243</v>
      </c>
      <c r="B244" s="129"/>
      <c r="C244" s="129"/>
      <c r="D244" s="129"/>
      <c r="E244" s="129" t="str">
        <f ca="1">IF($C244="","",CONCATENATE(VLOOKUP(OFFSET(男子!$B$15,3*A244,0),'登録データ（男）'!$A$3:$J$2328,9,FALSE)," ",VLOOKUP(OFFSET(男子!$B$15,3*A244,0),'登録データ（男）'!$A$3:$J$2328,10,FALSE)," ","(",LEFT(VLOOKUP(OFFSET(男子!$B$15,3*A244,0),'登録データ（男）'!$A$3:$J$2328,8,FALSE),2),")"))</f>
        <v/>
      </c>
      <c r="F244" s="129"/>
      <c r="G244" s="129"/>
      <c r="H244" s="129" t="str">
        <f>IF(B244="","",VLOOKUP(男子!B260,'登録データ（男）'!$A$3:$AA$2000,5,FALSE))</f>
        <v/>
      </c>
      <c r="I244" s="129"/>
      <c r="J244" s="129"/>
      <c r="K244" s="129"/>
      <c r="L244" s="129"/>
      <c r="M244" s="129"/>
      <c r="N244" s="129"/>
      <c r="O244" s="129"/>
    </row>
    <row r="245" spans="1:15">
      <c r="A245" s="1">
        <v>244</v>
      </c>
      <c r="B245" s="129"/>
      <c r="C245" s="129"/>
      <c r="D245" s="129"/>
      <c r="E245" s="129" t="str">
        <f ca="1">IF($C245="","",CONCATENATE(VLOOKUP(OFFSET(男子!$B$15,3*A245,0),'登録データ（男）'!$A$3:$J$2328,9,FALSE)," ",VLOOKUP(OFFSET(男子!$B$15,3*A245,0),'登録データ（男）'!$A$3:$J$2328,10,FALSE)," ","(",LEFT(VLOOKUP(OFFSET(男子!$B$15,3*A245,0),'登録データ（男）'!$A$3:$J$2328,8,FALSE),2),")"))</f>
        <v/>
      </c>
      <c r="F245" s="129"/>
      <c r="G245" s="129"/>
      <c r="H245" s="129" t="str">
        <f>IF(B245="","",VLOOKUP(男子!B261,'登録データ（男）'!$A$3:$AA$2000,5,FALSE))</f>
        <v/>
      </c>
      <c r="I245" s="129"/>
      <c r="J245" s="129"/>
      <c r="K245" s="129"/>
      <c r="L245" s="129"/>
      <c r="M245" s="129"/>
      <c r="N245" s="129"/>
      <c r="O245" s="129"/>
    </row>
    <row r="246" spans="1:15">
      <c r="A246" s="1">
        <v>245</v>
      </c>
      <c r="B246" s="129"/>
      <c r="C246" s="129"/>
      <c r="D246" s="129"/>
      <c r="E246" s="129" t="str">
        <f ca="1">IF($C246="","",CONCATENATE(VLOOKUP(OFFSET(男子!$B$15,3*A246,0),'登録データ（男）'!$A$3:$J$2328,9,FALSE)," ",VLOOKUP(OFFSET(男子!$B$15,3*A246,0),'登録データ（男）'!$A$3:$J$2328,10,FALSE)," ","(",LEFT(VLOOKUP(OFFSET(男子!$B$15,3*A246,0),'登録データ（男）'!$A$3:$J$2328,8,FALSE),2),")"))</f>
        <v/>
      </c>
      <c r="F246" s="129"/>
      <c r="G246" s="129"/>
      <c r="H246" s="129" t="str">
        <f>IF(B246="","",VLOOKUP(男子!B262,'登録データ（男）'!$A$3:$AA$2000,5,FALSE))</f>
        <v/>
      </c>
      <c r="I246" s="129"/>
      <c r="J246" s="129"/>
      <c r="K246" s="129"/>
      <c r="L246" s="129"/>
      <c r="M246" s="129"/>
      <c r="N246" s="129"/>
      <c r="O246" s="129"/>
    </row>
    <row r="247" spans="1:15">
      <c r="A247" s="1">
        <v>246</v>
      </c>
      <c r="B247" s="129"/>
      <c r="C247" s="129"/>
      <c r="D247" s="129"/>
      <c r="E247" s="129" t="str">
        <f ca="1">IF($C247="","",CONCATENATE(VLOOKUP(OFFSET(男子!$B$15,3*A247,0),'登録データ（男）'!$A$3:$J$2328,9,FALSE)," ",VLOOKUP(OFFSET(男子!$B$15,3*A247,0),'登録データ（男）'!$A$3:$J$2328,10,FALSE)," ","(",LEFT(VLOOKUP(OFFSET(男子!$B$15,3*A247,0),'登録データ（男）'!$A$3:$J$2328,8,FALSE),2),")"))</f>
        <v/>
      </c>
      <c r="F247" s="129"/>
      <c r="G247" s="129"/>
      <c r="H247" s="129" t="str">
        <f>IF(B247="","",VLOOKUP(男子!B263,'登録データ（男）'!$A$3:$AA$2000,5,FALSE))</f>
        <v/>
      </c>
      <c r="I247" s="129"/>
      <c r="J247" s="129"/>
      <c r="K247" s="129"/>
      <c r="L247" s="129"/>
      <c r="M247" s="129"/>
      <c r="N247" s="129"/>
      <c r="O247" s="129"/>
    </row>
    <row r="248" spans="1:15">
      <c r="A248" s="1">
        <v>247</v>
      </c>
      <c r="B248" s="129"/>
      <c r="C248" s="129"/>
      <c r="D248" s="129"/>
      <c r="E248" s="129" t="str">
        <f ca="1">IF($C248="","",CONCATENATE(VLOOKUP(OFFSET(男子!$B$15,3*A248,0),'登録データ（男）'!$A$3:$J$2328,9,FALSE)," ",VLOOKUP(OFFSET(男子!$B$15,3*A248,0),'登録データ（男）'!$A$3:$J$2328,10,FALSE)," ","(",LEFT(VLOOKUP(OFFSET(男子!$B$15,3*A248,0),'登録データ（男）'!$A$3:$J$2328,8,FALSE),2),")"))</f>
        <v/>
      </c>
      <c r="F248" s="129"/>
      <c r="G248" s="129"/>
      <c r="H248" s="129" t="str">
        <f>IF(B248="","",VLOOKUP(男子!B264,'登録データ（男）'!$A$3:$AA$2000,5,FALSE))</f>
        <v/>
      </c>
      <c r="I248" s="129"/>
      <c r="J248" s="129"/>
      <c r="K248" s="129"/>
      <c r="L248" s="129"/>
      <c r="M248" s="129"/>
      <c r="N248" s="129"/>
      <c r="O248" s="129"/>
    </row>
    <row r="249" spans="1:15">
      <c r="A249" s="1">
        <v>248</v>
      </c>
      <c r="B249" s="129"/>
      <c r="C249" s="129"/>
      <c r="D249" s="129"/>
      <c r="E249" s="129" t="str">
        <f ca="1">IF($C249="","",CONCATENATE(VLOOKUP(OFFSET(男子!$B$15,3*A249,0),'登録データ（男）'!$A$3:$J$2328,9,FALSE)," ",VLOOKUP(OFFSET(男子!$B$15,3*A249,0),'登録データ（男）'!$A$3:$J$2328,10,FALSE)," ","(",LEFT(VLOOKUP(OFFSET(男子!$B$15,3*A249,0),'登録データ（男）'!$A$3:$J$2328,8,FALSE),2),")"))</f>
        <v/>
      </c>
      <c r="F249" s="129"/>
      <c r="G249" s="129"/>
      <c r="H249" s="129" t="str">
        <f>IF(B249="","",VLOOKUP(男子!B265,'登録データ（男）'!$A$3:$AA$2000,5,FALSE))</f>
        <v/>
      </c>
      <c r="I249" s="129"/>
      <c r="J249" s="129"/>
      <c r="K249" s="129"/>
      <c r="L249" s="129"/>
      <c r="M249" s="129"/>
      <c r="N249" s="129"/>
      <c r="O249" s="129"/>
    </row>
    <row r="250" spans="1:15">
      <c r="A250" s="1">
        <v>249</v>
      </c>
      <c r="B250" s="129"/>
      <c r="C250" s="129"/>
      <c r="D250" s="129"/>
      <c r="E250" s="129" t="str">
        <f ca="1">IF($C250="","",CONCATENATE(VLOOKUP(OFFSET(男子!$B$15,3*A250,0),'登録データ（男）'!$A$3:$J$2328,9,FALSE)," ",VLOOKUP(OFFSET(男子!$B$15,3*A250,0),'登録データ（男）'!$A$3:$J$2328,10,FALSE)," ","(",LEFT(VLOOKUP(OFFSET(男子!$B$15,3*A250,0),'登録データ（男）'!$A$3:$J$2328,8,FALSE),2),")"))</f>
        <v/>
      </c>
      <c r="F250" s="129"/>
      <c r="G250" s="129"/>
      <c r="H250" s="129" t="str">
        <f>IF(B250="","",VLOOKUP(男子!B266,'登録データ（男）'!$A$3:$AA$2000,5,FALSE))</f>
        <v/>
      </c>
      <c r="I250" s="129"/>
      <c r="J250" s="129"/>
      <c r="K250" s="129"/>
      <c r="L250" s="129"/>
      <c r="M250" s="129"/>
      <c r="N250" s="129"/>
      <c r="O250" s="129"/>
    </row>
    <row r="251" spans="1:15">
      <c r="A251" s="1">
        <v>250</v>
      </c>
      <c r="B251" s="129"/>
      <c r="C251" s="129"/>
      <c r="D251" s="129"/>
      <c r="E251" s="129" t="str">
        <f ca="1">IF($C251="","",CONCATENATE(VLOOKUP(OFFSET(男子!$B$15,3*A251,0),'登録データ（男）'!$A$3:$J$2328,9,FALSE)," ",VLOOKUP(OFFSET(男子!$B$15,3*A251,0),'登録データ（男）'!$A$3:$J$2328,10,FALSE)," ","(",LEFT(VLOOKUP(OFFSET(男子!$B$15,3*A251,0),'登録データ（男）'!$A$3:$J$2328,8,FALSE),2),")"))</f>
        <v/>
      </c>
      <c r="F251" s="129"/>
      <c r="G251" s="129"/>
      <c r="H251" s="129" t="str">
        <f>IF(B251="","",VLOOKUP(男子!B267,'登録データ（男）'!$A$3:$AA$2000,5,FALSE))</f>
        <v/>
      </c>
      <c r="I251" s="129"/>
      <c r="J251" s="129"/>
      <c r="K251" s="129"/>
      <c r="L251" s="129"/>
      <c r="M251" s="129"/>
      <c r="N251" s="129"/>
      <c r="O251" s="129"/>
    </row>
    <row r="252" spans="1:15">
      <c r="A252" s="1">
        <v>251</v>
      </c>
      <c r="B252" s="129"/>
      <c r="C252" s="129"/>
      <c r="D252" s="129"/>
      <c r="E252" s="129" t="str">
        <f ca="1">IF($C252="","",CONCATENATE(VLOOKUP(OFFSET(男子!$B$15,3*A252,0),'登録データ（男）'!$A$3:$J$2328,9,FALSE)," ",VLOOKUP(OFFSET(男子!$B$15,3*A252,0),'登録データ（男）'!$A$3:$J$2328,10,FALSE)," ","(",LEFT(VLOOKUP(OFFSET(男子!$B$15,3*A252,0),'登録データ（男）'!$A$3:$J$2328,8,FALSE),2),")"))</f>
        <v/>
      </c>
      <c r="F252" s="129"/>
      <c r="G252" s="129"/>
      <c r="H252" s="129" t="str">
        <f>IF(B252="","",VLOOKUP(男子!B268,'登録データ（男）'!$A$3:$AA$2000,5,FALSE))</f>
        <v/>
      </c>
      <c r="I252" s="129"/>
      <c r="J252" s="129"/>
      <c r="K252" s="129"/>
      <c r="L252" s="129"/>
      <c r="M252" s="129"/>
      <c r="N252" s="129"/>
      <c r="O252" s="129"/>
    </row>
    <row r="253" spans="1:15">
      <c r="A253" s="1">
        <v>252</v>
      </c>
      <c r="B253" s="129"/>
      <c r="C253" s="129"/>
      <c r="D253" s="129"/>
      <c r="E253" s="129" t="str">
        <f ca="1">IF($C253="","",CONCATENATE(VLOOKUP(OFFSET(男子!$B$15,3*A253,0),'登録データ（男）'!$A$3:$J$2328,9,FALSE)," ",VLOOKUP(OFFSET(男子!$B$15,3*A253,0),'登録データ（男）'!$A$3:$J$2328,10,FALSE)," ","(",LEFT(VLOOKUP(OFFSET(男子!$B$15,3*A253,0),'登録データ（男）'!$A$3:$J$2328,8,FALSE),2),")"))</f>
        <v/>
      </c>
      <c r="F253" s="129"/>
      <c r="G253" s="129"/>
      <c r="H253" s="129" t="str">
        <f>IF(B253="","",VLOOKUP(男子!B269,'登録データ（男）'!$A$3:$AA$2000,5,FALSE))</f>
        <v/>
      </c>
      <c r="I253" s="129"/>
      <c r="J253" s="129"/>
      <c r="K253" s="129"/>
      <c r="L253" s="129"/>
      <c r="M253" s="129"/>
      <c r="N253" s="129"/>
      <c r="O253" s="129"/>
    </row>
    <row r="254" spans="1:15">
      <c r="A254" s="1">
        <v>253</v>
      </c>
      <c r="B254" s="129"/>
      <c r="C254" s="129"/>
      <c r="D254" s="129"/>
      <c r="E254" s="129" t="str">
        <f ca="1">IF($C254="","",CONCATENATE(VLOOKUP(OFFSET(男子!$B$15,3*A254,0),'登録データ（男）'!$A$3:$J$2328,9,FALSE)," ",VLOOKUP(OFFSET(男子!$B$15,3*A254,0),'登録データ（男）'!$A$3:$J$2328,10,FALSE)," ","(",LEFT(VLOOKUP(OFFSET(男子!$B$15,3*A254,0),'登録データ（男）'!$A$3:$J$2328,8,FALSE),2),")"))</f>
        <v/>
      </c>
      <c r="F254" s="129"/>
      <c r="G254" s="129"/>
      <c r="H254" s="129" t="str">
        <f>IF(B254="","",VLOOKUP(男子!B270,'登録データ（男）'!$A$3:$AA$2000,5,FALSE))</f>
        <v/>
      </c>
      <c r="I254" s="129"/>
      <c r="J254" s="129"/>
      <c r="K254" s="129"/>
      <c r="L254" s="129"/>
      <c r="M254" s="129"/>
      <c r="N254" s="129"/>
      <c r="O254" s="129"/>
    </row>
    <row r="255" spans="1:15">
      <c r="A255" s="1">
        <v>254</v>
      </c>
      <c r="B255" s="129"/>
      <c r="C255" s="129"/>
      <c r="D255" s="129"/>
      <c r="E255" s="129" t="str">
        <f ca="1">IF($C255="","",CONCATENATE(VLOOKUP(OFFSET(男子!$B$15,3*A255,0),'登録データ（男）'!$A$3:$J$2328,9,FALSE)," ",VLOOKUP(OFFSET(男子!$B$15,3*A255,0),'登録データ（男）'!$A$3:$J$2328,10,FALSE)," ","(",LEFT(VLOOKUP(OFFSET(男子!$B$15,3*A255,0),'登録データ（男）'!$A$3:$J$2328,8,FALSE),2),")"))</f>
        <v/>
      </c>
      <c r="F255" s="129"/>
      <c r="G255" s="129"/>
      <c r="H255" s="129" t="str">
        <f>IF(B255="","",VLOOKUP(男子!B271,'登録データ（男）'!$A$3:$AA$2000,5,FALSE))</f>
        <v/>
      </c>
      <c r="I255" s="129"/>
      <c r="J255" s="129"/>
      <c r="K255" s="129"/>
      <c r="L255" s="129"/>
      <c r="M255" s="129"/>
      <c r="N255" s="129"/>
      <c r="O255" s="129"/>
    </row>
    <row r="256" spans="1:15">
      <c r="A256" s="1">
        <v>255</v>
      </c>
      <c r="B256" s="129"/>
      <c r="C256" s="129"/>
      <c r="D256" s="129"/>
      <c r="E256" s="129" t="str">
        <f ca="1">IF($C256="","",CONCATENATE(VLOOKUP(OFFSET(男子!$B$15,3*A256,0),'登録データ（男）'!$A$3:$J$2328,9,FALSE)," ",VLOOKUP(OFFSET(男子!$B$15,3*A256,0),'登録データ（男）'!$A$3:$J$2328,10,FALSE)," ","(",LEFT(VLOOKUP(OFFSET(男子!$B$15,3*A256,0),'登録データ（男）'!$A$3:$J$2328,8,FALSE),2),")"))</f>
        <v/>
      </c>
      <c r="F256" s="129"/>
      <c r="G256" s="129"/>
      <c r="H256" s="129" t="str">
        <f>IF(B256="","",VLOOKUP(男子!B272,'登録データ（男）'!$A$3:$AA$2000,5,FALSE))</f>
        <v/>
      </c>
      <c r="I256" s="129"/>
      <c r="J256" s="129"/>
      <c r="K256" s="129"/>
      <c r="L256" s="129"/>
      <c r="M256" s="129"/>
      <c r="N256" s="129"/>
      <c r="O256" s="129"/>
    </row>
    <row r="257" spans="1:15">
      <c r="A257" s="1">
        <v>256</v>
      </c>
      <c r="B257" s="129"/>
      <c r="C257" s="129"/>
      <c r="D257" s="129"/>
      <c r="E257" s="129" t="str">
        <f ca="1">IF($C257="","",CONCATENATE(VLOOKUP(OFFSET(男子!$B$15,3*A257,0),'登録データ（男）'!$A$3:$J$2328,9,FALSE)," ",VLOOKUP(OFFSET(男子!$B$15,3*A257,0),'登録データ（男）'!$A$3:$J$2328,10,FALSE)," ","(",LEFT(VLOOKUP(OFFSET(男子!$B$15,3*A257,0),'登録データ（男）'!$A$3:$J$2328,8,FALSE),2),")"))</f>
        <v/>
      </c>
      <c r="F257" s="129"/>
      <c r="G257" s="129"/>
      <c r="H257" s="129" t="str">
        <f>IF(B257="","",VLOOKUP(男子!B273,'登録データ（男）'!$A$3:$AA$2000,5,FALSE))</f>
        <v/>
      </c>
      <c r="I257" s="129"/>
      <c r="J257" s="129"/>
      <c r="K257" s="129"/>
      <c r="L257" s="129"/>
      <c r="M257" s="129"/>
      <c r="N257" s="129"/>
      <c r="O257" s="129"/>
    </row>
    <row r="258" spans="1:15">
      <c r="A258" s="1">
        <v>257</v>
      </c>
      <c r="B258" s="129"/>
      <c r="C258" s="129"/>
      <c r="D258" s="129"/>
      <c r="E258" s="129" t="str">
        <f ca="1">IF($C258="","",CONCATENATE(VLOOKUP(OFFSET(男子!$B$15,3*A258,0),'登録データ（男）'!$A$3:$J$2328,9,FALSE)," ",VLOOKUP(OFFSET(男子!$B$15,3*A258,0),'登録データ（男）'!$A$3:$J$2328,10,FALSE)," ","(",LEFT(VLOOKUP(OFFSET(男子!$B$15,3*A258,0),'登録データ（男）'!$A$3:$J$2328,8,FALSE),2),")"))</f>
        <v/>
      </c>
      <c r="F258" s="129"/>
      <c r="G258" s="129"/>
      <c r="H258" s="129" t="str">
        <f>IF(B258="","",VLOOKUP(男子!B274,'登録データ（男）'!$A$3:$AA$2000,5,FALSE))</f>
        <v/>
      </c>
      <c r="I258" s="129"/>
      <c r="J258" s="129"/>
      <c r="K258" s="129"/>
      <c r="L258" s="129"/>
      <c r="M258" s="129"/>
      <c r="N258" s="129"/>
      <c r="O258" s="129"/>
    </row>
    <row r="259" spans="1:15">
      <c r="A259" s="1">
        <v>258</v>
      </c>
      <c r="B259" s="129"/>
      <c r="C259" s="129"/>
      <c r="D259" s="129"/>
      <c r="E259" s="129" t="str">
        <f ca="1">IF($C259="","",CONCATENATE(VLOOKUP(OFFSET(男子!$B$15,3*A259,0),'登録データ（男）'!$A$3:$J$2328,9,FALSE)," ",VLOOKUP(OFFSET(男子!$B$15,3*A259,0),'登録データ（男）'!$A$3:$J$2328,10,FALSE)," ","(",LEFT(VLOOKUP(OFFSET(男子!$B$15,3*A259,0),'登録データ（男）'!$A$3:$J$2328,8,FALSE),2),")"))</f>
        <v/>
      </c>
      <c r="F259" s="129"/>
      <c r="G259" s="129"/>
      <c r="H259" s="129" t="str">
        <f>IF(B259="","",VLOOKUP(男子!B275,'登録データ（男）'!$A$3:$AA$2000,5,FALSE))</f>
        <v/>
      </c>
      <c r="I259" s="129"/>
      <c r="J259" s="129"/>
      <c r="K259" s="129"/>
      <c r="L259" s="129"/>
      <c r="M259" s="129"/>
      <c r="N259" s="129"/>
      <c r="O259" s="129"/>
    </row>
    <row r="260" spans="1:15">
      <c r="A260" s="1">
        <v>259</v>
      </c>
      <c r="B260" s="129"/>
      <c r="C260" s="129"/>
      <c r="D260" s="129"/>
      <c r="E260" s="129" t="str">
        <f ca="1">IF($C260="","",CONCATENATE(VLOOKUP(OFFSET(男子!$B$15,3*A260,0),'登録データ（男）'!$A$3:$J$2328,9,FALSE)," ",VLOOKUP(OFFSET(男子!$B$15,3*A260,0),'登録データ（男）'!$A$3:$J$2328,10,FALSE)," ","(",LEFT(VLOOKUP(OFFSET(男子!$B$15,3*A260,0),'登録データ（男）'!$A$3:$J$2328,8,FALSE),2),")"))</f>
        <v/>
      </c>
      <c r="F260" s="129"/>
      <c r="G260" s="129"/>
      <c r="H260" s="129" t="str">
        <f>IF(B260="","",VLOOKUP(男子!B276,'登録データ（男）'!$A$3:$AA$2000,5,FALSE))</f>
        <v/>
      </c>
      <c r="I260" s="129"/>
      <c r="J260" s="129"/>
      <c r="K260" s="129"/>
      <c r="L260" s="129"/>
      <c r="M260" s="129"/>
      <c r="N260" s="129"/>
      <c r="O260" s="129"/>
    </row>
    <row r="261" spans="1:15">
      <c r="A261" s="1">
        <v>260</v>
      </c>
      <c r="B261" s="129"/>
      <c r="C261" s="129"/>
      <c r="D261" s="129"/>
      <c r="E261" s="129" t="str">
        <f ca="1">IF($C261="","",CONCATENATE(VLOOKUP(OFFSET(男子!$B$15,3*A261,0),'登録データ（男）'!$A$3:$J$2328,9,FALSE)," ",VLOOKUP(OFFSET(男子!$B$15,3*A261,0),'登録データ（男）'!$A$3:$J$2328,10,FALSE)," ","(",LEFT(VLOOKUP(OFFSET(男子!$B$15,3*A261,0),'登録データ（男）'!$A$3:$J$2328,8,FALSE),2),")"))</f>
        <v/>
      </c>
      <c r="F261" s="129"/>
      <c r="G261" s="129"/>
      <c r="H261" s="129" t="str">
        <f>IF(B261="","",VLOOKUP(男子!B277,'登録データ（男）'!$A$3:$AA$2000,5,FALSE))</f>
        <v/>
      </c>
      <c r="I261" s="129"/>
      <c r="J261" s="129"/>
      <c r="K261" s="129"/>
      <c r="L261" s="129"/>
      <c r="M261" s="129"/>
      <c r="N261" s="129"/>
      <c r="O261" s="129"/>
    </row>
    <row r="262" spans="1:15">
      <c r="A262" s="1">
        <v>261</v>
      </c>
      <c r="B262" s="129"/>
      <c r="C262" s="129"/>
      <c r="D262" s="129"/>
      <c r="E262" s="129" t="str">
        <f ca="1">IF($C262="","",CONCATENATE(VLOOKUP(OFFSET(男子!$B$15,3*A262,0),'登録データ（男）'!$A$3:$J$2328,9,FALSE)," ",VLOOKUP(OFFSET(男子!$B$15,3*A262,0),'登録データ（男）'!$A$3:$J$2328,10,FALSE)," ","(",LEFT(VLOOKUP(OFFSET(男子!$B$15,3*A262,0),'登録データ（男）'!$A$3:$J$2328,8,FALSE),2),")"))</f>
        <v/>
      </c>
      <c r="F262" s="129"/>
      <c r="G262" s="129"/>
      <c r="H262" s="129" t="str">
        <f>IF(B262="","",VLOOKUP(男子!B278,'登録データ（男）'!$A$3:$AA$2000,5,FALSE))</f>
        <v/>
      </c>
      <c r="I262" s="129"/>
      <c r="J262" s="129"/>
      <c r="K262" s="129"/>
      <c r="L262" s="129"/>
      <c r="M262" s="129"/>
      <c r="N262" s="129"/>
      <c r="O262" s="129"/>
    </row>
    <row r="263" spans="1:15">
      <c r="A263" s="1">
        <v>262</v>
      </c>
      <c r="B263" s="129"/>
      <c r="C263" s="129"/>
      <c r="D263" s="129"/>
      <c r="E263" s="129" t="str">
        <f ca="1">IF($C263="","",CONCATENATE(VLOOKUP(OFFSET(男子!$B$15,3*A263,0),'登録データ（男）'!$A$3:$J$2328,9,FALSE)," ",VLOOKUP(OFFSET(男子!$B$15,3*A263,0),'登録データ（男）'!$A$3:$J$2328,10,FALSE)," ","(",LEFT(VLOOKUP(OFFSET(男子!$B$15,3*A263,0),'登録データ（男）'!$A$3:$J$2328,8,FALSE),2),")"))</f>
        <v/>
      </c>
      <c r="F263" s="129"/>
      <c r="G263" s="129"/>
      <c r="H263" s="129" t="str">
        <f>IF(B263="","",VLOOKUP(男子!B279,'登録データ（男）'!$A$3:$AA$2000,5,FALSE))</f>
        <v/>
      </c>
      <c r="I263" s="129"/>
      <c r="J263" s="129"/>
      <c r="K263" s="129"/>
      <c r="L263" s="129"/>
      <c r="M263" s="129"/>
      <c r="N263" s="129"/>
      <c r="O263" s="129"/>
    </row>
    <row r="264" spans="1:15">
      <c r="A264" s="1">
        <v>263</v>
      </c>
      <c r="B264" s="129"/>
      <c r="C264" s="129"/>
      <c r="D264" s="129"/>
      <c r="E264" s="129" t="str">
        <f ca="1">IF($C264="","",CONCATENATE(VLOOKUP(OFFSET(男子!$B$15,3*A264,0),'登録データ（男）'!$A$3:$J$2328,9,FALSE)," ",VLOOKUP(OFFSET(男子!$B$15,3*A264,0),'登録データ（男）'!$A$3:$J$2328,10,FALSE)," ","(",LEFT(VLOOKUP(OFFSET(男子!$B$15,3*A264,0),'登録データ（男）'!$A$3:$J$2328,8,FALSE),2),")"))</f>
        <v/>
      </c>
      <c r="F264" s="129"/>
      <c r="G264" s="129"/>
      <c r="H264" s="129" t="str">
        <f>IF(B264="","",VLOOKUP(男子!B280,'登録データ（男）'!$A$3:$AA$2000,5,FALSE))</f>
        <v/>
      </c>
      <c r="I264" s="129"/>
      <c r="J264" s="129"/>
      <c r="K264" s="129"/>
      <c r="L264" s="129"/>
      <c r="M264" s="129"/>
      <c r="N264" s="129"/>
      <c r="O264" s="129"/>
    </row>
    <row r="265" spans="1:15">
      <c r="A265" s="1">
        <v>264</v>
      </c>
      <c r="B265" s="129"/>
      <c r="C265" s="129"/>
      <c r="D265" s="129"/>
      <c r="E265" s="129" t="str">
        <f ca="1">IF($C265="","",CONCATENATE(VLOOKUP(OFFSET(男子!$B$15,3*A265,0),'登録データ（男）'!$A$3:$J$2328,9,FALSE)," ",VLOOKUP(OFFSET(男子!$B$15,3*A265,0),'登録データ（男）'!$A$3:$J$2328,10,FALSE)," ","(",LEFT(VLOOKUP(OFFSET(男子!$B$15,3*A265,0),'登録データ（男）'!$A$3:$J$2328,8,FALSE),2),")"))</f>
        <v/>
      </c>
      <c r="F265" s="129"/>
      <c r="G265" s="129"/>
      <c r="H265" s="129" t="str">
        <f>IF(B265="","",VLOOKUP(男子!B281,'登録データ（男）'!$A$3:$AA$2000,5,FALSE))</f>
        <v/>
      </c>
      <c r="I265" s="129"/>
      <c r="J265" s="129"/>
      <c r="K265" s="129"/>
      <c r="L265" s="129"/>
      <c r="M265" s="129"/>
      <c r="N265" s="129"/>
      <c r="O265" s="129"/>
    </row>
    <row r="266" spans="1:15">
      <c r="A266" s="1">
        <v>265</v>
      </c>
      <c r="B266" s="129"/>
      <c r="C266" s="129"/>
      <c r="D266" s="129"/>
      <c r="E266" s="129" t="str">
        <f ca="1">IF($C266="","",CONCATENATE(VLOOKUP(OFFSET(男子!$B$15,3*A266,0),'登録データ（男）'!$A$3:$J$2328,9,FALSE)," ",VLOOKUP(OFFSET(男子!$B$15,3*A266,0),'登録データ（男）'!$A$3:$J$2328,10,FALSE)," ","(",LEFT(VLOOKUP(OFFSET(男子!$B$15,3*A266,0),'登録データ（男）'!$A$3:$J$2328,8,FALSE),2),")"))</f>
        <v/>
      </c>
      <c r="F266" s="129"/>
      <c r="G266" s="129"/>
      <c r="H266" s="129" t="str">
        <f>IF(B266="","",VLOOKUP(男子!B282,'登録データ（男）'!$A$3:$AA$2000,5,FALSE))</f>
        <v/>
      </c>
      <c r="I266" s="129"/>
      <c r="J266" s="129"/>
      <c r="K266" s="129"/>
      <c r="L266" s="129"/>
      <c r="M266" s="129"/>
      <c r="N266" s="129"/>
      <c r="O266" s="129"/>
    </row>
    <row r="267" spans="1:15">
      <c r="A267" s="1">
        <v>266</v>
      </c>
      <c r="B267" s="129"/>
      <c r="C267" s="129"/>
      <c r="D267" s="129"/>
      <c r="E267" s="129" t="str">
        <f ca="1">IF($C267="","",CONCATENATE(VLOOKUP(OFFSET(男子!$B$15,3*A267,0),'登録データ（男）'!$A$3:$J$2328,9,FALSE)," ",VLOOKUP(OFFSET(男子!$B$15,3*A267,0),'登録データ（男）'!$A$3:$J$2328,10,FALSE)," ","(",LEFT(VLOOKUP(OFFSET(男子!$B$15,3*A267,0),'登録データ（男）'!$A$3:$J$2328,8,FALSE),2),")"))</f>
        <v/>
      </c>
      <c r="F267" s="129"/>
      <c r="G267" s="129"/>
      <c r="H267" s="129" t="str">
        <f>IF(B267="","",VLOOKUP(男子!B283,'登録データ（男）'!$A$3:$AA$2000,5,FALSE))</f>
        <v/>
      </c>
      <c r="I267" s="129"/>
      <c r="J267" s="129"/>
      <c r="K267" s="129"/>
      <c r="L267" s="129"/>
      <c r="M267" s="129"/>
      <c r="N267" s="129"/>
      <c r="O267" s="129"/>
    </row>
    <row r="268" spans="1:15">
      <c r="A268" s="1">
        <v>267</v>
      </c>
      <c r="B268" s="129"/>
      <c r="C268" s="129"/>
      <c r="D268" s="129"/>
      <c r="E268" s="129" t="str">
        <f ca="1">IF($C268="","",CONCATENATE(VLOOKUP(OFFSET(男子!$B$15,3*A268,0),'登録データ（男）'!$A$3:$J$2328,9,FALSE)," ",VLOOKUP(OFFSET(男子!$B$15,3*A268,0),'登録データ（男）'!$A$3:$J$2328,10,FALSE)," ","(",LEFT(VLOOKUP(OFFSET(男子!$B$15,3*A268,0),'登録データ（男）'!$A$3:$J$2328,8,FALSE),2),")"))</f>
        <v/>
      </c>
      <c r="F268" s="129"/>
      <c r="G268" s="129"/>
      <c r="H268" s="129" t="str">
        <f>IF(B268="","",VLOOKUP(男子!B284,'登録データ（男）'!$A$3:$AA$2000,5,FALSE))</f>
        <v/>
      </c>
      <c r="I268" s="129"/>
      <c r="J268" s="129"/>
      <c r="K268" s="129"/>
      <c r="L268" s="129"/>
      <c r="M268" s="129"/>
      <c r="N268" s="129"/>
      <c r="O268" s="129"/>
    </row>
    <row r="269" spans="1:15">
      <c r="A269" s="1">
        <v>268</v>
      </c>
      <c r="B269" s="129"/>
      <c r="C269" s="129"/>
      <c r="D269" s="129"/>
      <c r="E269" s="129" t="str">
        <f ca="1">IF($C269="","",CONCATENATE(VLOOKUP(OFFSET(男子!$B$15,3*A269,0),'登録データ（男）'!$A$3:$J$2328,9,FALSE)," ",VLOOKUP(OFFSET(男子!$B$15,3*A269,0),'登録データ（男）'!$A$3:$J$2328,10,FALSE)," ","(",LEFT(VLOOKUP(OFFSET(男子!$B$15,3*A269,0),'登録データ（男）'!$A$3:$J$2328,8,FALSE),2),")"))</f>
        <v/>
      </c>
      <c r="F269" s="129"/>
      <c r="G269" s="129"/>
      <c r="H269" s="129" t="str">
        <f>IF(B269="","",VLOOKUP(男子!B285,'登録データ（男）'!$A$3:$AA$2000,5,FALSE))</f>
        <v/>
      </c>
      <c r="I269" s="129"/>
      <c r="J269" s="129"/>
      <c r="K269" s="129"/>
      <c r="L269" s="129"/>
      <c r="M269" s="129"/>
      <c r="N269" s="129"/>
      <c r="O269" s="129"/>
    </row>
    <row r="270" spans="1:15">
      <c r="A270" s="1">
        <v>269</v>
      </c>
      <c r="B270" s="129"/>
      <c r="C270" s="129"/>
      <c r="D270" s="129"/>
      <c r="E270" s="129" t="str">
        <f ca="1">IF($C270="","",CONCATENATE(VLOOKUP(OFFSET(男子!$B$15,3*A270,0),'登録データ（男）'!$A$3:$J$2328,9,FALSE)," ",VLOOKUP(OFFSET(男子!$B$15,3*A270,0),'登録データ（男）'!$A$3:$J$2328,10,FALSE)," ","(",LEFT(VLOOKUP(OFFSET(男子!$B$15,3*A270,0),'登録データ（男）'!$A$3:$J$2328,8,FALSE),2),")"))</f>
        <v/>
      </c>
      <c r="F270" s="129"/>
      <c r="G270" s="129"/>
      <c r="H270" s="129" t="str">
        <f>IF(B270="","",VLOOKUP(男子!B286,'登録データ（男）'!$A$3:$AA$2000,5,FALSE))</f>
        <v/>
      </c>
      <c r="I270" s="129"/>
      <c r="J270" s="129"/>
      <c r="K270" s="129"/>
      <c r="L270" s="129"/>
      <c r="M270" s="129"/>
      <c r="N270" s="129"/>
      <c r="O270" s="129"/>
    </row>
    <row r="271" spans="1:15">
      <c r="A271" s="1">
        <v>270</v>
      </c>
      <c r="B271" s="129"/>
      <c r="C271" s="129"/>
      <c r="D271" s="129"/>
      <c r="E271" s="129" t="str">
        <f ca="1">IF($C271="","",CONCATENATE(VLOOKUP(OFFSET(男子!$B$15,3*A271,0),'登録データ（男）'!$A$3:$J$2328,9,FALSE)," ",VLOOKUP(OFFSET(男子!$B$15,3*A271,0),'登録データ（男）'!$A$3:$J$2328,10,FALSE)," ","(",LEFT(VLOOKUP(OFFSET(男子!$B$15,3*A271,0),'登録データ（男）'!$A$3:$J$2328,8,FALSE),2),")"))</f>
        <v/>
      </c>
      <c r="F271" s="129"/>
      <c r="G271" s="129"/>
      <c r="H271" s="129" t="str">
        <f>IF(B271="","",VLOOKUP(男子!B287,'登録データ（男）'!$A$3:$AA$2000,5,FALSE))</f>
        <v/>
      </c>
      <c r="I271" s="129"/>
      <c r="J271" s="129"/>
      <c r="K271" s="129"/>
      <c r="L271" s="129"/>
      <c r="M271" s="129"/>
      <c r="N271" s="129"/>
      <c r="O271" s="129"/>
    </row>
    <row r="272" spans="1:15">
      <c r="A272" s="1">
        <v>271</v>
      </c>
      <c r="B272" s="129"/>
      <c r="C272" s="129"/>
      <c r="D272" s="129"/>
      <c r="E272" s="129" t="str">
        <f ca="1">IF($C272="","",CONCATENATE(VLOOKUP(OFFSET(男子!$B$15,3*A272,0),'登録データ（男）'!$A$3:$J$2328,9,FALSE)," ",VLOOKUP(OFFSET(男子!$B$15,3*A272,0),'登録データ（男）'!$A$3:$J$2328,10,FALSE)," ","(",LEFT(VLOOKUP(OFFSET(男子!$B$15,3*A272,0),'登録データ（男）'!$A$3:$J$2328,8,FALSE),2),")"))</f>
        <v/>
      </c>
      <c r="F272" s="129"/>
      <c r="G272" s="129"/>
      <c r="H272" s="129" t="str">
        <f>IF(B272="","",VLOOKUP(男子!B288,'登録データ（男）'!$A$3:$AA$2000,5,FALSE))</f>
        <v/>
      </c>
      <c r="I272" s="129"/>
      <c r="J272" s="129"/>
      <c r="K272" s="129"/>
      <c r="L272" s="129"/>
      <c r="M272" s="129"/>
      <c r="N272" s="129"/>
      <c r="O272" s="129"/>
    </row>
    <row r="273" spans="1:15">
      <c r="A273" s="1">
        <v>272</v>
      </c>
      <c r="B273" s="129"/>
      <c r="C273" s="129"/>
      <c r="D273" s="129"/>
      <c r="E273" s="129" t="str">
        <f ca="1">IF($C273="","",CONCATENATE(VLOOKUP(OFFSET(男子!$B$15,3*A273,0),'登録データ（男）'!$A$3:$J$2328,9,FALSE)," ",VLOOKUP(OFFSET(男子!$B$15,3*A273,0),'登録データ（男）'!$A$3:$J$2328,10,FALSE)," ","(",LEFT(VLOOKUP(OFFSET(男子!$B$15,3*A273,0),'登録データ（男）'!$A$3:$J$2328,8,FALSE),2),")"))</f>
        <v/>
      </c>
      <c r="F273" s="129"/>
      <c r="G273" s="129"/>
      <c r="H273" s="129" t="str">
        <f>IF(B273="","",VLOOKUP(男子!B289,'登録データ（男）'!$A$3:$AA$2000,5,FALSE))</f>
        <v/>
      </c>
      <c r="I273" s="129"/>
      <c r="J273" s="129"/>
      <c r="K273" s="129"/>
      <c r="L273" s="129"/>
      <c r="M273" s="129"/>
      <c r="N273" s="129"/>
      <c r="O273" s="129"/>
    </row>
    <row r="274" spans="1:15">
      <c r="A274" s="1">
        <v>273</v>
      </c>
      <c r="B274" s="129"/>
      <c r="C274" s="129"/>
      <c r="D274" s="129"/>
      <c r="E274" s="129" t="str">
        <f ca="1">IF($C274="","",CONCATENATE(VLOOKUP(OFFSET(男子!$B$15,3*A274,0),'登録データ（男）'!$A$3:$J$2328,9,FALSE)," ",VLOOKUP(OFFSET(男子!$B$15,3*A274,0),'登録データ（男）'!$A$3:$J$2328,10,FALSE)," ","(",LEFT(VLOOKUP(OFFSET(男子!$B$15,3*A274,0),'登録データ（男）'!$A$3:$J$2328,8,FALSE),2),")"))</f>
        <v/>
      </c>
      <c r="F274" s="129"/>
      <c r="G274" s="129"/>
      <c r="H274" s="129" t="str">
        <f>IF(B274="","",VLOOKUP(男子!B290,'登録データ（男）'!$A$3:$AA$2000,5,FALSE))</f>
        <v/>
      </c>
      <c r="I274" s="129"/>
      <c r="J274" s="129"/>
      <c r="K274" s="129"/>
      <c r="L274" s="129"/>
      <c r="M274" s="129"/>
      <c r="N274" s="129"/>
      <c r="O274" s="129"/>
    </row>
    <row r="275" spans="1:15">
      <c r="A275" s="1">
        <v>274</v>
      </c>
      <c r="B275" s="129"/>
      <c r="C275" s="129"/>
      <c r="D275" s="129"/>
      <c r="E275" s="129" t="str">
        <f ca="1">IF($C275="","",CONCATENATE(VLOOKUP(OFFSET(男子!$B$15,3*A275,0),'登録データ（男）'!$A$3:$J$2328,9,FALSE)," ",VLOOKUP(OFFSET(男子!$B$15,3*A275,0),'登録データ（男）'!$A$3:$J$2328,10,FALSE)," ","(",LEFT(VLOOKUP(OFFSET(男子!$B$15,3*A275,0),'登録データ（男）'!$A$3:$J$2328,8,FALSE),2),")"))</f>
        <v/>
      </c>
      <c r="F275" s="129"/>
      <c r="G275" s="129"/>
      <c r="H275" s="129" t="str">
        <f>IF(B275="","",VLOOKUP(男子!B291,'登録データ（男）'!$A$3:$AA$2000,5,FALSE))</f>
        <v/>
      </c>
      <c r="I275" s="129"/>
      <c r="J275" s="129"/>
      <c r="K275" s="129"/>
      <c r="L275" s="129"/>
      <c r="M275" s="129"/>
      <c r="N275" s="129"/>
      <c r="O275" s="129"/>
    </row>
    <row r="276" spans="1:15">
      <c r="A276" s="1">
        <v>275</v>
      </c>
      <c r="B276" s="129"/>
      <c r="C276" s="129"/>
      <c r="D276" s="129"/>
      <c r="E276" s="129" t="str">
        <f ca="1">IF($C276="","",CONCATENATE(VLOOKUP(OFFSET(男子!$B$15,3*A276,0),'登録データ（男）'!$A$3:$J$2328,9,FALSE)," ",VLOOKUP(OFFSET(男子!$B$15,3*A276,0),'登録データ（男）'!$A$3:$J$2328,10,FALSE)," ","(",LEFT(VLOOKUP(OFFSET(男子!$B$15,3*A276,0),'登録データ（男）'!$A$3:$J$2328,8,FALSE),2),")"))</f>
        <v/>
      </c>
      <c r="F276" s="129"/>
      <c r="G276" s="129"/>
      <c r="H276" s="129" t="str">
        <f>IF(B276="","",VLOOKUP(男子!B292,'登録データ（男）'!$A$3:$AA$2000,5,FALSE))</f>
        <v/>
      </c>
      <c r="I276" s="129"/>
      <c r="J276" s="129"/>
      <c r="K276" s="129"/>
      <c r="L276" s="129"/>
      <c r="M276" s="129"/>
      <c r="N276" s="129"/>
      <c r="O276" s="129"/>
    </row>
    <row r="277" spans="1:15">
      <c r="A277" s="1">
        <v>276</v>
      </c>
      <c r="B277" s="129"/>
      <c r="C277" s="129"/>
      <c r="D277" s="129"/>
      <c r="E277" s="129" t="str">
        <f ca="1">IF($C277="","",CONCATENATE(VLOOKUP(OFFSET(男子!$B$15,3*A277,0),'登録データ（男）'!$A$3:$J$2328,9,FALSE)," ",VLOOKUP(OFFSET(男子!$B$15,3*A277,0),'登録データ（男）'!$A$3:$J$2328,10,FALSE)," ","(",LEFT(VLOOKUP(OFFSET(男子!$B$15,3*A277,0),'登録データ（男）'!$A$3:$J$2328,8,FALSE),2),")"))</f>
        <v/>
      </c>
      <c r="F277" s="129"/>
      <c r="G277" s="129"/>
      <c r="H277" s="129" t="str">
        <f>IF(B277="","",VLOOKUP(男子!B293,'登録データ（男）'!$A$3:$AA$2000,5,FALSE))</f>
        <v/>
      </c>
      <c r="I277" s="129"/>
      <c r="J277" s="129"/>
      <c r="K277" s="129"/>
      <c r="L277" s="129"/>
      <c r="M277" s="129"/>
      <c r="N277" s="129"/>
      <c r="O277" s="129"/>
    </row>
    <row r="278" spans="1:15">
      <c r="A278" s="1">
        <v>277</v>
      </c>
      <c r="B278" s="129"/>
      <c r="C278" s="129"/>
      <c r="D278" s="129"/>
      <c r="E278" s="129" t="str">
        <f ca="1">IF($C278="","",CONCATENATE(VLOOKUP(OFFSET(男子!$B$15,3*A278,0),'登録データ（男）'!$A$3:$J$2328,9,FALSE)," ",VLOOKUP(OFFSET(男子!$B$15,3*A278,0),'登録データ（男）'!$A$3:$J$2328,10,FALSE)," ","(",LEFT(VLOOKUP(OFFSET(男子!$B$15,3*A278,0),'登録データ（男）'!$A$3:$J$2328,8,FALSE),2),")"))</f>
        <v/>
      </c>
      <c r="F278" s="129"/>
      <c r="G278" s="129"/>
      <c r="H278" s="129" t="str">
        <f>IF(B278="","",VLOOKUP(男子!B294,'登録データ（男）'!$A$3:$AA$2000,5,FALSE))</f>
        <v/>
      </c>
      <c r="I278" s="129"/>
      <c r="J278" s="129"/>
      <c r="K278" s="129"/>
      <c r="L278" s="129"/>
      <c r="M278" s="129"/>
      <c r="N278" s="129"/>
      <c r="O278" s="129"/>
    </row>
    <row r="279" spans="1:15">
      <c r="A279" s="1">
        <v>278</v>
      </c>
      <c r="B279" s="129"/>
      <c r="C279" s="129"/>
      <c r="D279" s="129"/>
      <c r="E279" s="129" t="str">
        <f ca="1">IF($C279="","",CONCATENATE(VLOOKUP(OFFSET(男子!$B$15,3*A279,0),'登録データ（男）'!$A$3:$J$2328,9,FALSE)," ",VLOOKUP(OFFSET(男子!$B$15,3*A279,0),'登録データ（男）'!$A$3:$J$2328,10,FALSE)," ","(",LEFT(VLOOKUP(OFFSET(男子!$B$15,3*A279,0),'登録データ（男）'!$A$3:$J$2328,8,FALSE),2),")"))</f>
        <v/>
      </c>
      <c r="F279" s="129"/>
      <c r="G279" s="129"/>
      <c r="H279" s="129" t="str">
        <f>IF(B279="","",VLOOKUP(男子!B295,'登録データ（男）'!$A$3:$AA$2000,5,FALSE))</f>
        <v/>
      </c>
      <c r="I279" s="129"/>
      <c r="J279" s="129"/>
      <c r="K279" s="129"/>
      <c r="L279" s="129"/>
      <c r="M279" s="129"/>
      <c r="N279" s="129"/>
      <c r="O279" s="129"/>
    </row>
    <row r="280" spans="1:15">
      <c r="A280" s="1">
        <v>279</v>
      </c>
      <c r="B280" s="129"/>
      <c r="C280" s="129"/>
      <c r="D280" s="129"/>
      <c r="E280" s="129" t="str">
        <f ca="1">IF($C280="","",CONCATENATE(VLOOKUP(OFFSET(男子!$B$15,3*A280,0),'登録データ（男）'!$A$3:$J$2328,9,FALSE)," ",VLOOKUP(OFFSET(男子!$B$15,3*A280,0),'登録データ（男）'!$A$3:$J$2328,10,FALSE)," ","(",LEFT(VLOOKUP(OFFSET(男子!$B$15,3*A280,0),'登録データ（男）'!$A$3:$J$2328,8,FALSE),2),")"))</f>
        <v/>
      </c>
      <c r="F280" s="129"/>
      <c r="G280" s="129"/>
      <c r="H280" s="129" t="str">
        <f>IF(B280="","",VLOOKUP(男子!B296,'登録データ（男）'!$A$3:$AA$2000,5,FALSE))</f>
        <v/>
      </c>
      <c r="I280" s="129"/>
      <c r="J280" s="129"/>
      <c r="K280" s="129"/>
      <c r="L280" s="129"/>
      <c r="M280" s="129"/>
      <c r="N280" s="129"/>
      <c r="O280" s="129"/>
    </row>
    <row r="281" spans="1:15">
      <c r="A281" s="1">
        <v>280</v>
      </c>
      <c r="B281" s="129"/>
      <c r="C281" s="129"/>
      <c r="D281" s="129"/>
      <c r="E281" s="129" t="str">
        <f ca="1">IF($C281="","",CONCATENATE(VLOOKUP(OFFSET(男子!$B$15,3*A281,0),'登録データ（男）'!$A$3:$J$2328,9,FALSE)," ",VLOOKUP(OFFSET(男子!$B$15,3*A281,0),'登録データ（男）'!$A$3:$J$2328,10,FALSE)," ","(",LEFT(VLOOKUP(OFFSET(男子!$B$15,3*A281,0),'登録データ（男）'!$A$3:$J$2328,8,FALSE),2),")"))</f>
        <v/>
      </c>
      <c r="F281" s="129"/>
      <c r="G281" s="129"/>
      <c r="H281" s="129" t="str">
        <f>IF(B281="","",VLOOKUP(男子!B297,'登録データ（男）'!$A$3:$AA$2000,5,FALSE))</f>
        <v/>
      </c>
      <c r="I281" s="129"/>
      <c r="J281" s="129"/>
      <c r="K281" s="129"/>
      <c r="L281" s="129"/>
      <c r="M281" s="129"/>
      <c r="N281" s="129"/>
      <c r="O281" s="129"/>
    </row>
    <row r="282" spans="1:15">
      <c r="A282" s="1">
        <v>281</v>
      </c>
      <c r="B282" s="129"/>
      <c r="C282" s="129"/>
      <c r="D282" s="129"/>
      <c r="E282" s="129" t="str">
        <f ca="1">IF($C282="","",CONCATENATE(VLOOKUP(OFFSET(男子!$B$15,3*A282,0),'登録データ（男）'!$A$3:$J$2328,9,FALSE)," ",VLOOKUP(OFFSET(男子!$B$15,3*A282,0),'登録データ（男）'!$A$3:$J$2328,10,FALSE)," ","(",LEFT(VLOOKUP(OFFSET(男子!$B$15,3*A282,0),'登録データ（男）'!$A$3:$J$2328,8,FALSE),2),")"))</f>
        <v/>
      </c>
      <c r="F282" s="129"/>
      <c r="G282" s="129"/>
      <c r="H282" s="129" t="str">
        <f>IF(B282="","",VLOOKUP(男子!B298,'登録データ（男）'!$A$3:$AA$2000,5,FALSE))</f>
        <v/>
      </c>
      <c r="I282" s="129"/>
      <c r="J282" s="129"/>
      <c r="K282" s="129"/>
      <c r="L282" s="129"/>
      <c r="M282" s="129"/>
      <c r="N282" s="129"/>
      <c r="O282" s="129"/>
    </row>
    <row r="283" spans="1:15">
      <c r="A283" s="1">
        <v>282</v>
      </c>
      <c r="B283" s="129"/>
      <c r="C283" s="129"/>
      <c r="D283" s="129"/>
      <c r="E283" s="129" t="str">
        <f ca="1">IF($C283="","",CONCATENATE(VLOOKUP(OFFSET(男子!$B$15,3*A283,0),'登録データ（男）'!$A$3:$J$2328,9,FALSE)," ",VLOOKUP(OFFSET(男子!$B$15,3*A283,0),'登録データ（男）'!$A$3:$J$2328,10,FALSE)," ","(",LEFT(VLOOKUP(OFFSET(男子!$B$15,3*A283,0),'登録データ（男）'!$A$3:$J$2328,8,FALSE),2),")"))</f>
        <v/>
      </c>
      <c r="F283" s="129"/>
      <c r="G283" s="129"/>
      <c r="H283" s="129" t="str">
        <f>IF(B283="","",VLOOKUP(男子!B299,'登録データ（男）'!$A$3:$AA$2000,5,FALSE))</f>
        <v/>
      </c>
      <c r="I283" s="129"/>
      <c r="J283" s="129"/>
      <c r="K283" s="129"/>
      <c r="L283" s="129"/>
      <c r="M283" s="129"/>
      <c r="N283" s="129"/>
      <c r="O283" s="129"/>
    </row>
    <row r="284" spans="1:15">
      <c r="A284" s="1">
        <v>283</v>
      </c>
      <c r="B284" s="129"/>
      <c r="C284" s="129"/>
      <c r="D284" s="129"/>
      <c r="E284" s="129" t="str">
        <f ca="1">IF($C284="","",CONCATENATE(VLOOKUP(OFFSET(男子!$B$15,3*A284,0),'登録データ（男）'!$A$3:$J$2328,9,FALSE)," ",VLOOKUP(OFFSET(男子!$B$15,3*A284,0),'登録データ（男）'!$A$3:$J$2328,10,FALSE)," ","(",LEFT(VLOOKUP(OFFSET(男子!$B$15,3*A284,0),'登録データ（男）'!$A$3:$J$2328,8,FALSE),2),")"))</f>
        <v/>
      </c>
      <c r="F284" s="129"/>
      <c r="G284" s="129"/>
      <c r="H284" s="129" t="str">
        <f>IF(B284="","",VLOOKUP(男子!B300,'登録データ（男）'!$A$3:$AA$2000,5,FALSE))</f>
        <v/>
      </c>
      <c r="I284" s="129"/>
      <c r="J284" s="129"/>
      <c r="K284" s="129"/>
      <c r="L284" s="129"/>
      <c r="M284" s="129"/>
      <c r="N284" s="129"/>
      <c r="O284" s="129"/>
    </row>
    <row r="285" spans="1:15">
      <c r="A285" s="1">
        <v>284</v>
      </c>
      <c r="B285" s="129"/>
      <c r="C285" s="129"/>
      <c r="D285" s="129"/>
      <c r="E285" s="129" t="str">
        <f ca="1">IF($C285="","",CONCATENATE(VLOOKUP(OFFSET(男子!$B$15,3*A285,0),'登録データ（男）'!$A$3:$J$2328,9,FALSE)," ",VLOOKUP(OFFSET(男子!$B$15,3*A285,0),'登録データ（男）'!$A$3:$J$2328,10,FALSE)," ","(",LEFT(VLOOKUP(OFFSET(男子!$B$15,3*A285,0),'登録データ（男）'!$A$3:$J$2328,8,FALSE),2),")"))</f>
        <v/>
      </c>
      <c r="F285" s="129"/>
      <c r="G285" s="129"/>
      <c r="H285" s="129" t="str">
        <f>IF(B285="","",VLOOKUP(男子!B301,'登録データ（男）'!$A$3:$AA$2000,5,FALSE))</f>
        <v/>
      </c>
      <c r="I285" s="129"/>
      <c r="J285" s="129"/>
      <c r="K285" s="129"/>
      <c r="L285" s="129"/>
      <c r="M285" s="129"/>
      <c r="N285" s="129"/>
      <c r="O285" s="129"/>
    </row>
    <row r="286" spans="1:15">
      <c r="A286" s="1">
        <v>285</v>
      </c>
      <c r="B286" s="129"/>
      <c r="C286" s="129"/>
      <c r="D286" s="129"/>
      <c r="E286" s="129" t="str">
        <f ca="1">IF($C286="","",CONCATENATE(VLOOKUP(OFFSET(男子!$B$15,3*A286,0),'登録データ（男）'!$A$3:$J$2328,9,FALSE)," ",VLOOKUP(OFFSET(男子!$B$15,3*A286,0),'登録データ（男）'!$A$3:$J$2328,10,FALSE)," ","(",LEFT(VLOOKUP(OFFSET(男子!$B$15,3*A286,0),'登録データ（男）'!$A$3:$J$2328,8,FALSE),2),")"))</f>
        <v/>
      </c>
      <c r="F286" s="129"/>
      <c r="G286" s="129"/>
      <c r="H286" s="129" t="str">
        <f>IF(B286="","",VLOOKUP(男子!B302,'登録データ（男）'!$A$3:$AA$2000,5,FALSE))</f>
        <v/>
      </c>
      <c r="I286" s="129"/>
      <c r="J286" s="129"/>
      <c r="K286" s="129"/>
      <c r="L286" s="129"/>
      <c r="M286" s="129"/>
      <c r="N286" s="129"/>
      <c r="O286" s="129"/>
    </row>
    <row r="287" spans="1:15">
      <c r="A287" s="1">
        <v>286</v>
      </c>
      <c r="B287" s="129"/>
      <c r="C287" s="129"/>
      <c r="D287" s="129"/>
      <c r="E287" s="129" t="str">
        <f ca="1">IF($C287="","",CONCATENATE(VLOOKUP(OFFSET(男子!$B$15,3*A287,0),'登録データ（男）'!$A$3:$J$2328,9,FALSE)," ",VLOOKUP(OFFSET(男子!$B$15,3*A287,0),'登録データ（男）'!$A$3:$J$2328,10,FALSE)," ","(",LEFT(VLOOKUP(OFFSET(男子!$B$15,3*A287,0),'登録データ（男）'!$A$3:$J$2328,8,FALSE),2),")"))</f>
        <v/>
      </c>
      <c r="F287" s="129"/>
      <c r="G287" s="129"/>
      <c r="H287" s="129" t="str">
        <f>IF(B287="","",VLOOKUP(男子!B303,'登録データ（男）'!$A$3:$AA$2000,5,FALSE))</f>
        <v/>
      </c>
      <c r="I287" s="129"/>
      <c r="J287" s="129"/>
      <c r="K287" s="129"/>
      <c r="L287" s="129"/>
      <c r="M287" s="129"/>
      <c r="N287" s="129"/>
      <c r="O287" s="129"/>
    </row>
    <row r="288" spans="1:15">
      <c r="A288" s="1">
        <v>287</v>
      </c>
      <c r="B288" s="129"/>
      <c r="C288" s="129"/>
      <c r="D288" s="129"/>
      <c r="E288" s="129" t="str">
        <f ca="1">IF($C288="","",CONCATENATE(VLOOKUP(OFFSET(男子!$B$15,3*A288,0),'登録データ（男）'!$A$3:$J$2328,9,FALSE)," ",VLOOKUP(OFFSET(男子!$B$15,3*A288,0),'登録データ（男）'!$A$3:$J$2328,10,FALSE)," ","(",LEFT(VLOOKUP(OFFSET(男子!$B$15,3*A288,0),'登録データ（男）'!$A$3:$J$2328,8,FALSE),2),")"))</f>
        <v/>
      </c>
      <c r="F288" s="129"/>
      <c r="G288" s="129"/>
      <c r="H288" s="129" t="str">
        <f>IF(B288="","",VLOOKUP(男子!B304,'登録データ（男）'!$A$3:$AA$2000,5,FALSE))</f>
        <v/>
      </c>
      <c r="I288" s="129"/>
      <c r="J288" s="129"/>
      <c r="K288" s="129"/>
      <c r="L288" s="129"/>
      <c r="M288" s="129"/>
      <c r="N288" s="129"/>
      <c r="O288" s="129"/>
    </row>
    <row r="289" spans="1:15">
      <c r="A289" s="1">
        <v>288</v>
      </c>
      <c r="B289" s="129"/>
      <c r="C289" s="129"/>
      <c r="D289" s="129"/>
      <c r="E289" s="129" t="str">
        <f ca="1">IF($C289="","",CONCATENATE(VLOOKUP(OFFSET(男子!$B$15,3*A289,0),'登録データ（男）'!$A$3:$J$2328,9,FALSE)," ",VLOOKUP(OFFSET(男子!$B$15,3*A289,0),'登録データ（男）'!$A$3:$J$2328,10,FALSE)," ","(",LEFT(VLOOKUP(OFFSET(男子!$B$15,3*A289,0),'登録データ（男）'!$A$3:$J$2328,8,FALSE),2),")"))</f>
        <v/>
      </c>
      <c r="F289" s="129"/>
      <c r="G289" s="129"/>
      <c r="H289" s="129" t="str">
        <f>IF(B289="","",VLOOKUP(男子!B305,'登録データ（男）'!$A$3:$AA$2000,5,FALSE))</f>
        <v/>
      </c>
      <c r="I289" s="129"/>
      <c r="J289" s="129"/>
      <c r="K289" s="129"/>
      <c r="L289" s="129"/>
      <c r="M289" s="129"/>
      <c r="N289" s="129"/>
      <c r="O289" s="129"/>
    </row>
    <row r="290" spans="1:15">
      <c r="A290" s="1">
        <v>289</v>
      </c>
      <c r="B290" s="129"/>
      <c r="C290" s="129"/>
      <c r="D290" s="129"/>
      <c r="E290" s="129"/>
      <c r="F290" s="129"/>
      <c r="G290" s="129"/>
      <c r="H290" s="129" t="str">
        <f>IF(B290="","",VLOOKUP(男子!B306,'登録データ（男）'!$A$3:$AA$2000,5,FALSE))</f>
        <v/>
      </c>
      <c r="I290" s="129"/>
      <c r="J290" s="129"/>
      <c r="K290" s="129"/>
      <c r="L290" s="129"/>
      <c r="M290" s="129"/>
      <c r="N290" s="129"/>
      <c r="O290" s="129"/>
    </row>
    <row r="291" spans="1:15">
      <c r="A291" s="1">
        <v>290</v>
      </c>
      <c r="B291" s="129"/>
      <c r="C291" s="129"/>
      <c r="D291" s="129"/>
      <c r="E291" s="129"/>
      <c r="F291" s="129"/>
      <c r="G291" s="129"/>
      <c r="H291" s="129" t="str">
        <f>IF(B291="","",VLOOKUP(男子!B307,'登録データ（男）'!$A$3:$AA$2000,5,FALSE))</f>
        <v/>
      </c>
      <c r="I291" s="129"/>
      <c r="J291" s="129"/>
      <c r="K291" s="129"/>
      <c r="L291" s="129"/>
      <c r="M291" s="129"/>
      <c r="N291" s="129"/>
      <c r="O291" s="129"/>
    </row>
    <row r="292" spans="1:15">
      <c r="A292" s="1">
        <v>291</v>
      </c>
      <c r="B292" s="129"/>
      <c r="C292" s="129"/>
      <c r="D292" s="129"/>
      <c r="E292" s="129"/>
      <c r="F292" s="129"/>
      <c r="G292" s="129"/>
      <c r="H292" s="129" t="str">
        <f>IF(B292="","",VLOOKUP(男子!B308,'登録データ（男）'!$A$3:$AA$2000,5,FALSE))</f>
        <v/>
      </c>
      <c r="I292" s="129"/>
      <c r="J292" s="129"/>
      <c r="K292" s="129"/>
      <c r="L292" s="129"/>
      <c r="M292" s="129"/>
      <c r="N292" s="129"/>
      <c r="O292" s="129"/>
    </row>
    <row r="293" spans="1:15">
      <c r="A293" s="1">
        <v>292</v>
      </c>
      <c r="B293" s="129"/>
      <c r="C293" s="129"/>
      <c r="D293" s="129"/>
      <c r="E293" s="129"/>
      <c r="F293" s="129"/>
      <c r="G293" s="129"/>
      <c r="H293" s="129" t="str">
        <f>IF(B293="","",VLOOKUP(男子!B309,'登録データ（男）'!$A$3:$AA$2000,5,FALSE))</f>
        <v/>
      </c>
      <c r="I293" s="129"/>
      <c r="J293" s="129"/>
      <c r="K293" s="129"/>
      <c r="L293" s="129"/>
      <c r="M293" s="129"/>
      <c r="N293" s="129"/>
      <c r="O293" s="129"/>
    </row>
    <row r="294" spans="1:15">
      <c r="A294" s="1">
        <v>293</v>
      </c>
      <c r="B294" s="129"/>
      <c r="C294" s="129"/>
      <c r="D294" s="129"/>
      <c r="E294" s="129"/>
      <c r="F294" s="129"/>
      <c r="G294" s="129"/>
      <c r="H294" s="129" t="str">
        <f>IF(B294="","",VLOOKUP(男子!B310,'登録データ（男）'!$A$3:$AA$2000,5,FALSE))</f>
        <v/>
      </c>
      <c r="I294" s="129"/>
      <c r="J294" s="129"/>
      <c r="K294" s="129"/>
      <c r="L294" s="129"/>
      <c r="M294" s="129"/>
      <c r="N294" s="129"/>
      <c r="O294" s="129"/>
    </row>
    <row r="295" spans="1:15">
      <c r="A295" s="1">
        <v>294</v>
      </c>
      <c r="B295" s="129"/>
      <c r="C295" s="129"/>
      <c r="D295" s="129"/>
      <c r="E295" s="129"/>
      <c r="F295" s="129"/>
      <c r="G295" s="129"/>
      <c r="H295" s="129" t="str">
        <f>IF(B295="","",VLOOKUP(男子!B311,'登録データ（男）'!$A$3:$AA$2000,5,FALSE))</f>
        <v/>
      </c>
      <c r="I295" s="129"/>
      <c r="J295" s="129"/>
      <c r="K295" s="129"/>
      <c r="L295" s="129"/>
      <c r="M295" s="129"/>
      <c r="N295" s="129"/>
      <c r="O295" s="129"/>
    </row>
    <row r="296" spans="1:15">
      <c r="A296" s="1">
        <v>295</v>
      </c>
      <c r="B296" s="129"/>
      <c r="C296" s="129"/>
      <c r="D296" s="129"/>
      <c r="E296" s="129"/>
      <c r="F296" s="129"/>
      <c r="G296" s="129"/>
      <c r="H296" s="129" t="str">
        <f>IF(B296="","",VLOOKUP(男子!B312,'登録データ（男）'!$A$3:$AA$2000,5,FALSE))</f>
        <v/>
      </c>
      <c r="I296" s="129"/>
      <c r="J296" s="129"/>
      <c r="K296" s="129"/>
      <c r="L296" s="129"/>
      <c r="M296" s="129"/>
      <c r="N296" s="129"/>
      <c r="O296" s="129"/>
    </row>
    <row r="297" spans="1:15">
      <c r="A297" s="1">
        <v>296</v>
      </c>
      <c r="B297" s="129"/>
      <c r="C297" s="129"/>
      <c r="D297" s="129"/>
      <c r="E297" s="129"/>
      <c r="F297" s="129"/>
      <c r="G297" s="129"/>
      <c r="H297" s="129" t="str">
        <f>IF(B297="","",VLOOKUP(男子!B313,'登録データ（男）'!$A$3:$AA$2000,5,FALSE))</f>
        <v/>
      </c>
      <c r="I297" s="129"/>
      <c r="J297" s="129"/>
      <c r="K297" s="129"/>
      <c r="L297" s="129"/>
      <c r="M297" s="129"/>
      <c r="N297" s="129"/>
      <c r="O297" s="129"/>
    </row>
    <row r="298" spans="1:15">
      <c r="A298" s="1">
        <v>297</v>
      </c>
      <c r="B298" s="129"/>
      <c r="C298" s="129"/>
      <c r="D298" s="129"/>
      <c r="E298" s="129"/>
      <c r="F298" s="129"/>
      <c r="G298" s="129"/>
      <c r="H298" s="129" t="str">
        <f>IF(B298="","",VLOOKUP(男子!B314,'登録データ（男）'!$A$3:$AA$2000,5,FALSE))</f>
        <v/>
      </c>
      <c r="I298" s="129"/>
      <c r="J298" s="129"/>
      <c r="K298" s="129"/>
      <c r="L298" s="129"/>
      <c r="M298" s="129"/>
      <c r="N298" s="129"/>
      <c r="O298" s="129"/>
    </row>
    <row r="299" spans="1:15">
      <c r="A299" s="1">
        <v>298</v>
      </c>
      <c r="B299" s="129"/>
      <c r="C299" s="129"/>
      <c r="D299" s="129"/>
      <c r="E299" s="129"/>
      <c r="F299" s="129"/>
      <c r="G299" s="129"/>
      <c r="H299" s="129" t="str">
        <f>IF(B299="","",VLOOKUP(男子!B315,'登録データ（男）'!$A$3:$AA$2000,5,FALSE))</f>
        <v/>
      </c>
      <c r="I299" s="129"/>
      <c r="J299" s="129"/>
      <c r="K299" s="129"/>
      <c r="L299" s="129"/>
      <c r="M299" s="129"/>
      <c r="N299" s="129"/>
      <c r="O299" s="129"/>
    </row>
    <row r="300" spans="1:15">
      <c r="A300" s="1">
        <v>299</v>
      </c>
      <c r="B300" s="129"/>
      <c r="C300" s="129"/>
      <c r="D300" s="129"/>
      <c r="E300" s="129"/>
      <c r="F300" s="129"/>
      <c r="G300" s="129"/>
      <c r="H300" s="129" t="str">
        <f>IF(B300="","",VLOOKUP(男子!B316,'登録データ（男）'!$A$3:$AA$2000,5,FALSE))</f>
        <v/>
      </c>
      <c r="I300" s="129"/>
      <c r="J300" s="129"/>
      <c r="K300" s="129"/>
      <c r="L300" s="129"/>
      <c r="M300" s="129"/>
      <c r="N300" s="129"/>
      <c r="O300" s="129"/>
    </row>
    <row r="301" spans="1:15">
      <c r="A301" s="1">
        <v>300</v>
      </c>
      <c r="B301" s="129"/>
      <c r="C301" s="129"/>
      <c r="D301" s="129"/>
      <c r="E301" s="129"/>
      <c r="F301" s="129"/>
      <c r="G301" s="129"/>
      <c r="H301" s="129" t="str">
        <f>IF(B301="","",VLOOKUP(男子!B317,'登録データ（男）'!$A$3:$AA$2000,5,FALSE))</f>
        <v/>
      </c>
      <c r="I301" s="129"/>
      <c r="J301" s="129"/>
      <c r="K301" s="129"/>
      <c r="L301" s="129"/>
      <c r="M301" s="129"/>
      <c r="N301" s="129"/>
      <c r="O301" s="129"/>
    </row>
    <row r="302" spans="1:15">
      <c r="A302" s="1">
        <v>301</v>
      </c>
      <c r="B302" s="129"/>
      <c r="C302" s="129"/>
      <c r="D302" s="129"/>
      <c r="E302" s="129"/>
      <c r="F302" s="129"/>
      <c r="G302" s="129"/>
      <c r="H302" s="129" t="str">
        <f>IF(B302="","",VLOOKUP(男子!B318,'登録データ（男）'!$A$3:$AA$2000,5,FALSE))</f>
        <v/>
      </c>
      <c r="I302" s="129"/>
      <c r="J302" s="129"/>
      <c r="K302" s="129"/>
      <c r="L302" s="129"/>
      <c r="M302" s="129"/>
      <c r="N302" s="129"/>
      <c r="O302" s="129"/>
    </row>
    <row r="303" spans="1:15">
      <c r="A303" s="1">
        <v>302</v>
      </c>
      <c r="B303" s="129"/>
      <c r="C303" s="129"/>
      <c r="D303" s="129"/>
      <c r="E303" s="129"/>
      <c r="F303" s="129"/>
      <c r="G303" s="129"/>
      <c r="H303" s="129" t="str">
        <f>IF(B303="","",VLOOKUP(男子!B319,'登録データ（男）'!$A$3:$AA$2000,5,FALSE))</f>
        <v/>
      </c>
      <c r="I303" s="129"/>
      <c r="J303" s="129"/>
      <c r="K303" s="129"/>
      <c r="L303" s="129"/>
      <c r="M303" s="129"/>
      <c r="N303" s="129"/>
      <c r="O303" s="129"/>
    </row>
    <row r="304" spans="1:15">
      <c r="A304" s="1">
        <v>303</v>
      </c>
      <c r="B304" s="129"/>
      <c r="C304" s="129"/>
      <c r="D304" s="129"/>
      <c r="E304" s="129"/>
      <c r="F304" s="129"/>
      <c r="G304" s="129"/>
      <c r="H304" s="129" t="str">
        <f>IF(B304="","",VLOOKUP(男子!B320,'登録データ（男）'!$A$3:$AA$2000,5,FALSE))</f>
        <v/>
      </c>
      <c r="I304" s="129"/>
      <c r="J304" s="129"/>
      <c r="K304" s="129"/>
      <c r="L304" s="129"/>
      <c r="M304" s="129"/>
      <c r="N304" s="129"/>
      <c r="O304" s="129"/>
    </row>
    <row r="305" spans="1:15">
      <c r="A305" s="1">
        <v>304</v>
      </c>
      <c r="B305" s="129"/>
      <c r="C305" s="129"/>
      <c r="D305" s="129"/>
      <c r="E305" s="129"/>
      <c r="F305" s="129"/>
      <c r="G305" s="129"/>
      <c r="H305" s="129" t="str">
        <f>IF(B305="","",VLOOKUP(男子!B321,'登録データ（男）'!$A$3:$AA$2000,5,FALSE))</f>
        <v/>
      </c>
      <c r="I305" s="129"/>
      <c r="J305" s="129"/>
      <c r="K305" s="129"/>
      <c r="L305" s="129"/>
      <c r="M305" s="129"/>
      <c r="N305" s="129"/>
      <c r="O305" s="129"/>
    </row>
    <row r="306" spans="1:15">
      <c r="A306" s="1">
        <v>305</v>
      </c>
      <c r="B306" s="129"/>
      <c r="C306" s="129"/>
      <c r="D306" s="129"/>
      <c r="E306" s="129"/>
      <c r="F306" s="129"/>
      <c r="G306" s="129"/>
      <c r="H306" s="129" t="str">
        <f>IF(B306="","",VLOOKUP(男子!B322,'登録データ（男）'!$A$3:$AA$2000,5,FALSE))</f>
        <v/>
      </c>
      <c r="I306" s="129"/>
      <c r="J306" s="129"/>
      <c r="K306" s="129"/>
      <c r="L306" s="129"/>
      <c r="M306" s="129"/>
      <c r="N306" s="129"/>
      <c r="O306" s="129"/>
    </row>
    <row r="307" spans="1:15">
      <c r="A307" s="1">
        <v>306</v>
      </c>
      <c r="B307" s="129"/>
      <c r="C307" s="129"/>
      <c r="D307" s="129"/>
      <c r="E307" s="129"/>
      <c r="F307" s="129"/>
      <c r="G307" s="129"/>
      <c r="H307" s="129" t="str">
        <f>IF(B307="","",VLOOKUP(男子!B323,'登録データ（男）'!$A$3:$AA$2000,5,FALSE))</f>
        <v/>
      </c>
      <c r="I307" s="129"/>
      <c r="J307" s="129"/>
      <c r="K307" s="129"/>
      <c r="L307" s="129"/>
      <c r="M307" s="129"/>
      <c r="N307" s="129"/>
      <c r="O307" s="129"/>
    </row>
    <row r="308" spans="1:15">
      <c r="A308" s="1">
        <v>307</v>
      </c>
      <c r="B308" s="129"/>
      <c r="C308" s="129"/>
      <c r="D308" s="129"/>
      <c r="E308" s="129"/>
      <c r="F308" s="129"/>
      <c r="G308" s="129"/>
      <c r="H308" s="129" t="str">
        <f>IF(B308="","",VLOOKUP(男子!B324,'登録データ（男）'!$A$3:$AA$2000,5,FALSE))</f>
        <v/>
      </c>
      <c r="I308" s="129"/>
      <c r="J308" s="129"/>
      <c r="K308" s="129"/>
      <c r="L308" s="129"/>
      <c r="M308" s="129"/>
      <c r="N308" s="129"/>
      <c r="O308" s="129"/>
    </row>
    <row r="309" spans="1:15">
      <c r="A309" s="1">
        <v>308</v>
      </c>
      <c r="B309" s="129"/>
      <c r="C309" s="129"/>
      <c r="D309" s="129"/>
      <c r="E309" s="129"/>
      <c r="F309" s="129"/>
      <c r="G309" s="129"/>
      <c r="H309" s="129" t="str">
        <f>IF(B309="","",VLOOKUP(男子!B325,'登録データ（男）'!$A$3:$AA$2000,5,FALSE))</f>
        <v/>
      </c>
      <c r="I309" s="129"/>
      <c r="J309" s="129"/>
      <c r="K309" s="129"/>
      <c r="L309" s="129"/>
      <c r="M309" s="129"/>
      <c r="N309" s="129"/>
      <c r="O309" s="129"/>
    </row>
    <row r="310" spans="1:15">
      <c r="A310" s="1">
        <v>309</v>
      </c>
      <c r="B310" s="129"/>
      <c r="C310" s="129"/>
      <c r="D310" s="129"/>
      <c r="E310" s="129"/>
      <c r="F310" s="129"/>
      <c r="G310" s="129"/>
      <c r="H310" s="129" t="str">
        <f>IF(B310="","",VLOOKUP(男子!B326,'登録データ（男）'!$A$3:$AA$2000,5,FALSE))</f>
        <v/>
      </c>
      <c r="I310" s="129"/>
      <c r="J310" s="129"/>
      <c r="K310" s="129"/>
      <c r="L310" s="129"/>
      <c r="M310" s="129"/>
      <c r="N310" s="129"/>
      <c r="O310" s="129"/>
    </row>
    <row r="311" spans="1:15">
      <c r="A311" s="1">
        <v>310</v>
      </c>
      <c r="B311" s="129"/>
      <c r="C311" s="129"/>
      <c r="D311" s="129"/>
      <c r="E311" s="129"/>
      <c r="F311" s="129"/>
      <c r="G311" s="129"/>
      <c r="H311" s="129" t="str">
        <f>IF(B311="","",VLOOKUP(男子!B327,'登録データ（男）'!$A$3:$AA$2000,5,FALSE))</f>
        <v/>
      </c>
      <c r="I311" s="129"/>
      <c r="J311" s="129"/>
      <c r="K311" s="129"/>
      <c r="L311" s="129"/>
      <c r="M311" s="129"/>
      <c r="N311" s="129"/>
      <c r="O311" s="129"/>
    </row>
    <row r="312" spans="1:15">
      <c r="A312" s="1">
        <v>311</v>
      </c>
      <c r="B312" s="129"/>
      <c r="C312" s="129"/>
      <c r="D312" s="129"/>
      <c r="E312" s="129"/>
      <c r="F312" s="129"/>
      <c r="G312" s="129"/>
      <c r="H312" s="129" t="str">
        <f>IF(B312="","",VLOOKUP(男子!B328,'登録データ（男）'!$A$3:$AA$2000,5,FALSE))</f>
        <v/>
      </c>
      <c r="I312" s="129"/>
      <c r="J312" s="129"/>
      <c r="K312" s="129"/>
      <c r="L312" s="129"/>
      <c r="M312" s="129"/>
      <c r="N312" s="129"/>
      <c r="O312" s="129"/>
    </row>
    <row r="313" spans="1:15">
      <c r="A313" s="1">
        <v>312</v>
      </c>
      <c r="B313" s="129"/>
      <c r="C313" s="129"/>
      <c r="D313" s="129"/>
      <c r="E313" s="129"/>
      <c r="F313" s="129"/>
      <c r="G313" s="129"/>
      <c r="H313" s="129" t="str">
        <f>IF(B313="","",VLOOKUP(男子!B329,'登録データ（男）'!$A$3:$AA$2000,5,FALSE))</f>
        <v/>
      </c>
      <c r="I313" s="129"/>
      <c r="J313" s="129"/>
      <c r="K313" s="129"/>
      <c r="L313" s="129"/>
      <c r="M313" s="129"/>
      <c r="N313" s="129"/>
      <c r="O313" s="129"/>
    </row>
    <row r="314" spans="1:15">
      <c r="A314" s="1">
        <v>313</v>
      </c>
      <c r="B314" s="129"/>
      <c r="C314" s="129"/>
      <c r="D314" s="129"/>
      <c r="E314" s="129"/>
      <c r="F314" s="129"/>
      <c r="G314" s="129"/>
      <c r="H314" s="129" t="str">
        <f>IF(B314="","",VLOOKUP(男子!B330,'登録データ（男）'!$A$3:$AA$2000,5,FALSE))</f>
        <v/>
      </c>
      <c r="I314" s="129"/>
      <c r="J314" s="129"/>
      <c r="K314" s="129"/>
      <c r="L314" s="129"/>
      <c r="M314" s="129"/>
      <c r="N314" s="129"/>
      <c r="O314" s="129"/>
    </row>
    <row r="315" spans="1:15">
      <c r="A315" s="1">
        <v>314</v>
      </c>
      <c r="B315" s="129"/>
      <c r="C315" s="129"/>
      <c r="D315" s="129"/>
      <c r="E315" s="129"/>
      <c r="F315" s="129"/>
      <c r="G315" s="129"/>
      <c r="H315" s="129" t="str">
        <f>IF(B315="","",VLOOKUP(男子!B331,'登録データ（男）'!$A$3:$AA$2000,5,FALSE))</f>
        <v/>
      </c>
      <c r="I315" s="129"/>
      <c r="J315" s="129"/>
      <c r="K315" s="129"/>
      <c r="L315" s="129"/>
      <c r="M315" s="129"/>
      <c r="N315" s="129"/>
      <c r="O315" s="129"/>
    </row>
    <row r="316" spans="1:15">
      <c r="A316" s="1">
        <v>315</v>
      </c>
      <c r="B316" s="129"/>
      <c r="C316" s="129"/>
      <c r="D316" s="129"/>
      <c r="E316" s="129"/>
      <c r="F316" s="129"/>
      <c r="G316" s="129"/>
      <c r="H316" s="129" t="str">
        <f>IF(B316="","",VLOOKUP(男子!B332,'登録データ（男）'!$A$3:$AA$2000,5,FALSE))</f>
        <v/>
      </c>
      <c r="I316" s="129"/>
      <c r="J316" s="129"/>
      <c r="K316" s="129"/>
      <c r="L316" s="129"/>
      <c r="M316" s="129"/>
      <c r="N316" s="129"/>
      <c r="O316" s="129"/>
    </row>
    <row r="317" spans="1:15">
      <c r="A317" s="1">
        <v>316</v>
      </c>
      <c r="B317" s="129"/>
      <c r="C317" s="129"/>
      <c r="D317" s="129"/>
      <c r="E317" s="129"/>
      <c r="F317" s="129"/>
      <c r="G317" s="129"/>
      <c r="H317" s="129" t="str">
        <f>IF(B317="","",VLOOKUP(男子!B333,'登録データ（男）'!$A$3:$AA$2000,5,FALSE))</f>
        <v/>
      </c>
      <c r="I317" s="129"/>
      <c r="J317" s="129"/>
      <c r="K317" s="129"/>
      <c r="L317" s="129"/>
      <c r="M317" s="129"/>
      <c r="N317" s="129"/>
      <c r="O317" s="129"/>
    </row>
    <row r="318" spans="1:15">
      <c r="A318" s="1">
        <v>317</v>
      </c>
      <c r="B318" s="129"/>
      <c r="C318" s="129"/>
      <c r="D318" s="129"/>
      <c r="E318" s="129"/>
      <c r="F318" s="129"/>
      <c r="G318" s="129"/>
      <c r="H318" s="129" t="str">
        <f>IF(B318="","",VLOOKUP(男子!B334,'登録データ（男）'!$A$3:$AA$2000,5,FALSE))</f>
        <v/>
      </c>
      <c r="I318" s="129"/>
      <c r="J318" s="129"/>
      <c r="K318" s="129"/>
      <c r="L318" s="129"/>
      <c r="M318" s="129"/>
      <c r="N318" s="129"/>
      <c r="O318" s="129"/>
    </row>
    <row r="319" spans="1:15">
      <c r="A319" s="1">
        <v>318</v>
      </c>
      <c r="B319" s="129"/>
      <c r="C319" s="129"/>
      <c r="D319" s="129"/>
      <c r="E319" s="129"/>
      <c r="F319" s="129"/>
      <c r="G319" s="129"/>
      <c r="H319" s="129" t="str">
        <f>IF(B319="","",VLOOKUP(男子!B335,'登録データ（男）'!$A$3:$AA$2000,5,FALSE))</f>
        <v/>
      </c>
      <c r="I319" s="129"/>
      <c r="J319" s="129"/>
      <c r="K319" s="129"/>
      <c r="L319" s="129"/>
      <c r="M319" s="129"/>
      <c r="N319" s="129"/>
      <c r="O319" s="129"/>
    </row>
    <row r="320" spans="1:15">
      <c r="A320" s="1">
        <v>319</v>
      </c>
      <c r="B320" s="129"/>
      <c r="C320" s="129"/>
      <c r="D320" s="129"/>
      <c r="E320" s="129"/>
      <c r="F320" s="129"/>
      <c r="G320" s="129"/>
      <c r="H320" s="129" t="str">
        <f>IF(B320="","",VLOOKUP(男子!B336,'登録データ（男）'!$A$3:$AA$2000,5,FALSE))</f>
        <v/>
      </c>
      <c r="I320" s="129"/>
      <c r="J320" s="129"/>
      <c r="K320" s="129"/>
      <c r="L320" s="129"/>
      <c r="M320" s="129"/>
      <c r="N320" s="129"/>
      <c r="O320" s="129"/>
    </row>
    <row r="321" spans="1:15">
      <c r="A321" s="1">
        <v>320</v>
      </c>
      <c r="B321" s="129"/>
      <c r="C321" s="129"/>
      <c r="D321" s="129"/>
      <c r="E321" s="129"/>
      <c r="F321" s="129"/>
      <c r="G321" s="129"/>
      <c r="H321" s="129" t="str">
        <f>IF(B321="","",VLOOKUP(男子!B337,'登録データ（男）'!$A$3:$AA$2000,5,FALSE))</f>
        <v/>
      </c>
      <c r="I321" s="129"/>
      <c r="J321" s="129"/>
      <c r="K321" s="129"/>
      <c r="L321" s="129"/>
      <c r="M321" s="129"/>
      <c r="N321" s="129"/>
      <c r="O321" s="129"/>
    </row>
    <row r="322" spans="1:15">
      <c r="A322" s="1">
        <v>321</v>
      </c>
      <c r="B322" s="129"/>
      <c r="C322" s="129"/>
      <c r="D322" s="129"/>
      <c r="E322" s="129"/>
      <c r="F322" s="129"/>
      <c r="G322" s="129"/>
      <c r="H322" s="129" t="str">
        <f>IF(B322="","",VLOOKUP(男子!B338,'登録データ（男）'!$A$3:$AA$2000,5,FALSE))</f>
        <v/>
      </c>
      <c r="I322" s="129"/>
      <c r="J322" s="129"/>
      <c r="K322" s="129"/>
      <c r="L322" s="129"/>
      <c r="M322" s="129"/>
      <c r="N322" s="129"/>
      <c r="O322" s="129"/>
    </row>
    <row r="323" spans="1:15">
      <c r="A323" s="1">
        <v>322</v>
      </c>
      <c r="B323" s="129"/>
      <c r="C323" s="129"/>
      <c r="D323" s="129"/>
      <c r="E323" s="129"/>
      <c r="F323" s="129"/>
      <c r="G323" s="129"/>
      <c r="H323" s="129" t="str">
        <f>IF(B323="","",VLOOKUP(男子!B339,'登録データ（男）'!$A$3:$AA$2000,5,FALSE))</f>
        <v/>
      </c>
      <c r="I323" s="129"/>
      <c r="J323" s="129"/>
      <c r="K323" s="129"/>
      <c r="L323" s="129"/>
      <c r="M323" s="129"/>
      <c r="N323" s="129"/>
      <c r="O323" s="129"/>
    </row>
    <row r="324" spans="1:15">
      <c r="A324" s="1">
        <v>323</v>
      </c>
      <c r="B324" s="129"/>
      <c r="C324" s="129"/>
      <c r="D324" s="129"/>
      <c r="E324" s="129"/>
      <c r="F324" s="129"/>
      <c r="G324" s="129"/>
      <c r="H324" s="129" t="str">
        <f>IF(B324="","",VLOOKUP(男子!B340,'登録データ（男）'!$A$3:$AA$2000,5,FALSE))</f>
        <v/>
      </c>
      <c r="I324" s="129"/>
      <c r="J324" s="129"/>
      <c r="K324" s="129"/>
      <c r="L324" s="129"/>
      <c r="M324" s="129"/>
      <c r="N324" s="129"/>
      <c r="O324" s="129"/>
    </row>
    <row r="325" spans="1:15">
      <c r="A325" s="1">
        <v>324</v>
      </c>
      <c r="B325" s="129"/>
      <c r="C325" s="129"/>
      <c r="D325" s="129"/>
      <c r="E325" s="129"/>
      <c r="F325" s="129"/>
      <c r="G325" s="129"/>
      <c r="H325" s="129" t="str">
        <f>IF(B325="","",VLOOKUP(男子!B341,'登録データ（男）'!$A$3:$AA$2000,5,FALSE))</f>
        <v/>
      </c>
      <c r="I325" s="129"/>
      <c r="J325" s="129"/>
      <c r="K325" s="129"/>
      <c r="L325" s="129"/>
      <c r="M325" s="129"/>
      <c r="N325" s="129"/>
      <c r="O325" s="129"/>
    </row>
    <row r="326" spans="1:15">
      <c r="A326" s="1">
        <v>325</v>
      </c>
      <c r="B326" s="129"/>
      <c r="C326" s="129"/>
      <c r="D326" s="129"/>
      <c r="E326" s="129"/>
      <c r="F326" s="129"/>
      <c r="G326" s="129"/>
      <c r="H326" s="129" t="str">
        <f>IF(B326="","",VLOOKUP(男子!B342,'登録データ（男）'!$A$3:$AA$2000,5,FALSE))</f>
        <v/>
      </c>
      <c r="I326" s="129"/>
      <c r="J326" s="129"/>
      <c r="K326" s="129"/>
      <c r="L326" s="129"/>
      <c r="M326" s="129"/>
      <c r="N326" s="129"/>
      <c r="O326" s="129"/>
    </row>
    <row r="327" spans="1:15">
      <c r="A327" s="1">
        <v>326</v>
      </c>
      <c r="B327" s="129"/>
      <c r="C327" s="129"/>
      <c r="D327" s="129"/>
      <c r="E327" s="129"/>
      <c r="F327" s="129"/>
      <c r="G327" s="129"/>
      <c r="H327" s="129" t="str">
        <f>IF(B327="","",VLOOKUP(男子!B343,'登録データ（男）'!$A$3:$AA$2000,5,FALSE))</f>
        <v/>
      </c>
      <c r="I327" s="129"/>
      <c r="J327" s="129"/>
      <c r="K327" s="129"/>
      <c r="L327" s="129"/>
      <c r="M327" s="129"/>
      <c r="N327" s="129"/>
      <c r="O327" s="129"/>
    </row>
    <row r="328" spans="1:15">
      <c r="A328" s="1">
        <v>327</v>
      </c>
      <c r="B328" s="129"/>
      <c r="C328" s="129"/>
      <c r="D328" s="129"/>
      <c r="E328" s="129"/>
      <c r="F328" s="129"/>
      <c r="G328" s="129"/>
      <c r="H328" s="129" t="str">
        <f>IF(B328="","",VLOOKUP(男子!B344,'登録データ（男）'!$A$3:$AA$2000,5,FALSE))</f>
        <v/>
      </c>
      <c r="I328" s="129"/>
      <c r="J328" s="129"/>
      <c r="K328" s="129"/>
      <c r="L328" s="129"/>
      <c r="M328" s="129"/>
      <c r="N328" s="129"/>
      <c r="O328" s="129"/>
    </row>
    <row r="329" spans="1:15">
      <c r="A329" s="1">
        <v>328</v>
      </c>
      <c r="B329" s="129"/>
      <c r="C329" s="129"/>
      <c r="D329" s="129"/>
      <c r="E329" s="129"/>
      <c r="F329" s="129"/>
      <c r="G329" s="129"/>
      <c r="H329" s="129" t="str">
        <f>IF(B329="","",VLOOKUP(男子!B345,'登録データ（男）'!$A$3:$AA$2000,5,FALSE))</f>
        <v/>
      </c>
      <c r="I329" s="129"/>
      <c r="J329" s="129"/>
      <c r="K329" s="129"/>
      <c r="L329" s="129"/>
      <c r="M329" s="129"/>
      <c r="N329" s="129"/>
      <c r="O329" s="129"/>
    </row>
    <row r="330" spans="1:15">
      <c r="A330" s="1">
        <v>329</v>
      </c>
      <c r="B330" s="129"/>
      <c r="C330" s="129"/>
      <c r="D330" s="129"/>
      <c r="E330" s="129"/>
      <c r="F330" s="129"/>
      <c r="G330" s="129"/>
      <c r="H330" s="129" t="str">
        <f>IF(B330="","",VLOOKUP(男子!B346,'登録データ（男）'!$A$3:$AA$2000,5,FALSE))</f>
        <v/>
      </c>
      <c r="I330" s="129"/>
      <c r="J330" s="129"/>
      <c r="K330" s="129"/>
      <c r="L330" s="129"/>
      <c r="M330" s="129"/>
      <c r="N330" s="129"/>
      <c r="O330" s="129"/>
    </row>
    <row r="331" spans="1:15">
      <c r="A331" s="1">
        <v>330</v>
      </c>
      <c r="B331" s="129"/>
      <c r="C331" s="129"/>
      <c r="D331" s="129"/>
      <c r="E331" s="129"/>
      <c r="F331" s="129"/>
      <c r="G331" s="129"/>
      <c r="H331" s="129" t="str">
        <f>IF(B331="","",VLOOKUP(男子!B347,'登録データ（男）'!$A$3:$AA$2000,5,FALSE))</f>
        <v/>
      </c>
      <c r="I331" s="129"/>
      <c r="J331" s="129"/>
      <c r="K331" s="129"/>
      <c r="L331" s="129"/>
      <c r="M331" s="129"/>
      <c r="N331" s="129"/>
      <c r="O331" s="129"/>
    </row>
    <row r="332" spans="1:15">
      <c r="A332" s="1">
        <v>331</v>
      </c>
      <c r="B332" s="129"/>
      <c r="C332" s="129"/>
      <c r="D332" s="129"/>
      <c r="E332" s="129"/>
      <c r="F332" s="129"/>
      <c r="G332" s="129"/>
      <c r="H332" s="129" t="str">
        <f>IF(B332="","",VLOOKUP(男子!B348,'登録データ（男）'!$A$3:$AA$2000,5,FALSE))</f>
        <v/>
      </c>
      <c r="I332" s="129"/>
      <c r="J332" s="129"/>
      <c r="K332" s="129"/>
      <c r="L332" s="129"/>
      <c r="M332" s="129"/>
      <c r="N332" s="129"/>
      <c r="O332" s="129"/>
    </row>
    <row r="333" spans="1:15">
      <c r="A333" s="1">
        <v>332</v>
      </c>
      <c r="B333" s="129"/>
      <c r="C333" s="129"/>
      <c r="D333" s="129"/>
      <c r="E333" s="129"/>
      <c r="F333" s="129"/>
      <c r="G333" s="129"/>
      <c r="H333" s="129" t="str">
        <f>IF(B333="","",VLOOKUP(男子!B349,'登録データ（男）'!$A$3:$AA$2000,5,FALSE))</f>
        <v/>
      </c>
      <c r="I333" s="129"/>
      <c r="J333" s="129"/>
      <c r="K333" s="129"/>
      <c r="L333" s="129"/>
      <c r="M333" s="129"/>
      <c r="N333" s="129"/>
      <c r="O333" s="129"/>
    </row>
    <row r="334" spans="1:15">
      <c r="A334" s="1">
        <v>333</v>
      </c>
      <c r="B334" s="129"/>
      <c r="C334" s="129"/>
      <c r="D334" s="129"/>
      <c r="E334" s="129"/>
      <c r="F334" s="129"/>
      <c r="G334" s="129"/>
      <c r="H334" s="129" t="str">
        <f>IF(B334="","",VLOOKUP(男子!B350,'登録データ（男）'!$A$3:$AA$2000,5,FALSE))</f>
        <v/>
      </c>
      <c r="I334" s="129"/>
      <c r="J334" s="129"/>
      <c r="K334" s="129"/>
      <c r="L334" s="129"/>
      <c r="M334" s="129"/>
      <c r="N334" s="129"/>
      <c r="O334" s="129"/>
    </row>
    <row r="335" spans="1:15">
      <c r="A335" s="1">
        <v>334</v>
      </c>
      <c r="B335" s="129"/>
      <c r="C335" s="129"/>
      <c r="D335" s="129"/>
      <c r="E335" s="129"/>
      <c r="F335" s="129"/>
      <c r="G335" s="129"/>
      <c r="H335" s="129" t="str">
        <f>IF(B335="","",VLOOKUP(男子!B351,'登録データ（男）'!$A$3:$AA$2000,5,FALSE))</f>
        <v/>
      </c>
      <c r="I335" s="129"/>
      <c r="J335" s="129"/>
      <c r="K335" s="129"/>
      <c r="L335" s="129"/>
      <c r="M335" s="129"/>
      <c r="N335" s="129"/>
      <c r="O335" s="129"/>
    </row>
    <row r="336" spans="1:15">
      <c r="A336" s="1">
        <v>335</v>
      </c>
      <c r="B336" s="129"/>
      <c r="C336" s="129"/>
      <c r="D336" s="129"/>
      <c r="E336" s="129"/>
      <c r="F336" s="129"/>
      <c r="G336" s="129"/>
      <c r="H336" s="129" t="str">
        <f>IF(B336="","",VLOOKUP(男子!B352,'登録データ（男）'!$A$3:$AA$2000,5,FALSE))</f>
        <v/>
      </c>
      <c r="I336" s="129"/>
      <c r="J336" s="129"/>
      <c r="K336" s="129"/>
      <c r="L336" s="129"/>
      <c r="M336" s="129"/>
      <c r="N336" s="129"/>
      <c r="O336" s="129"/>
    </row>
    <row r="337" spans="1:15">
      <c r="A337" s="1">
        <v>336</v>
      </c>
      <c r="B337" s="129"/>
      <c r="C337" s="129"/>
      <c r="D337" s="129"/>
      <c r="E337" s="129"/>
      <c r="F337" s="129"/>
      <c r="G337" s="129"/>
      <c r="H337" s="129" t="str">
        <f>IF(B337="","",VLOOKUP(男子!B353,'登録データ（男）'!$A$3:$AA$2000,5,FALSE))</f>
        <v/>
      </c>
      <c r="I337" s="129"/>
      <c r="J337" s="129"/>
      <c r="K337" s="129"/>
      <c r="L337" s="129"/>
      <c r="M337" s="129"/>
      <c r="N337" s="129"/>
      <c r="O337" s="129"/>
    </row>
    <row r="338" spans="1:15">
      <c r="A338" s="1">
        <v>337</v>
      </c>
      <c r="B338" s="129"/>
      <c r="C338" s="129"/>
      <c r="D338" s="129"/>
      <c r="E338" s="129"/>
      <c r="F338" s="129"/>
      <c r="G338" s="129"/>
      <c r="H338" s="129" t="str">
        <f>IF(B338="","",VLOOKUP(男子!B354,'登録データ（男）'!$A$3:$AA$2000,5,FALSE))</f>
        <v/>
      </c>
      <c r="I338" s="129"/>
      <c r="J338" s="129"/>
      <c r="K338" s="129"/>
      <c r="L338" s="129"/>
      <c r="M338" s="129"/>
      <c r="N338" s="129"/>
      <c r="O338" s="129"/>
    </row>
    <row r="339" spans="1:15">
      <c r="A339" s="1">
        <v>338</v>
      </c>
      <c r="B339" s="129"/>
      <c r="C339" s="129"/>
      <c r="D339" s="129"/>
      <c r="E339" s="129"/>
      <c r="F339" s="129"/>
      <c r="G339" s="129"/>
      <c r="H339" s="129" t="str">
        <f>IF(B339="","",VLOOKUP(男子!B355,'登録データ（男）'!$A$3:$AA$2000,5,FALSE))</f>
        <v/>
      </c>
      <c r="I339" s="129"/>
      <c r="J339" s="129"/>
      <c r="K339" s="129"/>
      <c r="L339" s="129"/>
      <c r="M339" s="129"/>
      <c r="N339" s="129"/>
      <c r="O339" s="129"/>
    </row>
    <row r="340" spans="1:15">
      <c r="A340" s="1">
        <v>339</v>
      </c>
      <c r="B340" s="129"/>
      <c r="C340" s="129"/>
      <c r="D340" s="129"/>
      <c r="E340" s="129"/>
      <c r="F340" s="129"/>
      <c r="G340" s="129"/>
      <c r="H340" s="129" t="str">
        <f>IF(B340="","",VLOOKUP(男子!B356,'登録データ（男）'!$A$3:$AA$2000,5,FALSE))</f>
        <v/>
      </c>
      <c r="I340" s="129"/>
      <c r="J340" s="129"/>
      <c r="K340" s="129"/>
      <c r="L340" s="129"/>
      <c r="M340" s="129"/>
      <c r="N340" s="129"/>
      <c r="O340" s="129"/>
    </row>
    <row r="341" spans="1:15">
      <c r="A341" s="1">
        <v>340</v>
      </c>
      <c r="B341" s="129"/>
      <c r="C341" s="129"/>
      <c r="D341" s="129"/>
      <c r="E341" s="129"/>
      <c r="F341" s="129"/>
      <c r="G341" s="129"/>
      <c r="H341" s="129" t="str">
        <f>IF(B341="","",VLOOKUP(男子!B357,'登録データ（男）'!$A$3:$AA$2000,5,FALSE))</f>
        <v/>
      </c>
      <c r="I341" s="129"/>
      <c r="J341" s="129"/>
      <c r="K341" s="129"/>
      <c r="L341" s="129"/>
      <c r="M341" s="129"/>
      <c r="N341" s="129"/>
      <c r="O341" s="129"/>
    </row>
    <row r="342" spans="1:15">
      <c r="A342" s="1">
        <v>341</v>
      </c>
      <c r="B342" s="129"/>
      <c r="C342" s="129"/>
      <c r="D342" s="129"/>
      <c r="E342" s="129"/>
      <c r="F342" s="129"/>
      <c r="G342" s="129"/>
      <c r="H342" s="129" t="str">
        <f>IF(B342="","",VLOOKUP(男子!B358,'登録データ（男）'!$A$3:$AA$2000,5,FALSE))</f>
        <v/>
      </c>
      <c r="I342" s="129"/>
      <c r="J342" s="129"/>
      <c r="K342" s="129"/>
      <c r="L342" s="129"/>
      <c r="M342" s="129"/>
      <c r="N342" s="129"/>
      <c r="O342" s="129"/>
    </row>
    <row r="343" spans="1:15">
      <c r="A343" s="1">
        <v>342</v>
      </c>
      <c r="B343" s="129"/>
      <c r="C343" s="129"/>
      <c r="D343" s="129"/>
      <c r="E343" s="129"/>
      <c r="F343" s="129"/>
      <c r="G343" s="129"/>
      <c r="H343" s="129" t="str">
        <f>IF(B343="","",VLOOKUP(男子!B359,'登録データ（男）'!$A$3:$AA$2000,5,FALSE))</f>
        <v/>
      </c>
      <c r="I343" s="129"/>
      <c r="J343" s="129"/>
      <c r="K343" s="129"/>
      <c r="L343" s="129"/>
      <c r="M343" s="129"/>
      <c r="N343" s="129"/>
      <c r="O343" s="129"/>
    </row>
    <row r="344" spans="1:15">
      <c r="A344" s="1">
        <v>343</v>
      </c>
      <c r="B344" s="129"/>
      <c r="C344" s="129"/>
      <c r="D344" s="129"/>
      <c r="E344" s="129"/>
      <c r="F344" s="129"/>
      <c r="G344" s="129"/>
      <c r="H344" s="129" t="str">
        <f>IF(B344="","",VLOOKUP(男子!B360,'登録データ（男）'!$A$3:$AA$2000,5,FALSE))</f>
        <v/>
      </c>
      <c r="I344" s="129"/>
      <c r="J344" s="129"/>
      <c r="K344" s="129"/>
      <c r="L344" s="129"/>
      <c r="M344" s="129"/>
      <c r="N344" s="129"/>
      <c r="O344" s="129"/>
    </row>
    <row r="345" spans="1:15">
      <c r="A345" s="1">
        <v>344</v>
      </c>
      <c r="B345" s="129"/>
      <c r="C345" s="129"/>
      <c r="D345" s="129"/>
      <c r="E345" s="129"/>
      <c r="F345" s="129"/>
      <c r="G345" s="129"/>
      <c r="H345" s="129" t="str">
        <f>IF(B345="","",VLOOKUP(男子!B361,'登録データ（男）'!$A$3:$AA$2000,5,FALSE))</f>
        <v/>
      </c>
      <c r="I345" s="129"/>
      <c r="J345" s="129"/>
      <c r="K345" s="129"/>
      <c r="L345" s="129"/>
      <c r="M345" s="129"/>
      <c r="N345" s="129"/>
      <c r="O345" s="129"/>
    </row>
    <row r="346" spans="1:15">
      <c r="A346" s="1">
        <v>345</v>
      </c>
      <c r="B346" s="129"/>
      <c r="C346" s="129"/>
      <c r="D346" s="129"/>
      <c r="E346" s="129"/>
      <c r="F346" s="129"/>
      <c r="G346" s="129"/>
      <c r="H346" s="129" t="str">
        <f>IF(B346="","",VLOOKUP(男子!B362,'登録データ（男）'!$A$3:$AA$2000,5,FALSE))</f>
        <v/>
      </c>
      <c r="I346" s="129"/>
      <c r="J346" s="129"/>
      <c r="K346" s="129"/>
      <c r="L346" s="129"/>
      <c r="M346" s="129"/>
      <c r="N346" s="129"/>
      <c r="O346" s="129"/>
    </row>
    <row r="347" spans="1:15">
      <c r="A347" s="1">
        <v>346</v>
      </c>
      <c r="B347" s="129"/>
      <c r="C347" s="129"/>
      <c r="D347" s="129"/>
      <c r="E347" s="129"/>
      <c r="F347" s="129"/>
      <c r="G347" s="129"/>
      <c r="H347" s="129" t="str">
        <f>IF(B347="","",VLOOKUP(男子!B363,'登録データ（男）'!$A$3:$AA$2000,5,FALSE))</f>
        <v/>
      </c>
      <c r="I347" s="129"/>
      <c r="J347" s="129"/>
      <c r="K347" s="129"/>
      <c r="L347" s="129"/>
      <c r="M347" s="129"/>
      <c r="N347" s="129"/>
      <c r="O347" s="129"/>
    </row>
    <row r="348" spans="1:15">
      <c r="A348" s="1">
        <v>347</v>
      </c>
      <c r="B348" s="129"/>
      <c r="C348" s="129"/>
      <c r="D348" s="129"/>
      <c r="E348" s="129"/>
      <c r="F348" s="129"/>
      <c r="G348" s="129"/>
      <c r="H348" s="129" t="str">
        <f>IF(B348="","",VLOOKUP(男子!B364,'登録データ（男）'!$A$3:$AA$2000,5,FALSE))</f>
        <v/>
      </c>
      <c r="I348" s="129"/>
      <c r="J348" s="129"/>
      <c r="K348" s="129"/>
      <c r="L348" s="129"/>
      <c r="M348" s="129"/>
      <c r="N348" s="129"/>
      <c r="O348" s="129"/>
    </row>
    <row r="349" spans="1:15">
      <c r="A349" s="1">
        <v>348</v>
      </c>
      <c r="B349" s="129"/>
      <c r="C349" s="129"/>
      <c r="D349" s="129"/>
      <c r="E349" s="129"/>
      <c r="F349" s="129"/>
      <c r="G349" s="129"/>
      <c r="H349" s="129" t="str">
        <f>IF(B349="","",VLOOKUP(男子!B365,'登録データ（男）'!$A$3:$AA$2000,5,FALSE))</f>
        <v/>
      </c>
      <c r="I349" s="129"/>
      <c r="J349" s="129"/>
      <c r="K349" s="129"/>
      <c r="L349" s="129"/>
      <c r="M349" s="129"/>
      <c r="N349" s="129"/>
      <c r="O349" s="129"/>
    </row>
    <row r="350" spans="1:15">
      <c r="A350" s="1">
        <v>349</v>
      </c>
      <c r="B350" s="129"/>
      <c r="C350" s="129"/>
      <c r="D350" s="129"/>
      <c r="E350" s="129"/>
      <c r="F350" s="129"/>
      <c r="G350" s="129"/>
      <c r="H350" s="129" t="str">
        <f>IF(B350="","",VLOOKUP(男子!B366,'登録データ（男）'!$A$3:$AA$2000,5,FALSE))</f>
        <v/>
      </c>
      <c r="I350" s="129"/>
      <c r="J350" s="129"/>
      <c r="K350" s="129"/>
      <c r="L350" s="129"/>
      <c r="M350" s="129"/>
      <c r="N350" s="129"/>
      <c r="O350" s="129"/>
    </row>
    <row r="351" spans="1:15">
      <c r="A351" s="1">
        <v>350</v>
      </c>
      <c r="B351" s="129"/>
      <c r="C351" s="129"/>
      <c r="D351" s="129"/>
      <c r="E351" s="129"/>
      <c r="F351" s="129"/>
      <c r="G351" s="129"/>
      <c r="H351" s="129" t="str">
        <f>IF(B351="","",VLOOKUP(男子!B367,'登録データ（男）'!$A$3:$AA$2000,5,FALSE))</f>
        <v/>
      </c>
      <c r="I351" s="129"/>
      <c r="J351" s="129"/>
      <c r="K351" s="129"/>
      <c r="L351" s="129"/>
      <c r="M351" s="129"/>
      <c r="N351" s="129"/>
      <c r="O351" s="129"/>
    </row>
    <row r="352" spans="1:15">
      <c r="A352" s="1">
        <v>351</v>
      </c>
      <c r="B352" s="129"/>
      <c r="C352" s="129"/>
      <c r="D352" s="129"/>
      <c r="E352" s="129"/>
      <c r="F352" s="129"/>
      <c r="G352" s="129"/>
      <c r="H352" s="129" t="str">
        <f>IF(B352="","",VLOOKUP(男子!B368,'登録データ（男）'!$A$3:$AA$2000,5,FALSE))</f>
        <v/>
      </c>
      <c r="I352" s="129"/>
      <c r="J352" s="129"/>
      <c r="K352" s="129"/>
      <c r="L352" s="129"/>
      <c r="M352" s="129"/>
      <c r="N352" s="129"/>
      <c r="O352" s="129"/>
    </row>
    <row r="353" spans="1:15">
      <c r="A353" s="1">
        <v>352</v>
      </c>
      <c r="B353" s="129"/>
      <c r="C353" s="129"/>
      <c r="D353" s="129"/>
      <c r="E353" s="129"/>
      <c r="F353" s="129"/>
      <c r="G353" s="129"/>
      <c r="H353" s="129" t="str">
        <f>IF(B353="","",VLOOKUP(男子!B369,'登録データ（男）'!$A$3:$AA$2000,5,FALSE))</f>
        <v/>
      </c>
      <c r="I353" s="129"/>
      <c r="J353" s="129"/>
      <c r="K353" s="129"/>
      <c r="L353" s="129"/>
      <c r="M353" s="129"/>
      <c r="N353" s="129"/>
      <c r="O353" s="129"/>
    </row>
    <row r="354" spans="1:15">
      <c r="A354" s="1">
        <v>353</v>
      </c>
      <c r="B354" s="129"/>
      <c r="C354" s="129"/>
      <c r="D354" s="129"/>
      <c r="E354" s="129"/>
      <c r="F354" s="129"/>
      <c r="G354" s="129"/>
      <c r="H354" s="129" t="str">
        <f>IF(B354="","",VLOOKUP(男子!B370,'登録データ（男）'!$A$3:$AA$2000,5,FALSE))</f>
        <v/>
      </c>
      <c r="I354" s="129"/>
      <c r="J354" s="129"/>
      <c r="K354" s="129"/>
      <c r="L354" s="129"/>
      <c r="M354" s="129"/>
      <c r="N354" s="129"/>
      <c r="O354" s="129"/>
    </row>
    <row r="355" spans="1:15">
      <c r="A355" s="1">
        <v>354</v>
      </c>
      <c r="B355" s="129"/>
      <c r="C355" s="129"/>
      <c r="D355" s="129"/>
      <c r="E355" s="129"/>
      <c r="F355" s="129"/>
      <c r="G355" s="129"/>
      <c r="H355" s="129" t="str">
        <f>IF(B355="","",VLOOKUP(男子!B371,'登録データ（男）'!$A$3:$AA$2000,5,FALSE))</f>
        <v/>
      </c>
      <c r="I355" s="129"/>
      <c r="J355" s="129"/>
      <c r="K355" s="129"/>
      <c r="L355" s="129"/>
      <c r="M355" s="129"/>
      <c r="N355" s="129"/>
      <c r="O355" s="129"/>
    </row>
    <row r="356" spans="1:15">
      <c r="A356" s="1">
        <v>355</v>
      </c>
      <c r="B356" s="129"/>
      <c r="C356" s="129"/>
      <c r="D356" s="129"/>
      <c r="E356" s="129"/>
      <c r="F356" s="129"/>
      <c r="G356" s="129"/>
      <c r="H356" s="129" t="str">
        <f>IF(B356="","",VLOOKUP(男子!B372,'登録データ（男）'!$A$3:$AA$2000,5,FALSE))</f>
        <v/>
      </c>
      <c r="I356" s="129"/>
      <c r="J356" s="129"/>
      <c r="K356" s="129"/>
      <c r="L356" s="129"/>
      <c r="M356" s="129"/>
      <c r="N356" s="129"/>
      <c r="O356" s="129"/>
    </row>
    <row r="357" spans="1:15">
      <c r="A357" s="1">
        <v>356</v>
      </c>
      <c r="B357" s="129"/>
      <c r="C357" s="129"/>
      <c r="D357" s="129"/>
      <c r="E357" s="129"/>
      <c r="F357" s="129"/>
      <c r="G357" s="129"/>
      <c r="H357" s="129" t="str">
        <f>IF(B357="","",VLOOKUP(男子!B373,'登録データ（男）'!$A$3:$AA$2000,5,FALSE))</f>
        <v/>
      </c>
      <c r="I357" s="129"/>
      <c r="J357" s="129"/>
      <c r="K357" s="129"/>
      <c r="L357" s="129"/>
      <c r="M357" s="129"/>
      <c r="N357" s="129"/>
      <c r="O357" s="129"/>
    </row>
    <row r="358" spans="1:15">
      <c r="A358" s="1">
        <v>357</v>
      </c>
      <c r="B358" s="129"/>
      <c r="C358" s="129"/>
      <c r="D358" s="129"/>
      <c r="E358" s="129"/>
      <c r="F358" s="129"/>
      <c r="G358" s="129"/>
      <c r="H358" s="129" t="str">
        <f>IF(B358="","",VLOOKUP(男子!B374,'登録データ（男）'!$A$3:$AA$2000,5,FALSE))</f>
        <v/>
      </c>
      <c r="I358" s="129"/>
      <c r="J358" s="129"/>
      <c r="K358" s="129"/>
      <c r="L358" s="129"/>
      <c r="M358" s="129"/>
      <c r="N358" s="129"/>
      <c r="O358" s="129"/>
    </row>
    <row r="359" spans="1:15">
      <c r="A359" s="1">
        <v>358</v>
      </c>
      <c r="B359" s="129"/>
      <c r="C359" s="129"/>
      <c r="D359" s="129"/>
      <c r="E359" s="129"/>
      <c r="F359" s="129"/>
      <c r="G359" s="129"/>
      <c r="H359" s="129" t="str">
        <f>IF(B359="","",VLOOKUP(男子!B375,'登録データ（男）'!$A$3:$AA$2000,5,FALSE))</f>
        <v/>
      </c>
      <c r="I359" s="129"/>
      <c r="J359" s="129"/>
      <c r="K359" s="129"/>
      <c r="L359" s="129"/>
      <c r="M359" s="129"/>
      <c r="N359" s="129"/>
      <c r="O359" s="129"/>
    </row>
    <row r="360" spans="1:15">
      <c r="A360" s="1">
        <v>359</v>
      </c>
      <c r="B360" s="129"/>
      <c r="C360" s="129"/>
      <c r="D360" s="129"/>
      <c r="E360" s="129"/>
      <c r="F360" s="129"/>
      <c r="G360" s="129"/>
      <c r="H360" s="129" t="str">
        <f>IF(B360="","",VLOOKUP(男子!B376,'登録データ（男）'!$A$3:$AA$2000,5,FALSE))</f>
        <v/>
      </c>
      <c r="I360" s="129"/>
      <c r="J360" s="129"/>
      <c r="K360" s="129"/>
      <c r="L360" s="129"/>
      <c r="M360" s="129"/>
      <c r="N360" s="129"/>
      <c r="O360" s="129"/>
    </row>
    <row r="361" spans="1:15">
      <c r="A361" s="1">
        <v>360</v>
      </c>
      <c r="B361" s="129"/>
      <c r="C361" s="129"/>
      <c r="D361" s="129"/>
      <c r="E361" s="129"/>
      <c r="F361" s="129"/>
      <c r="G361" s="129"/>
      <c r="H361" s="129" t="str">
        <f>IF(B361="","",VLOOKUP(男子!B377,'登録データ（男）'!$A$3:$AA$2000,5,FALSE))</f>
        <v/>
      </c>
      <c r="I361" s="129"/>
      <c r="J361" s="129"/>
      <c r="K361" s="129"/>
      <c r="L361" s="129"/>
      <c r="M361" s="129"/>
      <c r="N361" s="129"/>
      <c r="O361" s="129"/>
    </row>
    <row r="362" spans="1:15">
      <c r="A362" s="1">
        <v>361</v>
      </c>
      <c r="B362" s="129"/>
      <c r="C362" s="129"/>
      <c r="D362" s="129"/>
      <c r="E362" s="129"/>
      <c r="F362" s="129"/>
      <c r="G362" s="129"/>
      <c r="H362" s="129" t="str">
        <f>IF(B362="","",VLOOKUP(男子!B378,'登録データ（男）'!$A$3:$AA$2000,5,FALSE))</f>
        <v/>
      </c>
      <c r="I362" s="129"/>
      <c r="J362" s="129"/>
      <c r="K362" s="129"/>
      <c r="L362" s="129"/>
      <c r="M362" s="129"/>
      <c r="N362" s="129"/>
      <c r="O362" s="129"/>
    </row>
    <row r="363" spans="1:15">
      <c r="A363" s="1">
        <v>362</v>
      </c>
      <c r="B363" s="129"/>
      <c r="C363" s="129"/>
      <c r="D363" s="129"/>
      <c r="E363" s="129"/>
      <c r="F363" s="129"/>
      <c r="G363" s="129"/>
      <c r="H363" s="129" t="str">
        <f>IF(B363="","",VLOOKUP(男子!B379,'登録データ（男）'!$A$3:$AA$2000,5,FALSE))</f>
        <v/>
      </c>
      <c r="I363" s="129"/>
      <c r="J363" s="129"/>
      <c r="K363" s="129"/>
      <c r="L363" s="129"/>
      <c r="M363" s="129"/>
      <c r="N363" s="129"/>
      <c r="O363" s="129"/>
    </row>
    <row r="364" spans="1:15">
      <c r="A364" s="1">
        <v>363</v>
      </c>
      <c r="B364" s="129"/>
      <c r="C364" s="129"/>
      <c r="D364" s="129"/>
      <c r="E364" s="129"/>
      <c r="F364" s="129"/>
      <c r="G364" s="129"/>
      <c r="H364" s="129" t="str">
        <f>IF(B364="","",VLOOKUP(男子!B380,'登録データ（男）'!$A$3:$AA$2000,5,FALSE))</f>
        <v/>
      </c>
      <c r="I364" s="129"/>
      <c r="J364" s="129"/>
      <c r="K364" s="129"/>
      <c r="L364" s="129"/>
      <c r="M364" s="129"/>
      <c r="N364" s="129"/>
      <c r="O364" s="129"/>
    </row>
    <row r="365" spans="1:15">
      <c r="A365" s="1">
        <v>364</v>
      </c>
      <c r="B365" s="129"/>
      <c r="C365" s="129"/>
      <c r="D365" s="129"/>
      <c r="E365" s="129"/>
      <c r="F365" s="129"/>
      <c r="G365" s="129"/>
      <c r="H365" s="129" t="str">
        <f>IF(B365="","",VLOOKUP(男子!B381,'登録データ（男）'!$A$3:$AA$2000,5,FALSE))</f>
        <v/>
      </c>
      <c r="I365" s="129"/>
      <c r="J365" s="129"/>
      <c r="K365" s="129"/>
      <c r="L365" s="129"/>
      <c r="M365" s="129"/>
      <c r="N365" s="129"/>
      <c r="O365" s="129"/>
    </row>
    <row r="366" spans="1:15">
      <c r="A366" s="1">
        <v>365</v>
      </c>
      <c r="B366" s="129"/>
      <c r="C366" s="129"/>
      <c r="D366" s="129"/>
      <c r="E366" s="129"/>
      <c r="F366" s="129"/>
      <c r="G366" s="129"/>
      <c r="H366" s="129" t="str">
        <f>IF(B366="","",VLOOKUP(男子!B382,'登録データ（男）'!$A$3:$AA$2000,5,FALSE))</f>
        <v/>
      </c>
      <c r="I366" s="129"/>
      <c r="J366" s="129"/>
      <c r="K366" s="129"/>
      <c r="L366" s="129"/>
      <c r="M366" s="129"/>
      <c r="N366" s="129"/>
      <c r="O366" s="129"/>
    </row>
    <row r="367" spans="1:15">
      <c r="A367" s="1">
        <v>366</v>
      </c>
      <c r="B367" s="129"/>
      <c r="C367" s="129"/>
      <c r="D367" s="129"/>
      <c r="E367" s="129"/>
      <c r="F367" s="129"/>
      <c r="G367" s="129"/>
      <c r="H367" s="129" t="str">
        <f>IF(B367="","",VLOOKUP(男子!B383,'登録データ（男）'!$A$3:$AA$2000,5,FALSE))</f>
        <v/>
      </c>
      <c r="I367" s="129"/>
      <c r="J367" s="129"/>
      <c r="K367" s="129"/>
      <c r="L367" s="129"/>
      <c r="M367" s="129"/>
      <c r="N367" s="129"/>
      <c r="O367" s="129"/>
    </row>
    <row r="368" spans="1:15">
      <c r="A368" s="1">
        <v>367</v>
      </c>
      <c r="B368" s="129"/>
      <c r="C368" s="129"/>
      <c r="D368" s="129"/>
      <c r="E368" s="129"/>
      <c r="F368" s="129"/>
      <c r="G368" s="129"/>
      <c r="H368" s="129" t="str">
        <f>IF(B368="","",VLOOKUP(男子!B384,'登録データ（男）'!$A$3:$AA$2000,5,FALSE))</f>
        <v/>
      </c>
      <c r="I368" s="129"/>
      <c r="J368" s="129"/>
      <c r="K368" s="129"/>
      <c r="L368" s="129"/>
      <c r="M368" s="129"/>
      <c r="N368" s="129"/>
      <c r="O368" s="129"/>
    </row>
    <row r="369" spans="1:15">
      <c r="A369" s="1">
        <v>368</v>
      </c>
      <c r="B369" s="129"/>
      <c r="C369" s="129"/>
      <c r="D369" s="129"/>
      <c r="E369" s="129"/>
      <c r="F369" s="129"/>
      <c r="G369" s="129"/>
      <c r="H369" s="129" t="str">
        <f>IF(B369="","",VLOOKUP(男子!B385,'登録データ（男）'!$A$3:$AA$2000,5,FALSE))</f>
        <v/>
      </c>
      <c r="I369" s="129"/>
      <c r="J369" s="129"/>
      <c r="K369" s="129"/>
      <c r="L369" s="129"/>
      <c r="M369" s="129"/>
      <c r="N369" s="129"/>
      <c r="O369" s="129"/>
    </row>
    <row r="370" spans="1:15">
      <c r="A370" s="1">
        <v>369</v>
      </c>
      <c r="B370" s="129"/>
      <c r="C370" s="129"/>
      <c r="D370" s="129"/>
      <c r="E370" s="129"/>
      <c r="F370" s="129"/>
      <c r="G370" s="129"/>
      <c r="H370" s="129" t="str">
        <f>IF(B370="","",VLOOKUP(男子!B386,'登録データ（男）'!$A$3:$AA$2000,5,FALSE))</f>
        <v/>
      </c>
      <c r="I370" s="129"/>
      <c r="J370" s="129"/>
      <c r="K370" s="129"/>
      <c r="L370" s="129"/>
      <c r="M370" s="129"/>
      <c r="N370" s="129"/>
      <c r="O370" s="129"/>
    </row>
    <row r="371" spans="1:15">
      <c r="A371" s="1">
        <v>370</v>
      </c>
      <c r="B371" s="129"/>
      <c r="C371" s="129"/>
      <c r="D371" s="129"/>
      <c r="E371" s="129"/>
      <c r="F371" s="129"/>
      <c r="G371" s="129"/>
      <c r="H371" s="129" t="str">
        <f>IF(B371="","",VLOOKUP(男子!B387,'登録データ（男）'!$A$3:$AA$2000,5,FALSE))</f>
        <v/>
      </c>
      <c r="I371" s="129"/>
      <c r="J371" s="129"/>
      <c r="K371" s="129"/>
      <c r="L371" s="129"/>
      <c r="M371" s="129"/>
      <c r="N371" s="129"/>
      <c r="O371" s="129"/>
    </row>
    <row r="372" spans="1:15">
      <c r="A372" s="1">
        <v>371</v>
      </c>
      <c r="B372" s="129"/>
      <c r="C372" s="129"/>
      <c r="D372" s="129"/>
      <c r="E372" s="129"/>
      <c r="F372" s="129"/>
      <c r="G372" s="129"/>
      <c r="H372" s="129" t="str">
        <f>IF(B372="","",VLOOKUP(男子!B388,'登録データ（男）'!$A$3:$AA$2000,5,FALSE))</f>
        <v/>
      </c>
      <c r="I372" s="129"/>
      <c r="J372" s="129"/>
      <c r="K372" s="129"/>
      <c r="L372" s="129"/>
      <c r="M372" s="129"/>
      <c r="N372" s="129"/>
      <c r="O372" s="129"/>
    </row>
    <row r="373" spans="1:15">
      <c r="A373" s="1">
        <v>372</v>
      </c>
      <c r="B373" s="129"/>
      <c r="C373" s="129"/>
      <c r="D373" s="129"/>
      <c r="E373" s="129"/>
      <c r="F373" s="129"/>
      <c r="G373" s="129"/>
      <c r="H373" s="129" t="str">
        <f>IF(B373="","",VLOOKUP(男子!B389,'登録データ（男）'!$A$3:$AA$2000,5,FALSE))</f>
        <v/>
      </c>
      <c r="I373" s="129"/>
      <c r="J373" s="129"/>
      <c r="K373" s="129"/>
      <c r="L373" s="129"/>
      <c r="M373" s="129"/>
      <c r="N373" s="129"/>
      <c r="O373" s="129"/>
    </row>
    <row r="374" spans="1:15">
      <c r="A374" s="1">
        <v>373</v>
      </c>
      <c r="B374" s="129"/>
      <c r="C374" s="129"/>
      <c r="D374" s="129"/>
      <c r="E374" s="129"/>
      <c r="F374" s="129"/>
      <c r="G374" s="129"/>
      <c r="H374" s="129" t="str">
        <f>IF(B374="","",VLOOKUP(男子!B390,'登録データ（男）'!$A$3:$AA$2000,5,FALSE))</f>
        <v/>
      </c>
      <c r="I374" s="129"/>
      <c r="J374" s="129"/>
      <c r="K374" s="129"/>
      <c r="L374" s="129"/>
      <c r="M374" s="129"/>
      <c r="N374" s="129"/>
      <c r="O374" s="129"/>
    </row>
    <row r="375" spans="1:15">
      <c r="A375" s="1">
        <v>374</v>
      </c>
      <c r="B375" s="129"/>
      <c r="C375" s="129"/>
      <c r="D375" s="129"/>
      <c r="E375" s="129"/>
      <c r="F375" s="129"/>
      <c r="G375" s="129"/>
      <c r="H375" s="129" t="str">
        <f>IF(B375="","",VLOOKUP(男子!B391,'登録データ（男）'!$A$3:$AA$2000,5,FALSE))</f>
        <v/>
      </c>
      <c r="I375" s="129"/>
      <c r="J375" s="129"/>
      <c r="K375" s="129"/>
      <c r="L375" s="129"/>
      <c r="M375" s="129"/>
      <c r="N375" s="129"/>
      <c r="O375" s="129"/>
    </row>
    <row r="376" spans="1:15">
      <c r="A376" s="1">
        <v>375</v>
      </c>
      <c r="B376" s="129"/>
      <c r="C376" s="129"/>
      <c r="D376" s="129"/>
      <c r="E376" s="129"/>
      <c r="F376" s="129"/>
      <c r="G376" s="129"/>
      <c r="H376" s="129" t="str">
        <f>IF(B376="","",VLOOKUP(男子!B392,'登録データ（男）'!$A$3:$AA$2000,5,FALSE))</f>
        <v/>
      </c>
      <c r="I376" s="129"/>
      <c r="J376" s="129"/>
      <c r="K376" s="129"/>
      <c r="L376" s="129"/>
      <c r="M376" s="129"/>
      <c r="N376" s="129"/>
      <c r="O376" s="129"/>
    </row>
    <row r="377" spans="1:15">
      <c r="A377" s="1">
        <v>376</v>
      </c>
      <c r="B377" s="129"/>
      <c r="C377" s="129"/>
      <c r="D377" s="129"/>
      <c r="E377" s="129"/>
      <c r="F377" s="129"/>
      <c r="G377" s="129"/>
      <c r="H377" s="129" t="str">
        <f>IF(B377="","",VLOOKUP(男子!B393,'登録データ（男）'!$A$3:$AA$2000,5,FALSE))</f>
        <v/>
      </c>
      <c r="I377" s="129"/>
      <c r="J377" s="129"/>
      <c r="K377" s="129"/>
      <c r="L377" s="129"/>
      <c r="M377" s="129"/>
      <c r="N377" s="129"/>
      <c r="O377" s="129"/>
    </row>
    <row r="378" spans="1:15">
      <c r="A378" s="1">
        <v>377</v>
      </c>
      <c r="B378" s="129"/>
      <c r="C378" s="129"/>
      <c r="D378" s="129"/>
      <c r="E378" s="129"/>
      <c r="F378" s="129"/>
      <c r="G378" s="129"/>
      <c r="H378" s="129" t="str">
        <f>IF(B378="","",VLOOKUP(男子!B394,'登録データ（男）'!$A$3:$AA$2000,5,FALSE))</f>
        <v/>
      </c>
      <c r="I378" s="129"/>
      <c r="J378" s="129"/>
      <c r="K378" s="129"/>
      <c r="L378" s="129"/>
      <c r="M378" s="129"/>
      <c r="N378" s="129"/>
      <c r="O378" s="129"/>
    </row>
    <row r="379" spans="1:15">
      <c r="A379" s="1">
        <v>378</v>
      </c>
      <c r="B379" s="129"/>
      <c r="C379" s="129"/>
      <c r="D379" s="129"/>
      <c r="E379" s="129"/>
      <c r="F379" s="129"/>
      <c r="G379" s="129"/>
      <c r="H379" s="129" t="str">
        <f>IF(B379="","",VLOOKUP(男子!B395,'登録データ（男）'!$A$3:$AA$2000,5,FALSE))</f>
        <v/>
      </c>
      <c r="I379" s="129"/>
      <c r="J379" s="129"/>
      <c r="K379" s="129"/>
      <c r="L379" s="129"/>
      <c r="M379" s="129"/>
      <c r="N379" s="129"/>
      <c r="O379" s="129"/>
    </row>
    <row r="380" spans="1:15">
      <c r="A380" s="1">
        <v>379</v>
      </c>
      <c r="B380" s="129"/>
      <c r="C380" s="129"/>
      <c r="D380" s="129"/>
      <c r="E380" s="129"/>
      <c r="F380" s="129"/>
      <c r="G380" s="129"/>
      <c r="H380" s="129" t="str">
        <f>IF(B380="","",VLOOKUP(男子!B396,'登録データ（男）'!$A$3:$AA$2000,5,FALSE))</f>
        <v/>
      </c>
      <c r="I380" s="129"/>
      <c r="J380" s="129"/>
      <c r="K380" s="129"/>
      <c r="L380" s="129"/>
      <c r="M380" s="129"/>
      <c r="N380" s="129"/>
      <c r="O380" s="129"/>
    </row>
    <row r="381" spans="1:15">
      <c r="A381" s="1">
        <v>380</v>
      </c>
      <c r="B381" s="129"/>
      <c r="C381" s="129"/>
      <c r="D381" s="129"/>
      <c r="E381" s="129"/>
      <c r="F381" s="129"/>
      <c r="G381" s="129"/>
      <c r="H381" s="129" t="str">
        <f>IF(B381="","",VLOOKUP(男子!B397,'登録データ（男）'!$A$3:$AA$2000,5,FALSE))</f>
        <v/>
      </c>
      <c r="I381" s="129"/>
      <c r="J381" s="129"/>
      <c r="K381" s="129"/>
      <c r="L381" s="129"/>
      <c r="M381" s="129"/>
      <c r="N381" s="129"/>
      <c r="O381" s="129"/>
    </row>
    <row r="382" spans="1:15">
      <c r="A382" s="1">
        <v>381</v>
      </c>
      <c r="B382" s="129"/>
      <c r="C382" s="129"/>
      <c r="D382" s="129"/>
      <c r="E382" s="129"/>
      <c r="F382" s="129"/>
      <c r="G382" s="129"/>
      <c r="H382" s="129" t="str">
        <f>IF(B382="","",VLOOKUP(男子!B398,'登録データ（男）'!$A$3:$AA$2000,5,FALSE))</f>
        <v/>
      </c>
      <c r="I382" s="129"/>
      <c r="J382" s="129"/>
      <c r="K382" s="129"/>
      <c r="L382" s="129"/>
      <c r="M382" s="129"/>
      <c r="N382" s="129"/>
      <c r="O382" s="129"/>
    </row>
    <row r="383" spans="1:15">
      <c r="A383" s="1">
        <v>382</v>
      </c>
      <c r="B383" s="129"/>
      <c r="C383" s="129"/>
      <c r="D383" s="129"/>
      <c r="E383" s="129"/>
      <c r="F383" s="129"/>
      <c r="G383" s="129"/>
      <c r="H383" s="129" t="str">
        <f>IF(B383="","",VLOOKUP(男子!B399,'登録データ（男）'!$A$3:$AA$2000,5,FALSE))</f>
        <v/>
      </c>
      <c r="I383" s="129"/>
      <c r="J383" s="129"/>
      <c r="K383" s="129"/>
      <c r="L383" s="129"/>
      <c r="M383" s="129"/>
      <c r="N383" s="129"/>
      <c r="O383" s="129"/>
    </row>
    <row r="384" spans="1:15">
      <c r="A384" s="1">
        <v>383</v>
      </c>
      <c r="B384" s="129"/>
      <c r="C384" s="129"/>
      <c r="D384" s="129"/>
      <c r="E384" s="129"/>
      <c r="F384" s="129"/>
      <c r="G384" s="129"/>
      <c r="H384" s="129" t="str">
        <f>IF(B384="","",VLOOKUP(男子!B400,'登録データ（男）'!$A$3:$AA$2000,5,FALSE))</f>
        <v/>
      </c>
      <c r="I384" s="129"/>
      <c r="J384" s="129"/>
      <c r="K384" s="129"/>
      <c r="L384" s="129"/>
      <c r="M384" s="129"/>
      <c r="N384" s="129"/>
      <c r="O384" s="129"/>
    </row>
    <row r="385" spans="1:15">
      <c r="A385" s="1">
        <v>384</v>
      </c>
      <c r="B385" s="129"/>
      <c r="C385" s="129"/>
      <c r="D385" s="129"/>
      <c r="E385" s="129"/>
      <c r="F385" s="129"/>
      <c r="G385" s="129"/>
      <c r="H385" s="129" t="str">
        <f>IF(B385="","",VLOOKUP(男子!B401,'登録データ（男）'!$A$3:$AA$2000,5,FALSE))</f>
        <v/>
      </c>
      <c r="I385" s="129"/>
      <c r="J385" s="129"/>
      <c r="K385" s="129"/>
      <c r="L385" s="129"/>
      <c r="M385" s="129"/>
      <c r="N385" s="129"/>
      <c r="O385" s="129"/>
    </row>
    <row r="386" spans="1:15">
      <c r="A386" s="1">
        <v>385</v>
      </c>
      <c r="B386" s="129"/>
      <c r="C386" s="129"/>
      <c r="D386" s="129"/>
      <c r="E386" s="129"/>
      <c r="F386" s="129"/>
      <c r="G386" s="129"/>
      <c r="H386" s="129" t="str">
        <f>IF(B386="","",VLOOKUP(男子!B402,'登録データ（男）'!$A$3:$AA$2000,5,FALSE))</f>
        <v/>
      </c>
      <c r="I386" s="129"/>
      <c r="J386" s="129"/>
      <c r="K386" s="129"/>
      <c r="L386" s="129"/>
      <c r="M386" s="129"/>
      <c r="N386" s="129"/>
      <c r="O386" s="129"/>
    </row>
    <row r="387" spans="1:15">
      <c r="A387" s="1">
        <v>386</v>
      </c>
      <c r="B387" s="129"/>
      <c r="C387" s="129"/>
      <c r="D387" s="129"/>
      <c r="E387" s="129"/>
      <c r="F387" s="129"/>
      <c r="G387" s="129"/>
      <c r="H387" s="129" t="str">
        <f>IF(B387="","",VLOOKUP(男子!B403,'登録データ（男）'!$A$3:$AA$2000,5,FALSE))</f>
        <v/>
      </c>
      <c r="I387" s="129"/>
      <c r="J387" s="129"/>
      <c r="K387" s="129"/>
      <c r="L387" s="129"/>
      <c r="M387" s="129"/>
      <c r="N387" s="129"/>
      <c r="O387" s="129"/>
    </row>
    <row r="388" spans="1:15">
      <c r="A388" s="1">
        <v>387</v>
      </c>
      <c r="B388" s="129"/>
      <c r="C388" s="129"/>
      <c r="D388" s="129"/>
      <c r="E388" s="129"/>
      <c r="F388" s="129"/>
      <c r="G388" s="129"/>
      <c r="H388" s="129" t="str">
        <f>IF(B388="","",VLOOKUP(男子!B404,'登録データ（男）'!$A$3:$AA$2000,5,FALSE))</f>
        <v/>
      </c>
      <c r="I388" s="129"/>
      <c r="J388" s="129"/>
      <c r="K388" s="129"/>
      <c r="L388" s="129"/>
      <c r="M388" s="129"/>
      <c r="N388" s="129"/>
      <c r="O388" s="129"/>
    </row>
    <row r="389" spans="1:15">
      <c r="A389" s="1">
        <v>388</v>
      </c>
      <c r="B389" s="129"/>
      <c r="C389" s="129"/>
      <c r="D389" s="129"/>
      <c r="E389" s="129"/>
      <c r="F389" s="129"/>
      <c r="G389" s="129"/>
      <c r="H389" s="129" t="str">
        <f>IF(B389="","",VLOOKUP(男子!B405,'登録データ（男）'!$A$3:$AA$2000,5,FALSE))</f>
        <v/>
      </c>
      <c r="I389" s="129"/>
      <c r="J389" s="129"/>
      <c r="K389" s="129"/>
      <c r="L389" s="129"/>
      <c r="M389" s="129"/>
      <c r="N389" s="129"/>
      <c r="O389" s="129"/>
    </row>
    <row r="390" spans="1:15">
      <c r="A390" s="1">
        <v>389</v>
      </c>
      <c r="B390" s="129"/>
      <c r="C390" s="129"/>
      <c r="D390" s="129"/>
      <c r="E390" s="129"/>
      <c r="F390" s="129"/>
      <c r="G390" s="129"/>
      <c r="H390" s="129" t="str">
        <f>IF(B390="","",VLOOKUP(男子!B406,'登録データ（男）'!$A$3:$AA$2000,5,FALSE))</f>
        <v/>
      </c>
      <c r="I390" s="129"/>
      <c r="J390" s="129"/>
      <c r="K390" s="129"/>
      <c r="L390" s="129"/>
      <c r="M390" s="129"/>
      <c r="N390" s="129"/>
      <c r="O390" s="129"/>
    </row>
    <row r="391" spans="1:15">
      <c r="A391" s="1">
        <v>390</v>
      </c>
      <c r="B391" s="129"/>
      <c r="C391" s="129"/>
      <c r="D391" s="129"/>
      <c r="E391" s="129"/>
      <c r="F391" s="129"/>
      <c r="G391" s="129"/>
      <c r="H391" s="129" t="str">
        <f>IF(B391="","",VLOOKUP(男子!B407,'登録データ（男）'!$A$3:$AA$2000,5,FALSE))</f>
        <v/>
      </c>
      <c r="I391" s="129"/>
      <c r="J391" s="129"/>
      <c r="K391" s="129"/>
      <c r="L391" s="129"/>
      <c r="M391" s="129"/>
      <c r="N391" s="129"/>
      <c r="O391" s="129"/>
    </row>
    <row r="392" spans="1:15">
      <c r="A392" s="1">
        <v>391</v>
      </c>
      <c r="B392" s="129"/>
      <c r="C392" s="129"/>
      <c r="D392" s="129"/>
      <c r="E392" s="129"/>
      <c r="F392" s="129"/>
      <c r="G392" s="129"/>
      <c r="H392" s="129" t="str">
        <f>IF(B392="","",VLOOKUP(男子!#REF!,'登録データ（男）'!$A$3:$AA$2000,5,FALSE))</f>
        <v/>
      </c>
      <c r="I392" s="129"/>
      <c r="J392" s="129"/>
      <c r="K392" s="129"/>
      <c r="L392" s="129"/>
      <c r="M392" s="129"/>
      <c r="N392" s="129"/>
      <c r="O392" s="129"/>
    </row>
    <row r="393" spans="1:15">
      <c r="A393" s="1">
        <v>392</v>
      </c>
      <c r="B393" s="129"/>
      <c r="C393" s="129"/>
      <c r="D393" s="129"/>
      <c r="E393" s="129"/>
      <c r="F393" s="129"/>
      <c r="G393" s="129"/>
      <c r="H393" s="129" t="str">
        <f>IF(B393="","",VLOOKUP(男子!B409,'登録データ（男）'!$A$3:$AA$2000,5,FALSE))</f>
        <v/>
      </c>
      <c r="I393" s="129"/>
      <c r="J393" s="129"/>
      <c r="K393" s="129"/>
      <c r="L393" s="129"/>
      <c r="M393" s="129"/>
      <c r="N393" s="129"/>
      <c r="O393" s="129"/>
    </row>
    <row r="394" spans="1:15">
      <c r="A394" s="1">
        <v>393</v>
      </c>
      <c r="B394" s="129"/>
      <c r="C394" s="129"/>
      <c r="D394" s="129"/>
      <c r="E394" s="129"/>
      <c r="F394" s="129"/>
      <c r="G394" s="129"/>
      <c r="H394" s="129" t="str">
        <f>IF(B394="","",VLOOKUP(男子!B410,'登録データ（男）'!$A$3:$AA$2000,5,FALSE))</f>
        <v/>
      </c>
      <c r="I394" s="129"/>
      <c r="J394" s="129"/>
      <c r="K394" s="129"/>
      <c r="L394" s="129"/>
      <c r="M394" s="129"/>
      <c r="N394" s="129"/>
      <c r="O394" s="129"/>
    </row>
    <row r="395" spans="1:15">
      <c r="A395" s="1">
        <v>394</v>
      </c>
      <c r="B395" s="129"/>
      <c r="C395" s="129"/>
      <c r="D395" s="129"/>
      <c r="E395" s="129"/>
      <c r="F395" s="129"/>
      <c r="G395" s="129"/>
      <c r="H395" s="129" t="str">
        <f>IF(B395="","",VLOOKUP(男子!B411,'登録データ（男）'!$A$3:$AA$2000,5,FALSE))</f>
        <v/>
      </c>
      <c r="I395" s="129"/>
      <c r="J395" s="129"/>
      <c r="K395" s="129"/>
      <c r="L395" s="129"/>
      <c r="M395" s="129"/>
      <c r="N395" s="129"/>
      <c r="O395" s="129"/>
    </row>
    <row r="396" spans="1:15">
      <c r="A396" s="1">
        <v>395</v>
      </c>
      <c r="B396" s="129"/>
      <c r="C396" s="129"/>
      <c r="D396" s="129"/>
      <c r="E396" s="129"/>
      <c r="F396" s="129"/>
      <c r="G396" s="129"/>
      <c r="H396" s="129" t="str">
        <f>IF(B396="","",VLOOKUP(男子!B412,'登録データ（男）'!$A$3:$AA$2000,5,FALSE))</f>
        <v/>
      </c>
      <c r="I396" s="129"/>
      <c r="J396" s="129"/>
      <c r="K396" s="129"/>
      <c r="L396" s="129"/>
      <c r="M396" s="129"/>
      <c r="N396" s="129"/>
      <c r="O396" s="129"/>
    </row>
    <row r="397" spans="1:15">
      <c r="A397" s="1">
        <v>396</v>
      </c>
      <c r="B397" s="129"/>
      <c r="C397" s="129"/>
      <c r="D397" s="129"/>
      <c r="E397" s="129"/>
      <c r="F397" s="129"/>
      <c r="G397" s="129"/>
      <c r="H397" s="129" t="str">
        <f>IF(B397="","",VLOOKUP(男子!B413,'登録データ（男）'!$A$3:$AA$2000,5,FALSE))</f>
        <v/>
      </c>
      <c r="I397" s="129"/>
      <c r="J397" s="129"/>
      <c r="K397" s="129"/>
      <c r="L397" s="129"/>
      <c r="M397" s="129"/>
      <c r="N397" s="129"/>
      <c r="O397" s="129"/>
    </row>
    <row r="398" spans="1:15">
      <c r="A398" s="1">
        <v>397</v>
      </c>
      <c r="B398" s="129"/>
      <c r="C398" s="129"/>
      <c r="D398" s="129"/>
      <c r="E398" s="129"/>
      <c r="F398" s="129"/>
      <c r="G398" s="129"/>
      <c r="H398" s="129" t="str">
        <f>IF(B398="","",VLOOKUP(男子!B414,'登録データ（男）'!$A$3:$AA$2000,5,FALSE))</f>
        <v/>
      </c>
      <c r="I398" s="129"/>
      <c r="J398" s="129"/>
      <c r="K398" s="129"/>
      <c r="L398" s="129"/>
      <c r="M398" s="129"/>
      <c r="N398" s="129"/>
      <c r="O398" s="129"/>
    </row>
    <row r="399" spans="1:15">
      <c r="A399" s="1">
        <v>398</v>
      </c>
      <c r="B399" s="129"/>
      <c r="C399" s="129"/>
      <c r="D399" s="129"/>
      <c r="E399" s="129"/>
      <c r="F399" s="129"/>
      <c r="G399" s="129"/>
      <c r="H399" s="129" t="str">
        <f>IF(B399="","",VLOOKUP(男子!B415,'登録データ（男）'!$A$3:$AA$2000,5,FALSE))</f>
        <v/>
      </c>
      <c r="I399" s="129"/>
      <c r="J399" s="129"/>
      <c r="K399" s="129"/>
      <c r="L399" s="129"/>
      <c r="M399" s="129"/>
      <c r="N399" s="129"/>
      <c r="O399" s="129"/>
    </row>
    <row r="400" spans="1:15">
      <c r="A400" s="1">
        <v>399</v>
      </c>
      <c r="B400" s="129"/>
      <c r="C400" s="129"/>
      <c r="D400" s="129"/>
      <c r="E400" s="129"/>
      <c r="F400" s="129"/>
      <c r="G400" s="129"/>
      <c r="H400" s="129" t="str">
        <f>IF(B400="","",VLOOKUP(男子!B416,'登録データ（男）'!$A$3:$AA$2000,5,FALSE))</f>
        <v/>
      </c>
      <c r="I400" s="129"/>
      <c r="J400" s="129"/>
      <c r="K400" s="129"/>
      <c r="L400" s="129"/>
      <c r="M400" s="129"/>
      <c r="N400" s="129"/>
      <c r="O400" s="129"/>
    </row>
    <row r="401" spans="1:15">
      <c r="A401" s="1">
        <v>400</v>
      </c>
      <c r="B401" s="129"/>
      <c r="C401" s="129"/>
      <c r="D401" s="129"/>
      <c r="E401" s="129"/>
      <c r="F401" s="129"/>
      <c r="G401" s="129"/>
      <c r="H401" s="129" t="str">
        <f>IF(B401="","",VLOOKUP(男子!B417,'登録データ（男）'!$A$3:$AA$2000,5,FALSE))</f>
        <v/>
      </c>
      <c r="I401" s="129"/>
      <c r="J401" s="129"/>
      <c r="K401" s="129"/>
      <c r="L401" s="129"/>
      <c r="M401" s="129"/>
      <c r="N401" s="129"/>
      <c r="O401" s="129"/>
    </row>
    <row r="402" spans="1:15">
      <c r="A402" s="1">
        <v>401</v>
      </c>
      <c r="B402" s="129"/>
      <c r="C402" s="129"/>
      <c r="D402" s="129"/>
      <c r="E402" s="129"/>
      <c r="F402" s="129"/>
      <c r="G402" s="129"/>
      <c r="H402" s="129" t="str">
        <f>IF(B402="","",VLOOKUP(男子!B418,'登録データ（男）'!$A$3:$AA$2000,5,FALSE))</f>
        <v/>
      </c>
      <c r="I402" s="129"/>
      <c r="J402" s="129"/>
      <c r="K402" s="129"/>
      <c r="L402" s="129"/>
      <c r="M402" s="129"/>
      <c r="N402" s="129"/>
      <c r="O402" s="129"/>
    </row>
    <row r="403" spans="1:15">
      <c r="A403" s="1">
        <v>402</v>
      </c>
      <c r="B403" s="129"/>
      <c r="C403" s="129"/>
      <c r="D403" s="129"/>
      <c r="E403" s="129"/>
      <c r="F403" s="129"/>
      <c r="G403" s="129"/>
      <c r="H403" s="129" t="str">
        <f>IF(B403="","",VLOOKUP(男子!B419,'登録データ（男）'!$A$3:$AA$2000,5,FALSE))</f>
        <v/>
      </c>
      <c r="I403" s="129"/>
      <c r="J403" s="129"/>
      <c r="K403" s="129"/>
      <c r="L403" s="129"/>
      <c r="M403" s="129"/>
      <c r="N403" s="129"/>
      <c r="O403" s="129"/>
    </row>
    <row r="404" spans="1:15">
      <c r="A404" s="1">
        <v>403</v>
      </c>
      <c r="B404" s="129"/>
      <c r="C404" s="129"/>
      <c r="D404" s="129"/>
      <c r="E404" s="129"/>
      <c r="F404" s="129"/>
      <c r="G404" s="129"/>
      <c r="H404" s="129" t="str">
        <f>IF(B404="","",VLOOKUP(男子!B420,'登録データ（男）'!$A$3:$AA$2000,5,FALSE))</f>
        <v/>
      </c>
      <c r="I404" s="129"/>
      <c r="J404" s="129"/>
      <c r="K404" s="129"/>
      <c r="L404" s="129"/>
      <c r="M404" s="129"/>
      <c r="N404" s="129"/>
      <c r="O404" s="129"/>
    </row>
    <row r="405" spans="1:15">
      <c r="A405" s="1">
        <v>404</v>
      </c>
      <c r="B405" s="129"/>
      <c r="C405" s="129"/>
      <c r="D405" s="129"/>
      <c r="E405" s="129"/>
      <c r="F405" s="129"/>
      <c r="G405" s="129"/>
      <c r="H405" s="129" t="str">
        <f>IF(B405="","",VLOOKUP(男子!B421,'登録データ（男）'!$A$3:$AA$2000,5,FALSE))</f>
        <v/>
      </c>
      <c r="I405" s="129"/>
      <c r="J405" s="129"/>
      <c r="K405" s="129"/>
      <c r="L405" s="129"/>
      <c r="M405" s="129"/>
      <c r="N405" s="129"/>
      <c r="O405" s="129"/>
    </row>
    <row r="406" spans="1:15">
      <c r="A406" s="1">
        <v>405</v>
      </c>
      <c r="B406" s="129"/>
      <c r="C406" s="129"/>
      <c r="D406" s="129"/>
      <c r="E406" s="129"/>
      <c r="F406" s="129"/>
      <c r="G406" s="129"/>
      <c r="H406" s="129" t="str">
        <f>IF(B406="","",VLOOKUP(男子!B422,'登録データ（男）'!$A$3:$AA$2000,5,FALSE))</f>
        <v/>
      </c>
      <c r="I406" s="129"/>
      <c r="J406" s="129"/>
      <c r="K406" s="129"/>
      <c r="L406" s="129"/>
      <c r="M406" s="129"/>
      <c r="N406" s="129"/>
      <c r="O406" s="129"/>
    </row>
    <row r="407" spans="1:15">
      <c r="A407" s="1">
        <v>406</v>
      </c>
      <c r="B407" s="129"/>
      <c r="C407" s="129"/>
      <c r="D407" s="129"/>
      <c r="E407" s="129"/>
      <c r="F407" s="129"/>
      <c r="G407" s="129"/>
      <c r="H407" s="129" t="str">
        <f>IF(B407="","",VLOOKUP(男子!B423,'登録データ（男）'!$A$3:$AA$2000,5,FALSE))</f>
        <v/>
      </c>
      <c r="I407" s="129"/>
      <c r="J407" s="129"/>
      <c r="K407" s="129"/>
      <c r="L407" s="129"/>
      <c r="M407" s="129"/>
      <c r="N407" s="129"/>
      <c r="O407" s="129"/>
    </row>
    <row r="408" spans="1:15">
      <c r="A408" s="1">
        <v>407</v>
      </c>
      <c r="B408" s="129"/>
      <c r="C408" s="129"/>
      <c r="D408" s="129"/>
      <c r="E408" s="129"/>
      <c r="F408" s="129"/>
      <c r="G408" s="129"/>
      <c r="H408" s="129" t="str">
        <f>IF(B408="","",VLOOKUP(男子!B424,'登録データ（男）'!$A$3:$AA$2000,5,FALSE))</f>
        <v/>
      </c>
      <c r="I408" s="129"/>
      <c r="J408" s="129"/>
      <c r="K408" s="129"/>
      <c r="L408" s="129"/>
      <c r="M408" s="129"/>
      <c r="N408" s="129"/>
      <c r="O408" s="129"/>
    </row>
    <row r="409" spans="1:15">
      <c r="A409" s="1">
        <v>408</v>
      </c>
      <c r="B409" s="129"/>
      <c r="C409" s="129"/>
      <c r="D409" s="129"/>
      <c r="E409" s="129"/>
      <c r="F409" s="129"/>
      <c r="G409" s="129"/>
      <c r="H409" s="129" t="str">
        <f>IF(B409="","",VLOOKUP(男子!B425,'登録データ（男）'!$A$3:$AA$2000,5,FALSE))</f>
        <v/>
      </c>
      <c r="I409" s="129"/>
      <c r="J409" s="129"/>
      <c r="K409" s="129"/>
      <c r="L409" s="129"/>
      <c r="M409" s="129"/>
      <c r="N409" s="129"/>
      <c r="O409" s="129"/>
    </row>
    <row r="410" spans="1:15">
      <c r="A410" s="1">
        <v>409</v>
      </c>
      <c r="B410" s="129"/>
      <c r="C410" s="129"/>
      <c r="D410" s="129"/>
      <c r="E410" s="129"/>
      <c r="F410" s="129"/>
      <c r="G410" s="129"/>
      <c r="H410" s="129" t="str">
        <f>IF(B410="","",VLOOKUP(男子!B426,'登録データ（男）'!$A$3:$AA$2000,5,FALSE))</f>
        <v/>
      </c>
      <c r="I410" s="129"/>
      <c r="J410" s="129"/>
      <c r="K410" s="129"/>
      <c r="L410" s="129"/>
      <c r="M410" s="129"/>
      <c r="N410" s="129"/>
      <c r="O410" s="129"/>
    </row>
    <row r="411" spans="1:15">
      <c r="A411" s="1">
        <v>410</v>
      </c>
      <c r="B411" s="129"/>
      <c r="C411" s="129"/>
      <c r="D411" s="129"/>
      <c r="E411" s="129"/>
      <c r="F411" s="129"/>
      <c r="G411" s="129"/>
      <c r="H411" s="129" t="str">
        <f>IF(B411="","",VLOOKUP(男子!B427,'登録データ（男）'!$A$3:$AA$2000,5,FALSE))</f>
        <v/>
      </c>
      <c r="I411" s="129"/>
      <c r="J411" s="129"/>
      <c r="K411" s="129"/>
      <c r="L411" s="129"/>
      <c r="M411" s="129"/>
      <c r="N411" s="129"/>
      <c r="O411" s="129"/>
    </row>
    <row r="412" spans="1:15">
      <c r="A412" s="1">
        <v>411</v>
      </c>
      <c r="B412" s="129"/>
      <c r="C412" s="129"/>
      <c r="D412" s="129"/>
      <c r="E412" s="129"/>
      <c r="F412" s="129"/>
      <c r="G412" s="129"/>
      <c r="H412" s="129" t="str">
        <f>IF(B412="","",VLOOKUP(男子!B428,'登録データ（男）'!$A$3:$AA$2000,5,FALSE))</f>
        <v/>
      </c>
      <c r="I412" s="129"/>
      <c r="J412" s="129"/>
      <c r="K412" s="129"/>
      <c r="L412" s="129"/>
      <c r="M412" s="129"/>
      <c r="N412" s="129"/>
      <c r="O412" s="129"/>
    </row>
    <row r="413" spans="1:15">
      <c r="A413" s="1">
        <v>412</v>
      </c>
      <c r="B413" s="129"/>
      <c r="C413" s="129"/>
      <c r="D413" s="129"/>
      <c r="E413" s="129"/>
      <c r="F413" s="129"/>
      <c r="G413" s="129"/>
      <c r="H413" s="129" t="str">
        <f>IF(B413="","",VLOOKUP(男子!B429,'登録データ（男）'!$A$3:$AA$2000,5,FALSE))</f>
        <v/>
      </c>
      <c r="I413" s="129"/>
      <c r="J413" s="129"/>
      <c r="K413" s="129"/>
      <c r="L413" s="129"/>
      <c r="M413" s="129"/>
      <c r="N413" s="129"/>
      <c r="O413" s="129"/>
    </row>
    <row r="414" spans="1:15">
      <c r="A414" s="1">
        <v>413</v>
      </c>
      <c r="B414" s="129"/>
      <c r="C414" s="129"/>
      <c r="D414" s="129"/>
      <c r="E414" s="129"/>
      <c r="F414" s="129"/>
      <c r="G414" s="129"/>
      <c r="H414" s="129" t="str">
        <f>IF(B414="","",VLOOKUP(男子!B430,'登録データ（男）'!$A$3:$AA$2000,5,FALSE))</f>
        <v/>
      </c>
      <c r="I414" s="129"/>
      <c r="J414" s="129"/>
      <c r="K414" s="129"/>
      <c r="L414" s="129"/>
      <c r="M414" s="129"/>
      <c r="N414" s="129"/>
      <c r="O414" s="129"/>
    </row>
    <row r="415" spans="1:15">
      <c r="A415" s="1">
        <v>414</v>
      </c>
      <c r="B415" s="129"/>
      <c r="C415" s="129"/>
      <c r="D415" s="129"/>
      <c r="E415" s="129"/>
      <c r="F415" s="129"/>
      <c r="G415" s="129"/>
      <c r="H415" s="129" t="str">
        <f>IF(B415="","",VLOOKUP(男子!B431,'登録データ（男）'!$A$3:$AA$2000,5,FALSE))</f>
        <v/>
      </c>
      <c r="I415" s="129"/>
      <c r="J415" s="129"/>
      <c r="K415" s="129"/>
      <c r="L415" s="129"/>
      <c r="M415" s="129"/>
      <c r="N415" s="129"/>
      <c r="O415" s="129"/>
    </row>
    <row r="416" spans="1:15">
      <c r="A416" s="1">
        <v>415</v>
      </c>
      <c r="B416" s="129"/>
      <c r="C416" s="129"/>
      <c r="D416" s="129"/>
      <c r="E416" s="129"/>
      <c r="F416" s="129"/>
      <c r="G416" s="129"/>
      <c r="H416" s="129" t="str">
        <f>IF(B416="","",VLOOKUP(男子!B432,'登録データ（男）'!$A$3:$AA$2000,5,FALSE))</f>
        <v/>
      </c>
      <c r="I416" s="129"/>
      <c r="J416" s="129"/>
      <c r="K416" s="129"/>
      <c r="L416" s="129"/>
      <c r="M416" s="129"/>
      <c r="N416" s="129"/>
      <c r="O416" s="129"/>
    </row>
    <row r="417" spans="1:15">
      <c r="A417" s="1">
        <v>416</v>
      </c>
      <c r="B417" s="129"/>
      <c r="C417" s="129"/>
      <c r="D417" s="129"/>
      <c r="E417" s="129"/>
      <c r="F417" s="129"/>
      <c r="G417" s="129"/>
      <c r="H417" s="129" t="str">
        <f>IF(B417="","",VLOOKUP(男子!B433,'登録データ（男）'!$A$3:$AA$2000,5,FALSE))</f>
        <v/>
      </c>
      <c r="I417" s="129"/>
      <c r="J417" s="129"/>
      <c r="K417" s="129"/>
      <c r="L417" s="129"/>
      <c r="M417" s="129"/>
      <c r="N417" s="129"/>
      <c r="O417" s="129"/>
    </row>
    <row r="418" spans="1:15">
      <c r="A418" s="1">
        <v>417</v>
      </c>
      <c r="B418" s="129"/>
      <c r="C418" s="129"/>
      <c r="D418" s="129"/>
      <c r="E418" s="129"/>
      <c r="F418" s="129"/>
      <c r="G418" s="129"/>
      <c r="H418" s="129" t="str">
        <f>IF(B418="","",VLOOKUP(男子!B434,'登録データ（男）'!$A$3:$AA$2000,5,FALSE))</f>
        <v/>
      </c>
      <c r="I418" s="129"/>
      <c r="J418" s="129"/>
      <c r="K418" s="129"/>
      <c r="L418" s="129"/>
      <c r="M418" s="129"/>
      <c r="N418" s="129"/>
      <c r="O418" s="129"/>
    </row>
    <row r="419" spans="1:15">
      <c r="A419" s="1">
        <v>418</v>
      </c>
      <c r="B419" s="129"/>
      <c r="C419" s="129"/>
      <c r="D419" s="129"/>
      <c r="E419" s="129"/>
      <c r="F419" s="129"/>
      <c r="G419" s="129"/>
      <c r="H419" s="129" t="str">
        <f>IF(B419="","",VLOOKUP(男子!B435,'登録データ（男）'!$A$3:$AA$2000,5,FALSE))</f>
        <v/>
      </c>
      <c r="I419" s="129"/>
      <c r="J419" s="129"/>
      <c r="K419" s="129"/>
      <c r="L419" s="129"/>
      <c r="M419" s="129"/>
      <c r="N419" s="129"/>
      <c r="O419" s="129"/>
    </row>
    <row r="420" spans="1:15">
      <c r="A420" s="1">
        <v>419</v>
      </c>
      <c r="B420" s="129"/>
      <c r="C420" s="129"/>
      <c r="D420" s="129"/>
      <c r="E420" s="129"/>
      <c r="F420" s="129"/>
      <c r="G420" s="129"/>
      <c r="H420" s="129" t="str">
        <f>IF(B420="","",VLOOKUP(男子!B436,'登録データ（男）'!$A$3:$AA$2000,5,FALSE))</f>
        <v/>
      </c>
      <c r="I420" s="129"/>
      <c r="J420" s="129"/>
      <c r="K420" s="129"/>
      <c r="L420" s="129"/>
      <c r="M420" s="129"/>
      <c r="N420" s="129"/>
      <c r="O420" s="129"/>
    </row>
    <row r="421" spans="1:15">
      <c r="A421" s="1">
        <v>420</v>
      </c>
      <c r="B421" s="129"/>
      <c r="C421" s="129"/>
      <c r="D421" s="129"/>
      <c r="E421" s="129"/>
      <c r="F421" s="129"/>
      <c r="G421" s="129"/>
      <c r="H421" s="129" t="str">
        <f>IF(B421="","",VLOOKUP(男子!B437,'登録データ（男）'!$A$3:$AA$2000,5,FALSE))</f>
        <v/>
      </c>
      <c r="I421" s="129"/>
      <c r="J421" s="129"/>
      <c r="K421" s="129"/>
      <c r="L421" s="129"/>
      <c r="M421" s="129"/>
      <c r="N421" s="129"/>
      <c r="O421" s="129"/>
    </row>
    <row r="422" spans="1:15">
      <c r="A422" s="1">
        <v>421</v>
      </c>
      <c r="B422" s="129"/>
      <c r="C422" s="129"/>
      <c r="D422" s="129"/>
      <c r="E422" s="129"/>
      <c r="F422" s="129"/>
      <c r="G422" s="129"/>
      <c r="H422" s="129" t="str">
        <f>IF(B422="","",VLOOKUP(男子!B438,'登録データ（男）'!$A$3:$AA$2000,5,FALSE))</f>
        <v/>
      </c>
      <c r="I422" s="129"/>
      <c r="J422" s="129"/>
      <c r="K422" s="129"/>
      <c r="L422" s="129"/>
      <c r="M422" s="129"/>
      <c r="N422" s="129"/>
      <c r="O422" s="129"/>
    </row>
    <row r="423" spans="1:15">
      <c r="A423" s="1">
        <v>422</v>
      </c>
      <c r="B423" s="129"/>
      <c r="C423" s="129"/>
      <c r="D423" s="129"/>
      <c r="E423" s="129"/>
      <c r="F423" s="129"/>
      <c r="G423" s="129"/>
      <c r="H423" s="129" t="str">
        <f>IF(B423="","",VLOOKUP(男子!B439,'登録データ（男）'!$A$3:$AA$2000,5,FALSE))</f>
        <v/>
      </c>
      <c r="I423" s="129"/>
      <c r="J423" s="129"/>
      <c r="K423" s="129"/>
      <c r="L423" s="129"/>
      <c r="M423" s="129"/>
      <c r="N423" s="129"/>
      <c r="O423" s="129"/>
    </row>
    <row r="424" spans="1:15">
      <c r="A424" s="1">
        <v>423</v>
      </c>
      <c r="B424" s="129"/>
      <c r="C424" s="129"/>
      <c r="D424" s="129"/>
      <c r="E424" s="129"/>
      <c r="F424" s="129"/>
      <c r="G424" s="129"/>
      <c r="H424" s="129" t="str">
        <f>IF(B424="","",VLOOKUP(男子!B440,'登録データ（男）'!$A$3:$AA$2000,5,FALSE))</f>
        <v/>
      </c>
      <c r="I424" s="129"/>
      <c r="J424" s="129"/>
      <c r="K424" s="129"/>
      <c r="L424" s="129"/>
      <c r="M424" s="129"/>
      <c r="N424" s="129"/>
      <c r="O424" s="129"/>
    </row>
    <row r="425" spans="1:15">
      <c r="A425" s="1">
        <v>424</v>
      </c>
      <c r="B425" s="129"/>
      <c r="C425" s="129"/>
      <c r="D425" s="129"/>
      <c r="E425" s="129"/>
      <c r="F425" s="129"/>
      <c r="G425" s="129"/>
      <c r="H425" s="129" t="str">
        <f>IF(B425="","",VLOOKUP(男子!B441,'登録データ（男）'!$A$3:$AA$2000,5,FALSE))</f>
        <v/>
      </c>
      <c r="I425" s="129"/>
      <c r="J425" s="129"/>
      <c r="K425" s="129"/>
      <c r="L425" s="129"/>
      <c r="M425" s="129"/>
      <c r="N425" s="129"/>
      <c r="O425" s="129"/>
    </row>
    <row r="426" spans="1:15">
      <c r="A426" s="1">
        <v>425</v>
      </c>
      <c r="B426" s="129"/>
      <c r="C426" s="129"/>
      <c r="D426" s="129"/>
      <c r="E426" s="129"/>
      <c r="F426" s="129"/>
      <c r="G426" s="129"/>
      <c r="H426" s="129" t="str">
        <f>IF(B426="","",VLOOKUP(男子!B442,'登録データ（男）'!$A$3:$AA$2000,5,FALSE))</f>
        <v/>
      </c>
      <c r="I426" s="129"/>
      <c r="J426" s="129"/>
      <c r="K426" s="129"/>
      <c r="L426" s="129"/>
      <c r="M426" s="129"/>
      <c r="N426" s="129"/>
      <c r="O426" s="129"/>
    </row>
    <row r="427" spans="1:15">
      <c r="A427" s="1">
        <v>426</v>
      </c>
      <c r="B427" s="129"/>
      <c r="C427" s="129"/>
      <c r="D427" s="129"/>
      <c r="E427" s="129"/>
      <c r="F427" s="129"/>
      <c r="G427" s="129"/>
      <c r="H427" s="129" t="str">
        <f>IF(B427="","",VLOOKUP(男子!B443,'登録データ（男）'!$A$3:$AA$2000,5,FALSE))</f>
        <v/>
      </c>
      <c r="I427" s="129"/>
      <c r="J427" s="129"/>
      <c r="K427" s="129"/>
      <c r="L427" s="129"/>
      <c r="M427" s="129"/>
      <c r="N427" s="129"/>
      <c r="O427" s="129"/>
    </row>
    <row r="428" spans="1:15">
      <c r="A428" s="1">
        <v>427</v>
      </c>
      <c r="B428" s="129"/>
      <c r="C428" s="129"/>
      <c r="D428" s="129"/>
      <c r="E428" s="129"/>
      <c r="F428" s="129"/>
      <c r="G428" s="129"/>
      <c r="H428" s="129" t="str">
        <f>IF(B428="","",VLOOKUP(男子!B444,'登録データ（男）'!$A$3:$AA$2000,5,FALSE))</f>
        <v/>
      </c>
      <c r="I428" s="129"/>
      <c r="J428" s="129"/>
      <c r="K428" s="129"/>
      <c r="L428" s="129"/>
      <c r="M428" s="129"/>
      <c r="N428" s="129"/>
      <c r="O428" s="129"/>
    </row>
    <row r="429" spans="1:15">
      <c r="A429" s="1">
        <v>428</v>
      </c>
      <c r="B429" s="129"/>
      <c r="C429" s="129"/>
      <c r="D429" s="129"/>
      <c r="E429" s="129"/>
      <c r="F429" s="129"/>
      <c r="G429" s="129"/>
      <c r="H429" s="129" t="str">
        <f>IF(B429="","",VLOOKUP(男子!B445,'登録データ（男）'!$A$3:$AA$2000,5,FALSE))</f>
        <v/>
      </c>
      <c r="I429" s="129"/>
      <c r="J429" s="129"/>
      <c r="K429" s="129"/>
      <c r="L429" s="129"/>
      <c r="M429" s="129"/>
      <c r="N429" s="129"/>
      <c r="O429" s="129"/>
    </row>
    <row r="430" spans="1:15">
      <c r="A430" s="1">
        <v>429</v>
      </c>
      <c r="B430" s="129"/>
      <c r="C430" s="129"/>
      <c r="D430" s="129"/>
      <c r="E430" s="129"/>
      <c r="F430" s="129"/>
      <c r="G430" s="129"/>
      <c r="H430" s="129" t="str">
        <f>IF(B430="","",VLOOKUP(男子!B446,'登録データ（男）'!$A$3:$AA$2000,5,FALSE))</f>
        <v/>
      </c>
      <c r="I430" s="129"/>
      <c r="J430" s="129"/>
      <c r="K430" s="129"/>
      <c r="L430" s="129"/>
      <c r="M430" s="129"/>
      <c r="N430" s="129"/>
      <c r="O430" s="129"/>
    </row>
    <row r="431" spans="1:15">
      <c r="A431" s="1">
        <v>430</v>
      </c>
      <c r="B431" s="129"/>
      <c r="C431" s="129"/>
      <c r="D431" s="129"/>
      <c r="E431" s="129"/>
      <c r="F431" s="129"/>
      <c r="G431" s="129"/>
      <c r="H431" s="129" t="str">
        <f>IF(B431="","",VLOOKUP(男子!B447,'登録データ（男）'!$A$3:$AA$2000,5,FALSE))</f>
        <v/>
      </c>
      <c r="I431" s="129"/>
      <c r="J431" s="129"/>
      <c r="K431" s="129"/>
      <c r="L431" s="129"/>
      <c r="M431" s="129"/>
      <c r="N431" s="129"/>
      <c r="O431" s="129"/>
    </row>
    <row r="432" spans="1:15">
      <c r="A432" s="1">
        <v>431</v>
      </c>
      <c r="B432" s="129"/>
      <c r="C432" s="129"/>
      <c r="D432" s="129"/>
      <c r="E432" s="129"/>
      <c r="F432" s="129"/>
      <c r="G432" s="129"/>
      <c r="H432" s="129" t="str">
        <f>IF(B432="","",VLOOKUP(男子!B448,'登録データ（男）'!$A$3:$AA$2000,5,FALSE))</f>
        <v/>
      </c>
      <c r="I432" s="129"/>
      <c r="J432" s="129"/>
      <c r="K432" s="129"/>
      <c r="L432" s="129"/>
      <c r="M432" s="129"/>
      <c r="N432" s="129"/>
      <c r="O432" s="129"/>
    </row>
    <row r="433" spans="1:15">
      <c r="A433" s="1">
        <v>432</v>
      </c>
      <c r="B433" s="129"/>
      <c r="C433" s="129"/>
      <c r="D433" s="129"/>
      <c r="E433" s="129"/>
      <c r="F433" s="129"/>
      <c r="G433" s="129"/>
      <c r="H433" s="129" t="str">
        <f>IF(B433="","",VLOOKUP(男子!B449,'登録データ（男）'!$A$3:$AA$2000,5,FALSE))</f>
        <v/>
      </c>
      <c r="I433" s="129"/>
      <c r="J433" s="129"/>
      <c r="K433" s="129"/>
      <c r="L433" s="129"/>
      <c r="M433" s="129"/>
      <c r="N433" s="129"/>
      <c r="O433" s="129"/>
    </row>
    <row r="434" spans="1:15">
      <c r="A434" s="1">
        <v>433</v>
      </c>
      <c r="B434" s="129"/>
      <c r="C434" s="129"/>
      <c r="D434" s="129"/>
      <c r="E434" s="129"/>
      <c r="F434" s="129"/>
      <c r="G434" s="129"/>
      <c r="H434" s="129" t="str">
        <f>IF(B434="","",VLOOKUP(男子!B450,'登録データ（男）'!$A$3:$AA$2000,5,FALSE))</f>
        <v/>
      </c>
      <c r="I434" s="129"/>
      <c r="J434" s="129"/>
      <c r="K434" s="129"/>
      <c r="L434" s="129"/>
      <c r="M434" s="129"/>
      <c r="N434" s="129"/>
      <c r="O434" s="129"/>
    </row>
    <row r="435" spans="1:15">
      <c r="A435" s="1">
        <v>434</v>
      </c>
      <c r="B435" s="129"/>
      <c r="C435" s="129"/>
      <c r="D435" s="129"/>
      <c r="E435" s="129"/>
      <c r="F435" s="129"/>
      <c r="G435" s="129"/>
      <c r="H435" s="129" t="str">
        <f>IF(B435="","",VLOOKUP(男子!B451,'登録データ（男）'!$A$3:$AA$2000,5,FALSE))</f>
        <v/>
      </c>
      <c r="I435" s="129"/>
      <c r="J435" s="129"/>
      <c r="K435" s="129"/>
      <c r="L435" s="129"/>
      <c r="M435" s="129"/>
      <c r="N435" s="129"/>
      <c r="O435" s="129"/>
    </row>
    <row r="436" spans="1:15">
      <c r="A436" s="1">
        <v>435</v>
      </c>
      <c r="B436" s="129"/>
      <c r="C436" s="129"/>
      <c r="D436" s="129"/>
      <c r="E436" s="129"/>
      <c r="F436" s="129"/>
      <c r="G436" s="129"/>
      <c r="H436" s="129" t="str">
        <f>IF(B436="","",VLOOKUP(男子!B452,'登録データ（男）'!$A$3:$AA$2000,5,FALSE))</f>
        <v/>
      </c>
      <c r="I436" s="129"/>
      <c r="J436" s="129"/>
      <c r="K436" s="129"/>
      <c r="L436" s="129"/>
      <c r="M436" s="129"/>
      <c r="N436" s="129"/>
      <c r="O436" s="129"/>
    </row>
    <row r="437" spans="1:15">
      <c r="A437" s="1">
        <v>436</v>
      </c>
      <c r="B437" s="129"/>
      <c r="C437" s="129"/>
      <c r="D437" s="129"/>
      <c r="E437" s="129"/>
      <c r="F437" s="129"/>
      <c r="G437" s="129"/>
      <c r="H437" s="129" t="str">
        <f>IF(B437="","",VLOOKUP(男子!B453,'登録データ（男）'!$A$3:$AA$2000,5,FALSE))</f>
        <v/>
      </c>
      <c r="I437" s="129"/>
      <c r="J437" s="129"/>
      <c r="K437" s="129"/>
      <c r="L437" s="129"/>
      <c r="M437" s="129"/>
      <c r="N437" s="129"/>
      <c r="O437" s="129"/>
    </row>
    <row r="438" spans="1:15">
      <c r="A438" s="1">
        <v>437</v>
      </c>
      <c r="B438" s="129"/>
      <c r="C438" s="129"/>
      <c r="D438" s="129"/>
      <c r="E438" s="129"/>
      <c r="F438" s="129"/>
      <c r="G438" s="129"/>
      <c r="H438" s="129" t="str">
        <f>IF(B438="","",VLOOKUP(男子!B454,'登録データ（男）'!$A$3:$AA$2000,5,FALSE))</f>
        <v/>
      </c>
      <c r="I438" s="129"/>
      <c r="J438" s="129"/>
      <c r="K438" s="129"/>
      <c r="L438" s="129"/>
      <c r="M438" s="129"/>
      <c r="N438" s="129"/>
      <c r="O438" s="129"/>
    </row>
    <row r="439" spans="1:15">
      <c r="A439" s="1">
        <v>438</v>
      </c>
      <c r="B439" s="129"/>
      <c r="C439" s="129"/>
      <c r="D439" s="129"/>
      <c r="E439" s="129"/>
      <c r="F439" s="129"/>
      <c r="G439" s="129"/>
      <c r="H439" s="129" t="str">
        <f>IF(B439="","",VLOOKUP(男子!B455,'登録データ（男）'!$A$3:$AA$2000,5,FALSE))</f>
        <v/>
      </c>
      <c r="I439" s="129"/>
      <c r="J439" s="129"/>
      <c r="K439" s="129"/>
      <c r="L439" s="129"/>
      <c r="M439" s="129"/>
      <c r="N439" s="129"/>
      <c r="O439" s="129"/>
    </row>
    <row r="440" spans="1:15">
      <c r="A440" s="1">
        <v>439</v>
      </c>
      <c r="B440" s="129"/>
      <c r="C440" s="129"/>
      <c r="D440" s="129"/>
      <c r="E440" s="129"/>
      <c r="F440" s="129"/>
      <c r="G440" s="129"/>
      <c r="H440" s="129" t="str">
        <f>IF(B440="","",VLOOKUP(男子!B456,'登録データ（男）'!$A$3:$AA$2000,5,FALSE))</f>
        <v/>
      </c>
      <c r="I440" s="129"/>
      <c r="J440" s="129"/>
      <c r="K440" s="129"/>
      <c r="L440" s="129"/>
      <c r="M440" s="129"/>
      <c r="N440" s="129"/>
      <c r="O440" s="129"/>
    </row>
    <row r="441" spans="1:15">
      <c r="A441" s="1">
        <v>440</v>
      </c>
      <c r="B441" s="129"/>
      <c r="C441" s="129"/>
      <c r="D441" s="129"/>
      <c r="E441" s="129"/>
      <c r="F441" s="129"/>
      <c r="G441" s="129"/>
      <c r="H441" s="129" t="str">
        <f>IF(B441="","",VLOOKUP(男子!B457,'登録データ（男）'!$A$3:$AA$2000,5,FALSE))</f>
        <v/>
      </c>
      <c r="I441" s="129"/>
      <c r="J441" s="129"/>
      <c r="K441" s="129"/>
      <c r="L441" s="129"/>
      <c r="M441" s="129"/>
      <c r="N441" s="129"/>
      <c r="O441" s="129"/>
    </row>
    <row r="442" spans="1:15">
      <c r="A442" s="1">
        <v>441</v>
      </c>
      <c r="B442" s="129"/>
      <c r="C442" s="129"/>
      <c r="D442" s="129"/>
      <c r="E442" s="129"/>
      <c r="F442" s="129"/>
      <c r="G442" s="129"/>
      <c r="H442" s="129" t="str">
        <f>IF(B442="","",VLOOKUP(男子!B458,'登録データ（男）'!$A$3:$AA$2000,5,FALSE))</f>
        <v/>
      </c>
      <c r="I442" s="129"/>
      <c r="J442" s="129"/>
      <c r="K442" s="129"/>
      <c r="L442" s="129"/>
      <c r="M442" s="129"/>
      <c r="N442" s="129"/>
      <c r="O442" s="129"/>
    </row>
    <row r="443" spans="1:15">
      <c r="A443" s="1">
        <v>442</v>
      </c>
      <c r="B443" s="129"/>
      <c r="C443" s="129"/>
      <c r="D443" s="129"/>
      <c r="E443" s="129"/>
      <c r="F443" s="129"/>
      <c r="G443" s="129"/>
      <c r="H443" s="129" t="str">
        <f>IF(B443="","",VLOOKUP(男子!B459,'登録データ（男）'!$A$3:$AA$2000,5,FALSE))</f>
        <v/>
      </c>
      <c r="I443" s="129"/>
      <c r="J443" s="129"/>
      <c r="K443" s="129"/>
      <c r="L443" s="129"/>
      <c r="M443" s="129"/>
      <c r="N443" s="129"/>
      <c r="O443" s="129"/>
    </row>
    <row r="444" spans="1:15">
      <c r="A444" s="1">
        <v>443</v>
      </c>
      <c r="B444" s="129"/>
      <c r="C444" s="129"/>
      <c r="D444" s="129"/>
      <c r="E444" s="129"/>
      <c r="F444" s="129"/>
      <c r="G444" s="129"/>
      <c r="H444" s="129" t="str">
        <f>IF(B444="","",VLOOKUP(男子!B460,'登録データ（男）'!$A$3:$AA$2000,5,FALSE))</f>
        <v/>
      </c>
      <c r="I444" s="129"/>
      <c r="J444" s="129"/>
      <c r="K444" s="129"/>
      <c r="L444" s="129"/>
      <c r="M444" s="129"/>
      <c r="N444" s="129"/>
      <c r="O444" s="129"/>
    </row>
    <row r="445" spans="1:15">
      <c r="A445" s="1">
        <v>444</v>
      </c>
      <c r="B445" s="129"/>
      <c r="C445" s="129"/>
      <c r="D445" s="129"/>
      <c r="E445" s="129"/>
      <c r="F445" s="129"/>
      <c r="G445" s="129"/>
      <c r="H445" s="129" t="str">
        <f>IF(B445="","",VLOOKUP(男子!B461,'登録データ（男）'!$A$3:$AA$2000,5,FALSE))</f>
        <v/>
      </c>
      <c r="I445" s="129"/>
      <c r="J445" s="129"/>
      <c r="K445" s="129"/>
      <c r="L445" s="129"/>
      <c r="M445" s="129"/>
      <c r="N445" s="129"/>
      <c r="O445" s="129"/>
    </row>
    <row r="446" spans="1:15">
      <c r="A446" s="1">
        <v>445</v>
      </c>
      <c r="B446" s="129"/>
      <c r="C446" s="129"/>
      <c r="D446" s="129"/>
      <c r="E446" s="129"/>
      <c r="F446" s="129"/>
      <c r="G446" s="129"/>
      <c r="H446" s="129" t="str">
        <f>IF(B446="","",VLOOKUP(男子!B462,'登録データ（男）'!$A$3:$AA$2000,5,FALSE))</f>
        <v/>
      </c>
      <c r="I446" s="129"/>
      <c r="J446" s="129"/>
      <c r="K446" s="129"/>
      <c r="L446" s="129"/>
      <c r="M446" s="129"/>
      <c r="N446" s="129"/>
      <c r="O446" s="129"/>
    </row>
    <row r="447" spans="1:15">
      <c r="A447" s="1">
        <v>446</v>
      </c>
      <c r="B447" s="129"/>
      <c r="C447" s="129"/>
      <c r="D447" s="129"/>
      <c r="E447" s="129"/>
      <c r="F447" s="129"/>
      <c r="G447" s="129"/>
      <c r="H447" s="129" t="str">
        <f>IF(B447="","",VLOOKUP(男子!B463,'登録データ（男）'!$A$3:$AA$2000,5,FALSE))</f>
        <v/>
      </c>
      <c r="I447" s="129"/>
      <c r="J447" s="129"/>
      <c r="K447" s="129"/>
      <c r="L447" s="129"/>
      <c r="M447" s="129"/>
      <c r="N447" s="129"/>
      <c r="O447" s="129"/>
    </row>
    <row r="448" spans="1:15">
      <c r="A448" s="1">
        <v>447</v>
      </c>
      <c r="B448" s="129"/>
      <c r="C448" s="129"/>
      <c r="D448" s="129"/>
      <c r="E448" s="129"/>
      <c r="F448" s="129"/>
      <c r="G448" s="129"/>
      <c r="H448" s="129" t="str">
        <f>IF(B448="","",VLOOKUP(男子!B464,'登録データ（男）'!$A$3:$AA$2000,5,FALSE))</f>
        <v/>
      </c>
      <c r="I448" s="129"/>
      <c r="J448" s="129"/>
      <c r="K448" s="129"/>
      <c r="L448" s="129"/>
      <c r="M448" s="129"/>
      <c r="N448" s="129"/>
      <c r="O448" s="129"/>
    </row>
    <row r="449" spans="1:15">
      <c r="A449" s="1">
        <v>448</v>
      </c>
      <c r="B449" s="129"/>
      <c r="C449" s="129"/>
      <c r="D449" s="129"/>
      <c r="E449" s="129"/>
      <c r="F449" s="129"/>
      <c r="G449" s="129"/>
      <c r="H449" s="129" t="str">
        <f>IF(B449="","",VLOOKUP(男子!B465,'登録データ（男）'!$A$3:$AA$2000,5,FALSE))</f>
        <v/>
      </c>
      <c r="I449" s="129"/>
      <c r="J449" s="129"/>
      <c r="K449" s="129"/>
      <c r="L449" s="129"/>
      <c r="M449" s="129"/>
      <c r="N449" s="129"/>
      <c r="O449" s="129"/>
    </row>
    <row r="450" spans="1:15">
      <c r="A450" s="1">
        <v>449</v>
      </c>
      <c r="B450" s="129"/>
      <c r="C450" s="129"/>
      <c r="D450" s="129"/>
      <c r="E450" s="129"/>
      <c r="F450" s="129"/>
      <c r="G450" s="129"/>
      <c r="H450" s="129" t="str">
        <f>IF(B450="","",VLOOKUP(男子!B466,'登録データ（男）'!$A$3:$AA$2000,5,FALSE))</f>
        <v/>
      </c>
      <c r="I450" s="129"/>
      <c r="J450" s="129"/>
      <c r="K450" s="129"/>
      <c r="L450" s="129"/>
      <c r="M450" s="129"/>
      <c r="N450" s="129"/>
      <c r="O450" s="129"/>
    </row>
    <row r="451" spans="1:15">
      <c r="A451" s="1">
        <v>450</v>
      </c>
      <c r="B451" s="129"/>
      <c r="C451" s="129"/>
      <c r="D451" s="129"/>
      <c r="E451" s="129"/>
      <c r="F451" s="129"/>
      <c r="G451" s="129"/>
      <c r="H451" s="129" t="str">
        <f>IF(B451="","",VLOOKUP(男子!B467,'登録データ（男）'!$A$3:$AA$2000,5,FALSE))</f>
        <v/>
      </c>
      <c r="I451" s="129"/>
      <c r="J451" s="129"/>
      <c r="K451" s="129"/>
      <c r="L451" s="129"/>
      <c r="M451" s="129"/>
      <c r="N451" s="129"/>
      <c r="O451" s="129"/>
    </row>
    <row r="452" spans="1:15">
      <c r="A452" s="1">
        <v>451</v>
      </c>
      <c r="B452" s="129"/>
      <c r="C452" s="129"/>
      <c r="D452" s="129"/>
      <c r="E452" s="129"/>
      <c r="F452" s="129"/>
      <c r="G452" s="129"/>
      <c r="H452" s="129" t="str">
        <f>IF(B452="","",VLOOKUP(男子!B468,'登録データ（男）'!$A$3:$AA$2000,5,FALSE))</f>
        <v/>
      </c>
      <c r="I452" s="129"/>
      <c r="J452" s="129"/>
      <c r="K452" s="129"/>
      <c r="L452" s="129"/>
      <c r="M452" s="129"/>
      <c r="N452" s="129"/>
      <c r="O452" s="129"/>
    </row>
    <row r="453" spans="1:15">
      <c r="A453" s="1">
        <v>452</v>
      </c>
      <c r="B453" s="129"/>
      <c r="C453" s="129"/>
      <c r="D453" s="129"/>
      <c r="E453" s="129"/>
      <c r="F453" s="129"/>
      <c r="G453" s="129"/>
      <c r="H453" s="129" t="str">
        <f>IF(B453="","",VLOOKUP(男子!B469,'登録データ（男）'!$A$3:$AA$2000,5,FALSE))</f>
        <v/>
      </c>
      <c r="I453" s="129"/>
      <c r="J453" s="129"/>
      <c r="K453" s="129"/>
      <c r="L453" s="129"/>
      <c r="M453" s="129"/>
      <c r="N453" s="129"/>
      <c r="O453" s="129"/>
    </row>
    <row r="454" spans="1:15">
      <c r="A454" s="1">
        <v>453</v>
      </c>
      <c r="B454" s="129"/>
      <c r="C454" s="129"/>
      <c r="D454" s="129"/>
      <c r="E454" s="129"/>
      <c r="F454" s="129"/>
      <c r="G454" s="129"/>
      <c r="H454" s="129" t="str">
        <f>IF(B454="","",VLOOKUP(男子!B470,'登録データ（男）'!$A$3:$AA$2000,5,FALSE))</f>
        <v/>
      </c>
      <c r="I454" s="129"/>
      <c r="J454" s="129"/>
      <c r="K454" s="129"/>
      <c r="L454" s="129"/>
      <c r="M454" s="129"/>
      <c r="N454" s="129"/>
      <c r="O454" s="129"/>
    </row>
    <row r="455" spans="1:15">
      <c r="A455" s="1">
        <v>454</v>
      </c>
      <c r="B455" s="129"/>
      <c r="C455" s="129"/>
      <c r="D455" s="129"/>
      <c r="E455" s="129"/>
      <c r="F455" s="129"/>
      <c r="G455" s="129"/>
      <c r="H455" s="129" t="str">
        <f>IF(B455="","",VLOOKUP(男子!B471,'登録データ（男）'!$A$3:$AA$2000,5,FALSE))</f>
        <v/>
      </c>
      <c r="I455" s="129"/>
      <c r="J455" s="129"/>
      <c r="K455" s="129"/>
      <c r="L455" s="129"/>
      <c r="M455" s="129"/>
      <c r="N455" s="129"/>
      <c r="O455" s="129"/>
    </row>
    <row r="456" spans="1:15">
      <c r="A456" s="1">
        <v>455</v>
      </c>
      <c r="B456" s="129"/>
      <c r="C456" s="129"/>
      <c r="D456" s="129"/>
      <c r="E456" s="129"/>
      <c r="F456" s="129"/>
      <c r="G456" s="129"/>
      <c r="H456" s="129" t="str">
        <f>IF(B456="","",VLOOKUP(男子!B472,'登録データ（男）'!$A$3:$AA$2000,5,FALSE))</f>
        <v/>
      </c>
      <c r="I456" s="129"/>
      <c r="J456" s="129"/>
      <c r="K456" s="129"/>
      <c r="L456" s="129"/>
      <c r="M456" s="129"/>
      <c r="N456" s="129"/>
      <c r="O456" s="129"/>
    </row>
    <row r="457" spans="1:15">
      <c r="A457" s="1">
        <v>456</v>
      </c>
      <c r="B457" s="129"/>
      <c r="C457" s="129"/>
      <c r="D457" s="129"/>
      <c r="E457" s="129"/>
      <c r="F457" s="129"/>
      <c r="G457" s="129"/>
      <c r="H457" s="129" t="str">
        <f>IF(B457="","",VLOOKUP(男子!B473,'登録データ（男）'!$A$3:$AA$2000,5,FALSE))</f>
        <v/>
      </c>
      <c r="I457" s="129"/>
      <c r="J457" s="129"/>
      <c r="K457" s="129"/>
      <c r="L457" s="129"/>
      <c r="M457" s="129"/>
      <c r="N457" s="129"/>
      <c r="O457" s="129"/>
    </row>
    <row r="458" spans="1:15">
      <c r="A458" s="1">
        <v>457</v>
      </c>
      <c r="B458" s="129"/>
      <c r="C458" s="129"/>
      <c r="D458" s="129"/>
      <c r="E458" s="129"/>
      <c r="F458" s="129"/>
      <c r="G458" s="129"/>
      <c r="H458" s="129" t="str">
        <f>IF(B458="","",VLOOKUP(男子!B474,'登録データ（男）'!$A$3:$AA$2000,5,FALSE))</f>
        <v/>
      </c>
      <c r="I458" s="129"/>
      <c r="J458" s="129"/>
      <c r="K458" s="129"/>
      <c r="L458" s="129"/>
      <c r="M458" s="129"/>
      <c r="N458" s="129"/>
      <c r="O458" s="129"/>
    </row>
    <row r="459" spans="1:15">
      <c r="A459" s="1">
        <v>458</v>
      </c>
      <c r="B459" s="129"/>
      <c r="C459" s="129"/>
      <c r="D459" s="129"/>
      <c r="E459" s="129"/>
      <c r="F459" s="129"/>
      <c r="G459" s="129"/>
      <c r="H459" s="129" t="str">
        <f>IF(B459="","",VLOOKUP(男子!B475,'登録データ（男）'!$A$3:$AA$2000,5,FALSE))</f>
        <v/>
      </c>
      <c r="I459" s="129"/>
      <c r="J459" s="129"/>
      <c r="K459" s="129"/>
      <c r="L459" s="129"/>
      <c r="M459" s="129"/>
      <c r="N459" s="129"/>
      <c r="O459" s="129"/>
    </row>
    <row r="460" spans="1:15">
      <c r="A460" s="1">
        <v>459</v>
      </c>
      <c r="B460" s="129"/>
      <c r="C460" s="129"/>
      <c r="D460" s="129"/>
      <c r="E460" s="129"/>
      <c r="F460" s="129"/>
      <c r="G460" s="129"/>
      <c r="H460" s="129" t="str">
        <f>IF(B460="","",VLOOKUP(男子!B476,'登録データ（男）'!$A$3:$AA$2000,5,FALSE))</f>
        <v/>
      </c>
      <c r="I460" s="129"/>
      <c r="J460" s="129"/>
      <c r="K460" s="129"/>
      <c r="L460" s="129"/>
      <c r="M460" s="129"/>
      <c r="N460" s="129"/>
      <c r="O460" s="129"/>
    </row>
    <row r="461" spans="1:15">
      <c r="A461" s="1">
        <v>460</v>
      </c>
      <c r="B461" s="129"/>
      <c r="C461" s="129"/>
      <c r="D461" s="129"/>
      <c r="E461" s="129"/>
      <c r="F461" s="129"/>
      <c r="G461" s="129"/>
      <c r="H461" s="129" t="str">
        <f>IF(B461="","",VLOOKUP(男子!B477,'登録データ（男）'!$A$3:$AA$2000,5,FALSE))</f>
        <v/>
      </c>
      <c r="I461" s="129"/>
      <c r="J461" s="129"/>
      <c r="K461" s="129"/>
      <c r="L461" s="129"/>
      <c r="M461" s="129"/>
      <c r="N461" s="129"/>
      <c r="O461" s="129"/>
    </row>
    <row r="462" spans="1:15">
      <c r="A462" s="1">
        <v>461</v>
      </c>
      <c r="B462" s="129"/>
      <c r="C462" s="129"/>
      <c r="D462" s="129"/>
      <c r="E462" s="129"/>
      <c r="F462" s="129"/>
      <c r="G462" s="129"/>
      <c r="H462" s="129" t="str">
        <f>IF(B462="","",VLOOKUP(男子!B478,'登録データ（男）'!$A$3:$AA$2000,5,FALSE))</f>
        <v/>
      </c>
      <c r="I462" s="129"/>
      <c r="J462" s="129"/>
      <c r="K462" s="129"/>
      <c r="L462" s="129"/>
      <c r="M462" s="129"/>
      <c r="N462" s="129"/>
      <c r="O462" s="129"/>
    </row>
    <row r="463" spans="1:15">
      <c r="A463" s="1">
        <v>462</v>
      </c>
      <c r="B463" s="129"/>
      <c r="C463" s="129"/>
      <c r="D463" s="129"/>
      <c r="E463" s="129"/>
      <c r="F463" s="129"/>
      <c r="G463" s="129"/>
      <c r="H463" s="129" t="str">
        <f>IF(B463="","",VLOOKUP(男子!B479,'登録データ（男）'!$A$3:$AA$2000,5,FALSE))</f>
        <v/>
      </c>
      <c r="I463" s="129"/>
      <c r="J463" s="129"/>
      <c r="K463" s="129"/>
      <c r="L463" s="129"/>
      <c r="M463" s="129"/>
      <c r="N463" s="129"/>
      <c r="O463" s="129"/>
    </row>
    <row r="464" spans="1:15">
      <c r="A464" s="1">
        <v>463</v>
      </c>
      <c r="B464" s="129"/>
      <c r="C464" s="129"/>
      <c r="D464" s="129"/>
      <c r="E464" s="129"/>
      <c r="F464" s="129"/>
      <c r="G464" s="129"/>
      <c r="H464" s="129" t="str">
        <f>IF(B464="","",VLOOKUP(男子!B480,'登録データ（男）'!$A$3:$AA$2000,5,FALSE))</f>
        <v/>
      </c>
      <c r="I464" s="129"/>
      <c r="J464" s="129"/>
      <c r="K464" s="129"/>
      <c r="L464" s="129"/>
      <c r="M464" s="129"/>
      <c r="N464" s="129"/>
      <c r="O464" s="129"/>
    </row>
    <row r="465" spans="1:15">
      <c r="A465" s="1">
        <v>464</v>
      </c>
      <c r="B465" s="129"/>
      <c r="C465" s="129"/>
      <c r="D465" s="129"/>
      <c r="E465" s="129"/>
      <c r="F465" s="129"/>
      <c r="G465" s="129"/>
      <c r="H465" s="129" t="str">
        <f>IF(B465="","",VLOOKUP(男子!B481,'登録データ（男）'!$A$3:$AA$2000,5,FALSE))</f>
        <v/>
      </c>
      <c r="I465" s="129"/>
      <c r="J465" s="129"/>
      <c r="K465" s="129"/>
      <c r="L465" s="129"/>
      <c r="M465" s="129"/>
      <c r="N465" s="129"/>
      <c r="O465" s="129"/>
    </row>
    <row r="466" spans="1:15">
      <c r="A466" s="1">
        <v>465</v>
      </c>
      <c r="B466" s="129"/>
      <c r="C466" s="129"/>
      <c r="D466" s="129"/>
      <c r="E466" s="129"/>
      <c r="F466" s="129"/>
      <c r="G466" s="129"/>
      <c r="H466" s="129" t="str">
        <f>IF(B466="","",VLOOKUP(男子!B482,'登録データ（男）'!$A$3:$AA$2000,5,FALSE))</f>
        <v/>
      </c>
      <c r="I466" s="129"/>
      <c r="J466" s="129"/>
      <c r="K466" s="129"/>
      <c r="L466" s="129"/>
      <c r="M466" s="129"/>
      <c r="N466" s="129"/>
      <c r="O466" s="129"/>
    </row>
    <row r="467" spans="1:15">
      <c r="A467" s="1">
        <v>466</v>
      </c>
      <c r="B467" s="129"/>
      <c r="C467" s="129"/>
      <c r="D467" s="129"/>
      <c r="E467" s="129"/>
      <c r="F467" s="129"/>
      <c r="G467" s="129"/>
      <c r="H467" s="129" t="str">
        <f>IF(B467="","",VLOOKUP(男子!B483,'登録データ（男）'!$A$3:$AA$2000,5,FALSE))</f>
        <v/>
      </c>
      <c r="I467" s="129"/>
      <c r="J467" s="129"/>
      <c r="K467" s="129"/>
      <c r="L467" s="129"/>
      <c r="M467" s="129"/>
      <c r="N467" s="129"/>
      <c r="O467" s="129"/>
    </row>
    <row r="468" spans="1:15">
      <c r="A468" s="1">
        <v>467</v>
      </c>
      <c r="B468" s="129"/>
      <c r="C468" s="129"/>
      <c r="D468" s="129"/>
      <c r="E468" s="129"/>
      <c r="F468" s="129"/>
      <c r="G468" s="129"/>
      <c r="H468" s="129" t="str">
        <f>IF(B468="","",VLOOKUP(男子!B484,'登録データ（男）'!$A$3:$AA$2000,5,FALSE))</f>
        <v/>
      </c>
      <c r="I468" s="129"/>
      <c r="J468" s="129"/>
      <c r="K468" s="129"/>
      <c r="L468" s="129"/>
      <c r="M468" s="129"/>
      <c r="N468" s="129"/>
      <c r="O468" s="129"/>
    </row>
    <row r="469" spans="1:15">
      <c r="A469" s="1">
        <v>468</v>
      </c>
      <c r="B469" s="129"/>
      <c r="C469" s="129"/>
      <c r="D469" s="129"/>
      <c r="E469" s="129"/>
      <c r="F469" s="129"/>
      <c r="G469" s="129"/>
      <c r="H469" s="129" t="str">
        <f>IF(B469="","",VLOOKUP(男子!B485,'登録データ（男）'!$A$3:$AA$2000,5,FALSE))</f>
        <v/>
      </c>
      <c r="I469" s="129"/>
      <c r="J469" s="129"/>
      <c r="K469" s="129"/>
      <c r="L469" s="129"/>
      <c r="M469" s="129"/>
      <c r="N469" s="129"/>
      <c r="O469" s="129"/>
    </row>
    <row r="470" spans="1:15">
      <c r="A470" s="1">
        <v>469</v>
      </c>
      <c r="B470" s="129"/>
      <c r="C470" s="129"/>
      <c r="D470" s="129"/>
      <c r="E470" s="129"/>
      <c r="F470" s="129"/>
      <c r="G470" s="129"/>
      <c r="H470" s="129" t="str">
        <f>IF(B470="","",VLOOKUP(男子!B486,'登録データ（男）'!$A$3:$AA$2000,5,FALSE))</f>
        <v/>
      </c>
      <c r="I470" s="129"/>
      <c r="J470" s="129"/>
      <c r="K470" s="129"/>
      <c r="L470" s="129"/>
      <c r="M470" s="129"/>
      <c r="N470" s="129"/>
      <c r="O470" s="129"/>
    </row>
    <row r="471" spans="1:15">
      <c r="A471" s="1">
        <v>470</v>
      </c>
      <c r="B471" s="129"/>
      <c r="C471" s="129"/>
      <c r="D471" s="129"/>
      <c r="E471" s="129"/>
      <c r="F471" s="129"/>
      <c r="G471" s="129"/>
      <c r="H471" s="129" t="str">
        <f>IF(B471="","",VLOOKUP(男子!B487,'登録データ（男）'!$A$3:$AA$2000,5,FALSE))</f>
        <v/>
      </c>
      <c r="I471" s="129"/>
      <c r="J471" s="129"/>
      <c r="K471" s="129"/>
      <c r="L471" s="129"/>
      <c r="M471" s="129"/>
      <c r="N471" s="129"/>
      <c r="O471" s="129"/>
    </row>
    <row r="472" spans="1:15">
      <c r="A472" s="1">
        <v>471</v>
      </c>
      <c r="B472" s="129"/>
      <c r="C472" s="129"/>
      <c r="D472" s="129"/>
      <c r="E472" s="129"/>
      <c r="F472" s="129"/>
      <c r="G472" s="129"/>
      <c r="H472" s="129" t="str">
        <f>IF(B472="","",VLOOKUP(男子!B488,'登録データ（男）'!$A$3:$AA$2000,5,FALSE))</f>
        <v/>
      </c>
      <c r="I472" s="129"/>
      <c r="J472" s="129"/>
      <c r="K472" s="129"/>
      <c r="L472" s="129"/>
      <c r="M472" s="129"/>
      <c r="N472" s="129"/>
      <c r="O472" s="129"/>
    </row>
    <row r="473" spans="1:15">
      <c r="A473" s="1">
        <v>472</v>
      </c>
      <c r="B473" s="129"/>
      <c r="C473" s="129"/>
      <c r="D473" s="129"/>
      <c r="E473" s="129"/>
      <c r="F473" s="129"/>
      <c r="G473" s="129"/>
      <c r="H473" s="129" t="str">
        <f>IF(B473="","",VLOOKUP(男子!B489,'登録データ（男）'!$A$3:$AA$2000,5,FALSE))</f>
        <v/>
      </c>
      <c r="I473" s="129"/>
      <c r="J473" s="129"/>
      <c r="K473" s="129"/>
      <c r="L473" s="129"/>
      <c r="M473" s="129"/>
      <c r="N473" s="129"/>
      <c r="O473" s="129"/>
    </row>
    <row r="474" spans="1:15">
      <c r="A474" s="1">
        <v>473</v>
      </c>
      <c r="B474" s="129"/>
      <c r="C474" s="129"/>
      <c r="D474" s="129"/>
      <c r="E474" s="129"/>
      <c r="F474" s="129"/>
      <c r="G474" s="129"/>
      <c r="H474" s="129" t="str">
        <f>IF(B474="","",VLOOKUP(男子!B490,'登録データ（男）'!$A$3:$AA$2000,5,FALSE))</f>
        <v/>
      </c>
      <c r="I474" s="129"/>
      <c r="J474" s="129"/>
      <c r="K474" s="129"/>
      <c r="L474" s="129"/>
      <c r="M474" s="129"/>
      <c r="N474" s="129"/>
      <c r="O474" s="129"/>
    </row>
    <row r="475" spans="1:15">
      <c r="A475" s="1">
        <v>474</v>
      </c>
      <c r="B475" s="129"/>
      <c r="C475" s="129"/>
      <c r="D475" s="129"/>
      <c r="E475" s="129"/>
      <c r="F475" s="129"/>
      <c r="G475" s="129"/>
      <c r="H475" s="129" t="str">
        <f>IF(B475="","",VLOOKUP(男子!B491,'登録データ（男）'!$A$3:$AA$2000,5,FALSE))</f>
        <v/>
      </c>
      <c r="I475" s="129"/>
      <c r="J475" s="129"/>
      <c r="K475" s="129"/>
      <c r="L475" s="129"/>
      <c r="M475" s="129"/>
      <c r="N475" s="129"/>
      <c r="O475" s="129"/>
    </row>
    <row r="476" spans="1:15">
      <c r="A476" s="1">
        <v>475</v>
      </c>
      <c r="B476" s="129"/>
      <c r="C476" s="129"/>
      <c r="D476" s="129"/>
      <c r="E476" s="129"/>
      <c r="F476" s="129"/>
      <c r="G476" s="129"/>
      <c r="H476" s="129" t="str">
        <f>IF(B476="","",VLOOKUP(男子!B492,'登録データ（男）'!$A$3:$AA$2000,5,FALSE))</f>
        <v/>
      </c>
      <c r="I476" s="129"/>
      <c r="J476" s="129"/>
      <c r="K476" s="129"/>
      <c r="L476" s="129"/>
      <c r="M476" s="129"/>
      <c r="N476" s="129"/>
      <c r="O476" s="129"/>
    </row>
    <row r="477" spans="1:15">
      <c r="A477" s="1">
        <v>476</v>
      </c>
      <c r="B477" s="129"/>
      <c r="C477" s="129"/>
      <c r="D477" s="129"/>
      <c r="E477" s="129"/>
      <c r="F477" s="129"/>
      <c r="G477" s="129"/>
      <c r="H477" s="129" t="str">
        <f>IF(B477="","",VLOOKUP(男子!B493,'登録データ（男）'!$A$3:$AA$2000,5,FALSE))</f>
        <v/>
      </c>
      <c r="I477" s="129"/>
      <c r="J477" s="129"/>
      <c r="K477" s="129"/>
      <c r="L477" s="129"/>
      <c r="M477" s="129"/>
      <c r="N477" s="129"/>
      <c r="O477" s="129"/>
    </row>
    <row r="478" spans="1:15">
      <c r="B478" s="129"/>
      <c r="C478" s="129"/>
      <c r="D478" s="129"/>
      <c r="E478" s="129"/>
      <c r="F478" s="129"/>
      <c r="G478" s="129"/>
      <c r="H478" s="129" t="str">
        <f>IF(B478="","",VLOOKUP(男子!B494,'登録データ（男）'!$A$3:$AA$2000,5,FALSE))</f>
        <v/>
      </c>
      <c r="I478" s="129"/>
      <c r="J478" s="129"/>
      <c r="K478" s="129"/>
      <c r="L478" s="129"/>
      <c r="M478" s="129"/>
      <c r="N478" s="129"/>
      <c r="O478" s="129"/>
    </row>
    <row r="479" spans="1:15">
      <c r="B479" s="129"/>
      <c r="C479" s="129"/>
      <c r="D479" s="129"/>
      <c r="E479" s="129"/>
      <c r="F479" s="129"/>
      <c r="G479" s="129"/>
      <c r="H479" s="129" t="str">
        <f>IF(B479="","",VLOOKUP(男子!B495,'登録データ（男）'!$A$3:$AA$2000,5,FALSE))</f>
        <v/>
      </c>
      <c r="I479" s="129"/>
      <c r="J479" s="129"/>
      <c r="K479" s="129"/>
      <c r="L479" s="129"/>
      <c r="M479" s="129"/>
      <c r="N479" s="129"/>
      <c r="O479" s="129"/>
    </row>
    <row r="480" spans="1:15">
      <c r="B480" s="129"/>
      <c r="C480" s="129"/>
      <c r="D480" s="129"/>
      <c r="E480" s="129"/>
      <c r="F480" s="129"/>
      <c r="G480" s="129"/>
      <c r="H480" s="129" t="str">
        <f>IF(B480="","",VLOOKUP(男子!B496,'登録データ（男）'!$A$3:$AA$2000,5,FALSE))</f>
        <v/>
      </c>
      <c r="I480" s="129"/>
      <c r="J480" s="129"/>
      <c r="K480" s="129"/>
      <c r="L480" s="129"/>
      <c r="M480" s="129"/>
      <c r="N480" s="129"/>
      <c r="O480" s="129"/>
    </row>
    <row r="481" spans="2:15">
      <c r="B481" s="129"/>
      <c r="C481" s="129"/>
      <c r="D481" s="129"/>
      <c r="E481" s="129"/>
      <c r="F481" s="129"/>
      <c r="G481" s="129"/>
      <c r="H481" s="129" t="str">
        <f>IF(B481="","",VLOOKUP(男子!B497,'登録データ（男）'!$A$3:$AA$2000,5,FALSE))</f>
        <v/>
      </c>
      <c r="I481" s="129"/>
      <c r="J481" s="129"/>
      <c r="K481" s="129"/>
      <c r="L481" s="129"/>
      <c r="M481" s="129"/>
      <c r="N481" s="129"/>
      <c r="O481" s="129"/>
    </row>
    <row r="482" spans="2:15">
      <c r="B482" s="129"/>
      <c r="C482" s="129"/>
      <c r="D482" s="129"/>
      <c r="E482" s="129"/>
      <c r="F482" s="129"/>
      <c r="G482" s="129"/>
      <c r="H482" s="129" t="str">
        <f>IF(B482="","",VLOOKUP(男子!B498,'登録データ（男）'!$A$3:$AA$2000,5,FALSE))</f>
        <v/>
      </c>
      <c r="I482" s="129"/>
      <c r="J482" s="129"/>
      <c r="K482" s="129"/>
      <c r="L482" s="129"/>
      <c r="M482" s="129"/>
      <c r="N482" s="129"/>
      <c r="O482" s="129"/>
    </row>
    <row r="483" spans="2:15">
      <c r="B483" s="129"/>
      <c r="C483" s="129"/>
      <c r="D483" s="129"/>
      <c r="E483" s="129"/>
      <c r="F483" s="129"/>
      <c r="G483" s="129"/>
      <c r="H483" s="129" t="str">
        <f>IF(B483="","",VLOOKUP(男子!B499,'登録データ（男）'!$A$3:$AA$2000,5,FALSE))</f>
        <v/>
      </c>
      <c r="I483" s="129"/>
      <c r="J483" s="129"/>
      <c r="K483" s="129"/>
      <c r="L483" s="129"/>
      <c r="M483" s="129"/>
      <c r="N483" s="129"/>
      <c r="O483" s="129"/>
    </row>
    <row r="484" spans="2:15">
      <c r="B484" s="129"/>
      <c r="C484" s="129"/>
      <c r="D484" s="129"/>
      <c r="E484" s="129"/>
      <c r="F484" s="129"/>
      <c r="G484" s="129"/>
      <c r="H484" s="129" t="str">
        <f>IF(B484="","",VLOOKUP(男子!B500,'登録データ（男）'!$A$3:$AA$2000,5,FALSE))</f>
        <v/>
      </c>
      <c r="I484" s="129"/>
      <c r="J484" s="129"/>
      <c r="K484" s="129"/>
      <c r="L484" s="129"/>
      <c r="M484" s="129"/>
      <c r="N484" s="129"/>
      <c r="O484" s="129"/>
    </row>
    <row r="485" spans="2:15">
      <c r="B485" s="129"/>
      <c r="C485" s="129"/>
      <c r="D485" s="129"/>
      <c r="E485" s="129"/>
      <c r="F485" s="129"/>
      <c r="G485" s="129"/>
      <c r="H485" s="129" t="str">
        <f>IF(B485="","",VLOOKUP(男子!B501,'登録データ（男）'!$A$3:$AA$2000,5,FALSE))</f>
        <v/>
      </c>
      <c r="I485" s="129"/>
      <c r="J485" s="129"/>
      <c r="K485" s="129"/>
      <c r="L485" s="129"/>
      <c r="M485" s="129"/>
      <c r="N485" s="129"/>
      <c r="O485" s="129"/>
    </row>
    <row r="486" spans="2:15">
      <c r="B486" s="129"/>
      <c r="C486" s="129"/>
      <c r="D486" s="129"/>
      <c r="E486" s="129"/>
      <c r="F486" s="129"/>
      <c r="G486" s="129"/>
      <c r="H486" s="129" t="str">
        <f>IF(B486="","",VLOOKUP(男子!B502,'登録データ（男）'!$A$3:$AA$2000,5,FALSE))</f>
        <v/>
      </c>
      <c r="I486" s="129"/>
      <c r="J486" s="129"/>
      <c r="K486" s="129"/>
      <c r="L486" s="129"/>
      <c r="M486" s="129"/>
      <c r="N486" s="129"/>
      <c r="O486" s="129"/>
    </row>
    <row r="487" spans="2:15">
      <c r="B487" s="129"/>
      <c r="C487" s="129"/>
      <c r="D487" s="129"/>
      <c r="E487" s="129"/>
      <c r="F487" s="129"/>
      <c r="G487" s="129"/>
      <c r="H487" s="129" t="str">
        <f>IF(B487="","",VLOOKUP(男子!B503,'登録データ（男）'!$A$3:$AA$2000,5,FALSE))</f>
        <v/>
      </c>
      <c r="I487" s="129"/>
      <c r="J487" s="129"/>
      <c r="K487" s="129"/>
      <c r="L487" s="129"/>
      <c r="M487" s="129"/>
      <c r="N487" s="129"/>
      <c r="O487" s="129"/>
    </row>
    <row r="488" spans="2:15">
      <c r="B488" s="129"/>
      <c r="C488" s="129"/>
      <c r="D488" s="129"/>
      <c r="E488" s="129"/>
      <c r="F488" s="129"/>
      <c r="G488" s="129"/>
      <c r="H488" s="129" t="str">
        <f>IF(B488="","",VLOOKUP(男子!B504,'登録データ（男）'!$A$3:$AA$2000,5,FALSE))</f>
        <v/>
      </c>
      <c r="I488" s="129"/>
      <c r="J488" s="129"/>
      <c r="K488" s="129"/>
      <c r="L488" s="129"/>
      <c r="M488" s="129"/>
      <c r="N488" s="129"/>
      <c r="O488" s="129"/>
    </row>
    <row r="489" spans="2:15">
      <c r="B489" s="129"/>
      <c r="C489" s="129"/>
      <c r="D489" s="129"/>
      <c r="E489" s="129"/>
      <c r="F489" s="129"/>
      <c r="G489" s="129"/>
      <c r="H489" s="129" t="str">
        <f>IF(B489="","",VLOOKUP(男子!B505,'登録データ（男）'!$A$3:$AA$2000,5,FALSE))</f>
        <v/>
      </c>
      <c r="I489" s="129"/>
      <c r="J489" s="129"/>
      <c r="K489" s="129"/>
      <c r="L489" s="129"/>
      <c r="M489" s="129"/>
      <c r="N489" s="129"/>
      <c r="O489" s="129"/>
    </row>
    <row r="490" spans="2:15">
      <c r="B490" s="129"/>
      <c r="C490" s="129"/>
      <c r="D490" s="129"/>
      <c r="E490" s="129"/>
      <c r="F490" s="129"/>
      <c r="G490" s="129"/>
      <c r="H490" s="129" t="str">
        <f>IF(B490="","",VLOOKUP(男子!B506,'登録データ（男）'!$A$3:$AA$2000,5,FALSE))</f>
        <v/>
      </c>
      <c r="I490" s="129"/>
      <c r="J490" s="129"/>
      <c r="K490" s="129"/>
      <c r="L490" s="129"/>
      <c r="M490" s="129"/>
      <c r="N490" s="129"/>
      <c r="O490" s="129"/>
    </row>
    <row r="491" spans="2:15">
      <c r="B491" s="129"/>
      <c r="C491" s="129"/>
      <c r="D491" s="129"/>
      <c r="E491" s="129"/>
      <c r="F491" s="129"/>
      <c r="G491" s="129"/>
      <c r="H491" s="129" t="str">
        <f>IF(B491="","",VLOOKUP(男子!B507,'登録データ（男）'!$A$3:$AA$2000,5,FALSE))</f>
        <v/>
      </c>
      <c r="I491" s="129"/>
      <c r="J491" s="129"/>
      <c r="K491" s="129"/>
      <c r="L491" s="129"/>
      <c r="M491" s="129"/>
      <c r="N491" s="129"/>
      <c r="O491" s="129"/>
    </row>
    <row r="492" spans="2:15">
      <c r="B492" s="129"/>
      <c r="C492" s="129"/>
      <c r="D492" s="129"/>
      <c r="E492" s="129"/>
      <c r="F492" s="129"/>
      <c r="G492" s="129"/>
      <c r="H492" s="129" t="str">
        <f>IF(B492="","",VLOOKUP(男子!B508,'登録データ（男）'!$A$3:$AA$2000,5,FALSE))</f>
        <v/>
      </c>
      <c r="I492" s="129"/>
      <c r="J492" s="129"/>
      <c r="K492" s="129"/>
      <c r="L492" s="129"/>
      <c r="M492" s="129"/>
      <c r="N492" s="129"/>
      <c r="O492" s="129"/>
    </row>
    <row r="493" spans="2:15">
      <c r="B493" s="129"/>
      <c r="C493" s="129"/>
      <c r="D493" s="129"/>
      <c r="E493" s="129"/>
      <c r="F493" s="129"/>
      <c r="G493" s="129"/>
      <c r="H493" s="129" t="str">
        <f>IF(B493="","",VLOOKUP(男子!B509,'登録データ（男）'!$A$3:$AA$2000,5,FALSE))</f>
        <v/>
      </c>
      <c r="I493" s="129"/>
      <c r="J493" s="129"/>
      <c r="K493" s="129"/>
      <c r="L493" s="129"/>
      <c r="M493" s="129"/>
      <c r="N493" s="129"/>
      <c r="O493" s="129"/>
    </row>
    <row r="494" spans="2:15">
      <c r="B494" s="129"/>
      <c r="C494" s="129"/>
      <c r="D494" s="129"/>
      <c r="E494" s="129"/>
      <c r="F494" s="129"/>
      <c r="G494" s="129"/>
      <c r="H494" s="129" t="str">
        <f>IF(B494="","",VLOOKUP(男子!B510,'登録データ（男）'!$A$3:$AA$2000,5,FALSE))</f>
        <v/>
      </c>
      <c r="I494" s="129"/>
      <c r="J494" s="129"/>
      <c r="K494" s="129"/>
      <c r="L494" s="129"/>
      <c r="M494" s="129"/>
      <c r="N494" s="129"/>
      <c r="O494" s="129"/>
    </row>
    <row r="495" spans="2:15">
      <c r="B495" s="129"/>
      <c r="C495" s="129"/>
      <c r="D495" s="129"/>
      <c r="E495" s="129"/>
      <c r="F495" s="129"/>
      <c r="G495" s="129"/>
      <c r="H495" s="129" t="str">
        <f>IF(B495="","",VLOOKUP(男子!B511,'登録データ（男）'!$A$3:$AA$2000,5,FALSE))</f>
        <v/>
      </c>
      <c r="I495" s="129"/>
      <c r="J495" s="129"/>
      <c r="K495" s="129"/>
      <c r="L495" s="129"/>
      <c r="M495" s="129"/>
      <c r="N495" s="129"/>
      <c r="O495" s="129"/>
    </row>
    <row r="496" spans="2:15">
      <c r="B496" s="129"/>
      <c r="C496" s="129"/>
      <c r="D496" s="129"/>
      <c r="E496" s="129"/>
      <c r="F496" s="129"/>
      <c r="G496" s="129"/>
      <c r="H496" s="129" t="str">
        <f>IF(B496="","",VLOOKUP(男子!B512,'登録データ（男）'!$A$3:$AA$2000,5,FALSE))</f>
        <v/>
      </c>
      <c r="I496" s="129"/>
      <c r="J496" s="129"/>
      <c r="K496" s="129"/>
      <c r="L496" s="129"/>
      <c r="M496" s="129"/>
      <c r="N496" s="129"/>
      <c r="O496" s="129"/>
    </row>
    <row r="497" spans="2:15">
      <c r="B497" s="129"/>
      <c r="C497" s="129"/>
      <c r="D497" s="129"/>
      <c r="E497" s="129"/>
      <c r="F497" s="129"/>
      <c r="G497" s="129"/>
      <c r="H497" s="129" t="str">
        <f>IF(B497="","",VLOOKUP(男子!B513,'登録データ（男）'!$A$3:$AA$2000,5,FALSE))</f>
        <v/>
      </c>
      <c r="I497" s="129"/>
      <c r="J497" s="129"/>
      <c r="K497" s="129"/>
      <c r="L497" s="129"/>
      <c r="M497" s="129"/>
      <c r="N497" s="129"/>
      <c r="O497" s="129"/>
    </row>
    <row r="498" spans="2:15">
      <c r="B498" s="129"/>
      <c r="C498" s="129"/>
      <c r="D498" s="129"/>
      <c r="E498" s="129"/>
      <c r="F498" s="129"/>
      <c r="G498" s="129"/>
      <c r="H498" s="129" t="str">
        <f>IF(B498="","",VLOOKUP(男子!B514,'登録データ（男）'!$A$3:$AA$2000,5,FALSE))</f>
        <v/>
      </c>
      <c r="I498" s="129"/>
      <c r="J498" s="129"/>
      <c r="K498" s="129"/>
      <c r="L498" s="129"/>
      <c r="M498" s="129"/>
      <c r="N498" s="129"/>
      <c r="O498" s="129"/>
    </row>
    <row r="499" spans="2:15">
      <c r="B499" s="129"/>
      <c r="C499" s="129"/>
      <c r="D499" s="129"/>
      <c r="E499" s="129"/>
      <c r="F499" s="129"/>
      <c r="G499" s="129"/>
      <c r="H499" s="129" t="str">
        <f>IF(B499="","",VLOOKUP(男子!B515,'登録データ（男）'!$A$3:$AA$2000,5,FALSE))</f>
        <v/>
      </c>
      <c r="I499" s="129"/>
      <c r="J499" s="129"/>
      <c r="K499" s="129"/>
      <c r="L499" s="129"/>
      <c r="M499" s="129"/>
      <c r="N499" s="129"/>
      <c r="O499" s="129"/>
    </row>
    <row r="500" spans="2:15">
      <c r="B500" s="129"/>
      <c r="C500" s="129"/>
      <c r="D500" s="129"/>
      <c r="E500" s="129"/>
      <c r="F500" s="129"/>
      <c r="G500" s="129"/>
      <c r="H500" s="129" t="str">
        <f>IF(B500="","",VLOOKUP(男子!B516,'登録データ（男）'!$A$3:$AA$2000,5,FALSE))</f>
        <v/>
      </c>
      <c r="I500" s="129"/>
      <c r="J500" s="129"/>
      <c r="K500" s="129"/>
      <c r="L500" s="129"/>
      <c r="M500" s="129"/>
      <c r="N500" s="129"/>
      <c r="O500" s="129"/>
    </row>
  </sheetData>
  <phoneticPr fontId="1"/>
  <pageMargins left="0.7" right="0.7" top="0.75" bottom="0.75" header="0.3" footer="0.3"/>
  <pageSetup paperSize="9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O300"/>
  <sheetViews>
    <sheetView zoomScaleNormal="100" workbookViewId="0">
      <selection activeCell="J10" sqref="J10"/>
    </sheetView>
  </sheetViews>
  <sheetFormatPr defaultColWidth="9" defaultRowHeight="12.75"/>
  <cols>
    <col min="1" max="1" width="9" style="1"/>
    <col min="2" max="2" width="16.5" style="1" customWidth="1"/>
    <col min="3" max="3" width="15.8125" style="1" customWidth="1"/>
    <col min="4" max="4" width="13" style="1" customWidth="1"/>
    <col min="5" max="5" width="19.6875" style="1" customWidth="1"/>
    <col min="6" max="9" width="9" style="1"/>
    <col min="10" max="12" width="15.3125" style="1" customWidth="1"/>
    <col min="13" max="16384" width="9" style="1"/>
  </cols>
  <sheetData>
    <row r="1" spans="1:15">
      <c r="B1" s="1" t="s">
        <v>113</v>
      </c>
      <c r="C1" s="1" t="s">
        <v>114</v>
      </c>
      <c r="D1" s="1" t="s">
        <v>115</v>
      </c>
      <c r="E1" s="1" t="s">
        <v>648</v>
      </c>
      <c r="F1" s="1" t="s">
        <v>116</v>
      </c>
      <c r="G1" s="1" t="s">
        <v>117</v>
      </c>
      <c r="H1" s="1" t="s">
        <v>118</v>
      </c>
      <c r="I1" s="1" t="s">
        <v>119</v>
      </c>
      <c r="J1" s="1" t="s">
        <v>120</v>
      </c>
      <c r="K1" s="1" t="s">
        <v>121</v>
      </c>
      <c r="L1" s="1" t="s">
        <v>122</v>
      </c>
      <c r="M1" s="1" t="s">
        <v>651</v>
      </c>
      <c r="N1" s="1" t="s">
        <v>654</v>
      </c>
      <c r="O1" s="1" t="s">
        <v>655</v>
      </c>
    </row>
    <row r="2" spans="1:15" ht="17.649999999999999">
      <c r="A2" s="1">
        <v>1</v>
      </c>
      <c r="B2" s="1" t="str">
        <f>IF(女子!B18="","",女子!B18+200000000)</f>
        <v/>
      </c>
      <c r="C2" t="str">
        <f>IF(B2="","",CONCATENATE(女子!C18," ","(",女子!E18,")"))</f>
        <v/>
      </c>
      <c r="D2" s="1" t="str">
        <f>IF(B2="","",女子!D18)</f>
        <v/>
      </c>
      <c r="E2" s="1" t="str">
        <f ca="1">IF($C2="","",CONCATENATE(VLOOKUP(OFFSET(女子!$B$15,3*A2,0),'登録データ（女）'!$A$3:$J$2395,9,FALSE)," ",VLOOKUP(OFFSET(女子!$B$15,3*A2,0),'登録データ（女）'!$A$3:$J$2395,10,FALSE)," ","(",LEFT(VLOOKUP(OFFSET(女子!$B$15,3*A2,0),'登録データ（女）'!$A$3:$J$2395,8,FALSE),2),")"))</f>
        <v/>
      </c>
      <c r="F2" s="1" t="str">
        <f>IF(B2="","",2)</f>
        <v/>
      </c>
      <c r="G2" s="1" t="str">
        <f>IF(B2="","",VLOOKUP(基本情報登録!$D$10,'登録データ（男）'!$M$3:$O$33,3,FALSE))</f>
        <v/>
      </c>
      <c r="H2" s="1" t="str">
        <f>IF(B2="","",VLOOKUP(女子!B18,'登録データ（女）'!$A$3:$X$1000,5,FALSE))</f>
        <v/>
      </c>
      <c r="I2" s="1" t="str">
        <f>IF(B2="","",女子!B18)</f>
        <v/>
      </c>
      <c r="J2" s="1" t="str">
        <f>IF(B2="","",女子!AM18)</f>
        <v/>
      </c>
      <c r="K2" s="1" t="str">
        <f>IF(B2="","",女子!AM19)</f>
        <v/>
      </c>
      <c r="L2" s="1" t="str">
        <f>IF(B2="","",女子!AM20)</f>
        <v/>
      </c>
      <c r="M2" s="1" t="str">
        <f>IF(女子!BH18=0," notOP","OPN")</f>
        <v xml:space="preserve"> notOP</v>
      </c>
      <c r="N2" s="1" t="str">
        <f>IF(女子!BI18=0," notOP","OPN")</f>
        <v xml:space="preserve"> notOP</v>
      </c>
      <c r="O2" s="1" t="str">
        <f>IF(女子!BJ18=0," notOP","OPN")</f>
        <v xml:space="preserve"> notOP</v>
      </c>
    </row>
    <row r="3" spans="1:15" ht="17.649999999999999">
      <c r="A3" s="1">
        <v>2</v>
      </c>
      <c r="B3" s="1" t="str">
        <f>IF(女子!B21="","",女子!B21+200000000)</f>
        <v/>
      </c>
      <c r="C3" t="str">
        <f>IF(B3="","",CONCATENATE(女子!C21," ","(",女子!E21,")"))</f>
        <v/>
      </c>
      <c r="D3" s="1" t="str">
        <f>IF(B3="","",女子!D21)</f>
        <v/>
      </c>
      <c r="E3" s="1" t="str">
        <f ca="1">IF($C3="","",CONCATENATE(VLOOKUP(OFFSET(女子!$B$15,3*A3,0),'登録データ（女）'!$A$3:$J$2395,9,FALSE)," ",VLOOKUP(OFFSET(女子!$B$15,3*A3,0),'登録データ（女）'!$A$3:$J$2395,10,FALSE)," ","(",LEFT(VLOOKUP(OFFSET(女子!$B$15,3*A3,0),'登録データ（女）'!$A$3:$J$2395,8,FALSE),2),")"))</f>
        <v/>
      </c>
      <c r="F3" s="1" t="str">
        <f>IF(B3="","",2)</f>
        <v/>
      </c>
      <c r="G3" s="1" t="str">
        <f>IF(B3="","",VLOOKUP(基本情報登録!$D$10,'登録データ（男）'!$M$3:$O$33,3,FALSE))</f>
        <v/>
      </c>
      <c r="H3" s="1" t="str">
        <f>IF(B3="","",VLOOKUP(女子!B21,'登録データ（女）'!$A$3:$X$1000,5,FALSE))</f>
        <v/>
      </c>
      <c r="I3" s="1" t="str">
        <f>IF(B3="","",女子!B21)</f>
        <v/>
      </c>
      <c r="J3" s="1" t="str">
        <f>IF(B3="","",女子!AM21)</f>
        <v/>
      </c>
      <c r="K3" s="1" t="str">
        <f>IF(B3="","",女子!AM22)</f>
        <v/>
      </c>
      <c r="L3" s="1" t="str">
        <f>IF(B3="","",女子!AM23)</f>
        <v/>
      </c>
      <c r="M3" s="1" t="str">
        <f>IF(女子!BH19=0," notOP","OPN")</f>
        <v xml:space="preserve"> notOP</v>
      </c>
      <c r="N3" s="1" t="str">
        <f>IF(女子!BI19=0," notOP","OPN")</f>
        <v xml:space="preserve"> notOP</v>
      </c>
      <c r="O3" s="1" t="str">
        <f>IF(女子!BJ19=0," notOP","OPN")</f>
        <v xml:space="preserve"> notOP</v>
      </c>
    </row>
    <row r="4" spans="1:15" ht="17.649999999999999">
      <c r="A4" s="1">
        <v>3</v>
      </c>
      <c r="B4" s="1" t="str">
        <f>IF(女子!B24="","",女子!B24+200000000)</f>
        <v/>
      </c>
      <c r="C4" t="str">
        <f>IF(B4="","",CONCATENATE(女子!C24," ","(",女子!E24,")"))</f>
        <v/>
      </c>
      <c r="D4" s="1" t="str">
        <f>IF(B4="","",女子!D24)</f>
        <v/>
      </c>
      <c r="E4" s="1" t="str">
        <f ca="1">IF($C4="","",CONCATENATE(VLOOKUP(OFFSET(女子!$B$15,3*A4,0),'登録データ（女）'!$A$3:$J$2395,9,FALSE)," ",VLOOKUP(OFFSET(女子!$B$15,3*A4,0),'登録データ（女）'!$A$3:$J$2395,10,FALSE)," ","(",LEFT(VLOOKUP(OFFSET(女子!$B$15,3*A4,0),'登録データ（女）'!$A$3:$J$2395,8,FALSE),2),")"))</f>
        <v/>
      </c>
      <c r="F4" s="1" t="str">
        <f>IF(B4="","",2)</f>
        <v/>
      </c>
      <c r="G4" s="1" t="str">
        <f>IF(B4="","",VLOOKUP(基本情報登録!$D$10,'登録データ（男）'!$M$3:$O$33,3,FALSE))</f>
        <v/>
      </c>
      <c r="H4" s="1" t="str">
        <f>IF(B4="","",VLOOKUP(女子!B24,'登録データ（女）'!$A$3:$X$1000,5,FALSE))</f>
        <v/>
      </c>
      <c r="I4" s="1" t="str">
        <f>IF(B4="","",女子!B24)</f>
        <v/>
      </c>
      <c r="J4" s="1" t="str">
        <f>IF(B4="","",女子!AM24)</f>
        <v/>
      </c>
      <c r="K4" s="1" t="str">
        <f>IF(B4="","",女子!AM25)</f>
        <v/>
      </c>
      <c r="L4" s="1" t="str">
        <f>IF(B4="","",女子!AM26)</f>
        <v/>
      </c>
      <c r="M4" s="1" t="str">
        <f>IF(女子!BH20=0," notOP","OPN")</f>
        <v xml:space="preserve"> notOP</v>
      </c>
      <c r="N4" s="1" t="str">
        <f>IF(女子!BI20=0," notOP","OPN")</f>
        <v xml:space="preserve"> notOP</v>
      </c>
      <c r="O4" s="1" t="str">
        <f>IF(女子!BJ20=0," notOP","OPN")</f>
        <v xml:space="preserve"> notOP</v>
      </c>
    </row>
    <row r="5" spans="1:15" ht="17.649999999999999">
      <c r="A5" s="1">
        <v>4</v>
      </c>
      <c r="B5" s="1" t="str">
        <f>IF(女子!B27="","",女子!B27+200000000)</f>
        <v/>
      </c>
      <c r="C5" t="str">
        <f>IF(B5="","",CONCATENATE(女子!C27," ","(",女子!E27,")"))</f>
        <v/>
      </c>
      <c r="D5" s="1" t="str">
        <f>IF(B5="","",女子!D27)</f>
        <v/>
      </c>
      <c r="E5" s="1" t="str">
        <f ca="1">IF($C5="","",CONCATENATE(VLOOKUP(OFFSET(女子!$B$15,3*A5,0),'登録データ（女）'!$A$3:$J$2395,9,FALSE)," ",VLOOKUP(OFFSET(女子!$B$15,3*A5,0),'登録データ（女）'!$A$3:$J$2395,10,FALSE)," ","(",LEFT(VLOOKUP(OFFSET(女子!$B$15,3*A5,0),'登録データ（女）'!$A$3:$J$2395,8,FALSE),2),")"))</f>
        <v/>
      </c>
      <c r="F5" s="1" t="str">
        <f t="shared" ref="F5:F67" si="0">IF(B5="","",2)</f>
        <v/>
      </c>
      <c r="G5" s="1" t="str">
        <f>IF(B5="","",VLOOKUP(基本情報登録!$D$10,'登録データ（男）'!$M$3:$O$33,3,FALSE))</f>
        <v/>
      </c>
      <c r="H5" s="1" t="str">
        <f>IF(B5="","",VLOOKUP(女子!B27,'登録データ（女）'!$A$3:$X$1000,5,FALSE))</f>
        <v/>
      </c>
      <c r="I5" s="1" t="str">
        <f>IF(B5="","",女子!B27)</f>
        <v/>
      </c>
      <c r="J5" s="1" t="str">
        <f>IF(B5="","",女子!AM27)</f>
        <v/>
      </c>
      <c r="K5" s="1" t="str">
        <f>IF(B5="","",女子!AM28)</f>
        <v/>
      </c>
      <c r="L5" s="1" t="str">
        <f>IF(B5="","",女子!AM29)</f>
        <v/>
      </c>
      <c r="M5" s="1" t="str">
        <f>IF(女子!BH21=0," notOP","OPN")</f>
        <v xml:space="preserve"> notOP</v>
      </c>
      <c r="N5" s="1" t="str">
        <f>IF(女子!BI21=0," notOP","OPN")</f>
        <v xml:space="preserve"> notOP</v>
      </c>
      <c r="O5" s="1" t="str">
        <f>IF(女子!BJ21=0," notOP","OPN")</f>
        <v xml:space="preserve"> notOP</v>
      </c>
    </row>
    <row r="6" spans="1:15" ht="17.649999999999999">
      <c r="A6" s="1">
        <v>5</v>
      </c>
      <c r="B6" s="1" t="str">
        <f>IF(女子!B30="","",女子!B30+200000000)</f>
        <v/>
      </c>
      <c r="C6" t="str">
        <f>IF(B6="","",CONCATENATE(女子!C30," ","(",女子!E30,")"))</f>
        <v/>
      </c>
      <c r="D6" s="1" t="str">
        <f>IF(B6="","",女子!D30)</f>
        <v/>
      </c>
      <c r="E6" s="1" t="str">
        <f ca="1">IF($C6="","",CONCATENATE(VLOOKUP(OFFSET(女子!$B$15,3*A6,0),'登録データ（女）'!$A$3:$J$2395,9,FALSE)," ",VLOOKUP(OFFSET(女子!$B$15,3*A6,0),'登録データ（女）'!$A$3:$J$2395,10,FALSE)," ","(",LEFT(VLOOKUP(OFFSET(女子!$B$15,3*A6,0),'登録データ（女）'!$A$3:$J$2395,8,FALSE),2),")"))</f>
        <v/>
      </c>
      <c r="F6" s="1" t="str">
        <f t="shared" si="0"/>
        <v/>
      </c>
      <c r="G6" s="1" t="str">
        <f>IF(B6="","",VLOOKUP(基本情報登録!$D$10,'登録データ（男）'!$M$3:$O$33,3,FALSE))</f>
        <v/>
      </c>
      <c r="H6" s="1" t="str">
        <f>IF(B6="","",VLOOKUP(女子!B30,'登録データ（女）'!$A$3:$X$1000,5,FALSE))</f>
        <v/>
      </c>
      <c r="I6" s="1" t="str">
        <f>IF(B6="","",女子!B30)</f>
        <v/>
      </c>
      <c r="J6" s="1" t="str">
        <f>IF(B6="","",女子!AM30)</f>
        <v/>
      </c>
      <c r="K6" s="1" t="str">
        <f>IF(B6="","",女子!AM31)</f>
        <v/>
      </c>
      <c r="L6" s="1" t="str">
        <f>IF(B6="","",女子!AM32)</f>
        <v/>
      </c>
      <c r="M6" s="1" t="str">
        <f>IF(女子!BH22=0," notOP","OPN")</f>
        <v xml:space="preserve"> notOP</v>
      </c>
      <c r="N6" s="1" t="str">
        <f>IF(女子!BI22=0," notOP","OPN")</f>
        <v xml:space="preserve"> notOP</v>
      </c>
      <c r="O6" s="1" t="str">
        <f>IF(女子!BJ22=0," notOP","OPN")</f>
        <v xml:space="preserve"> notOP</v>
      </c>
    </row>
    <row r="7" spans="1:15" ht="17.649999999999999">
      <c r="A7" s="1">
        <v>6</v>
      </c>
      <c r="B7" s="1" t="str">
        <f>IF(女子!B33="","",女子!B33+200000000)</f>
        <v/>
      </c>
      <c r="C7" t="str">
        <f>IF(B7="","",CONCATENATE(女子!C33," ","(",女子!E33,")"))</f>
        <v/>
      </c>
      <c r="D7" s="1" t="str">
        <f>IF(B7="","",女子!D33)</f>
        <v/>
      </c>
      <c r="E7" s="1" t="str">
        <f ca="1">IF($C7="","",CONCATENATE(VLOOKUP(OFFSET(女子!$B$15,3*A7,0),'登録データ（女）'!$A$3:$J$2395,9,FALSE)," ",VLOOKUP(OFFSET(女子!$B$15,3*A7,0),'登録データ（女）'!$A$3:$J$2395,10,FALSE)," ","(",LEFT(VLOOKUP(OFFSET(女子!$B$15,3*A7,0),'登録データ（女）'!$A$3:$J$2395,8,FALSE),2),")"))</f>
        <v/>
      </c>
      <c r="F7" s="1" t="str">
        <f t="shared" si="0"/>
        <v/>
      </c>
      <c r="G7" s="1" t="str">
        <f>IF(B7="","",VLOOKUP(基本情報登録!$D$10,'登録データ（男）'!$M$3:$O$33,3,FALSE))</f>
        <v/>
      </c>
      <c r="H7" s="1" t="str">
        <f>IF(B7="","",VLOOKUP(女子!B33,'登録データ（女）'!$A$3:$X$1000,5,FALSE))</f>
        <v/>
      </c>
      <c r="I7" s="1" t="str">
        <f>IF(B7="","",女子!B33)</f>
        <v/>
      </c>
      <c r="J7" s="1" t="str">
        <f>IF(B7="","",女子!AM33)</f>
        <v/>
      </c>
      <c r="K7" s="1" t="str">
        <f>IF(B7="","",女子!AM34)</f>
        <v/>
      </c>
      <c r="L7" s="1" t="str">
        <f>IF(B7="","",女子!AM35)</f>
        <v/>
      </c>
      <c r="M7" s="1" t="str">
        <f>IF(女子!BH23=0," notOP","OPN")</f>
        <v xml:space="preserve"> notOP</v>
      </c>
      <c r="N7" s="1" t="str">
        <f>IF(女子!BI23=0," notOP","OPN")</f>
        <v xml:space="preserve"> notOP</v>
      </c>
      <c r="O7" s="1" t="str">
        <f>IF(女子!BJ23=0," notOP","OPN")</f>
        <v xml:space="preserve"> notOP</v>
      </c>
    </row>
    <row r="8" spans="1:15" ht="17.649999999999999">
      <c r="A8" s="1">
        <v>7</v>
      </c>
      <c r="B8" s="1" t="str">
        <f>IF(女子!B36="","",女子!B36+200000000)</f>
        <v/>
      </c>
      <c r="C8" t="str">
        <f>IF(B8="","",CONCATENATE(女子!C36," ","(",女子!E36,")"))</f>
        <v/>
      </c>
      <c r="D8" s="1" t="str">
        <f>IF(B8="","",女子!D36)</f>
        <v/>
      </c>
      <c r="E8" s="1" t="str">
        <f ca="1">IF($C8="","",CONCATENATE(VLOOKUP(OFFSET(女子!$B$15,3*A8,0),'登録データ（女）'!$A$3:$J$2395,9,FALSE)," ",VLOOKUP(OFFSET(女子!$B$15,3*A8,0),'登録データ（女）'!$A$3:$J$2395,10,FALSE)," ","(",LEFT(VLOOKUP(OFFSET(女子!$B$15,3*A8,0),'登録データ（女）'!$A$3:$J$2395,8,FALSE),2),")"))</f>
        <v/>
      </c>
      <c r="F8" s="1" t="str">
        <f t="shared" si="0"/>
        <v/>
      </c>
      <c r="G8" s="1" t="str">
        <f>IF(B8="","",VLOOKUP(基本情報登録!$D$10,'登録データ（男）'!$M$3:$O$33,3,FALSE))</f>
        <v/>
      </c>
      <c r="H8" s="1" t="str">
        <f>IF(B8="","",VLOOKUP(女子!B36,'登録データ（女）'!$A$3:$X$1000,5,FALSE))</f>
        <v/>
      </c>
      <c r="I8" s="1" t="str">
        <f>IF(B8="","",女子!B36)</f>
        <v/>
      </c>
      <c r="J8" s="1" t="str">
        <f>IF(B8="","",女子!AM36)</f>
        <v/>
      </c>
      <c r="K8" s="1" t="str">
        <f>IF(B8="","",女子!AM37)</f>
        <v/>
      </c>
      <c r="L8" s="1" t="str">
        <f>IF(B8="","",女子!AM38)</f>
        <v/>
      </c>
      <c r="M8" s="1" t="str">
        <f>IF(女子!BH24=0," notOP","OPN")</f>
        <v xml:space="preserve"> notOP</v>
      </c>
      <c r="N8" s="1" t="str">
        <f>IF(女子!BI24=0," notOP","OPN")</f>
        <v xml:space="preserve"> notOP</v>
      </c>
      <c r="O8" s="1" t="str">
        <f>IF(女子!BJ24=0," notOP","OPN")</f>
        <v xml:space="preserve"> notOP</v>
      </c>
    </row>
    <row r="9" spans="1:15" ht="17.649999999999999">
      <c r="A9" s="1">
        <v>8</v>
      </c>
      <c r="B9" s="1" t="str">
        <f>IF(女子!B39="","",女子!B39+200000000)</f>
        <v/>
      </c>
      <c r="C9" t="str">
        <f>IF(B9="","",CONCATENATE(女子!C39," ","(",女子!E39,")"))</f>
        <v/>
      </c>
      <c r="D9" s="1" t="str">
        <f>IF(B9="","",女子!D39)</f>
        <v/>
      </c>
      <c r="E9" s="1" t="str">
        <f ca="1">IF($C9="","",CONCATENATE(VLOOKUP(OFFSET(女子!$B$15,3*A9,0),'登録データ（女）'!$A$3:$J$2395,9,FALSE)," ",VLOOKUP(OFFSET(女子!$B$15,3*A9,0),'登録データ（女）'!$A$3:$J$2395,10,FALSE)," ","(",LEFT(VLOOKUP(OFFSET(女子!$B$15,3*A9,0),'登録データ（女）'!$A$3:$J$2395,8,FALSE),2),")"))</f>
        <v/>
      </c>
      <c r="F9" s="1" t="str">
        <f t="shared" si="0"/>
        <v/>
      </c>
      <c r="G9" s="1" t="str">
        <f>IF(B9="","",VLOOKUP(基本情報登録!$D$10,'登録データ（男）'!$M$3:$O$33,3,FALSE))</f>
        <v/>
      </c>
      <c r="H9" s="1" t="str">
        <f>IF(B9="","",VLOOKUP(女子!B39,'登録データ（女）'!$A$3:$X$1000,5,FALSE))</f>
        <v/>
      </c>
      <c r="I9" s="1" t="str">
        <f>IF(B9="","",女子!B39)</f>
        <v/>
      </c>
      <c r="J9" s="1" t="str">
        <f>IF(B9="","",女子!AM39)</f>
        <v/>
      </c>
      <c r="K9" s="1" t="str">
        <f>IF(B9="","",女子!AM40)</f>
        <v/>
      </c>
      <c r="L9" s="1" t="str">
        <f>IF(B9="","",女子!AM41)</f>
        <v/>
      </c>
      <c r="M9" s="1" t="str">
        <f>IF(女子!BH25=0," notOP","OPN")</f>
        <v xml:space="preserve"> notOP</v>
      </c>
      <c r="N9" s="1" t="str">
        <f>IF(女子!BI25=0," notOP","OPN")</f>
        <v xml:space="preserve"> notOP</v>
      </c>
      <c r="O9" s="1" t="str">
        <f>IF(女子!BJ25=0," notOP","OPN")</f>
        <v xml:space="preserve"> notOP</v>
      </c>
    </row>
    <row r="10" spans="1:15" ht="17.649999999999999">
      <c r="A10" s="1">
        <v>9</v>
      </c>
      <c r="B10" s="1" t="str">
        <f>IF(女子!B42="","",女子!B42+200000000)</f>
        <v/>
      </c>
      <c r="C10" t="str">
        <f>IF(B10="","",CONCATENATE(女子!C42," ","(",女子!E42,")"))</f>
        <v/>
      </c>
      <c r="D10" s="1" t="str">
        <f>IF(B10="","",女子!D42)</f>
        <v/>
      </c>
      <c r="E10" s="1" t="str">
        <f ca="1">IF($C10="","",CONCATENATE(VLOOKUP(OFFSET(女子!$B$15,3*A10,0),'登録データ（女）'!$A$3:$J$2395,9,FALSE)," ",VLOOKUP(OFFSET(女子!$B$15,3*A10,0),'登録データ（女）'!$A$3:$J$2395,10,FALSE)," ","(",LEFT(VLOOKUP(OFFSET(女子!$B$15,3*A10,0),'登録データ（女）'!$A$3:$J$2395,8,FALSE),2),")"))</f>
        <v/>
      </c>
      <c r="F10" s="1" t="str">
        <f t="shared" si="0"/>
        <v/>
      </c>
      <c r="G10" s="1" t="str">
        <f>IF(B10="","",VLOOKUP(基本情報登録!$D$10,'登録データ（男）'!$M$3:$O$33,3,FALSE))</f>
        <v/>
      </c>
      <c r="H10" s="1" t="str">
        <f>IF(B10="","",VLOOKUP(女子!B42,'登録データ（女）'!$A$3:$X$1000,5,FALSE))</f>
        <v/>
      </c>
      <c r="I10" s="1" t="str">
        <f>IF(B10="","",女子!B42)</f>
        <v/>
      </c>
      <c r="J10" s="1" t="str">
        <f>IF(B10="","",女子!AM42)</f>
        <v/>
      </c>
      <c r="K10" s="1" t="str">
        <f>IF(B10="","",女子!AM43)</f>
        <v/>
      </c>
      <c r="L10" s="1" t="str">
        <f>IF(B10="","",女子!AM44)</f>
        <v/>
      </c>
      <c r="M10" s="1" t="str">
        <f>IF(女子!BH26=0," notOP","OPN")</f>
        <v xml:space="preserve"> notOP</v>
      </c>
      <c r="N10" s="1" t="str">
        <f>IF(女子!BI26=0," notOP","OPN")</f>
        <v xml:space="preserve"> notOP</v>
      </c>
      <c r="O10" s="1" t="str">
        <f>IF(女子!BJ26=0," notOP","OPN")</f>
        <v xml:space="preserve"> notOP</v>
      </c>
    </row>
    <row r="11" spans="1:15" ht="17.649999999999999">
      <c r="A11" s="1">
        <v>10</v>
      </c>
      <c r="B11" s="1" t="str">
        <f>IF(女子!B45="","",女子!B45+200000000)</f>
        <v/>
      </c>
      <c r="C11" t="str">
        <f>IF(B11="","",CONCATENATE(女子!C45," ","(",女子!E45,")"))</f>
        <v/>
      </c>
      <c r="D11" s="1" t="str">
        <f>IF(B11="","",女子!D45)</f>
        <v/>
      </c>
      <c r="E11" s="1" t="str">
        <f ca="1">IF($C11="","",CONCATENATE(VLOOKUP(OFFSET(女子!$B$15,3*A11,0),'登録データ（女）'!$A$3:$J$2395,9,FALSE)," ",VLOOKUP(OFFSET(女子!$B$15,3*A11,0),'登録データ（女）'!$A$3:$J$2395,10,FALSE)," ","(",LEFT(VLOOKUP(OFFSET(女子!$B$15,3*A11,0),'登録データ（女）'!$A$3:$J$2395,8,FALSE),2),")"))</f>
        <v/>
      </c>
      <c r="F11" s="1" t="str">
        <f t="shared" si="0"/>
        <v/>
      </c>
      <c r="G11" s="1" t="str">
        <f>IF(B11="","",VLOOKUP(基本情報登録!$D$10,'登録データ（男）'!$M$3:$O$33,3,FALSE))</f>
        <v/>
      </c>
      <c r="H11" s="1" t="str">
        <f>IF(B11="","",VLOOKUP(女子!B45,'登録データ（女）'!$A$3:$X$1000,5,FALSE))</f>
        <v/>
      </c>
      <c r="I11" s="1" t="str">
        <f>IF(B11="","",女子!B45)</f>
        <v/>
      </c>
      <c r="J11" s="1" t="str">
        <f>IF(B11="","",女子!AM45)</f>
        <v/>
      </c>
      <c r="K11" s="1" t="str">
        <f>IF(B11="","",女子!AM46)</f>
        <v/>
      </c>
      <c r="L11" s="1" t="str">
        <f>IF(B11="","",女子!AM47)</f>
        <v/>
      </c>
      <c r="M11" s="1" t="str">
        <f>IF(女子!BH27=0," notOP","OPN")</f>
        <v xml:space="preserve"> notOP</v>
      </c>
      <c r="N11" s="1" t="str">
        <f>IF(女子!BI27=0," notOP","OPN")</f>
        <v xml:space="preserve"> notOP</v>
      </c>
      <c r="O11" s="1" t="str">
        <f>IF(女子!BJ27=0," notOP","OPN")</f>
        <v xml:space="preserve"> notOP</v>
      </c>
    </row>
    <row r="12" spans="1:15" ht="17.649999999999999">
      <c r="A12" s="1">
        <v>11</v>
      </c>
      <c r="B12" s="1" t="str">
        <f>IF(女子!B48="","",女子!B48+200000000)</f>
        <v/>
      </c>
      <c r="C12" t="str">
        <f>IF(B12="","",CONCATENATE(女子!C48," ","(",女子!E48,")"))</f>
        <v/>
      </c>
      <c r="D12" s="1" t="str">
        <f>IF(B12="","",女子!D48)</f>
        <v/>
      </c>
      <c r="E12" s="1" t="str">
        <f ca="1">IF($C12="","",CONCATENATE(VLOOKUP(OFFSET(女子!$B$15,3*A12,0),'登録データ（女）'!$A$3:$J$2395,9,FALSE)," ",VLOOKUP(OFFSET(女子!$B$15,3*A12,0),'登録データ（女）'!$A$3:$J$2395,10,FALSE)," ","(",LEFT(VLOOKUP(OFFSET(女子!$B$15,3*A12,0),'登録データ（女）'!$A$3:$J$2395,8,FALSE),2),")"))</f>
        <v/>
      </c>
      <c r="F12" s="1" t="str">
        <f t="shared" si="0"/>
        <v/>
      </c>
      <c r="G12" s="1" t="str">
        <f>IF(B12="","",VLOOKUP(基本情報登録!$D$10,'登録データ（男）'!$M$3:$O$33,3,FALSE))</f>
        <v/>
      </c>
      <c r="H12" s="1" t="str">
        <f>IF(B12="","",VLOOKUP(女子!B48,'登録データ（女）'!$A$3:$X$1000,5,FALSE))</f>
        <v/>
      </c>
      <c r="I12" s="1" t="str">
        <f>IF(B12="","",女子!B48)</f>
        <v/>
      </c>
      <c r="J12" s="1" t="str">
        <f>IF(B12="","",女子!AM48)</f>
        <v/>
      </c>
      <c r="K12" s="1" t="str">
        <f>IF(B12="","",女子!AM49)</f>
        <v/>
      </c>
      <c r="L12" s="1" t="str">
        <f>IF(B12="","",女子!AM50)</f>
        <v/>
      </c>
      <c r="M12" s="1" t="str">
        <f>IF(女子!BH28=0," notOP","OPN")</f>
        <v xml:space="preserve"> notOP</v>
      </c>
      <c r="N12" s="1" t="str">
        <f>IF(女子!BI28=0," notOP","OPN")</f>
        <v xml:space="preserve"> notOP</v>
      </c>
      <c r="O12" s="1" t="str">
        <f>IF(女子!BJ28=0," notOP","OPN")</f>
        <v xml:space="preserve"> notOP</v>
      </c>
    </row>
    <row r="13" spans="1:15" ht="17.649999999999999">
      <c r="A13" s="1">
        <v>12</v>
      </c>
      <c r="B13" s="1" t="str">
        <f>IF(女子!B51="","",女子!B51+200000000)</f>
        <v/>
      </c>
      <c r="C13" t="str">
        <f>IF(B13="","",CONCATENATE(女子!C51," ","(",女子!E51,")"))</f>
        <v/>
      </c>
      <c r="D13" s="1" t="str">
        <f>IF(B13="","",女子!D51)</f>
        <v/>
      </c>
      <c r="E13" s="1" t="str">
        <f ca="1">IF($C13="","",CONCATENATE(VLOOKUP(OFFSET(女子!$B$15,3*A13,0),'登録データ（女）'!$A$3:$J$2395,9,FALSE)," ",VLOOKUP(OFFSET(女子!$B$15,3*A13,0),'登録データ（女）'!$A$3:$J$2395,10,FALSE)," ","(",LEFT(VLOOKUP(OFFSET(女子!$B$15,3*A13,0),'登録データ（女）'!$A$3:$J$2395,8,FALSE),2),")"))</f>
        <v/>
      </c>
      <c r="F13" s="1" t="str">
        <f t="shared" si="0"/>
        <v/>
      </c>
      <c r="G13" s="1" t="str">
        <f>IF(B13="","",VLOOKUP(基本情報登録!$D$10,'登録データ（男）'!$M$3:$O$33,3,FALSE))</f>
        <v/>
      </c>
      <c r="H13" s="1" t="str">
        <f>IF(B13="","",VLOOKUP(女子!B51,'登録データ（女）'!$A$3:$X$1000,5,FALSE))</f>
        <v/>
      </c>
      <c r="I13" s="1" t="str">
        <f>IF(B13="","",女子!B51)</f>
        <v/>
      </c>
      <c r="J13" s="1" t="str">
        <f>IF(B13="","",女子!AM51)</f>
        <v/>
      </c>
      <c r="K13" s="1" t="str">
        <f>IF(B13="","",女子!AM52)</f>
        <v/>
      </c>
      <c r="L13" s="1" t="str">
        <f>IF(B13="","",女子!AM53)</f>
        <v/>
      </c>
      <c r="M13" s="1" t="str">
        <f>IF(女子!BH29=0," notOP","OPN")</f>
        <v xml:space="preserve"> notOP</v>
      </c>
      <c r="N13" s="1" t="str">
        <f>IF(女子!BI29=0," notOP","OPN")</f>
        <v xml:space="preserve"> notOP</v>
      </c>
      <c r="O13" s="1" t="str">
        <f>IF(女子!BJ29=0," notOP","OPN")</f>
        <v xml:space="preserve"> notOP</v>
      </c>
    </row>
    <row r="14" spans="1:15" ht="17.649999999999999">
      <c r="A14" s="1">
        <v>13</v>
      </c>
      <c r="B14" s="1" t="str">
        <f>IF(女子!B54="","",女子!B54+200000000)</f>
        <v/>
      </c>
      <c r="C14" t="str">
        <f>IF(B14="","",CONCATENATE(女子!C54," ","(",女子!E54,")"))</f>
        <v/>
      </c>
      <c r="D14" s="1" t="str">
        <f>IF(B14="","",女子!D54)</f>
        <v/>
      </c>
      <c r="E14" s="1" t="str">
        <f ca="1">IF($C14="","",CONCATENATE(VLOOKUP(OFFSET(女子!$B$15,3*A14,0),'登録データ（女）'!$A$3:$J$2395,9,FALSE)," ",VLOOKUP(OFFSET(女子!$B$15,3*A14,0),'登録データ（女）'!$A$3:$J$2395,10,FALSE)," ","(",LEFT(VLOOKUP(OFFSET(女子!$B$15,3*A14,0),'登録データ（女）'!$A$3:$J$2395,8,FALSE),2),")"))</f>
        <v/>
      </c>
      <c r="F14" s="1" t="str">
        <f t="shared" si="0"/>
        <v/>
      </c>
      <c r="G14" s="1" t="str">
        <f>IF(B14="","",VLOOKUP(基本情報登録!$D$10,'登録データ（男）'!$M$3:$O$33,3,FALSE))</f>
        <v/>
      </c>
      <c r="H14" s="1" t="str">
        <f>IF(B14="","",VLOOKUP(女子!B54,'登録データ（女）'!$A$3:$X$1000,5,FALSE))</f>
        <v/>
      </c>
      <c r="I14" s="1" t="str">
        <f>IF(B14="","",女子!B54)</f>
        <v/>
      </c>
      <c r="J14" s="1" t="str">
        <f>IF(B14="","",女子!AM54)</f>
        <v/>
      </c>
      <c r="K14" s="1" t="str">
        <f>IF(B14="","",女子!AM55)</f>
        <v/>
      </c>
      <c r="L14" s="1" t="str">
        <f>IF(B14="","",女子!AM56)</f>
        <v/>
      </c>
      <c r="M14" s="1" t="str">
        <f>IF(女子!BH30=0," notOP","OPN")</f>
        <v xml:space="preserve"> notOP</v>
      </c>
      <c r="N14" s="1" t="str">
        <f>IF(女子!BI30=0," notOP","OPN")</f>
        <v xml:space="preserve"> notOP</v>
      </c>
      <c r="O14" s="1" t="str">
        <f>IF(女子!BJ30=0," notOP","OPN")</f>
        <v xml:space="preserve"> notOP</v>
      </c>
    </row>
    <row r="15" spans="1:15" ht="17.649999999999999">
      <c r="A15" s="1">
        <v>14</v>
      </c>
      <c r="B15" s="1" t="str">
        <f>IF(女子!B57="","",女子!B57+200000000)</f>
        <v/>
      </c>
      <c r="C15" t="str">
        <f>IF(B15="","",CONCATENATE(女子!C57," ","(",女子!E57,")"))</f>
        <v/>
      </c>
      <c r="D15" s="1" t="str">
        <f>IF(B15="","",女子!D57)</f>
        <v/>
      </c>
      <c r="E15" s="1" t="str">
        <f ca="1">IF($C15="","",CONCATENATE(VLOOKUP(OFFSET(女子!$B$15,3*A15,0),'登録データ（女）'!$A$3:$J$2395,9,FALSE)," ",VLOOKUP(OFFSET(女子!$B$15,3*A15,0),'登録データ（女）'!$A$3:$J$2395,10,FALSE)," ","(",LEFT(VLOOKUP(OFFSET(女子!$B$15,3*A15,0),'登録データ（女）'!$A$3:$J$2395,8,FALSE),2),")"))</f>
        <v/>
      </c>
      <c r="F15" s="1" t="str">
        <f t="shared" si="0"/>
        <v/>
      </c>
      <c r="G15" s="1" t="str">
        <f>IF(B15="","",VLOOKUP(基本情報登録!$D$10,'登録データ（男）'!$M$3:$O$33,3,FALSE))</f>
        <v/>
      </c>
      <c r="H15" s="1" t="str">
        <f>IF(B15="","",VLOOKUP(女子!B57,'登録データ（女）'!$A$3:$X$1000,5,FALSE))</f>
        <v/>
      </c>
      <c r="I15" s="1" t="str">
        <f>IF(B15="","",女子!B57)</f>
        <v/>
      </c>
      <c r="J15" s="1" t="str">
        <f>IF(B15="","",女子!AM57)</f>
        <v/>
      </c>
      <c r="K15" s="1" t="str">
        <f>IF(B15="","",女子!AM58)</f>
        <v/>
      </c>
      <c r="L15" s="1" t="str">
        <f>IF(B15="","",女子!AM59)</f>
        <v/>
      </c>
      <c r="M15" s="1" t="str">
        <f>IF(女子!BH31=0," notOP","OPN")</f>
        <v xml:space="preserve"> notOP</v>
      </c>
      <c r="N15" s="1" t="str">
        <f>IF(女子!BI31=0," notOP","OPN")</f>
        <v xml:space="preserve"> notOP</v>
      </c>
      <c r="O15" s="1" t="str">
        <f>IF(女子!BJ31=0," notOP","OPN")</f>
        <v xml:space="preserve"> notOP</v>
      </c>
    </row>
    <row r="16" spans="1:15" ht="17.649999999999999">
      <c r="A16" s="1">
        <v>15</v>
      </c>
      <c r="B16" s="1" t="str">
        <f>IF(女子!B60="","",女子!B60+200000000)</f>
        <v/>
      </c>
      <c r="C16" t="str">
        <f>IF(B16="","",CONCATENATE(女子!C60," ","(",女子!E60,")"))</f>
        <v/>
      </c>
      <c r="D16" s="1" t="str">
        <f>IF(B16="","",女子!D60)</f>
        <v/>
      </c>
      <c r="E16" s="1" t="str">
        <f ca="1">IF($C16="","",CONCATENATE(VLOOKUP(OFFSET(女子!$B$15,3*A16,0),'登録データ（女）'!$A$3:$J$2395,9,FALSE)," ",VLOOKUP(OFFSET(女子!$B$15,3*A16,0),'登録データ（女）'!$A$3:$J$2395,10,FALSE)," ","(",LEFT(VLOOKUP(OFFSET(女子!$B$15,3*A16,0),'登録データ（女）'!$A$3:$J$2395,8,FALSE),2),")"))</f>
        <v/>
      </c>
      <c r="F16" s="1" t="str">
        <f t="shared" si="0"/>
        <v/>
      </c>
      <c r="G16" s="1" t="str">
        <f>IF(B16="","",VLOOKUP(基本情報登録!$D$10,'登録データ（男）'!$M$3:$O$33,3,FALSE))</f>
        <v/>
      </c>
      <c r="H16" s="1" t="str">
        <f>IF(B16="","",VLOOKUP(女子!B60,'登録データ（女）'!$A$3:$X$1000,5,FALSE))</f>
        <v/>
      </c>
      <c r="I16" s="1" t="str">
        <f>IF(B16="","",女子!B60)</f>
        <v/>
      </c>
      <c r="J16" s="1" t="str">
        <f>IF(B16="","",女子!AM60)</f>
        <v/>
      </c>
      <c r="K16" s="1" t="str">
        <f>IF(B16="","",女子!AM61)</f>
        <v/>
      </c>
      <c r="L16" s="1" t="str">
        <f>IF(B16="","",女子!AM62)</f>
        <v/>
      </c>
      <c r="M16" s="1" t="str">
        <f>IF(女子!BH32=0," notOP","OPN")</f>
        <v xml:space="preserve"> notOP</v>
      </c>
      <c r="N16" s="1" t="str">
        <f>IF(女子!BI32=0," notOP","OPN")</f>
        <v xml:space="preserve"> notOP</v>
      </c>
      <c r="O16" s="1" t="str">
        <f>IF(女子!BJ32=0," notOP","OPN")</f>
        <v xml:space="preserve"> notOP</v>
      </c>
    </row>
    <row r="17" spans="1:15" ht="17.649999999999999">
      <c r="A17" s="1">
        <v>16</v>
      </c>
      <c r="B17" s="1" t="str">
        <f>IF(女子!B63="","",女子!B63+200000000)</f>
        <v/>
      </c>
      <c r="C17" t="str">
        <f>IF(B17="","",CONCATENATE(女子!C63," ","(",女子!E63,")"))</f>
        <v/>
      </c>
      <c r="D17" s="1" t="str">
        <f>IF(B17="","",女子!D63)</f>
        <v/>
      </c>
      <c r="E17" s="1" t="str">
        <f ca="1">IF($C17="","",CONCATENATE(VLOOKUP(OFFSET(女子!$B$15,3*A17,0),'登録データ（女）'!$A$3:$J$2395,9,FALSE)," ",VLOOKUP(OFFSET(女子!$B$15,3*A17,0),'登録データ（女）'!$A$3:$J$2395,10,FALSE)," ","(",LEFT(VLOOKUP(OFFSET(女子!$B$15,3*A17,0),'登録データ（女）'!$A$3:$J$2395,8,FALSE),2),")"))</f>
        <v/>
      </c>
      <c r="F17" s="1" t="str">
        <f t="shared" si="0"/>
        <v/>
      </c>
      <c r="G17" s="1" t="str">
        <f>IF(B17="","",VLOOKUP(基本情報登録!$D$10,'登録データ（男）'!$M$3:$O$33,3,FALSE))</f>
        <v/>
      </c>
      <c r="H17" s="1" t="str">
        <f>IF(B17="","",VLOOKUP(女子!B63,'登録データ（女）'!$A$3:$X$1000,5,FALSE))</f>
        <v/>
      </c>
      <c r="I17" s="1" t="str">
        <f>IF(B17="","",女子!B63)</f>
        <v/>
      </c>
      <c r="J17" s="1" t="str">
        <f>IF(B17="","",女子!AM63)</f>
        <v/>
      </c>
      <c r="K17" s="1" t="str">
        <f>IF(B17="","",女子!AM64)</f>
        <v/>
      </c>
      <c r="L17" s="1" t="str">
        <f>IF(B17="","",女子!AM65)</f>
        <v/>
      </c>
      <c r="M17" s="1" t="str">
        <f>IF(女子!BH33=0," notOP","OPN")</f>
        <v xml:space="preserve"> notOP</v>
      </c>
      <c r="N17" s="1" t="str">
        <f>IF(女子!BI33=0," notOP","OPN")</f>
        <v xml:space="preserve"> notOP</v>
      </c>
      <c r="O17" s="1" t="str">
        <f>IF(女子!BJ33=0," notOP","OPN")</f>
        <v xml:space="preserve"> notOP</v>
      </c>
    </row>
    <row r="18" spans="1:15" ht="17.649999999999999">
      <c r="A18" s="1">
        <v>17</v>
      </c>
      <c r="B18" s="1" t="str">
        <f>IF(女子!B66="","",女子!B66+200000000)</f>
        <v/>
      </c>
      <c r="C18" t="str">
        <f>IF(B18="","",CONCATENATE(女子!C66," ","(",女子!E66,")"))</f>
        <v/>
      </c>
      <c r="D18" s="1" t="str">
        <f>IF(B18="","",女子!D66)</f>
        <v/>
      </c>
      <c r="E18" s="1" t="str">
        <f ca="1">IF($C18="","",CONCATENATE(VLOOKUP(OFFSET(女子!$B$15,3*A18,0),'登録データ（女）'!$A$3:$J$2395,9,FALSE)," ",VLOOKUP(OFFSET(女子!$B$15,3*A18,0),'登録データ（女）'!$A$3:$J$2395,10,FALSE)," ","(",LEFT(VLOOKUP(OFFSET(女子!$B$15,3*A18,0),'登録データ（女）'!$A$3:$J$2395,8,FALSE),2),")"))</f>
        <v/>
      </c>
      <c r="F18" s="1" t="str">
        <f t="shared" si="0"/>
        <v/>
      </c>
      <c r="G18" s="1" t="str">
        <f>IF(B18="","",VLOOKUP(基本情報登録!$D$10,'登録データ（男）'!$M$3:$O$33,3,FALSE))</f>
        <v/>
      </c>
      <c r="H18" s="1" t="str">
        <f>IF(B18="","",VLOOKUP(女子!B66,'登録データ（女）'!$A$3:$X$1000,5,FALSE))</f>
        <v/>
      </c>
      <c r="I18" s="1" t="str">
        <f>IF(B18="","",女子!B66)</f>
        <v/>
      </c>
      <c r="J18" s="1" t="str">
        <f>IF(B18="","",女子!AM66)</f>
        <v/>
      </c>
      <c r="K18" s="1" t="str">
        <f>IF(B18="","",女子!AM67)</f>
        <v/>
      </c>
      <c r="L18" s="1" t="str">
        <f>IF(B18="","",女子!AM68)</f>
        <v/>
      </c>
      <c r="M18" s="1" t="str">
        <f>IF(女子!BH34=0," notOP","OPN")</f>
        <v xml:space="preserve"> notOP</v>
      </c>
      <c r="N18" s="1" t="str">
        <f>IF(女子!BI34=0," notOP","OPN")</f>
        <v xml:space="preserve"> notOP</v>
      </c>
      <c r="O18" s="1" t="str">
        <f>IF(女子!BJ34=0," notOP","OPN")</f>
        <v xml:space="preserve"> notOP</v>
      </c>
    </row>
    <row r="19" spans="1:15" ht="17.649999999999999">
      <c r="A19" s="1">
        <v>18</v>
      </c>
      <c r="B19" s="1" t="str">
        <f>IF(女子!B69="","",女子!B69+200000000)</f>
        <v/>
      </c>
      <c r="C19" t="str">
        <f>IF(B19="","",CONCATENATE(女子!C69," ","(",女子!E69,")"))</f>
        <v/>
      </c>
      <c r="D19" s="1" t="str">
        <f>IF(B19="","",女子!D69)</f>
        <v/>
      </c>
      <c r="E19" s="1" t="str">
        <f ca="1">IF($C19="","",CONCATENATE(VLOOKUP(OFFSET(女子!$B$15,3*A19,0),'登録データ（女）'!$A$3:$J$2395,9,FALSE)," ",VLOOKUP(OFFSET(女子!$B$15,3*A19,0),'登録データ（女）'!$A$3:$J$2395,10,FALSE)," ","(",LEFT(VLOOKUP(OFFSET(女子!$B$15,3*A19,0),'登録データ（女）'!$A$3:$J$2395,8,FALSE),2),")"))</f>
        <v/>
      </c>
      <c r="F19" s="1" t="str">
        <f t="shared" si="0"/>
        <v/>
      </c>
      <c r="G19" s="1" t="str">
        <f>IF(B19="","",VLOOKUP(基本情報登録!$D$10,'登録データ（男）'!$M$3:$O$33,3,FALSE))</f>
        <v/>
      </c>
      <c r="H19" s="1" t="str">
        <f>IF(B19="","",VLOOKUP(女子!B69,'登録データ（女）'!$A$3:$X$1000,5,FALSE))</f>
        <v/>
      </c>
      <c r="I19" s="1" t="str">
        <f>IF(B19="","",女子!B69)</f>
        <v/>
      </c>
      <c r="J19" s="1" t="str">
        <f>IF(B19="","",女子!AM69)</f>
        <v/>
      </c>
      <c r="K19" s="1" t="str">
        <f>IF(B19="","",女子!AM70)</f>
        <v/>
      </c>
      <c r="L19" s="1" t="str">
        <f>IF(B19="","",女子!AM71)</f>
        <v/>
      </c>
      <c r="M19" s="1" t="str">
        <f>IF(女子!BH35=0," notOP","OPN")</f>
        <v xml:space="preserve"> notOP</v>
      </c>
      <c r="N19" s="1" t="str">
        <f>IF(女子!BI35=0," notOP","OPN")</f>
        <v xml:space="preserve"> notOP</v>
      </c>
      <c r="O19" s="1" t="str">
        <f>IF(女子!BJ35=0," notOP","OPN")</f>
        <v xml:space="preserve"> notOP</v>
      </c>
    </row>
    <row r="20" spans="1:15" ht="17.649999999999999">
      <c r="A20" s="1">
        <v>19</v>
      </c>
      <c r="B20" s="1" t="str">
        <f>IF(女子!B72="","",女子!B72+200000000)</f>
        <v/>
      </c>
      <c r="C20" t="str">
        <f>IF(B20="","",CONCATENATE(女子!C72," ","(",女子!E72,")"))</f>
        <v/>
      </c>
      <c r="D20" s="1" t="str">
        <f>IF(B20="","",女子!D72)</f>
        <v/>
      </c>
      <c r="E20" s="1" t="str">
        <f ca="1">IF($C20="","",CONCATENATE(VLOOKUP(OFFSET(女子!$B$15,3*A20,0),'登録データ（女）'!$A$3:$J$2395,9,FALSE)," ",VLOOKUP(OFFSET(女子!$B$15,3*A20,0),'登録データ（女）'!$A$3:$J$2395,10,FALSE)," ","(",LEFT(VLOOKUP(OFFSET(女子!$B$15,3*A20,0),'登録データ（女）'!$A$3:$J$2395,8,FALSE),2),")"))</f>
        <v/>
      </c>
      <c r="F20" s="1" t="str">
        <f t="shared" si="0"/>
        <v/>
      </c>
      <c r="G20" s="1" t="str">
        <f>IF(B20="","",VLOOKUP(基本情報登録!$D$10,'登録データ（男）'!$M$3:$O$33,3,FALSE))</f>
        <v/>
      </c>
      <c r="H20" s="1" t="str">
        <f>IF(B20="","",VLOOKUP(女子!B72,'登録データ（女）'!$A$3:$X$1000,5,FALSE))</f>
        <v/>
      </c>
      <c r="I20" s="1" t="str">
        <f>IF(B20="","",女子!B72)</f>
        <v/>
      </c>
      <c r="J20" s="1" t="str">
        <f>IF(B20="","",女子!AM72)</f>
        <v/>
      </c>
      <c r="K20" s="1" t="str">
        <f>IF(B20="","",女子!AM73)</f>
        <v/>
      </c>
      <c r="L20" s="1" t="str">
        <f>IF(B20="","",女子!AM74)</f>
        <v/>
      </c>
      <c r="M20" s="1" t="str">
        <f>IF(女子!BH36=0," notOP","OPN")</f>
        <v xml:space="preserve"> notOP</v>
      </c>
      <c r="N20" s="1" t="str">
        <f>IF(女子!BI36=0," notOP","OPN")</f>
        <v xml:space="preserve"> notOP</v>
      </c>
      <c r="O20" s="1" t="str">
        <f>IF(女子!BJ36=0," notOP","OPN")</f>
        <v xml:space="preserve"> notOP</v>
      </c>
    </row>
    <row r="21" spans="1:15" ht="17.649999999999999">
      <c r="A21" s="1">
        <v>20</v>
      </c>
      <c r="B21" s="1" t="str">
        <f>IF(女子!B75="","",女子!B75+200000000)</f>
        <v/>
      </c>
      <c r="C21" t="str">
        <f>IF(B21="","",CONCATENATE(女子!C75," ","(",女子!E75,")"))</f>
        <v/>
      </c>
      <c r="D21" s="1" t="str">
        <f>IF(B21="","",女子!D75)</f>
        <v/>
      </c>
      <c r="E21" s="1" t="str">
        <f ca="1">IF($C21="","",CONCATENATE(VLOOKUP(OFFSET(女子!$B$15,3*A21,0),'登録データ（女）'!$A$3:$J$2395,9,FALSE)," ",VLOOKUP(OFFSET(女子!$B$15,3*A21,0),'登録データ（女）'!$A$3:$J$2395,10,FALSE)," ","(",LEFT(VLOOKUP(OFFSET(女子!$B$15,3*A21,0),'登録データ（女）'!$A$3:$J$2395,8,FALSE),2),")"))</f>
        <v/>
      </c>
      <c r="F21" s="1" t="str">
        <f t="shared" si="0"/>
        <v/>
      </c>
      <c r="G21" s="1" t="str">
        <f>IF(B21="","",VLOOKUP(基本情報登録!$D$10,'登録データ（男）'!$M$3:$O$33,3,FALSE))</f>
        <v/>
      </c>
      <c r="H21" s="1" t="str">
        <f>IF(B21="","",VLOOKUP(女子!B75,'登録データ（女）'!$A$3:$X$1000,5,FALSE))</f>
        <v/>
      </c>
      <c r="I21" s="1" t="str">
        <f>IF(B21="","",女子!B75)</f>
        <v/>
      </c>
      <c r="J21" s="1" t="str">
        <f>IF(B21="","",女子!AM75)</f>
        <v/>
      </c>
      <c r="K21" s="1" t="str">
        <f>IF(B21="","",女子!AM76)</f>
        <v/>
      </c>
      <c r="L21" s="1" t="str">
        <f>IF(B21="","",女子!AM77)</f>
        <v/>
      </c>
      <c r="M21" s="1" t="str">
        <f>IF(女子!BH37=0," notOP","OPN")</f>
        <v xml:space="preserve"> notOP</v>
      </c>
      <c r="N21" s="1" t="str">
        <f>IF(女子!BI37=0," notOP","OPN")</f>
        <v xml:space="preserve"> notOP</v>
      </c>
      <c r="O21" s="1" t="str">
        <f>IF(女子!BJ37=0," notOP","OPN")</f>
        <v xml:space="preserve"> notOP</v>
      </c>
    </row>
    <row r="22" spans="1:15" ht="17.649999999999999">
      <c r="A22" s="1">
        <v>21</v>
      </c>
      <c r="B22" s="1" t="str">
        <f>IF(女子!B78="","",女子!B78+200000000)</f>
        <v/>
      </c>
      <c r="C22" t="str">
        <f>IF(B22="","",CONCATENATE(女子!C78," ","(",女子!E78,")"))</f>
        <v/>
      </c>
      <c r="D22" s="1" t="str">
        <f>IF(B22="","",女子!D78)</f>
        <v/>
      </c>
      <c r="E22" s="1" t="str">
        <f ca="1">IF($C22="","",CONCATENATE(VLOOKUP(OFFSET(女子!$B$15,3*A22,0),'登録データ（女）'!$A$3:$J$2395,9,FALSE)," ",VLOOKUP(OFFSET(女子!$B$15,3*A22,0),'登録データ（女）'!$A$3:$J$2395,10,FALSE)," ","(",LEFT(VLOOKUP(OFFSET(女子!$B$15,3*A22,0),'登録データ（女）'!$A$3:$J$2395,8,FALSE),2),")"))</f>
        <v/>
      </c>
      <c r="F22" s="1" t="str">
        <f t="shared" si="0"/>
        <v/>
      </c>
      <c r="G22" s="1" t="str">
        <f>IF(B22="","",VLOOKUP(基本情報登録!$D$10,'登録データ（男）'!$M$3:$O$33,3,FALSE))</f>
        <v/>
      </c>
      <c r="H22" s="1" t="str">
        <f>IF(B22="","",VLOOKUP(女子!B78,'登録データ（女）'!$A$3:$X$1000,5,FALSE))</f>
        <v/>
      </c>
      <c r="I22" s="1" t="str">
        <f>IF(B22="","",女子!B78)</f>
        <v/>
      </c>
      <c r="J22" s="1" t="str">
        <f>IF(B22="","",女子!AM78)</f>
        <v/>
      </c>
      <c r="K22" s="1" t="str">
        <f>IF(B22="","",女子!AM79)</f>
        <v/>
      </c>
      <c r="L22" s="1" t="str">
        <f>IF(B22="","",女子!AM80)</f>
        <v/>
      </c>
      <c r="M22" s="1" t="str">
        <f>IF(女子!BH38=0," notOP","OPN")</f>
        <v xml:space="preserve"> notOP</v>
      </c>
      <c r="N22" s="1" t="str">
        <f>IF(女子!BI38=0," notOP","OPN")</f>
        <v xml:space="preserve"> notOP</v>
      </c>
      <c r="O22" s="1" t="str">
        <f>IF(女子!BJ38=0," notOP","OPN")</f>
        <v xml:space="preserve"> notOP</v>
      </c>
    </row>
    <row r="23" spans="1:15" ht="17.649999999999999">
      <c r="A23" s="1">
        <v>22</v>
      </c>
      <c r="B23" s="1" t="str">
        <f>IF(女子!B81="","",女子!B81+200000000)</f>
        <v/>
      </c>
      <c r="C23" t="str">
        <f>IF(B23="","",CONCATENATE(女子!C81," ","(",女子!E81,")"))</f>
        <v/>
      </c>
      <c r="D23" s="1" t="str">
        <f>IF(B23="","",女子!D81)</f>
        <v/>
      </c>
      <c r="E23" s="1" t="str">
        <f ca="1">IF($C23="","",CONCATENATE(VLOOKUP(OFFSET(女子!$B$15,3*A23,0),'登録データ（女）'!$A$3:$J$2395,9,FALSE)," ",VLOOKUP(OFFSET(女子!$B$15,3*A23,0),'登録データ（女）'!$A$3:$J$2395,10,FALSE)," ","(",LEFT(VLOOKUP(OFFSET(女子!$B$15,3*A23,0),'登録データ（女）'!$A$3:$J$2395,8,FALSE),2),")"))</f>
        <v/>
      </c>
      <c r="F23" s="1" t="str">
        <f t="shared" si="0"/>
        <v/>
      </c>
      <c r="G23" s="1" t="str">
        <f>IF(B23="","",VLOOKUP(基本情報登録!$D$10,'登録データ（男）'!$M$3:$O$33,3,FALSE))</f>
        <v/>
      </c>
      <c r="H23" s="1" t="str">
        <f>IF(B23="","",VLOOKUP(女子!B81,'登録データ（女）'!$A$3:$X$1000,5,FALSE))</f>
        <v/>
      </c>
      <c r="I23" s="1" t="str">
        <f>IF(B23="","",女子!B81)</f>
        <v/>
      </c>
      <c r="J23" s="1" t="str">
        <f>IF(B23="","",女子!AM81)</f>
        <v/>
      </c>
      <c r="K23" s="1" t="str">
        <f>IF(B23="","",女子!AM82)</f>
        <v/>
      </c>
      <c r="L23" s="1" t="str">
        <f>IF(B23="","",女子!AM83)</f>
        <v/>
      </c>
      <c r="M23" s="1" t="str">
        <f>IF(女子!BH39=0," notOP","OPN")</f>
        <v xml:space="preserve"> notOP</v>
      </c>
      <c r="N23" s="1" t="str">
        <f>IF(女子!BI39=0," notOP","OPN")</f>
        <v xml:space="preserve"> notOP</v>
      </c>
      <c r="O23" s="1" t="str">
        <f>IF(女子!BJ39=0," notOP","OPN")</f>
        <v xml:space="preserve"> notOP</v>
      </c>
    </row>
    <row r="24" spans="1:15" ht="17.649999999999999">
      <c r="A24" s="1">
        <v>23</v>
      </c>
      <c r="B24" s="1" t="str">
        <f>IF(女子!B84="","",女子!B84+200000000)</f>
        <v/>
      </c>
      <c r="C24" t="str">
        <f>IF(B24="","",CONCATENATE(女子!C84," ","(",女子!E84,")"))</f>
        <v/>
      </c>
      <c r="D24" s="1" t="str">
        <f>IF(B24="","",女子!D84)</f>
        <v/>
      </c>
      <c r="E24" s="1" t="str">
        <f ca="1">IF($C24="","",CONCATENATE(VLOOKUP(OFFSET(女子!$B$15,3*A24,0),'登録データ（女）'!$A$3:$J$2395,9,FALSE)," ",VLOOKUP(OFFSET(女子!$B$15,3*A24,0),'登録データ（女）'!$A$3:$J$2395,10,FALSE)," ","(",LEFT(VLOOKUP(OFFSET(女子!$B$15,3*A24,0),'登録データ（女）'!$A$3:$J$2395,8,FALSE),2),")"))</f>
        <v/>
      </c>
      <c r="F24" s="1" t="str">
        <f t="shared" si="0"/>
        <v/>
      </c>
      <c r="G24" s="1" t="str">
        <f>IF(B24="","",VLOOKUP(基本情報登録!$D$10,'登録データ（男）'!$M$3:$O$33,3,FALSE))</f>
        <v/>
      </c>
      <c r="H24" s="1" t="str">
        <f>IF(B24="","",VLOOKUP(女子!B84,'登録データ（女）'!$A$3:$X$1000,5,FALSE))</f>
        <v/>
      </c>
      <c r="I24" s="1" t="str">
        <f>IF(B24="","",女子!B84)</f>
        <v/>
      </c>
      <c r="J24" s="1" t="str">
        <f>IF(B24="","",女子!AM84)</f>
        <v/>
      </c>
      <c r="K24" s="1" t="str">
        <f>IF(B24="","",女子!AM85)</f>
        <v/>
      </c>
      <c r="L24" s="1" t="str">
        <f>IF(B24="","",女子!AM86)</f>
        <v/>
      </c>
      <c r="M24" s="1" t="str">
        <f>IF(女子!BH40=0," notOP","OPN")</f>
        <v xml:space="preserve"> notOP</v>
      </c>
      <c r="N24" s="1" t="str">
        <f>IF(女子!BI40=0," notOP","OPN")</f>
        <v xml:space="preserve"> notOP</v>
      </c>
      <c r="O24" s="1" t="str">
        <f>IF(女子!BJ40=0," notOP","OPN")</f>
        <v xml:space="preserve"> notOP</v>
      </c>
    </row>
    <row r="25" spans="1:15" ht="17.649999999999999">
      <c r="A25" s="1">
        <v>24</v>
      </c>
      <c r="B25" s="1" t="str">
        <f>IF(女子!B87="","",女子!B87+200000000)</f>
        <v/>
      </c>
      <c r="C25" t="str">
        <f>IF(B25="","",CONCATENATE(女子!C87," ","(",女子!E87,")"))</f>
        <v/>
      </c>
      <c r="D25" s="1" t="str">
        <f>IF(B25="","",女子!D87)</f>
        <v/>
      </c>
      <c r="E25" s="1" t="str">
        <f ca="1">IF($C25="","",CONCATENATE(VLOOKUP(OFFSET(女子!$B$15,3*A25,0),'登録データ（女）'!$A$3:$J$2395,9,FALSE)," ",VLOOKUP(OFFSET(女子!$B$15,3*A25,0),'登録データ（女）'!$A$3:$J$2395,10,FALSE)," ","(",LEFT(VLOOKUP(OFFSET(女子!$B$15,3*A25,0),'登録データ（女）'!$A$3:$J$2395,8,FALSE),2),")"))</f>
        <v/>
      </c>
      <c r="F25" s="1" t="str">
        <f t="shared" si="0"/>
        <v/>
      </c>
      <c r="G25" s="1" t="str">
        <f>IF(B25="","",VLOOKUP(基本情報登録!$D$10,'登録データ（男）'!$M$3:$O$33,3,FALSE))</f>
        <v/>
      </c>
      <c r="H25" s="1" t="str">
        <f>IF(B25="","",VLOOKUP(女子!B87,'登録データ（女）'!$A$3:$X$1000,5,FALSE))</f>
        <v/>
      </c>
      <c r="I25" s="1" t="str">
        <f>IF(B25="","",女子!B87)</f>
        <v/>
      </c>
      <c r="J25" s="1" t="str">
        <f>IF(B25="","",女子!AM87)</f>
        <v/>
      </c>
      <c r="K25" s="1" t="str">
        <f>IF(B25="","",女子!AM88)</f>
        <v/>
      </c>
      <c r="L25" s="1" t="str">
        <f>IF(B25="","",女子!AM89)</f>
        <v/>
      </c>
      <c r="M25" s="1" t="str">
        <f>IF(女子!BH41=0," notOP","OPN")</f>
        <v xml:space="preserve"> notOP</v>
      </c>
      <c r="N25" s="1" t="str">
        <f>IF(女子!BI41=0," notOP","OPN")</f>
        <v xml:space="preserve"> notOP</v>
      </c>
      <c r="O25" s="1" t="str">
        <f>IF(女子!BJ41=0," notOP","OPN")</f>
        <v xml:space="preserve"> notOP</v>
      </c>
    </row>
    <row r="26" spans="1:15" ht="17.649999999999999">
      <c r="A26" s="1">
        <v>25</v>
      </c>
      <c r="B26" s="1" t="str">
        <f>IF(女子!B90="","",女子!B90+200000000)</f>
        <v/>
      </c>
      <c r="C26" t="str">
        <f>IF(B26="","",CONCATENATE(女子!C90," ","(",女子!E90,")"))</f>
        <v/>
      </c>
      <c r="D26" s="1" t="str">
        <f>IF(B26="","",女子!D90)</f>
        <v/>
      </c>
      <c r="E26" s="1" t="str">
        <f ca="1">IF($C26="","",CONCATENATE(VLOOKUP(OFFSET(女子!$B$15,3*A26,0),'登録データ（女）'!$A$3:$J$2395,9,FALSE)," ",VLOOKUP(OFFSET(女子!$B$15,3*A26,0),'登録データ（女）'!$A$3:$J$2395,10,FALSE)," ","(",LEFT(VLOOKUP(OFFSET(女子!$B$15,3*A26,0),'登録データ（女）'!$A$3:$J$2395,8,FALSE),2),")"))</f>
        <v/>
      </c>
      <c r="F26" s="1" t="str">
        <f t="shared" si="0"/>
        <v/>
      </c>
      <c r="G26" s="1" t="str">
        <f>IF(B26="","",VLOOKUP(基本情報登録!$D$10,'登録データ（男）'!$M$3:$O$33,3,FALSE))</f>
        <v/>
      </c>
      <c r="H26" s="1" t="str">
        <f>IF(B26="","",VLOOKUP(女子!B90,'登録データ（女）'!$A$3:$X$1000,5,FALSE))</f>
        <v/>
      </c>
      <c r="I26" s="1" t="str">
        <f>IF(B26="","",女子!B90)</f>
        <v/>
      </c>
      <c r="J26" s="1" t="str">
        <f>IF(B26="","",女子!AM90)</f>
        <v/>
      </c>
      <c r="K26" s="1" t="str">
        <f>IF(B26="","",女子!AM91)</f>
        <v/>
      </c>
      <c r="L26" s="1" t="str">
        <f>IF(B26="","",女子!AM92)</f>
        <v/>
      </c>
      <c r="M26" s="1" t="str">
        <f>IF(女子!BH42=0," notOP","OPN")</f>
        <v xml:space="preserve"> notOP</v>
      </c>
      <c r="N26" s="1" t="str">
        <f>IF(女子!BI42=0," notOP","OPN")</f>
        <v xml:space="preserve"> notOP</v>
      </c>
      <c r="O26" s="1" t="str">
        <f>IF(女子!BJ42=0," notOP","OPN")</f>
        <v xml:space="preserve"> notOP</v>
      </c>
    </row>
    <row r="27" spans="1:15" ht="17.649999999999999">
      <c r="A27" s="1">
        <v>26</v>
      </c>
      <c r="B27" s="1" t="str">
        <f>IF(女子!B93="","",女子!B93+200000000)</f>
        <v/>
      </c>
      <c r="C27" t="str">
        <f>IF(B27="","",CONCATENATE(女子!C93," ","(",女子!E93,")"))</f>
        <v/>
      </c>
      <c r="D27" s="1" t="str">
        <f>IF(B27="","",女子!D93)</f>
        <v/>
      </c>
      <c r="E27" s="1" t="str">
        <f ca="1">IF($C27="","",CONCATENATE(VLOOKUP(OFFSET(女子!$B$15,3*A27,0),'登録データ（女）'!$A$3:$J$2395,9,FALSE)," ",VLOOKUP(OFFSET(女子!$B$15,3*A27,0),'登録データ（女）'!$A$3:$J$2395,10,FALSE)," ","(",LEFT(VLOOKUP(OFFSET(女子!$B$15,3*A27,0),'登録データ（女）'!$A$3:$J$2395,8,FALSE),2),")"))</f>
        <v/>
      </c>
      <c r="F27" s="1" t="str">
        <f t="shared" si="0"/>
        <v/>
      </c>
      <c r="G27" s="1" t="str">
        <f>IF(B27="","",VLOOKUP(基本情報登録!$D$10,'登録データ（男）'!$M$3:$O$33,3,FALSE))</f>
        <v/>
      </c>
      <c r="H27" s="1" t="str">
        <f>IF(B27="","",VLOOKUP(女子!B93,'登録データ（女）'!$A$3:$X$1000,5,FALSE))</f>
        <v/>
      </c>
      <c r="I27" s="1" t="str">
        <f>IF(B27="","",女子!B93)</f>
        <v/>
      </c>
      <c r="J27" s="1" t="str">
        <f>IF(B27="","",女子!AM93)</f>
        <v/>
      </c>
      <c r="K27" s="1" t="str">
        <f>IF(B27="","",女子!AM94)</f>
        <v/>
      </c>
      <c r="L27" s="1" t="str">
        <f>IF(B27="","",女子!AM95)</f>
        <v/>
      </c>
      <c r="M27" s="1" t="str">
        <f>IF(女子!BH43=0," notOP","OPN")</f>
        <v xml:space="preserve"> notOP</v>
      </c>
      <c r="N27" s="1" t="str">
        <f>IF(女子!BI43=0," notOP","OPN")</f>
        <v xml:space="preserve"> notOP</v>
      </c>
      <c r="O27" s="1" t="str">
        <f>IF(女子!BJ43=0," notOP","OPN")</f>
        <v xml:space="preserve"> notOP</v>
      </c>
    </row>
    <row r="28" spans="1:15" ht="17.649999999999999">
      <c r="A28" s="1">
        <v>27</v>
      </c>
      <c r="B28" s="1" t="str">
        <f>IF(女子!B96="","",女子!B96+200000000)</f>
        <v/>
      </c>
      <c r="C28" t="str">
        <f>IF(B28="","",CONCATENATE(女子!C96," ","(",女子!E96,")"))</f>
        <v/>
      </c>
      <c r="D28" s="1" t="str">
        <f>IF(B28="","",女子!D96)</f>
        <v/>
      </c>
      <c r="E28" s="1" t="str">
        <f ca="1">IF($C28="","",CONCATENATE(VLOOKUP(OFFSET(女子!$B$15,3*A28,0),'登録データ（女）'!$A$3:$J$2395,9,FALSE)," ",VLOOKUP(OFFSET(女子!$B$15,3*A28,0),'登録データ（女）'!$A$3:$J$2395,10,FALSE)," ","(",LEFT(VLOOKUP(OFFSET(女子!$B$15,3*A28,0),'登録データ（女）'!$A$3:$J$2395,8,FALSE),2),")"))</f>
        <v/>
      </c>
      <c r="F28" s="1" t="str">
        <f t="shared" si="0"/>
        <v/>
      </c>
      <c r="G28" s="1" t="str">
        <f>IF(B28="","",VLOOKUP(基本情報登録!$D$10,'登録データ（男）'!$M$3:$O$33,3,FALSE))</f>
        <v/>
      </c>
      <c r="H28" s="1" t="str">
        <f>IF(B28="","",VLOOKUP(女子!B96,'登録データ（女）'!$A$3:$X$1000,5,FALSE))</f>
        <v/>
      </c>
      <c r="I28" s="1" t="str">
        <f>IF(B28="","",女子!B96)</f>
        <v/>
      </c>
      <c r="J28" s="1" t="str">
        <f>IF(B28="","",女子!AM96)</f>
        <v/>
      </c>
      <c r="K28" s="1" t="str">
        <f>IF(B28="","",女子!AM97)</f>
        <v/>
      </c>
      <c r="L28" s="1" t="str">
        <f>IF(B28="","",女子!AM98)</f>
        <v/>
      </c>
      <c r="M28" s="1" t="str">
        <f>IF(女子!BH44=0," notOP","OPN")</f>
        <v xml:space="preserve"> notOP</v>
      </c>
      <c r="N28" s="1" t="str">
        <f>IF(女子!BI44=0," notOP","OPN")</f>
        <v xml:space="preserve"> notOP</v>
      </c>
      <c r="O28" s="1" t="str">
        <f>IF(女子!BJ44=0," notOP","OPN")</f>
        <v xml:space="preserve"> notOP</v>
      </c>
    </row>
    <row r="29" spans="1:15" ht="17.649999999999999">
      <c r="A29" s="1">
        <v>28</v>
      </c>
      <c r="B29" s="1" t="str">
        <f>IF(女子!B99="","",女子!B99+200000000)</f>
        <v/>
      </c>
      <c r="C29" t="str">
        <f>IF(B29="","",CONCATENATE(女子!C99," ","(",女子!E99,")"))</f>
        <v/>
      </c>
      <c r="D29" s="1" t="str">
        <f>IF(B29="","",女子!D99)</f>
        <v/>
      </c>
      <c r="E29" s="1" t="str">
        <f ca="1">IF($C29="","",CONCATENATE(VLOOKUP(OFFSET(女子!$B$15,3*A29,0),'登録データ（女）'!$A$3:$J$2395,9,FALSE)," ",VLOOKUP(OFFSET(女子!$B$15,3*A29,0),'登録データ（女）'!$A$3:$J$2395,10,FALSE)," ","(",LEFT(VLOOKUP(OFFSET(女子!$B$15,3*A29,0),'登録データ（女）'!$A$3:$J$2395,8,FALSE),2),")"))</f>
        <v/>
      </c>
      <c r="F29" s="1" t="str">
        <f t="shared" si="0"/>
        <v/>
      </c>
      <c r="G29" s="1" t="str">
        <f>IF(B29="","",VLOOKUP(基本情報登録!$D$10,'登録データ（男）'!$M$3:$O$33,3,FALSE))</f>
        <v/>
      </c>
      <c r="H29" s="1" t="str">
        <f>IF(B29="","",VLOOKUP(女子!B99,'登録データ（女）'!$A$3:$X$1000,5,FALSE))</f>
        <v/>
      </c>
      <c r="I29" s="1" t="str">
        <f>IF(B29="","",女子!B99)</f>
        <v/>
      </c>
      <c r="J29" s="1" t="str">
        <f>IF(B29="","",女子!AM99)</f>
        <v/>
      </c>
      <c r="K29" s="1" t="str">
        <f>IF(B29="","",女子!AM100)</f>
        <v/>
      </c>
      <c r="L29" s="1" t="str">
        <f>IF(B29="","",女子!AM101)</f>
        <v/>
      </c>
      <c r="M29" s="1" t="str">
        <f>IF(女子!BH45=0," notOP","OPN")</f>
        <v xml:space="preserve"> notOP</v>
      </c>
      <c r="N29" s="1" t="str">
        <f>IF(女子!BI45=0," notOP","OPN")</f>
        <v xml:space="preserve"> notOP</v>
      </c>
      <c r="O29" s="1" t="str">
        <f>IF(女子!BJ45=0," notOP","OPN")</f>
        <v xml:space="preserve"> notOP</v>
      </c>
    </row>
    <row r="30" spans="1:15" ht="17.649999999999999">
      <c r="A30" s="1">
        <v>29</v>
      </c>
      <c r="B30" s="1" t="str">
        <f>IF(女子!B102="","",女子!B102+200000000)</f>
        <v/>
      </c>
      <c r="C30" t="str">
        <f>IF(B30="","",CONCATENATE(女子!C102," ","(",女子!E102,")"))</f>
        <v/>
      </c>
      <c r="D30" s="1" t="str">
        <f>IF(B30="","",女子!D102)</f>
        <v/>
      </c>
      <c r="E30" s="1" t="str">
        <f ca="1">IF($C30="","",CONCATENATE(VLOOKUP(OFFSET(女子!$B$15,3*A30,0),'登録データ（女）'!$A$3:$J$2395,9,FALSE)," ",VLOOKUP(OFFSET(女子!$B$15,3*A30,0),'登録データ（女）'!$A$3:$J$2395,10,FALSE)," ","(",LEFT(VLOOKUP(OFFSET(女子!$B$15,3*A30,0),'登録データ（女）'!$A$3:$J$2395,8,FALSE),2),")"))</f>
        <v/>
      </c>
      <c r="F30" s="1" t="str">
        <f t="shared" si="0"/>
        <v/>
      </c>
      <c r="G30" s="1" t="str">
        <f>IF(B30="","",VLOOKUP(基本情報登録!$D$10,'登録データ（男）'!$M$3:$O$33,3,FALSE))</f>
        <v/>
      </c>
      <c r="H30" s="1" t="str">
        <f>IF(B30="","",VLOOKUP(女子!B102,'登録データ（女）'!$A$3:$X$1000,5,FALSE))</f>
        <v/>
      </c>
      <c r="I30" s="1" t="str">
        <f>IF(B30="","",女子!B102)</f>
        <v/>
      </c>
      <c r="J30" s="1" t="str">
        <f>IF(B30="","",女子!AM102)</f>
        <v/>
      </c>
      <c r="K30" s="1" t="str">
        <f>IF(B30="","",女子!AM103)</f>
        <v/>
      </c>
      <c r="L30" s="1" t="str">
        <f>IF(B30="","",女子!AM104)</f>
        <v/>
      </c>
      <c r="M30" s="1" t="str">
        <f>IF(女子!BH46=0," notOP","OPN")</f>
        <v xml:space="preserve"> notOP</v>
      </c>
      <c r="N30" s="1" t="str">
        <f>IF(女子!BI46=0," notOP","OPN")</f>
        <v xml:space="preserve"> notOP</v>
      </c>
      <c r="O30" s="1" t="str">
        <f>IF(女子!BJ46=0," notOP","OPN")</f>
        <v xml:space="preserve"> notOP</v>
      </c>
    </row>
    <row r="31" spans="1:15" ht="17.649999999999999">
      <c r="A31" s="1">
        <v>30</v>
      </c>
      <c r="B31" s="1" t="str">
        <f>IF(女子!B105="","",女子!B105+200000000)</f>
        <v/>
      </c>
      <c r="C31" t="str">
        <f>IF(B31="","",CONCATENATE(女子!C105," ","(",女子!E105,")"))</f>
        <v/>
      </c>
      <c r="D31" s="1" t="str">
        <f>IF(B31="","",女子!D105)</f>
        <v/>
      </c>
      <c r="E31" s="1" t="str">
        <f ca="1">IF($C31="","",CONCATENATE(VLOOKUP(OFFSET(女子!$B$15,3*A31,0),'登録データ（女）'!$A$3:$J$2395,9,FALSE)," ",VLOOKUP(OFFSET(女子!$B$15,3*A31,0),'登録データ（女）'!$A$3:$J$2395,10,FALSE)," ","(",LEFT(VLOOKUP(OFFSET(女子!$B$15,3*A31,0),'登録データ（女）'!$A$3:$J$2395,8,FALSE),2),")"))</f>
        <v/>
      </c>
      <c r="F31" s="1" t="str">
        <f t="shared" si="0"/>
        <v/>
      </c>
      <c r="G31" s="1" t="str">
        <f>IF(B31="","",VLOOKUP(基本情報登録!$D$10,'登録データ（男）'!$M$3:$O$33,3,FALSE))</f>
        <v/>
      </c>
      <c r="H31" s="1" t="str">
        <f>IF(B31="","",VLOOKUP(女子!B105,'登録データ（女）'!$A$3:$X$1000,5,FALSE))</f>
        <v/>
      </c>
      <c r="I31" s="1" t="str">
        <f>IF(B31="","",女子!B105)</f>
        <v/>
      </c>
      <c r="J31" s="1" t="str">
        <f>IF(B31="","",女子!AM105)</f>
        <v/>
      </c>
      <c r="K31" s="1" t="str">
        <f>IF(B31="","",女子!AM106)</f>
        <v/>
      </c>
      <c r="L31" s="1" t="str">
        <f>IF(B31="","",女子!AM107)</f>
        <v/>
      </c>
      <c r="M31" s="1" t="str">
        <f>IF(女子!BH47=0," notOP","OPN")</f>
        <v xml:space="preserve"> notOP</v>
      </c>
      <c r="N31" s="1" t="str">
        <f>IF(女子!BI47=0," notOP","OPN")</f>
        <v xml:space="preserve"> notOP</v>
      </c>
      <c r="O31" s="1" t="str">
        <f>IF(女子!BJ47=0," notOP","OPN")</f>
        <v xml:space="preserve"> notOP</v>
      </c>
    </row>
    <row r="32" spans="1:15" ht="17.649999999999999">
      <c r="A32" s="1">
        <v>31</v>
      </c>
      <c r="B32" s="1" t="str">
        <f>IF(女子!B108="","",女子!B108+200000000)</f>
        <v/>
      </c>
      <c r="C32" t="str">
        <f>IF(B32="","",CONCATENATE(女子!C108," ","(",女子!E108,")"))</f>
        <v/>
      </c>
      <c r="D32" s="1" t="str">
        <f>IF(B32="","",女子!D108)</f>
        <v/>
      </c>
      <c r="E32" s="1" t="str">
        <f ca="1">IF($C32="","",CONCATENATE(VLOOKUP(OFFSET(女子!$B$15,3*A32,0),'登録データ（女）'!$A$3:$J$2395,9,FALSE)," ",VLOOKUP(OFFSET(女子!$B$15,3*A32,0),'登録データ（女）'!$A$3:$J$2395,10,FALSE)," ","(",LEFT(VLOOKUP(OFFSET(女子!$B$15,3*A32,0),'登録データ（女）'!$A$3:$J$2395,8,FALSE),2),")"))</f>
        <v/>
      </c>
      <c r="F32" s="1" t="str">
        <f t="shared" si="0"/>
        <v/>
      </c>
      <c r="G32" s="1" t="str">
        <f>IF(B32="","",VLOOKUP(基本情報登録!$D$10,'登録データ（男）'!$M$3:$O$33,3,FALSE))</f>
        <v/>
      </c>
      <c r="H32" s="1" t="str">
        <f>IF(B32="","",VLOOKUP(女子!B108,'登録データ（女）'!$A$3:$X$1000,5,FALSE))</f>
        <v/>
      </c>
      <c r="I32" s="1" t="str">
        <f>IF(B32="","",女子!B108)</f>
        <v/>
      </c>
      <c r="J32" s="1" t="str">
        <f>IF(B32="","",女子!AM108)</f>
        <v/>
      </c>
      <c r="K32" s="1" t="str">
        <f>IF(B32="","",女子!AM109)</f>
        <v/>
      </c>
      <c r="L32" s="1" t="str">
        <f>IF(B32="","",女子!AM110)</f>
        <v/>
      </c>
      <c r="M32" s="1" t="str">
        <f>IF(女子!BH48=0," notOP","OPN")</f>
        <v xml:space="preserve"> notOP</v>
      </c>
      <c r="N32" s="1" t="str">
        <f>IF(女子!BI48=0," notOP","OPN")</f>
        <v xml:space="preserve"> notOP</v>
      </c>
      <c r="O32" s="1" t="str">
        <f>IF(女子!BJ48=0," notOP","OPN")</f>
        <v xml:space="preserve"> notOP</v>
      </c>
    </row>
    <row r="33" spans="1:15" ht="17.649999999999999">
      <c r="A33" s="1">
        <v>32</v>
      </c>
      <c r="B33" s="1" t="str">
        <f>IF(女子!B111="","",女子!B111+200000000)</f>
        <v/>
      </c>
      <c r="C33" t="str">
        <f>IF(B33="","",CONCATENATE(女子!C111," ","(",女子!E111,")"))</f>
        <v/>
      </c>
      <c r="D33" s="1" t="str">
        <f>IF(B33="","",女子!D111)</f>
        <v/>
      </c>
      <c r="E33" s="1" t="str">
        <f ca="1">IF($C33="","",CONCATENATE(VLOOKUP(OFFSET(女子!$B$15,3*A33,0),'登録データ（女）'!$A$3:$J$2395,9,FALSE)," ",VLOOKUP(OFFSET(女子!$B$15,3*A33,0),'登録データ（女）'!$A$3:$J$2395,10,FALSE)," ","(",LEFT(VLOOKUP(OFFSET(女子!$B$15,3*A33,0),'登録データ（女）'!$A$3:$J$2395,8,FALSE),2),")"))</f>
        <v/>
      </c>
      <c r="F33" s="1" t="str">
        <f t="shared" si="0"/>
        <v/>
      </c>
      <c r="G33" s="1" t="str">
        <f>IF(B33="","",VLOOKUP(基本情報登録!$D$10,'登録データ（男）'!$M$3:$O$33,3,FALSE))</f>
        <v/>
      </c>
      <c r="H33" s="1" t="str">
        <f>IF(B33="","",VLOOKUP(女子!B111,'登録データ（女）'!$A$3:$X$1000,5,FALSE))</f>
        <v/>
      </c>
      <c r="I33" s="1" t="str">
        <f>IF(B33="","",女子!B111)</f>
        <v/>
      </c>
      <c r="J33" s="1" t="str">
        <f>IF(B33="","",女子!AM111)</f>
        <v/>
      </c>
      <c r="K33" s="1" t="str">
        <f>IF(B33="","",女子!AM112)</f>
        <v/>
      </c>
      <c r="L33" s="1" t="str">
        <f>IF(B33="","",女子!AM113)</f>
        <v/>
      </c>
      <c r="M33" s="1" t="str">
        <f>IF(女子!BH49=0," notOP","OPN")</f>
        <v xml:space="preserve"> notOP</v>
      </c>
      <c r="N33" s="1" t="str">
        <f>IF(女子!BI49=0," notOP","OPN")</f>
        <v xml:space="preserve"> notOP</v>
      </c>
      <c r="O33" s="1" t="str">
        <f>IF(女子!BJ49=0," notOP","OPN")</f>
        <v xml:space="preserve"> notOP</v>
      </c>
    </row>
    <row r="34" spans="1:15" ht="17.649999999999999">
      <c r="A34" s="1">
        <v>33</v>
      </c>
      <c r="B34" s="1" t="str">
        <f>IF(女子!B114="","",女子!B114+200000000)</f>
        <v/>
      </c>
      <c r="C34" t="str">
        <f>IF(B34="","",CONCATENATE(女子!C114," ","(",女子!E114,")"))</f>
        <v/>
      </c>
      <c r="D34" s="1" t="str">
        <f>IF(B34="","",女子!D114)</f>
        <v/>
      </c>
      <c r="E34" s="1" t="str">
        <f ca="1">IF($C34="","",CONCATENATE(VLOOKUP(OFFSET(女子!$B$15,3*A34,0),'登録データ（女）'!$A$3:$J$2395,9,FALSE)," ",VLOOKUP(OFFSET(女子!$B$15,3*A34,0),'登録データ（女）'!$A$3:$J$2395,10,FALSE)," ","(",LEFT(VLOOKUP(OFFSET(女子!$B$15,3*A34,0),'登録データ（女）'!$A$3:$J$2395,8,FALSE),2),")"))</f>
        <v/>
      </c>
      <c r="F34" s="1" t="str">
        <f t="shared" si="0"/>
        <v/>
      </c>
      <c r="G34" s="1" t="str">
        <f>IF(B34="","",VLOOKUP(基本情報登録!$D$10,'登録データ（男）'!$M$3:$O$33,3,FALSE))</f>
        <v/>
      </c>
      <c r="H34" s="1" t="str">
        <f>IF(B34="","",VLOOKUP(女子!B114,'登録データ（女）'!$A$3:$X$1000,5,FALSE))</f>
        <v/>
      </c>
      <c r="I34" s="1" t="str">
        <f>IF(B34="","",女子!B114)</f>
        <v/>
      </c>
      <c r="J34" s="1" t="str">
        <f>IF(B34="","",女子!AM114)</f>
        <v/>
      </c>
      <c r="K34" s="1" t="str">
        <f>IF(B34="","",女子!AM115)</f>
        <v/>
      </c>
      <c r="L34" s="1" t="str">
        <f>IF(B34="","",女子!AM116)</f>
        <v/>
      </c>
      <c r="M34" s="1" t="str">
        <f>IF(女子!BH50=0," notOP","OPN")</f>
        <v xml:space="preserve"> notOP</v>
      </c>
      <c r="N34" s="1" t="str">
        <f>IF(女子!BI50=0," notOP","OPN")</f>
        <v xml:space="preserve"> notOP</v>
      </c>
      <c r="O34" s="1" t="str">
        <f>IF(女子!BJ50=0," notOP","OPN")</f>
        <v xml:space="preserve"> notOP</v>
      </c>
    </row>
    <row r="35" spans="1:15" ht="17.649999999999999">
      <c r="A35" s="1">
        <v>34</v>
      </c>
      <c r="B35" s="1" t="str">
        <f>IF(女子!B117="","",女子!B117+200000000)</f>
        <v/>
      </c>
      <c r="C35" t="str">
        <f>IF(B35="","",CONCATENATE(女子!C117," ","(",女子!E117,")"))</f>
        <v/>
      </c>
      <c r="D35" s="1" t="str">
        <f>IF(B35="","",女子!D117)</f>
        <v/>
      </c>
      <c r="E35" s="1" t="str">
        <f ca="1">IF($C35="","",CONCATENATE(VLOOKUP(OFFSET(女子!$B$15,3*A35,0),'登録データ（女）'!$A$3:$J$2395,9,FALSE)," ",VLOOKUP(OFFSET(女子!$B$15,3*A35,0),'登録データ（女）'!$A$3:$J$2395,10,FALSE)," ","(",LEFT(VLOOKUP(OFFSET(女子!$B$15,3*A35,0),'登録データ（女）'!$A$3:$J$2395,8,FALSE),2),")"))</f>
        <v/>
      </c>
      <c r="F35" s="1" t="str">
        <f t="shared" si="0"/>
        <v/>
      </c>
      <c r="G35" s="1" t="str">
        <f>IF(B35="","",VLOOKUP(基本情報登録!$D$10,'登録データ（男）'!$M$3:$O$33,3,FALSE))</f>
        <v/>
      </c>
      <c r="H35" s="1" t="str">
        <f>IF(B35="","",VLOOKUP(女子!B117,'登録データ（女）'!$A$3:$X$1000,5,FALSE))</f>
        <v/>
      </c>
      <c r="I35" s="1" t="str">
        <f>IF(B35="","",女子!B117)</f>
        <v/>
      </c>
      <c r="J35" s="1" t="str">
        <f>IF(B35="","",女子!AM117)</f>
        <v/>
      </c>
      <c r="K35" s="1" t="str">
        <f>IF(B35="","",女子!AM118)</f>
        <v/>
      </c>
      <c r="L35" s="1" t="str">
        <f>IF(B35="","",女子!AM119)</f>
        <v/>
      </c>
      <c r="M35" s="1" t="str">
        <f>IF(女子!BH51=0," notOP","OPN")</f>
        <v xml:space="preserve"> notOP</v>
      </c>
      <c r="N35" s="1" t="str">
        <f>IF(女子!BI51=0," notOP","OPN")</f>
        <v xml:space="preserve"> notOP</v>
      </c>
      <c r="O35" s="1" t="str">
        <f>IF(女子!BJ51=0," notOP","OPN")</f>
        <v xml:space="preserve"> notOP</v>
      </c>
    </row>
    <row r="36" spans="1:15" ht="17.649999999999999">
      <c r="A36" s="1">
        <v>35</v>
      </c>
      <c r="B36" s="1" t="str">
        <f>IF(女子!B120="","",女子!B120+200000000)</f>
        <v/>
      </c>
      <c r="C36" t="str">
        <f>IF(B36="","",CONCATENATE(女子!C120," ","(",女子!E120,")"))</f>
        <v/>
      </c>
      <c r="D36" s="1" t="str">
        <f>IF(B36="","",女子!D120)</f>
        <v/>
      </c>
      <c r="E36" s="1" t="str">
        <f ca="1">IF($C36="","",CONCATENATE(VLOOKUP(OFFSET(女子!$B$15,3*A36,0),'登録データ（女）'!$A$3:$J$2395,9,FALSE)," ",VLOOKUP(OFFSET(女子!$B$15,3*A36,0),'登録データ（女）'!$A$3:$J$2395,10,FALSE)," ","(",LEFT(VLOOKUP(OFFSET(女子!$B$15,3*A36,0),'登録データ（女）'!$A$3:$J$2395,8,FALSE),2),")"))</f>
        <v/>
      </c>
      <c r="F36" s="1" t="str">
        <f t="shared" si="0"/>
        <v/>
      </c>
      <c r="G36" s="1" t="str">
        <f>IF(B36="","",VLOOKUP(基本情報登録!$D$10,'登録データ（男）'!$M$3:$O$33,3,FALSE))</f>
        <v/>
      </c>
      <c r="H36" s="1" t="str">
        <f>IF(B36="","",VLOOKUP(女子!B120,'登録データ（女）'!$A$3:$X$1000,5,FALSE))</f>
        <v/>
      </c>
      <c r="I36" s="1" t="str">
        <f>IF(B36="","",女子!B120)</f>
        <v/>
      </c>
      <c r="J36" s="1" t="str">
        <f>IF(B36="","",女子!AM120)</f>
        <v/>
      </c>
      <c r="K36" s="1" t="str">
        <f>IF(B36="","",女子!AM121)</f>
        <v/>
      </c>
      <c r="L36" s="1" t="str">
        <f>IF(B36="","",女子!AM122)</f>
        <v/>
      </c>
      <c r="M36" s="1" t="str">
        <f>IF(女子!BH52=0," notOP","OPN")</f>
        <v xml:space="preserve"> notOP</v>
      </c>
      <c r="N36" s="1" t="str">
        <f>IF(女子!BI52=0," notOP","OPN")</f>
        <v xml:space="preserve"> notOP</v>
      </c>
      <c r="O36" s="1" t="str">
        <f>IF(女子!BJ52=0," notOP","OPN")</f>
        <v xml:space="preserve"> notOP</v>
      </c>
    </row>
    <row r="37" spans="1:15" ht="17.649999999999999">
      <c r="A37" s="1">
        <v>36</v>
      </c>
      <c r="B37" s="1" t="str">
        <f>IF(女子!B123="","",女子!B123+200000000)</f>
        <v/>
      </c>
      <c r="C37" t="str">
        <f>IF(B37="","",CONCATENATE(女子!C123," ","(",女子!E123,")"))</f>
        <v/>
      </c>
      <c r="D37" s="1" t="str">
        <f>IF(B37="","",女子!D123)</f>
        <v/>
      </c>
      <c r="E37" s="1" t="str">
        <f ca="1">IF($C37="","",CONCATENATE(VLOOKUP(OFFSET(女子!$B$15,3*A37,0),'登録データ（女）'!$A$3:$J$2395,9,FALSE)," ",VLOOKUP(OFFSET(女子!$B$15,3*A37,0),'登録データ（女）'!$A$3:$J$2395,10,FALSE)," ","(",LEFT(VLOOKUP(OFFSET(女子!$B$15,3*A37,0),'登録データ（女）'!$A$3:$J$2395,8,FALSE),2),")"))</f>
        <v/>
      </c>
      <c r="F37" s="1" t="str">
        <f t="shared" si="0"/>
        <v/>
      </c>
      <c r="G37" s="1" t="str">
        <f>IF(B37="","",VLOOKUP(基本情報登録!$D$10,'登録データ（男）'!$M$3:$O$33,3,FALSE))</f>
        <v/>
      </c>
      <c r="H37" s="1" t="str">
        <f>IF(B37="","",VLOOKUP(女子!B123,'登録データ（女）'!$A$3:$X$1000,5,FALSE))</f>
        <v/>
      </c>
      <c r="I37" s="1" t="str">
        <f>IF(B37="","",女子!B123)</f>
        <v/>
      </c>
      <c r="J37" s="1" t="str">
        <f>IF(B37="","",女子!AM123)</f>
        <v/>
      </c>
      <c r="K37" s="1" t="str">
        <f>IF(B37="","",女子!AM124)</f>
        <v/>
      </c>
      <c r="L37" s="1" t="str">
        <f>IF(B37="","",女子!AM125)</f>
        <v/>
      </c>
      <c r="M37" s="1" t="str">
        <f>IF(女子!BH53=0," notOP","OPN")</f>
        <v xml:space="preserve"> notOP</v>
      </c>
      <c r="N37" s="1" t="str">
        <f>IF(女子!BI53=0," notOP","OPN")</f>
        <v xml:space="preserve"> notOP</v>
      </c>
      <c r="O37" s="1" t="str">
        <f>IF(女子!BJ53=0," notOP","OPN")</f>
        <v xml:space="preserve"> notOP</v>
      </c>
    </row>
    <row r="38" spans="1:15" ht="17.649999999999999">
      <c r="A38" s="1">
        <v>37</v>
      </c>
      <c r="B38" s="1" t="str">
        <f>IF(女子!B126="","",女子!B126+200000000)</f>
        <v/>
      </c>
      <c r="C38" t="str">
        <f>IF(B38="","",CONCATENATE(女子!C126," ","(",女子!E126,")"))</f>
        <v/>
      </c>
      <c r="D38" s="1" t="str">
        <f>IF(B38="","",女子!D126)</f>
        <v/>
      </c>
      <c r="E38" s="1" t="str">
        <f ca="1">IF($C38="","",CONCATENATE(VLOOKUP(OFFSET(女子!$B$15,3*A38,0),'登録データ（女）'!$A$3:$J$2395,9,FALSE)," ",VLOOKUP(OFFSET(女子!$B$15,3*A38,0),'登録データ（女）'!$A$3:$J$2395,10,FALSE)," ","(",LEFT(VLOOKUP(OFFSET(女子!$B$15,3*A38,0),'登録データ（女）'!$A$3:$J$2395,8,FALSE),2),")"))</f>
        <v/>
      </c>
      <c r="F38" s="1" t="str">
        <f t="shared" si="0"/>
        <v/>
      </c>
      <c r="G38" s="1" t="str">
        <f>IF(B38="","",VLOOKUP(基本情報登録!$D$10,'登録データ（男）'!$M$3:$O$33,3,FALSE))</f>
        <v/>
      </c>
      <c r="H38" s="1" t="str">
        <f>IF(B38="","",VLOOKUP(女子!B126,'登録データ（女）'!$A$3:$X$1000,5,FALSE))</f>
        <v/>
      </c>
      <c r="I38" s="1" t="str">
        <f>IF(B38="","",女子!B126)</f>
        <v/>
      </c>
      <c r="J38" s="1" t="str">
        <f>IF(B38="","",女子!AM126)</f>
        <v/>
      </c>
      <c r="K38" s="1" t="str">
        <f>IF(B38="","",女子!AM127)</f>
        <v/>
      </c>
      <c r="L38" s="1" t="str">
        <f>IF(B38="","",女子!AM128)</f>
        <v/>
      </c>
      <c r="M38" s="1" t="str">
        <f>IF(女子!BH54=0," notOP","OPN")</f>
        <v xml:space="preserve"> notOP</v>
      </c>
      <c r="N38" s="1" t="str">
        <f>IF(女子!BI54=0," notOP","OPN")</f>
        <v xml:space="preserve"> notOP</v>
      </c>
      <c r="O38" s="1" t="str">
        <f>IF(女子!BJ54=0," notOP","OPN")</f>
        <v xml:space="preserve"> notOP</v>
      </c>
    </row>
    <row r="39" spans="1:15" ht="17.649999999999999">
      <c r="A39" s="1">
        <v>38</v>
      </c>
      <c r="B39" s="1" t="str">
        <f>IF(女子!B129="","",女子!B129+200000000)</f>
        <v/>
      </c>
      <c r="C39" t="str">
        <f>IF(B39="","",CONCATENATE(女子!C129," ","(",女子!E129,")"))</f>
        <v/>
      </c>
      <c r="D39" s="1" t="str">
        <f>IF(B39="","",女子!D129)</f>
        <v/>
      </c>
      <c r="E39" s="1" t="str">
        <f ca="1">IF($C39="","",CONCATENATE(VLOOKUP(OFFSET(女子!$B$15,3*A39,0),'登録データ（女）'!$A$3:$J$2395,9,FALSE)," ",VLOOKUP(OFFSET(女子!$B$15,3*A39,0),'登録データ（女）'!$A$3:$J$2395,10,FALSE)," ","(",LEFT(VLOOKUP(OFFSET(女子!$B$15,3*A39,0),'登録データ（女）'!$A$3:$J$2395,8,FALSE),2),")"))</f>
        <v/>
      </c>
      <c r="F39" s="1" t="str">
        <f t="shared" si="0"/>
        <v/>
      </c>
      <c r="G39" s="1" t="str">
        <f>IF(B39="","",VLOOKUP(基本情報登録!$D$10,'登録データ（男）'!$M$3:$O$33,3,FALSE))</f>
        <v/>
      </c>
      <c r="H39" s="1" t="str">
        <f>IF(B39="","",VLOOKUP(女子!B129,'登録データ（女）'!$A$3:$X$1000,5,FALSE))</f>
        <v/>
      </c>
      <c r="I39" s="1" t="str">
        <f>IF(B39="","",女子!B129)</f>
        <v/>
      </c>
      <c r="J39" s="1" t="str">
        <f>IF(B39="","",女子!AM129)</f>
        <v/>
      </c>
      <c r="K39" s="1" t="str">
        <f>IF(B39="","",女子!AM130)</f>
        <v/>
      </c>
      <c r="L39" s="1" t="str">
        <f>IF(B39="","",女子!AM131)</f>
        <v/>
      </c>
      <c r="M39" s="1" t="str">
        <f>IF(女子!BH55=0," notOP","OPN")</f>
        <v xml:space="preserve"> notOP</v>
      </c>
      <c r="N39" s="1" t="str">
        <f>IF(女子!BI55=0," notOP","OPN")</f>
        <v xml:space="preserve"> notOP</v>
      </c>
      <c r="O39" s="1" t="str">
        <f>IF(女子!BJ55=0," notOP","OPN")</f>
        <v xml:space="preserve"> notOP</v>
      </c>
    </row>
    <row r="40" spans="1:15" ht="17.649999999999999">
      <c r="A40" s="1">
        <v>39</v>
      </c>
      <c r="B40" s="1" t="str">
        <f>IF(女子!B132="","",女子!B132+200000000)</f>
        <v/>
      </c>
      <c r="C40" t="str">
        <f>IF(B40="","",CONCATENATE(女子!C132," ","(",女子!E132,")"))</f>
        <v/>
      </c>
      <c r="D40" s="1" t="str">
        <f>IF(B40="","",女子!D132)</f>
        <v/>
      </c>
      <c r="E40" s="1" t="str">
        <f ca="1">IF($C40="","",CONCATENATE(VLOOKUP(OFFSET(女子!$B$15,3*A40,0),'登録データ（女）'!$A$3:$J$2395,9,FALSE)," ",VLOOKUP(OFFSET(女子!$B$15,3*A40,0),'登録データ（女）'!$A$3:$J$2395,10,FALSE)," ","(",LEFT(VLOOKUP(OFFSET(女子!$B$15,3*A40,0),'登録データ（女）'!$A$3:$J$2395,8,FALSE),2),")"))</f>
        <v/>
      </c>
      <c r="F40" s="1" t="str">
        <f t="shared" si="0"/>
        <v/>
      </c>
      <c r="G40" s="1" t="str">
        <f>IF(B40="","",VLOOKUP(基本情報登録!$D$10,'登録データ（男）'!$M$3:$O$33,3,FALSE))</f>
        <v/>
      </c>
      <c r="H40" s="1" t="str">
        <f>IF(B40="","",VLOOKUP(女子!B132,'登録データ（女）'!$A$3:$X$1000,5,FALSE))</f>
        <v/>
      </c>
      <c r="I40" s="1" t="str">
        <f>IF(B40="","",女子!B132)</f>
        <v/>
      </c>
      <c r="J40" s="1" t="str">
        <f>IF(B40="","",女子!AM132)</f>
        <v/>
      </c>
      <c r="K40" s="1" t="str">
        <f>IF(B40="","",女子!AM133)</f>
        <v/>
      </c>
      <c r="L40" s="1" t="str">
        <f>IF(B40="","",女子!AM134)</f>
        <v/>
      </c>
      <c r="M40" s="1" t="str">
        <f>IF(女子!BH56=0," notOP","OPN")</f>
        <v xml:space="preserve"> notOP</v>
      </c>
      <c r="N40" s="1" t="str">
        <f>IF(女子!BI56=0," notOP","OPN")</f>
        <v xml:space="preserve"> notOP</v>
      </c>
      <c r="O40" s="1" t="str">
        <f>IF(女子!BJ56=0," notOP","OPN")</f>
        <v xml:space="preserve"> notOP</v>
      </c>
    </row>
    <row r="41" spans="1:15" ht="17.649999999999999">
      <c r="A41" s="1">
        <v>40</v>
      </c>
      <c r="B41" s="1" t="str">
        <f>IF(女子!B135="","",女子!B135+200000000)</f>
        <v/>
      </c>
      <c r="C41" t="str">
        <f>IF(B41="","",CONCATENATE(女子!C135," ","(",女子!E135,")"))</f>
        <v/>
      </c>
      <c r="D41" s="1" t="str">
        <f>IF(B41="","",女子!D135)</f>
        <v/>
      </c>
      <c r="E41" s="1" t="str">
        <f ca="1">IF($C41="","",CONCATENATE(VLOOKUP(OFFSET(女子!$B$15,3*A41,0),'登録データ（女）'!$A$3:$J$2395,9,FALSE)," ",VLOOKUP(OFFSET(女子!$B$15,3*A41,0),'登録データ（女）'!$A$3:$J$2395,10,FALSE)," ","(",LEFT(VLOOKUP(OFFSET(女子!$B$15,3*A41,0),'登録データ（女）'!$A$3:$J$2395,8,FALSE),2),")"))</f>
        <v/>
      </c>
      <c r="F41" s="1" t="str">
        <f t="shared" si="0"/>
        <v/>
      </c>
      <c r="G41" s="1" t="str">
        <f>IF(B41="","",VLOOKUP(基本情報登録!$D$10,'登録データ（男）'!$M$3:$O$33,3,FALSE))</f>
        <v/>
      </c>
      <c r="H41" s="1" t="str">
        <f>IF(B41="","",VLOOKUP(女子!B135,'登録データ（女）'!$A$3:$X$1000,5,FALSE))</f>
        <v/>
      </c>
      <c r="I41" s="1" t="str">
        <f>IF(B41="","",女子!B135)</f>
        <v/>
      </c>
      <c r="J41" s="1" t="str">
        <f>IF(B41="","",女子!AM135)</f>
        <v/>
      </c>
      <c r="K41" s="1" t="str">
        <f>IF(B41="","",女子!AM136)</f>
        <v/>
      </c>
      <c r="L41" s="1" t="str">
        <f>IF(B41="","",女子!AM137)</f>
        <v/>
      </c>
      <c r="M41" s="1" t="str">
        <f>IF(女子!BH57=0," notOP","OPN")</f>
        <v xml:space="preserve"> notOP</v>
      </c>
      <c r="N41" s="1" t="str">
        <f>IF(女子!BI57=0," notOP","OPN")</f>
        <v xml:space="preserve"> notOP</v>
      </c>
      <c r="O41" s="1" t="str">
        <f>IF(女子!BJ57=0," notOP","OPN")</f>
        <v xml:space="preserve"> notOP</v>
      </c>
    </row>
    <row r="42" spans="1:15" ht="17.649999999999999">
      <c r="A42" s="1">
        <v>41</v>
      </c>
      <c r="B42" s="1" t="str">
        <f>IF(女子!B138="","",女子!B138+200000000)</f>
        <v/>
      </c>
      <c r="C42" t="str">
        <f>IF(B42="","",CONCATENATE(女子!C138," ","(",女子!E138,")"))</f>
        <v/>
      </c>
      <c r="D42" s="1" t="str">
        <f>IF(B42="","",女子!D138)</f>
        <v/>
      </c>
      <c r="E42" s="1" t="str">
        <f ca="1">IF($C42="","",CONCATENATE(VLOOKUP(OFFSET(女子!$B$15,3*A42,0),'登録データ（女）'!$A$3:$J$2395,9,FALSE)," ",VLOOKUP(OFFSET(女子!$B$15,3*A42,0),'登録データ（女）'!$A$3:$J$2395,10,FALSE)," ","(",LEFT(VLOOKUP(OFFSET(女子!$B$15,3*A42,0),'登録データ（女）'!$A$3:$J$2395,8,FALSE),2),")"))</f>
        <v/>
      </c>
      <c r="F42" s="1" t="str">
        <f t="shared" si="0"/>
        <v/>
      </c>
      <c r="G42" s="1" t="str">
        <f>IF(B42="","",VLOOKUP(基本情報登録!$D$10,'登録データ（男）'!$M$3:$O$33,3,FALSE))</f>
        <v/>
      </c>
      <c r="H42" s="1" t="str">
        <f>IF(B42="","",VLOOKUP(女子!B138,'登録データ（女）'!$A$3:$X$1000,5,FALSE))</f>
        <v/>
      </c>
      <c r="I42" s="1" t="str">
        <f>IF(B42="","",女子!B138)</f>
        <v/>
      </c>
      <c r="J42" s="1" t="str">
        <f>IF(B42="","",女子!AM138)</f>
        <v/>
      </c>
      <c r="K42" s="1" t="str">
        <f>IF(B42="","",女子!AM139)</f>
        <v/>
      </c>
      <c r="L42" s="1" t="str">
        <f>IF(B42="","",女子!AM140)</f>
        <v/>
      </c>
      <c r="M42" s="1" t="str">
        <f>IF(女子!BH58=0," notOP","OPN")</f>
        <v xml:space="preserve"> notOP</v>
      </c>
      <c r="N42" s="1" t="str">
        <f>IF(女子!BI58=0," notOP","OPN")</f>
        <v xml:space="preserve"> notOP</v>
      </c>
      <c r="O42" s="1" t="str">
        <f>IF(女子!BJ58=0," notOP","OPN")</f>
        <v xml:space="preserve"> notOP</v>
      </c>
    </row>
    <row r="43" spans="1:15" ht="17.649999999999999">
      <c r="A43" s="1">
        <v>42</v>
      </c>
      <c r="B43" s="1" t="str">
        <f>IF(女子!B141="","",女子!B141+200000000)</f>
        <v/>
      </c>
      <c r="C43" t="str">
        <f>IF(B43="","",CONCATENATE(女子!C141," ","(",女子!E141,")"))</f>
        <v/>
      </c>
      <c r="D43" s="1" t="str">
        <f>IF(B43="","",女子!D141)</f>
        <v/>
      </c>
      <c r="E43" s="1" t="str">
        <f ca="1">IF($C43="","",CONCATENATE(VLOOKUP(OFFSET(女子!$B$15,3*A43,0),'登録データ（女）'!$A$3:$J$2395,9,FALSE)," ",VLOOKUP(OFFSET(女子!$B$15,3*A43,0),'登録データ（女）'!$A$3:$J$2395,10,FALSE)," ","(",LEFT(VLOOKUP(OFFSET(女子!$B$15,3*A43,0),'登録データ（女）'!$A$3:$J$2395,8,FALSE),2),")"))</f>
        <v/>
      </c>
      <c r="F43" s="1" t="str">
        <f t="shared" si="0"/>
        <v/>
      </c>
      <c r="G43" s="1" t="str">
        <f>IF(B43="","",VLOOKUP(基本情報登録!$D$10,'登録データ（男）'!$M$3:$O$33,3,FALSE))</f>
        <v/>
      </c>
      <c r="H43" s="1" t="str">
        <f>IF(B43="","",VLOOKUP(女子!B141,'登録データ（女）'!$A$3:$X$1000,5,FALSE))</f>
        <v/>
      </c>
      <c r="I43" s="1" t="str">
        <f>IF(B43="","",女子!B141)</f>
        <v/>
      </c>
      <c r="J43" s="1" t="str">
        <f>IF(B43="","",女子!AM141)</f>
        <v/>
      </c>
      <c r="K43" s="1" t="str">
        <f>IF(B43="","",女子!AM142)</f>
        <v/>
      </c>
      <c r="L43" s="1" t="str">
        <f>IF(B43="","",女子!AM143)</f>
        <v/>
      </c>
      <c r="M43" s="1" t="str">
        <f>IF(女子!BH59=0," notOP","OPN")</f>
        <v xml:space="preserve"> notOP</v>
      </c>
      <c r="N43" s="1" t="str">
        <f>IF(女子!BI59=0," notOP","OPN")</f>
        <v xml:space="preserve"> notOP</v>
      </c>
      <c r="O43" s="1" t="str">
        <f>IF(女子!BJ59=0," notOP","OPN")</f>
        <v xml:space="preserve"> notOP</v>
      </c>
    </row>
    <row r="44" spans="1:15" ht="17.649999999999999">
      <c r="A44" s="1">
        <v>43</v>
      </c>
      <c r="B44" s="1" t="str">
        <f>IF(女子!B144="","",女子!B144+200000000)</f>
        <v/>
      </c>
      <c r="C44" t="str">
        <f>IF(B44="","",CONCATENATE(女子!C144," ","(",女子!E144,")"))</f>
        <v/>
      </c>
      <c r="D44" s="1" t="str">
        <f>IF(B44="","",女子!D144)</f>
        <v/>
      </c>
      <c r="E44" s="1" t="str">
        <f ca="1">IF($C44="","",CONCATENATE(VLOOKUP(OFFSET(女子!$B$15,3*A44,0),'登録データ（女）'!$A$3:$J$2395,9,FALSE)," ",VLOOKUP(OFFSET(女子!$B$15,3*A44,0),'登録データ（女）'!$A$3:$J$2395,10,FALSE)," ","(",LEFT(VLOOKUP(OFFSET(女子!$B$15,3*A44,0),'登録データ（女）'!$A$3:$J$2395,8,FALSE),2),")"))</f>
        <v/>
      </c>
      <c r="F44" s="1" t="str">
        <f t="shared" si="0"/>
        <v/>
      </c>
      <c r="G44" s="1" t="str">
        <f>IF(B44="","",VLOOKUP(基本情報登録!$D$10,'登録データ（男）'!$M$3:$O$33,3,FALSE))</f>
        <v/>
      </c>
      <c r="H44" s="1" t="str">
        <f>IF(B44="","",VLOOKUP(女子!B144,'登録データ（女）'!$A$3:$X$1000,5,FALSE))</f>
        <v/>
      </c>
      <c r="I44" s="1" t="str">
        <f>IF(B44="","",女子!B144)</f>
        <v/>
      </c>
      <c r="J44" s="1" t="str">
        <f>IF(B44="","",女子!AM144)</f>
        <v/>
      </c>
      <c r="K44" s="1" t="str">
        <f>IF(B44="","",女子!AM145)</f>
        <v/>
      </c>
      <c r="L44" s="1" t="str">
        <f>IF(B44="","",女子!AM146)</f>
        <v/>
      </c>
      <c r="M44" s="1" t="str">
        <f>IF(女子!BH60=0," notOP","OPN")</f>
        <v xml:space="preserve"> notOP</v>
      </c>
      <c r="N44" s="1" t="str">
        <f>IF(女子!BI60=0," notOP","OPN")</f>
        <v xml:space="preserve"> notOP</v>
      </c>
      <c r="O44" s="1" t="str">
        <f>IF(女子!BJ60=0," notOP","OPN")</f>
        <v xml:space="preserve"> notOP</v>
      </c>
    </row>
    <row r="45" spans="1:15" ht="17.649999999999999">
      <c r="A45" s="1">
        <v>44</v>
      </c>
      <c r="B45" s="1" t="str">
        <f>IF(女子!B147="","",女子!B147+200000000)</f>
        <v/>
      </c>
      <c r="C45" t="str">
        <f>IF(B45="","",CONCATENATE(女子!C147," ","(",女子!E147,")"))</f>
        <v/>
      </c>
      <c r="D45" s="1" t="str">
        <f>IF(B45="","",女子!D147)</f>
        <v/>
      </c>
      <c r="E45" s="1" t="str">
        <f ca="1">IF($C45="","",CONCATENATE(VLOOKUP(OFFSET(女子!$B$15,3*A45,0),'登録データ（女）'!$A$3:$J$2395,9,FALSE)," ",VLOOKUP(OFFSET(女子!$B$15,3*A45,0),'登録データ（女）'!$A$3:$J$2395,10,FALSE)," ","(",LEFT(VLOOKUP(OFFSET(女子!$B$15,3*A45,0),'登録データ（女）'!$A$3:$J$2395,8,FALSE),2),")"))</f>
        <v/>
      </c>
      <c r="F45" s="1" t="str">
        <f t="shared" si="0"/>
        <v/>
      </c>
      <c r="G45" s="1" t="str">
        <f>IF(B45="","",VLOOKUP(基本情報登録!$D$10,'登録データ（男）'!$M$3:$O$33,3,FALSE))</f>
        <v/>
      </c>
      <c r="H45" s="1" t="str">
        <f>IF(B45="","",VLOOKUP(女子!B147,'登録データ（女）'!$A$3:$X$1000,5,FALSE))</f>
        <v/>
      </c>
      <c r="I45" s="1" t="str">
        <f>IF(B45="","",女子!B147)</f>
        <v/>
      </c>
      <c r="J45" s="1" t="str">
        <f>IF(B45="","",女子!AM147)</f>
        <v/>
      </c>
      <c r="K45" s="1" t="str">
        <f>IF(B45="","",女子!AM148)</f>
        <v/>
      </c>
      <c r="L45" s="1" t="str">
        <f>IF(B45="","",女子!AM149)</f>
        <v/>
      </c>
      <c r="M45" s="1" t="str">
        <f>IF(女子!BH61=0," notOP","OPN")</f>
        <v xml:space="preserve"> notOP</v>
      </c>
      <c r="N45" s="1" t="str">
        <f>IF(女子!BI61=0," notOP","OPN")</f>
        <v xml:space="preserve"> notOP</v>
      </c>
      <c r="O45" s="1" t="str">
        <f>IF(女子!BJ61=0," notOP","OPN")</f>
        <v xml:space="preserve"> notOP</v>
      </c>
    </row>
    <row r="46" spans="1:15" ht="17.649999999999999">
      <c r="A46" s="1">
        <v>45</v>
      </c>
      <c r="B46" s="1" t="str">
        <f>IF(女子!B150="","",女子!B150+200000000)</f>
        <v/>
      </c>
      <c r="C46" t="str">
        <f>IF(B46="","",CONCATENATE(女子!C150," ","(",女子!E150,")"))</f>
        <v/>
      </c>
      <c r="D46" s="1" t="str">
        <f>IF(B46="","",女子!D150)</f>
        <v/>
      </c>
      <c r="E46" s="1" t="str">
        <f ca="1">IF($C46="","",CONCATENATE(VLOOKUP(OFFSET(女子!$B$15,3*A46,0),'登録データ（女）'!$A$3:$J$2395,9,FALSE)," ",VLOOKUP(OFFSET(女子!$B$15,3*A46,0),'登録データ（女）'!$A$3:$J$2395,10,FALSE)," ","(",LEFT(VLOOKUP(OFFSET(女子!$B$15,3*A46,0),'登録データ（女）'!$A$3:$J$2395,8,FALSE),2),")"))</f>
        <v/>
      </c>
      <c r="F46" s="1" t="str">
        <f t="shared" si="0"/>
        <v/>
      </c>
      <c r="G46" s="1" t="str">
        <f>IF(B46="","",VLOOKUP(基本情報登録!$D$10,'登録データ（男）'!$M$3:$O$33,3,FALSE))</f>
        <v/>
      </c>
      <c r="H46" s="1" t="str">
        <f>IF(B46="","",VLOOKUP(女子!B150,'登録データ（女）'!$A$3:$X$1000,5,FALSE))</f>
        <v/>
      </c>
      <c r="I46" s="1" t="str">
        <f>IF(B46="","",女子!B150)</f>
        <v/>
      </c>
      <c r="J46" s="1" t="str">
        <f>IF(B46="","",女子!AM150)</f>
        <v/>
      </c>
      <c r="K46" s="1" t="str">
        <f>IF(B46="","",女子!AM151)</f>
        <v/>
      </c>
      <c r="L46" s="1" t="str">
        <f>IF(B46="","",女子!AM152)</f>
        <v/>
      </c>
      <c r="M46" s="1" t="str">
        <f>IF(女子!BH62=0," notOP","OPN")</f>
        <v xml:space="preserve"> notOP</v>
      </c>
      <c r="N46" s="1" t="str">
        <f>IF(女子!BI62=0," notOP","OPN")</f>
        <v xml:space="preserve"> notOP</v>
      </c>
      <c r="O46" s="1" t="str">
        <f>IF(女子!BJ62=0," notOP","OPN")</f>
        <v xml:space="preserve"> notOP</v>
      </c>
    </row>
    <row r="47" spans="1:15" ht="17.649999999999999">
      <c r="A47" s="1">
        <v>46</v>
      </c>
      <c r="B47" s="1" t="str">
        <f>IF(女子!B153="","",女子!B153+200000000)</f>
        <v/>
      </c>
      <c r="C47" t="str">
        <f>IF(B47="","",CONCATENATE(女子!C153," ","(",女子!E153,")"))</f>
        <v/>
      </c>
      <c r="D47" s="1" t="str">
        <f>IF(B47="","",女子!D153)</f>
        <v/>
      </c>
      <c r="E47" s="1" t="str">
        <f ca="1">IF($C47="","",CONCATENATE(VLOOKUP(OFFSET(女子!$B$15,3*A47,0),'登録データ（女）'!$A$3:$J$2395,9,FALSE)," ",VLOOKUP(OFFSET(女子!$B$15,3*A47,0),'登録データ（女）'!$A$3:$J$2395,10,FALSE)," ","(",LEFT(VLOOKUP(OFFSET(女子!$B$15,3*A47,0),'登録データ（女）'!$A$3:$J$2395,8,FALSE),2),")"))</f>
        <v/>
      </c>
      <c r="F47" s="1" t="str">
        <f t="shared" si="0"/>
        <v/>
      </c>
      <c r="G47" s="1" t="str">
        <f>IF(B47="","",VLOOKUP(基本情報登録!$D$10,'登録データ（男）'!$M$3:$O$33,3,FALSE))</f>
        <v/>
      </c>
      <c r="H47" s="1" t="str">
        <f>IF(B47="","",VLOOKUP(女子!B153,'登録データ（女）'!$A$3:$X$1000,5,FALSE))</f>
        <v/>
      </c>
      <c r="I47" s="1" t="str">
        <f>IF(B47="","",女子!B153)</f>
        <v/>
      </c>
      <c r="J47" s="1" t="str">
        <f>IF(B47="","",女子!AM153)</f>
        <v/>
      </c>
      <c r="K47" s="1" t="str">
        <f>IF(B47="","",女子!AM154)</f>
        <v/>
      </c>
      <c r="L47" s="1" t="str">
        <f>IF(B47="","",女子!AM155)</f>
        <v/>
      </c>
      <c r="M47" s="1" t="str">
        <f>IF(女子!BH63=0," notOP","OPN")</f>
        <v xml:space="preserve"> notOP</v>
      </c>
      <c r="N47" s="1" t="str">
        <f>IF(女子!BI63=0," notOP","OPN")</f>
        <v xml:space="preserve"> notOP</v>
      </c>
      <c r="O47" s="1" t="str">
        <f>IF(女子!BJ63=0," notOP","OPN")</f>
        <v xml:space="preserve"> notOP</v>
      </c>
    </row>
    <row r="48" spans="1:15" ht="17.649999999999999">
      <c r="A48" s="1">
        <v>47</v>
      </c>
      <c r="B48" s="1" t="str">
        <f>IF(女子!B156="","",女子!B156+200000000)</f>
        <v/>
      </c>
      <c r="C48" t="str">
        <f>IF(B48="","",CONCATENATE(女子!C156," ","(",女子!E156,")"))</f>
        <v/>
      </c>
      <c r="D48" s="1" t="str">
        <f>IF(B48="","",女子!D156)</f>
        <v/>
      </c>
      <c r="E48" s="1" t="str">
        <f ca="1">IF($C48="","",CONCATENATE(VLOOKUP(OFFSET(女子!$B$15,3*A48,0),'登録データ（女）'!$A$3:$J$2395,9,FALSE)," ",VLOOKUP(OFFSET(女子!$B$15,3*A48,0),'登録データ（女）'!$A$3:$J$2395,10,FALSE)," ","(",LEFT(VLOOKUP(OFFSET(女子!$B$15,3*A48,0),'登録データ（女）'!$A$3:$J$2395,8,FALSE),2),")"))</f>
        <v/>
      </c>
      <c r="F48" s="1" t="str">
        <f t="shared" si="0"/>
        <v/>
      </c>
      <c r="G48" s="1" t="str">
        <f>IF(B48="","",VLOOKUP(基本情報登録!$D$10,'登録データ（男）'!$M$3:$O$33,3,FALSE))</f>
        <v/>
      </c>
      <c r="H48" s="1" t="str">
        <f>IF(B48="","",VLOOKUP(女子!B156,'登録データ（女）'!$A$3:$X$1000,5,FALSE))</f>
        <v/>
      </c>
      <c r="I48" s="1" t="str">
        <f>IF(B48="","",女子!B156)</f>
        <v/>
      </c>
      <c r="J48" s="1" t="str">
        <f>IF(B48="","",女子!AM156)</f>
        <v/>
      </c>
      <c r="K48" s="1" t="str">
        <f>IF(B48="","",女子!AM157)</f>
        <v/>
      </c>
      <c r="L48" s="1" t="str">
        <f>IF(B48="","",女子!AM158)</f>
        <v/>
      </c>
      <c r="M48" s="1" t="str">
        <f>IF(女子!BH64=0," notOP","OPN")</f>
        <v xml:space="preserve"> notOP</v>
      </c>
      <c r="N48" s="1" t="str">
        <f>IF(女子!BI64=0," notOP","OPN")</f>
        <v xml:space="preserve"> notOP</v>
      </c>
      <c r="O48" s="1" t="str">
        <f>IF(女子!BJ64=0," notOP","OPN")</f>
        <v xml:space="preserve"> notOP</v>
      </c>
    </row>
    <row r="49" spans="1:15" ht="17.649999999999999">
      <c r="A49" s="1">
        <v>48</v>
      </c>
      <c r="B49" s="1" t="str">
        <f>IF(女子!B159="","",女子!B159+200000000)</f>
        <v/>
      </c>
      <c r="C49" t="str">
        <f>IF(B49="","",CONCATENATE(女子!C159," ","(",女子!E159,")"))</f>
        <v/>
      </c>
      <c r="D49" s="1" t="str">
        <f>IF(B49="","",女子!D159)</f>
        <v/>
      </c>
      <c r="E49" s="1" t="str">
        <f ca="1">IF($C49="","",CONCATENATE(VLOOKUP(OFFSET(女子!$B$15,3*A49,0),'登録データ（女）'!$A$3:$J$2395,9,FALSE)," ",VLOOKUP(OFFSET(女子!$B$15,3*A49,0),'登録データ（女）'!$A$3:$J$2395,10,FALSE)," ","(",LEFT(VLOOKUP(OFFSET(女子!$B$15,3*A49,0),'登録データ（女）'!$A$3:$J$2395,8,FALSE),2),")"))</f>
        <v/>
      </c>
      <c r="F49" s="1" t="str">
        <f t="shared" si="0"/>
        <v/>
      </c>
      <c r="G49" s="1" t="str">
        <f>IF(B49="","",VLOOKUP(基本情報登録!$D$10,'登録データ（男）'!$M$3:$O$33,3,FALSE))</f>
        <v/>
      </c>
      <c r="H49" s="1" t="str">
        <f>IF(B49="","",VLOOKUP(女子!B159,'登録データ（女）'!$A$3:$X$1000,5,FALSE))</f>
        <v/>
      </c>
      <c r="I49" s="1" t="str">
        <f>IF(B49="","",女子!B159)</f>
        <v/>
      </c>
      <c r="J49" s="1" t="str">
        <f>IF(B49="","",女子!AM159)</f>
        <v/>
      </c>
      <c r="K49" s="1" t="str">
        <f>IF(B49="","",女子!AM160)</f>
        <v/>
      </c>
      <c r="L49" s="1" t="str">
        <f>IF(B49="","",女子!AM161)</f>
        <v/>
      </c>
      <c r="M49" s="1" t="str">
        <f>IF(女子!BH65=0," notOP","OPN")</f>
        <v xml:space="preserve"> notOP</v>
      </c>
      <c r="N49" s="1" t="str">
        <f>IF(女子!BI65=0," notOP","OPN")</f>
        <v xml:space="preserve"> notOP</v>
      </c>
      <c r="O49" s="1" t="str">
        <f>IF(女子!BJ65=0," notOP","OPN")</f>
        <v xml:space="preserve"> notOP</v>
      </c>
    </row>
    <row r="50" spans="1:15" ht="17.649999999999999">
      <c r="A50" s="1">
        <v>49</v>
      </c>
      <c r="B50" s="1" t="str">
        <f>IF(女子!B162="","",女子!B162+200000000)</f>
        <v/>
      </c>
      <c r="C50" t="str">
        <f>IF(B50="","",CONCATENATE(女子!C162," ","(",女子!E162,")"))</f>
        <v/>
      </c>
      <c r="D50" s="1" t="str">
        <f>IF(B50="","",女子!D162)</f>
        <v/>
      </c>
      <c r="E50" s="1" t="str">
        <f ca="1">IF($C50="","",CONCATENATE(VLOOKUP(OFFSET(女子!$B$15,3*A50,0),'登録データ（女）'!$A$3:$J$2395,9,FALSE)," ",VLOOKUP(OFFSET(女子!$B$15,3*A50,0),'登録データ（女）'!$A$3:$J$2395,10,FALSE)," ","(",LEFT(VLOOKUP(OFFSET(女子!$B$15,3*A50,0),'登録データ（女）'!$A$3:$J$2395,8,FALSE),2),")"))</f>
        <v/>
      </c>
      <c r="F50" s="1" t="str">
        <f t="shared" si="0"/>
        <v/>
      </c>
      <c r="G50" s="1" t="str">
        <f>IF(B50="","",VLOOKUP(基本情報登録!$D$10,'登録データ（男）'!$M$3:$O$33,3,FALSE))</f>
        <v/>
      </c>
      <c r="H50" s="1" t="str">
        <f>IF(B50="","",VLOOKUP(女子!B162,'登録データ（女）'!$A$3:$X$1000,5,FALSE))</f>
        <v/>
      </c>
      <c r="I50" s="1" t="str">
        <f>IF(B50="","",女子!B162)</f>
        <v/>
      </c>
      <c r="J50" s="1" t="str">
        <f>IF(B50="","",女子!AM162)</f>
        <v/>
      </c>
      <c r="K50" s="1" t="str">
        <f>IF(B50="","",女子!AM163)</f>
        <v/>
      </c>
      <c r="L50" s="1" t="str">
        <f>IF(B50="","",女子!AM164)</f>
        <v/>
      </c>
      <c r="M50" s="1" t="str">
        <f>IF(女子!BH66=0," notOP","OPN")</f>
        <v xml:space="preserve"> notOP</v>
      </c>
      <c r="N50" s="1" t="str">
        <f>IF(女子!BI66=0," notOP","OPN")</f>
        <v xml:space="preserve"> notOP</v>
      </c>
      <c r="O50" s="1" t="str">
        <f>IF(女子!BJ66=0," notOP","OPN")</f>
        <v xml:space="preserve"> notOP</v>
      </c>
    </row>
    <row r="51" spans="1:15" ht="17.649999999999999">
      <c r="A51" s="1">
        <v>50</v>
      </c>
      <c r="B51" s="1" t="str">
        <f>IF(女子!B165="","",女子!B165+200000000)</f>
        <v/>
      </c>
      <c r="C51" t="str">
        <f>IF(B51="","",CONCATENATE(女子!C165," ","(",女子!E165,")"))</f>
        <v/>
      </c>
      <c r="D51" s="1" t="str">
        <f>IF(B51="","",女子!D165)</f>
        <v/>
      </c>
      <c r="E51" s="1" t="str">
        <f ca="1">IF($C51="","",CONCATENATE(VLOOKUP(OFFSET(女子!$B$15,3*A51,0),'登録データ（女）'!$A$3:$J$2395,9,FALSE)," ",VLOOKUP(OFFSET(女子!$B$15,3*A51,0),'登録データ（女）'!$A$3:$J$2395,10,FALSE)," ","(",LEFT(VLOOKUP(OFFSET(女子!$B$15,3*A51,0),'登録データ（女）'!$A$3:$J$2395,8,FALSE),2),")"))</f>
        <v/>
      </c>
      <c r="F51" s="1" t="str">
        <f t="shared" si="0"/>
        <v/>
      </c>
      <c r="G51" s="1" t="str">
        <f>IF(B51="","",VLOOKUP(基本情報登録!$D$10,'登録データ（男）'!$M$3:$O$33,3,FALSE))</f>
        <v/>
      </c>
      <c r="H51" s="1" t="str">
        <f>IF(B51="","",VLOOKUP(女子!B165,'登録データ（女）'!$A$3:$X$1000,5,FALSE))</f>
        <v/>
      </c>
      <c r="I51" s="1" t="str">
        <f>IF(B51="","",女子!B165)</f>
        <v/>
      </c>
      <c r="J51" s="1" t="str">
        <f>IF(B51="","",女子!AM165)</f>
        <v/>
      </c>
      <c r="K51" s="1" t="str">
        <f>IF(B51="","",女子!AM166)</f>
        <v/>
      </c>
      <c r="L51" s="1" t="str">
        <f>IF(B51="","",女子!AM167)</f>
        <v/>
      </c>
      <c r="M51" s="1" t="str">
        <f>IF(女子!BH67=0," notOP","OPN")</f>
        <v xml:space="preserve"> notOP</v>
      </c>
      <c r="N51" s="1" t="str">
        <f>IF(女子!BI67=0," notOP","OPN")</f>
        <v xml:space="preserve"> notOP</v>
      </c>
      <c r="O51" s="1" t="str">
        <f>IF(女子!BJ67=0," notOP","OPN")</f>
        <v xml:space="preserve"> notOP</v>
      </c>
    </row>
    <row r="52" spans="1:15" ht="17.649999999999999">
      <c r="A52" s="1">
        <v>51</v>
      </c>
      <c r="B52" s="1" t="str">
        <f>IF(女子!B168="","",女子!B168+200000000)</f>
        <v/>
      </c>
      <c r="C52" t="str">
        <f>IF(B52="","",CONCATENATE(女子!C168," ","(",女子!E168,")"))</f>
        <v/>
      </c>
      <c r="D52" s="1" t="str">
        <f>IF(B52="","",女子!D168)</f>
        <v/>
      </c>
      <c r="E52" s="1" t="str">
        <f ca="1">IF($C52="","",CONCATENATE(VLOOKUP(OFFSET(女子!$B$15,3*A52,0),'登録データ（女）'!$A$3:$J$2395,9,FALSE)," ",VLOOKUP(OFFSET(女子!$B$15,3*A52,0),'登録データ（女）'!$A$3:$J$2395,10,FALSE)," ","(",LEFT(VLOOKUP(OFFSET(女子!$B$15,3*A52,0),'登録データ（女）'!$A$3:$J$2395,8,FALSE),2),")"))</f>
        <v/>
      </c>
      <c r="F52" s="1" t="str">
        <f t="shared" si="0"/>
        <v/>
      </c>
      <c r="G52" s="1" t="str">
        <f>IF(B52="","",VLOOKUP(基本情報登録!$D$10,'登録データ（男）'!$M$3:$O$33,3,FALSE))</f>
        <v/>
      </c>
      <c r="H52" s="1" t="str">
        <f>IF(B52="","",VLOOKUP(女子!B168,'登録データ（女）'!$A$3:$X$1000,5,FALSE))</f>
        <v/>
      </c>
      <c r="I52" s="1" t="str">
        <f>IF(B52="","",女子!B168)</f>
        <v/>
      </c>
      <c r="J52" s="1" t="str">
        <f>IF(B52="","",女子!AM168)</f>
        <v/>
      </c>
      <c r="K52" s="1" t="str">
        <f>IF(B52="","",女子!AM169)</f>
        <v/>
      </c>
      <c r="L52" s="1" t="str">
        <f>IF(B52="","",女子!AM170)</f>
        <v/>
      </c>
      <c r="M52" s="1" t="str">
        <f>IF(女子!BH68=0," notOP","OPN")</f>
        <v xml:space="preserve"> notOP</v>
      </c>
      <c r="N52" s="1" t="str">
        <f>IF(女子!BI68=0," notOP","OPN")</f>
        <v xml:space="preserve"> notOP</v>
      </c>
      <c r="O52" s="1" t="str">
        <f>IF(女子!BJ68=0," notOP","OPN")</f>
        <v xml:space="preserve"> notOP</v>
      </c>
    </row>
    <row r="53" spans="1:15" ht="17.649999999999999">
      <c r="A53" s="1">
        <v>52</v>
      </c>
      <c r="B53" s="1" t="str">
        <f>IF(女子!B171="","",女子!B171+200000000)</f>
        <v/>
      </c>
      <c r="C53" t="str">
        <f>IF(B53="","",CONCATENATE(女子!C171," ","(",女子!E171,")"))</f>
        <v/>
      </c>
      <c r="D53" s="1" t="str">
        <f>IF(B53="","",女子!D171)</f>
        <v/>
      </c>
      <c r="E53" s="1" t="str">
        <f ca="1">IF($C53="","",CONCATENATE(VLOOKUP(OFFSET(女子!$B$15,3*A53,0),'登録データ（女）'!$A$3:$J$2395,9,FALSE)," ",VLOOKUP(OFFSET(女子!$B$15,3*A53,0),'登録データ（女）'!$A$3:$J$2395,10,FALSE)," ","(",LEFT(VLOOKUP(OFFSET(女子!$B$15,3*A53,0),'登録データ（女）'!$A$3:$J$2395,8,FALSE),2),")"))</f>
        <v/>
      </c>
      <c r="F53" s="1" t="str">
        <f t="shared" si="0"/>
        <v/>
      </c>
      <c r="G53" s="1" t="str">
        <f>IF(B53="","",VLOOKUP(基本情報登録!$D$10,'登録データ（男）'!$M$3:$O$33,3,FALSE))</f>
        <v/>
      </c>
      <c r="H53" s="1" t="str">
        <f>IF(B53="","",VLOOKUP(女子!B171,'登録データ（女）'!$A$3:$X$1000,5,FALSE))</f>
        <v/>
      </c>
      <c r="I53" s="1" t="str">
        <f>IF(B53="","",女子!B171)</f>
        <v/>
      </c>
      <c r="J53" s="1" t="str">
        <f>IF(B53="","",女子!AM171)</f>
        <v/>
      </c>
      <c r="K53" s="1" t="str">
        <f>IF(B53="","",女子!AM172)</f>
        <v/>
      </c>
      <c r="L53" s="1" t="str">
        <f>IF(B53="","",女子!AM173)</f>
        <v/>
      </c>
      <c r="M53" s="1" t="str">
        <f>IF(女子!BH69=0," notOP","OPN")</f>
        <v xml:space="preserve"> notOP</v>
      </c>
      <c r="N53" s="1" t="str">
        <f>IF(女子!BI69=0," notOP","OPN")</f>
        <v xml:space="preserve"> notOP</v>
      </c>
      <c r="O53" s="1" t="str">
        <f>IF(女子!BJ69=0," notOP","OPN")</f>
        <v xml:space="preserve"> notOP</v>
      </c>
    </row>
    <row r="54" spans="1:15" ht="17.649999999999999">
      <c r="A54" s="1">
        <v>53</v>
      </c>
      <c r="B54" s="1" t="str">
        <f>IF(女子!B174="","",女子!B174+200000000)</f>
        <v/>
      </c>
      <c r="C54" t="str">
        <f>IF(B54="","",CONCATENATE(女子!C174," ","(",女子!E174,")"))</f>
        <v/>
      </c>
      <c r="D54" s="1" t="str">
        <f>IF(B54="","",女子!D174)</f>
        <v/>
      </c>
      <c r="E54" s="1" t="str">
        <f ca="1">IF($C54="","",CONCATENATE(VLOOKUP(OFFSET(女子!$B$15,3*A54,0),'登録データ（女）'!$A$3:$J$2395,9,FALSE)," ",VLOOKUP(OFFSET(女子!$B$15,3*A54,0),'登録データ（女）'!$A$3:$J$2395,10,FALSE)," ","(",LEFT(VLOOKUP(OFFSET(女子!$B$15,3*A54,0),'登録データ（女）'!$A$3:$J$2395,8,FALSE),2),")"))</f>
        <v/>
      </c>
      <c r="F54" s="1" t="str">
        <f t="shared" si="0"/>
        <v/>
      </c>
      <c r="G54" s="1" t="str">
        <f>IF(B54="","",VLOOKUP(基本情報登録!$D$10,'登録データ（男）'!$M$3:$O$33,3,FALSE))</f>
        <v/>
      </c>
      <c r="H54" s="1" t="str">
        <f>IF(B54="","",VLOOKUP(女子!B174,'登録データ（女）'!$A$3:$X$1000,5,FALSE))</f>
        <v/>
      </c>
      <c r="I54" s="1" t="str">
        <f>IF(B54="","",女子!B174)</f>
        <v/>
      </c>
      <c r="J54" s="1" t="str">
        <f>IF(B54="","",女子!AM174)</f>
        <v/>
      </c>
      <c r="K54" s="1" t="str">
        <f>IF(B54="","",女子!AM175)</f>
        <v/>
      </c>
      <c r="L54" s="1" t="str">
        <f>IF(B54="","",女子!AM176)</f>
        <v/>
      </c>
      <c r="M54" s="1" t="str">
        <f>IF(女子!BH70=0," notOP","OPN")</f>
        <v xml:space="preserve"> notOP</v>
      </c>
      <c r="N54" s="1" t="str">
        <f>IF(女子!BI70=0," notOP","OPN")</f>
        <v xml:space="preserve"> notOP</v>
      </c>
      <c r="O54" s="1" t="str">
        <f>IF(女子!BJ70=0," notOP","OPN")</f>
        <v xml:space="preserve"> notOP</v>
      </c>
    </row>
    <row r="55" spans="1:15" ht="17.649999999999999">
      <c r="A55" s="1">
        <v>54</v>
      </c>
      <c r="B55" s="1" t="str">
        <f>IF(女子!B177="","",女子!B177+200000000)</f>
        <v/>
      </c>
      <c r="C55" t="str">
        <f>IF(B55="","",CONCATENATE(女子!C177," ","(",女子!E177,")"))</f>
        <v/>
      </c>
      <c r="D55" s="1" t="str">
        <f>IF(B55="","",女子!D177)</f>
        <v/>
      </c>
      <c r="E55" s="1" t="str">
        <f ca="1">IF($C55="","",CONCATENATE(VLOOKUP(OFFSET(女子!$B$15,3*A55,0),'登録データ（女）'!$A$3:$J$2395,9,FALSE)," ",VLOOKUP(OFFSET(女子!$B$15,3*A55,0),'登録データ（女）'!$A$3:$J$2395,10,FALSE)," ","(",LEFT(VLOOKUP(OFFSET(女子!$B$15,3*A55,0),'登録データ（女）'!$A$3:$J$2395,8,FALSE),2),")"))</f>
        <v/>
      </c>
      <c r="F55" s="1" t="str">
        <f t="shared" si="0"/>
        <v/>
      </c>
      <c r="G55" s="1" t="str">
        <f>IF(B55="","",VLOOKUP(基本情報登録!$D$10,'登録データ（男）'!$M$3:$O$33,3,FALSE))</f>
        <v/>
      </c>
      <c r="H55" s="1" t="str">
        <f>IF(B55="","",VLOOKUP(女子!B177,'登録データ（女）'!$A$3:$X$1000,5,FALSE))</f>
        <v/>
      </c>
      <c r="I55" s="1" t="str">
        <f>IF(B55="","",女子!B177)</f>
        <v/>
      </c>
      <c r="J55" s="1" t="str">
        <f>IF(B55="","",女子!AM177)</f>
        <v/>
      </c>
      <c r="K55" s="1" t="str">
        <f>IF(B55="","",女子!AM178)</f>
        <v/>
      </c>
      <c r="L55" s="1" t="str">
        <f>IF(B55="","",女子!AM179)</f>
        <v/>
      </c>
      <c r="M55" s="1" t="str">
        <f>IF(女子!BH71=0," notOP","OPN")</f>
        <v xml:space="preserve"> notOP</v>
      </c>
      <c r="N55" s="1" t="str">
        <f>IF(女子!BI71=0," notOP","OPN")</f>
        <v xml:space="preserve"> notOP</v>
      </c>
      <c r="O55" s="1" t="str">
        <f>IF(女子!BJ71=0," notOP","OPN")</f>
        <v xml:space="preserve"> notOP</v>
      </c>
    </row>
    <row r="56" spans="1:15" ht="17.649999999999999">
      <c r="A56" s="1">
        <v>55</v>
      </c>
      <c r="B56" s="1" t="str">
        <f>IF(女子!B180="","",女子!B180+200000000)</f>
        <v/>
      </c>
      <c r="C56" t="str">
        <f>IF(B56="","",CONCATENATE(女子!C180," ","(",女子!E180,")"))</f>
        <v/>
      </c>
      <c r="D56" s="1" t="str">
        <f>IF(B56="","",女子!D180)</f>
        <v/>
      </c>
      <c r="E56" s="1" t="str">
        <f ca="1">IF($C56="","",CONCATENATE(VLOOKUP(OFFSET(女子!$B$15,3*A56,0),'登録データ（女）'!$A$3:$J$2395,9,FALSE)," ",VLOOKUP(OFFSET(女子!$B$15,3*A56,0),'登録データ（女）'!$A$3:$J$2395,10,FALSE)," ","(",LEFT(VLOOKUP(OFFSET(女子!$B$15,3*A56,0),'登録データ（女）'!$A$3:$J$2395,8,FALSE),2),")"))</f>
        <v/>
      </c>
      <c r="F56" s="1" t="str">
        <f t="shared" si="0"/>
        <v/>
      </c>
      <c r="G56" s="1" t="str">
        <f>IF(B56="","",VLOOKUP(基本情報登録!$D$10,'登録データ（男）'!$M$3:$O$33,3,FALSE))</f>
        <v/>
      </c>
      <c r="H56" s="1" t="str">
        <f>IF(B56="","",VLOOKUP(女子!B180,'登録データ（女）'!$A$3:$X$1000,5,FALSE))</f>
        <v/>
      </c>
      <c r="I56" s="1" t="str">
        <f>IF(B56="","",女子!B180)</f>
        <v/>
      </c>
      <c r="J56" s="1" t="str">
        <f>IF(B56="","",女子!AM180)</f>
        <v/>
      </c>
      <c r="K56" s="1" t="str">
        <f>IF(B56="","",女子!AM181)</f>
        <v/>
      </c>
      <c r="L56" s="1" t="str">
        <f>IF(B56="","",女子!AM182)</f>
        <v/>
      </c>
      <c r="M56" s="1" t="str">
        <f>IF(女子!BH72=0," notOP","OPN")</f>
        <v xml:space="preserve"> notOP</v>
      </c>
      <c r="N56" s="1" t="str">
        <f>IF(女子!BI72=0," notOP","OPN")</f>
        <v xml:space="preserve"> notOP</v>
      </c>
      <c r="O56" s="1" t="str">
        <f>IF(女子!BJ72=0," notOP","OPN")</f>
        <v xml:space="preserve"> notOP</v>
      </c>
    </row>
    <row r="57" spans="1:15" ht="17.649999999999999">
      <c r="A57" s="1">
        <v>56</v>
      </c>
      <c r="B57" s="1" t="str">
        <f>IF(女子!B183="","",女子!B183+200000000)</f>
        <v/>
      </c>
      <c r="C57" t="str">
        <f>IF(B57="","",CONCATENATE(女子!C183," ","(",女子!E183,")"))</f>
        <v/>
      </c>
      <c r="D57" s="1" t="str">
        <f>IF(B57="","",女子!D183)</f>
        <v/>
      </c>
      <c r="E57" s="1" t="str">
        <f ca="1">IF($C57="","",CONCATENATE(VLOOKUP(OFFSET(女子!$B$15,3*A57,0),'登録データ（女）'!$A$3:$J$2395,9,FALSE)," ",VLOOKUP(OFFSET(女子!$B$15,3*A57,0),'登録データ（女）'!$A$3:$J$2395,10,FALSE)," ","(",LEFT(VLOOKUP(OFFSET(女子!$B$15,3*A57,0),'登録データ（女）'!$A$3:$J$2395,8,FALSE),2),")"))</f>
        <v/>
      </c>
      <c r="F57" s="1" t="str">
        <f t="shared" si="0"/>
        <v/>
      </c>
      <c r="G57" s="1" t="str">
        <f>IF(B57="","",VLOOKUP(基本情報登録!$D$10,'登録データ（男）'!$M$3:$O$33,3,FALSE))</f>
        <v/>
      </c>
      <c r="H57" s="1" t="str">
        <f>IF(B57="","",VLOOKUP(女子!B183,'登録データ（女）'!$A$3:$X$1000,5,FALSE))</f>
        <v/>
      </c>
      <c r="I57" s="1" t="str">
        <f>IF(B57="","",女子!B183)</f>
        <v/>
      </c>
      <c r="J57" s="1" t="str">
        <f>IF(B57="","",女子!AM183)</f>
        <v/>
      </c>
      <c r="K57" s="1" t="str">
        <f>IF(B57="","",女子!AM184)</f>
        <v/>
      </c>
      <c r="L57" s="1" t="str">
        <f>IF(B57="","",女子!AM185)</f>
        <v/>
      </c>
      <c r="M57" s="1" t="str">
        <f>IF(女子!BH73=0," notOP","OPN")</f>
        <v xml:space="preserve"> notOP</v>
      </c>
      <c r="N57" s="1" t="str">
        <f>IF(女子!BI73=0," notOP","OPN")</f>
        <v xml:space="preserve"> notOP</v>
      </c>
      <c r="O57" s="1" t="str">
        <f>IF(女子!BJ73=0," notOP","OPN")</f>
        <v xml:space="preserve"> notOP</v>
      </c>
    </row>
    <row r="58" spans="1:15" ht="17.649999999999999">
      <c r="A58" s="1">
        <v>57</v>
      </c>
      <c r="B58" s="1" t="str">
        <f>IF(女子!B186="","",女子!B186+200000000)</f>
        <v/>
      </c>
      <c r="C58" t="str">
        <f>IF(B58="","",CONCATENATE(女子!C186," ","(",女子!E186,")"))</f>
        <v/>
      </c>
      <c r="D58" s="1" t="str">
        <f>IF(B58="","",女子!D186)</f>
        <v/>
      </c>
      <c r="E58" s="1" t="str">
        <f ca="1">IF($C58="","",CONCATENATE(VLOOKUP(OFFSET(女子!$B$15,3*A58,0),'登録データ（女）'!$A$3:$J$2395,9,FALSE)," ",VLOOKUP(OFFSET(女子!$B$15,3*A58,0),'登録データ（女）'!$A$3:$J$2395,10,FALSE)," ","(",LEFT(VLOOKUP(OFFSET(女子!$B$15,3*A58,0),'登録データ（女）'!$A$3:$J$2395,8,FALSE),2),")"))</f>
        <v/>
      </c>
      <c r="F58" s="1" t="str">
        <f t="shared" si="0"/>
        <v/>
      </c>
      <c r="G58" s="1" t="str">
        <f>IF(B58="","",VLOOKUP(基本情報登録!$D$10,'登録データ（男）'!$M$3:$O$33,3,FALSE))</f>
        <v/>
      </c>
      <c r="H58" s="1" t="str">
        <f>IF(B58="","",VLOOKUP(女子!B186,'登録データ（女）'!$A$3:$X$1000,5,FALSE))</f>
        <v/>
      </c>
      <c r="I58" s="1" t="str">
        <f>IF(B58="","",女子!B186)</f>
        <v/>
      </c>
      <c r="J58" s="1" t="str">
        <f>IF(B58="","",女子!AM186)</f>
        <v/>
      </c>
      <c r="K58" s="1" t="str">
        <f>IF(B58="","",女子!AM187)</f>
        <v/>
      </c>
      <c r="L58" s="1" t="str">
        <f>IF(B58="","",女子!AM188)</f>
        <v/>
      </c>
      <c r="M58" s="1" t="str">
        <f>IF(女子!BH74=0," notOP","OPN")</f>
        <v xml:space="preserve"> notOP</v>
      </c>
      <c r="N58" s="1" t="str">
        <f>IF(女子!BI74=0," notOP","OPN")</f>
        <v xml:space="preserve"> notOP</v>
      </c>
      <c r="O58" s="1" t="str">
        <f>IF(女子!BJ74=0," notOP","OPN")</f>
        <v xml:space="preserve"> notOP</v>
      </c>
    </row>
    <row r="59" spans="1:15" ht="17.649999999999999">
      <c r="A59" s="1">
        <v>58</v>
      </c>
      <c r="B59" s="1" t="str">
        <f>IF(女子!B189="","",女子!B189+200000000)</f>
        <v/>
      </c>
      <c r="C59" t="str">
        <f>IF(B59="","",CONCATENATE(女子!C189," ","(",女子!E189,")"))</f>
        <v/>
      </c>
      <c r="D59" s="1" t="str">
        <f>IF(B59="","",女子!D189)</f>
        <v/>
      </c>
      <c r="E59" s="1" t="str">
        <f ca="1">IF($C59="","",CONCATENATE(VLOOKUP(OFFSET(女子!$B$15,3*A59,0),'登録データ（女）'!$A$3:$J$2395,9,FALSE)," ",VLOOKUP(OFFSET(女子!$B$15,3*A59,0),'登録データ（女）'!$A$3:$J$2395,10,FALSE)," ","(",LEFT(VLOOKUP(OFFSET(女子!$B$15,3*A59,0),'登録データ（女）'!$A$3:$J$2395,8,FALSE),2),")"))</f>
        <v/>
      </c>
      <c r="F59" s="1" t="str">
        <f t="shared" si="0"/>
        <v/>
      </c>
      <c r="G59" s="1" t="str">
        <f>IF(B59="","",VLOOKUP(基本情報登録!$D$10,'登録データ（男）'!$M$3:$O$33,3,FALSE))</f>
        <v/>
      </c>
      <c r="H59" s="1" t="str">
        <f>IF(B59="","",VLOOKUP(女子!B189,'登録データ（女）'!$A$3:$X$1000,5,FALSE))</f>
        <v/>
      </c>
      <c r="I59" s="1" t="str">
        <f>IF(B59="","",女子!B189)</f>
        <v/>
      </c>
      <c r="J59" s="1" t="str">
        <f>IF(B59="","",女子!AM189)</f>
        <v/>
      </c>
      <c r="K59" s="1" t="str">
        <f>IF(B59="","",女子!AM190)</f>
        <v/>
      </c>
      <c r="L59" s="1" t="str">
        <f>IF(B59="","",女子!AM191)</f>
        <v/>
      </c>
      <c r="M59" s="1" t="str">
        <f>IF(女子!BH75=0," notOP","OPN")</f>
        <v xml:space="preserve"> notOP</v>
      </c>
      <c r="N59" s="1" t="str">
        <f>IF(女子!BI75=0," notOP","OPN")</f>
        <v xml:space="preserve"> notOP</v>
      </c>
      <c r="O59" s="1" t="str">
        <f>IF(女子!BJ75=0," notOP","OPN")</f>
        <v xml:space="preserve"> notOP</v>
      </c>
    </row>
    <row r="60" spans="1:15" ht="17.649999999999999">
      <c r="A60" s="1">
        <v>59</v>
      </c>
      <c r="B60" s="1" t="str">
        <f>IF(女子!B192="","",女子!B192+200000000)</f>
        <v/>
      </c>
      <c r="C60" t="str">
        <f>IF(B60="","",CONCATENATE(女子!C192," ","(",女子!E192,")"))</f>
        <v/>
      </c>
      <c r="D60" s="1" t="str">
        <f>IF(B60="","",女子!D192)</f>
        <v/>
      </c>
      <c r="E60" s="1" t="str">
        <f ca="1">IF($C60="","",CONCATENATE(VLOOKUP(OFFSET(女子!$B$15,3*A60,0),'登録データ（女）'!$A$3:$J$2395,9,FALSE)," ",VLOOKUP(OFFSET(女子!$B$15,3*A60,0),'登録データ（女）'!$A$3:$J$2395,10,FALSE)," ","(",LEFT(VLOOKUP(OFFSET(女子!$B$15,3*A60,0),'登録データ（女）'!$A$3:$J$2395,8,FALSE),2),")"))</f>
        <v/>
      </c>
      <c r="F60" s="1" t="str">
        <f t="shared" si="0"/>
        <v/>
      </c>
      <c r="G60" s="1" t="str">
        <f>IF(B60="","",VLOOKUP(基本情報登録!$D$10,'登録データ（男）'!$M$3:$O$33,3,FALSE))</f>
        <v/>
      </c>
      <c r="H60" s="1" t="str">
        <f>IF(B60="","",VLOOKUP(女子!B192,'登録データ（女）'!$A$3:$X$1000,5,FALSE))</f>
        <v/>
      </c>
      <c r="I60" s="1" t="str">
        <f>IF(B60="","",女子!B192)</f>
        <v/>
      </c>
      <c r="J60" s="1" t="str">
        <f>IF(B60="","",女子!AM192)</f>
        <v/>
      </c>
      <c r="K60" s="1" t="str">
        <f>IF(B60="","",女子!AM193)</f>
        <v/>
      </c>
      <c r="L60" s="1" t="str">
        <f>IF(B60="","",女子!AM194)</f>
        <v/>
      </c>
      <c r="M60" s="1" t="str">
        <f>IF(女子!BH76=0," notOP","OPN")</f>
        <v xml:space="preserve"> notOP</v>
      </c>
      <c r="N60" s="1" t="str">
        <f>IF(女子!BI76=0," notOP","OPN")</f>
        <v xml:space="preserve"> notOP</v>
      </c>
      <c r="O60" s="1" t="str">
        <f>IF(女子!BJ76=0," notOP","OPN")</f>
        <v xml:space="preserve"> notOP</v>
      </c>
    </row>
    <row r="61" spans="1:15" ht="17.649999999999999">
      <c r="A61" s="1">
        <v>60</v>
      </c>
      <c r="B61" s="1" t="str">
        <f>IF(女子!B195="","",女子!B195+200000000)</f>
        <v/>
      </c>
      <c r="C61" t="str">
        <f>IF(B61="","",CONCATENATE(女子!C195," ","(",女子!E195,")"))</f>
        <v/>
      </c>
      <c r="D61" s="1" t="str">
        <f>IF(B61="","",女子!D195)</f>
        <v/>
      </c>
      <c r="E61" s="1" t="str">
        <f ca="1">IF($C61="","",CONCATENATE(VLOOKUP(OFFSET(女子!$B$15,3*A61,0),'登録データ（女）'!$A$3:$J$2395,9,FALSE)," ",VLOOKUP(OFFSET(女子!$B$15,3*A61,0),'登録データ（女）'!$A$3:$J$2395,10,FALSE)," ","(",LEFT(VLOOKUP(OFFSET(女子!$B$15,3*A61,0),'登録データ（女）'!$A$3:$J$2395,8,FALSE),2),")"))</f>
        <v/>
      </c>
      <c r="F61" s="1" t="str">
        <f t="shared" si="0"/>
        <v/>
      </c>
      <c r="G61" s="1" t="str">
        <f>IF(B61="","",VLOOKUP(基本情報登録!$D$10,'登録データ（男）'!$M$3:$O$33,3,FALSE))</f>
        <v/>
      </c>
      <c r="H61" s="1" t="str">
        <f>IF(B61="","",VLOOKUP(女子!B195,'登録データ（女）'!$A$3:$X$1000,5,FALSE))</f>
        <v/>
      </c>
      <c r="I61" s="1" t="str">
        <f>IF(B61="","",女子!B195)</f>
        <v/>
      </c>
      <c r="J61" s="1" t="str">
        <f>IF(B61="","",女子!AM195)</f>
        <v/>
      </c>
      <c r="K61" s="1" t="str">
        <f>IF(B61="","",女子!AM196)</f>
        <v/>
      </c>
      <c r="L61" s="1" t="str">
        <f>IF(B61="","",女子!AM197)</f>
        <v/>
      </c>
      <c r="M61" s="1" t="str">
        <f>IF(女子!BH77=0," notOP","OPN")</f>
        <v xml:space="preserve"> notOP</v>
      </c>
      <c r="N61" s="1" t="str">
        <f>IF(女子!BI77=0," notOP","OPN")</f>
        <v xml:space="preserve"> notOP</v>
      </c>
      <c r="O61" s="1" t="str">
        <f>IF(女子!BJ77=0," notOP","OPN")</f>
        <v xml:space="preserve"> notOP</v>
      </c>
    </row>
    <row r="62" spans="1:15" ht="17.649999999999999">
      <c r="A62" s="1">
        <v>61</v>
      </c>
      <c r="B62" s="1" t="str">
        <f>IF(女子!B198="","",女子!B198+200000000)</f>
        <v/>
      </c>
      <c r="C62" t="str">
        <f>IF(B62="","",CONCATENATE(女子!C198," ","(",女子!E198,")"))</f>
        <v/>
      </c>
      <c r="D62" s="1" t="str">
        <f>IF(B62="","",女子!D198)</f>
        <v/>
      </c>
      <c r="E62" s="1" t="str">
        <f ca="1">IF($C62="","",CONCATENATE(VLOOKUP(OFFSET(女子!$B$15,3*A62,0),'登録データ（女）'!$A$3:$J$2395,9,FALSE)," ",VLOOKUP(OFFSET(女子!$B$15,3*A62,0),'登録データ（女）'!$A$3:$J$2395,10,FALSE)," ","(",LEFT(VLOOKUP(OFFSET(女子!$B$15,3*A62,0),'登録データ（女）'!$A$3:$J$2395,8,FALSE),2),")"))</f>
        <v/>
      </c>
      <c r="F62" s="1" t="str">
        <f t="shared" si="0"/>
        <v/>
      </c>
      <c r="G62" s="1" t="str">
        <f>IF(B62="","",VLOOKUP(基本情報登録!$D$10,'登録データ（男）'!$M$3:$O$33,3,FALSE))</f>
        <v/>
      </c>
      <c r="H62" s="1" t="str">
        <f>IF(B62="","",VLOOKUP(女子!B198,'登録データ（女）'!$A$3:$X$1000,5,FALSE))</f>
        <v/>
      </c>
      <c r="I62" s="1" t="str">
        <f>IF(B62="","",女子!B198)</f>
        <v/>
      </c>
      <c r="J62" s="1" t="str">
        <f>IF(B62="","",女子!AM198)</f>
        <v/>
      </c>
      <c r="K62" s="1" t="str">
        <f>IF(B62="","",女子!AM199)</f>
        <v/>
      </c>
      <c r="L62" s="1" t="str">
        <f>IF(B62="","",女子!AM200)</f>
        <v/>
      </c>
      <c r="M62" s="1" t="str">
        <f>IF(女子!BH78=0," notOP","OPN")</f>
        <v xml:space="preserve"> notOP</v>
      </c>
      <c r="N62" s="1" t="str">
        <f>IF(女子!BI78=0," notOP","OPN")</f>
        <v xml:space="preserve"> notOP</v>
      </c>
      <c r="O62" s="1" t="str">
        <f>IF(女子!BJ78=0," notOP","OPN")</f>
        <v xml:space="preserve"> notOP</v>
      </c>
    </row>
    <row r="63" spans="1:15" ht="17.649999999999999">
      <c r="A63" s="1">
        <v>62</v>
      </c>
      <c r="B63" s="1" t="str">
        <f>IF(女子!B201="","",女子!B201+200000000)</f>
        <v/>
      </c>
      <c r="C63" t="str">
        <f>IF(B63="","",CONCATENATE(女子!C201," ","(",女子!E201,")"))</f>
        <v/>
      </c>
      <c r="D63" s="1" t="str">
        <f>IF(B63="","",女子!D201)</f>
        <v/>
      </c>
      <c r="E63" s="1" t="str">
        <f ca="1">IF($C63="","",CONCATENATE(VLOOKUP(OFFSET(女子!$B$15,3*A63,0),'登録データ（女）'!$A$3:$J$2395,9,FALSE)," ",VLOOKUP(OFFSET(女子!$B$15,3*A63,0),'登録データ（女）'!$A$3:$J$2395,10,FALSE)," ","(",LEFT(VLOOKUP(OFFSET(女子!$B$15,3*A63,0),'登録データ（女）'!$A$3:$J$2395,8,FALSE),2),")"))</f>
        <v/>
      </c>
      <c r="F63" s="1" t="str">
        <f t="shared" si="0"/>
        <v/>
      </c>
      <c r="G63" s="1" t="str">
        <f>IF(B63="","",VLOOKUP(基本情報登録!$D$10,'登録データ（男）'!$M$3:$O$33,3,FALSE))</f>
        <v/>
      </c>
      <c r="H63" s="1" t="str">
        <f>IF(B63="","",VLOOKUP(女子!B201,'登録データ（女）'!$A$3:$X$1000,5,FALSE))</f>
        <v/>
      </c>
      <c r="I63" s="1" t="str">
        <f>IF(B63="","",女子!B201)</f>
        <v/>
      </c>
      <c r="J63" s="1" t="str">
        <f>IF(B63="","",女子!AM201)</f>
        <v/>
      </c>
      <c r="K63" s="1" t="str">
        <f>IF(B63="","",女子!AM202)</f>
        <v/>
      </c>
      <c r="L63" s="1" t="str">
        <f>IF(B63="","",女子!AM203)</f>
        <v/>
      </c>
      <c r="M63" s="1" t="str">
        <f>IF(女子!BH79=0," notOP","OPN")</f>
        <v xml:space="preserve"> notOP</v>
      </c>
      <c r="N63" s="1" t="str">
        <f>IF(女子!BI79=0," notOP","OPN")</f>
        <v xml:space="preserve"> notOP</v>
      </c>
      <c r="O63" s="1" t="str">
        <f>IF(女子!BJ79=0," notOP","OPN")</f>
        <v xml:space="preserve"> notOP</v>
      </c>
    </row>
    <row r="64" spans="1:15" ht="17.649999999999999">
      <c r="A64" s="1">
        <v>63</v>
      </c>
      <c r="B64" s="1" t="str">
        <f>IF(女子!B204="","",女子!B204+200000000)</f>
        <v/>
      </c>
      <c r="C64" t="str">
        <f>IF(B64="","",CONCATENATE(女子!C204," ","(",女子!E204,")"))</f>
        <v/>
      </c>
      <c r="D64" s="1" t="str">
        <f>IF(B64="","",女子!D204)</f>
        <v/>
      </c>
      <c r="E64" s="1" t="str">
        <f ca="1">IF($C64="","",CONCATENATE(VLOOKUP(OFFSET(女子!$B$15,3*A64,0),'登録データ（女）'!$A$3:$J$2395,9,FALSE)," ",VLOOKUP(OFFSET(女子!$B$15,3*A64,0),'登録データ（女）'!$A$3:$J$2395,10,FALSE)," ","(",LEFT(VLOOKUP(OFFSET(女子!$B$15,3*A64,0),'登録データ（女）'!$A$3:$J$2395,8,FALSE),2),")"))</f>
        <v/>
      </c>
      <c r="F64" s="1" t="str">
        <f t="shared" si="0"/>
        <v/>
      </c>
      <c r="G64" s="1" t="str">
        <f>IF(B64="","",VLOOKUP(基本情報登録!$D$10,'登録データ（男）'!$M$3:$O$33,3,FALSE))</f>
        <v/>
      </c>
      <c r="H64" s="1" t="str">
        <f>IF(B64="","",VLOOKUP(女子!B204,'登録データ（女）'!$A$3:$X$1000,5,FALSE))</f>
        <v/>
      </c>
      <c r="I64" s="1" t="str">
        <f>IF(B64="","",女子!B204)</f>
        <v/>
      </c>
      <c r="J64" s="1" t="str">
        <f>IF(B64="","",女子!AM204)</f>
        <v/>
      </c>
      <c r="K64" s="1" t="str">
        <f>IF(B64="","",女子!AM205)</f>
        <v/>
      </c>
      <c r="L64" s="1" t="str">
        <f>IF(B64="","",女子!AM206)</f>
        <v/>
      </c>
      <c r="M64" s="1" t="str">
        <f>IF(女子!BH80=0," notOP","OPN")</f>
        <v xml:space="preserve"> notOP</v>
      </c>
      <c r="N64" s="1" t="str">
        <f>IF(女子!BI80=0," notOP","OPN")</f>
        <v xml:space="preserve"> notOP</v>
      </c>
      <c r="O64" s="1" t="str">
        <f>IF(女子!BJ80=0," notOP","OPN")</f>
        <v xml:space="preserve"> notOP</v>
      </c>
    </row>
    <row r="65" spans="1:15" ht="17.649999999999999">
      <c r="A65" s="1">
        <v>64</v>
      </c>
      <c r="B65" s="1" t="str">
        <f>IF(女子!B207="","",女子!B207+200000000)</f>
        <v/>
      </c>
      <c r="C65" t="str">
        <f>IF(B65="","",CONCATENATE(女子!C207," ","(",女子!E207,")"))</f>
        <v/>
      </c>
      <c r="D65" s="1" t="str">
        <f>IF(B65="","",女子!D207)</f>
        <v/>
      </c>
      <c r="E65" s="1" t="str">
        <f ca="1">IF($C65="","",CONCATENATE(VLOOKUP(OFFSET(女子!$B$15,3*A65,0),'登録データ（女）'!$A$3:$J$2395,9,FALSE)," ",VLOOKUP(OFFSET(女子!$B$15,3*A65,0),'登録データ（女）'!$A$3:$J$2395,10,FALSE)," ","(",LEFT(VLOOKUP(OFFSET(女子!$B$15,3*A65,0),'登録データ（女）'!$A$3:$J$2395,8,FALSE),2),")"))</f>
        <v/>
      </c>
      <c r="F65" s="1" t="str">
        <f t="shared" si="0"/>
        <v/>
      </c>
      <c r="G65" s="1" t="str">
        <f>IF(B65="","",VLOOKUP(基本情報登録!$D$10,'登録データ（男）'!$M$3:$O$33,3,FALSE))</f>
        <v/>
      </c>
      <c r="H65" s="1" t="str">
        <f>IF(B65="","",VLOOKUP(女子!B207,'登録データ（女）'!$A$3:$X$1000,5,FALSE))</f>
        <v/>
      </c>
      <c r="I65" s="1" t="str">
        <f>IF(B65="","",女子!B207)</f>
        <v/>
      </c>
      <c r="J65" s="1" t="str">
        <f>IF(B65="","",女子!AM207)</f>
        <v/>
      </c>
      <c r="K65" s="1" t="str">
        <f>IF(B65="","",女子!AM208)</f>
        <v/>
      </c>
      <c r="L65" s="1" t="str">
        <f>IF(B65="","",女子!AM209)</f>
        <v/>
      </c>
      <c r="M65" s="1" t="str">
        <f>IF(女子!BH81=0," notOP","OPN")</f>
        <v xml:space="preserve"> notOP</v>
      </c>
      <c r="N65" s="1" t="str">
        <f>IF(女子!BI81=0," notOP","OPN")</f>
        <v xml:space="preserve"> notOP</v>
      </c>
      <c r="O65" s="1" t="str">
        <f>IF(女子!BJ81=0," notOP","OPN")</f>
        <v xml:space="preserve"> notOP</v>
      </c>
    </row>
    <row r="66" spans="1:15" ht="17.649999999999999">
      <c r="A66" s="1">
        <v>65</v>
      </c>
      <c r="B66" s="1" t="str">
        <f>IF(女子!B210="","",女子!B210+200000000)</f>
        <v/>
      </c>
      <c r="C66" t="str">
        <f>IF(B66="","",CONCATENATE(女子!C210," ","(",女子!E210,")"))</f>
        <v/>
      </c>
      <c r="D66" s="1" t="str">
        <f>IF(B66="","",女子!D210)</f>
        <v/>
      </c>
      <c r="E66" s="1" t="str">
        <f ca="1">IF($C66="","",CONCATENATE(VLOOKUP(OFFSET(女子!$B$15,3*A66,0),'登録データ（女）'!$A$3:$J$2395,9,FALSE)," ",VLOOKUP(OFFSET(女子!$B$15,3*A66,0),'登録データ（女）'!$A$3:$J$2395,10,FALSE)," ","(",LEFT(VLOOKUP(OFFSET(女子!$B$15,3*A66,0),'登録データ（女）'!$A$3:$J$2395,8,FALSE),2),")"))</f>
        <v/>
      </c>
      <c r="F66" s="1" t="str">
        <f t="shared" si="0"/>
        <v/>
      </c>
      <c r="G66" s="1" t="str">
        <f>IF(B66="","",VLOOKUP(基本情報登録!$D$10,'登録データ（男）'!$M$3:$O$33,3,FALSE))</f>
        <v/>
      </c>
      <c r="H66" s="1" t="str">
        <f>IF(B66="","",VLOOKUP(女子!B210,'登録データ（女）'!$A$3:$X$1000,5,FALSE))</f>
        <v/>
      </c>
      <c r="I66" s="1" t="str">
        <f>IF(B66="","",女子!B210)</f>
        <v/>
      </c>
      <c r="J66" s="1" t="str">
        <f>IF(B66="","",女子!AM210)</f>
        <v/>
      </c>
      <c r="K66" s="1" t="str">
        <f>IF(B66="","",女子!AM211)</f>
        <v/>
      </c>
      <c r="L66" s="1" t="str">
        <f>IF(B66="","",女子!AM212)</f>
        <v/>
      </c>
      <c r="M66" s="1" t="str">
        <f>IF(女子!BH82=0," notOP","OPN")</f>
        <v xml:space="preserve"> notOP</v>
      </c>
      <c r="N66" s="1" t="str">
        <f>IF(女子!BI82=0," notOP","OPN")</f>
        <v xml:space="preserve"> notOP</v>
      </c>
      <c r="O66" s="1" t="str">
        <f>IF(女子!BJ82=0," notOP","OPN")</f>
        <v xml:space="preserve"> notOP</v>
      </c>
    </row>
    <row r="67" spans="1:15" ht="17.649999999999999">
      <c r="A67" s="1">
        <v>66</v>
      </c>
      <c r="B67" s="1" t="str">
        <f>IF(女子!B213="","",女子!B213+200000000)</f>
        <v/>
      </c>
      <c r="C67" t="str">
        <f>IF(B67="","",CONCATENATE(女子!C213," ","(",女子!E213,")"))</f>
        <v/>
      </c>
      <c r="D67" s="1" t="str">
        <f>IF(B67="","",女子!D213)</f>
        <v/>
      </c>
      <c r="E67" s="1" t="str">
        <f ca="1">IF($C67="","",CONCATENATE(VLOOKUP(OFFSET(女子!$B$15,3*A67,0),'登録データ（女）'!$A$3:$J$2395,9,FALSE)," ",VLOOKUP(OFFSET(女子!$B$15,3*A67,0),'登録データ（女）'!$A$3:$J$2395,10,FALSE)," ","(",LEFT(VLOOKUP(OFFSET(女子!$B$15,3*A67,0),'登録データ（女）'!$A$3:$J$2395,8,FALSE),2),")"))</f>
        <v/>
      </c>
      <c r="F67" s="1" t="str">
        <f t="shared" si="0"/>
        <v/>
      </c>
      <c r="G67" s="1" t="str">
        <f>IF(B67="","",VLOOKUP(基本情報登録!$D$10,'登録データ（男）'!$M$3:$O$33,3,FALSE))</f>
        <v/>
      </c>
      <c r="H67" s="1" t="str">
        <f>IF(B67="","",VLOOKUP(女子!B213,'登録データ（女）'!$A$3:$X$1000,5,FALSE))</f>
        <v/>
      </c>
      <c r="I67" s="1" t="str">
        <f>IF(B67="","",女子!B213)</f>
        <v/>
      </c>
      <c r="J67" s="1" t="str">
        <f>IF(B67="","",女子!AM213)</f>
        <v/>
      </c>
      <c r="K67" s="1" t="str">
        <f>IF(B67="","",女子!AM214)</f>
        <v/>
      </c>
      <c r="L67" s="1" t="str">
        <f>IF(B67="","",女子!AM215)</f>
        <v/>
      </c>
      <c r="M67" s="1" t="str">
        <f>IF(女子!BH83=0," notOP","OPN")</f>
        <v xml:space="preserve"> notOP</v>
      </c>
      <c r="N67" s="1" t="str">
        <f>IF(女子!BI83=0," notOP","OPN")</f>
        <v xml:space="preserve"> notOP</v>
      </c>
      <c r="O67" s="1" t="str">
        <f>IF(女子!BJ83=0," notOP","OPN")</f>
        <v xml:space="preserve"> notOP</v>
      </c>
    </row>
    <row r="68" spans="1:15" ht="17.649999999999999">
      <c r="A68" s="1">
        <v>67</v>
      </c>
      <c r="B68" s="1" t="str">
        <f>IF(女子!B216="","",女子!B216+200000000)</f>
        <v/>
      </c>
      <c r="C68" t="str">
        <f>IF(B68="","",CONCATENATE(女子!C216," ","(",女子!E216,")"))</f>
        <v/>
      </c>
      <c r="D68" s="1" t="str">
        <f>IF(B68="","",女子!D216)</f>
        <v/>
      </c>
      <c r="E68" s="1" t="str">
        <f ca="1">IF($C68="","",CONCATENATE(VLOOKUP(OFFSET(女子!$B$15,3*A68,0),'登録データ（女）'!$A$3:$J$2395,9,FALSE)," ",VLOOKUP(OFFSET(女子!$B$15,3*A68,0),'登録データ（女）'!$A$3:$J$2395,10,FALSE)," ","(",LEFT(VLOOKUP(OFFSET(女子!$B$15,3*A68,0),'登録データ（女）'!$A$3:$J$2395,8,FALSE),2),")"))</f>
        <v/>
      </c>
      <c r="F68" s="1" t="str">
        <f t="shared" ref="F68:F131" si="1">IF(B68="","",2)</f>
        <v/>
      </c>
      <c r="G68" s="1" t="str">
        <f>IF(B68="","",VLOOKUP(基本情報登録!$D$10,'登録データ（男）'!$M$3:$O$33,3,FALSE))</f>
        <v/>
      </c>
      <c r="H68" s="1" t="str">
        <f>IF(B68="","",VLOOKUP(女子!B216,'登録データ（女）'!$A$3:$X$1000,5,FALSE))</f>
        <v/>
      </c>
      <c r="I68" s="1" t="str">
        <f>IF(B68="","",女子!B216)</f>
        <v/>
      </c>
      <c r="J68" s="1" t="str">
        <f>IF(B68="","",女子!AM216)</f>
        <v/>
      </c>
      <c r="K68" s="1" t="str">
        <f>IF(B68="","",女子!AM217)</f>
        <v/>
      </c>
      <c r="L68" s="1" t="str">
        <f>IF(B68="","",女子!AM218)</f>
        <v/>
      </c>
      <c r="M68" s="1" t="str">
        <f>IF(女子!BH84=0," notOP","OPN")</f>
        <v xml:space="preserve"> notOP</v>
      </c>
      <c r="N68" s="1" t="str">
        <f>IF(女子!BI84=0," notOP","OPN")</f>
        <v xml:space="preserve"> notOP</v>
      </c>
      <c r="O68" s="1" t="str">
        <f>IF(女子!BJ84=0," notOP","OPN")</f>
        <v xml:space="preserve"> notOP</v>
      </c>
    </row>
    <row r="69" spans="1:15" ht="17.649999999999999">
      <c r="A69" s="1">
        <v>68</v>
      </c>
      <c r="B69" s="1" t="str">
        <f>IF(女子!B219="","",女子!B219+200000000)</f>
        <v/>
      </c>
      <c r="C69" t="str">
        <f>IF(B69="","",CONCATENATE(女子!C219," ","(",女子!E219,")"))</f>
        <v/>
      </c>
      <c r="D69" s="1" t="str">
        <f>IF(B69="","",女子!D219)</f>
        <v/>
      </c>
      <c r="E69" s="1" t="str">
        <f ca="1">IF($C69="","",CONCATENATE(VLOOKUP(OFFSET(女子!$B$15,3*A69,0),'登録データ（女）'!$A$3:$J$2395,9,FALSE)," ",VLOOKUP(OFFSET(女子!$B$15,3*A69,0),'登録データ（女）'!$A$3:$J$2395,10,FALSE)," ","(",LEFT(VLOOKUP(OFFSET(女子!$B$15,3*A69,0),'登録データ（女）'!$A$3:$J$2395,8,FALSE),2),")"))</f>
        <v/>
      </c>
      <c r="F69" s="1" t="str">
        <f t="shared" si="1"/>
        <v/>
      </c>
      <c r="G69" s="1" t="str">
        <f>IF(B69="","",VLOOKUP(基本情報登録!$D$10,'登録データ（男）'!$M$3:$O$33,3,FALSE))</f>
        <v/>
      </c>
      <c r="H69" s="1" t="str">
        <f>IF(B69="","",VLOOKUP(女子!B219,'登録データ（女）'!$A$3:$X$1000,5,FALSE))</f>
        <v/>
      </c>
      <c r="I69" s="1" t="str">
        <f>IF(B69="","",女子!B219)</f>
        <v/>
      </c>
      <c r="J69" s="1" t="str">
        <f>IF(B69="","",女子!AM219)</f>
        <v/>
      </c>
      <c r="K69" s="1" t="str">
        <f>IF(B69="","",女子!AM220)</f>
        <v/>
      </c>
      <c r="L69" s="1" t="str">
        <f>IF(B69="","",女子!AM221)</f>
        <v/>
      </c>
      <c r="M69" s="1" t="str">
        <f>IF(女子!BH85=0," notOP","OPN")</f>
        <v xml:space="preserve"> notOP</v>
      </c>
      <c r="N69" s="1" t="str">
        <f>IF(女子!BI85=0," notOP","OPN")</f>
        <v xml:space="preserve"> notOP</v>
      </c>
      <c r="O69" s="1" t="str">
        <f>IF(女子!BJ85=0," notOP","OPN")</f>
        <v xml:space="preserve"> notOP</v>
      </c>
    </row>
    <row r="70" spans="1:15" ht="17.649999999999999">
      <c r="A70" s="1">
        <v>69</v>
      </c>
      <c r="B70" s="1" t="str">
        <f>IF(女子!B222="","",女子!B222+200000000)</f>
        <v/>
      </c>
      <c r="C70" t="str">
        <f>IF(B70="","",CONCATENATE(女子!C222," ","(",女子!E222,")"))</f>
        <v/>
      </c>
      <c r="D70" s="1" t="str">
        <f>IF(B70="","",女子!D222)</f>
        <v/>
      </c>
      <c r="E70" s="1" t="str">
        <f ca="1">IF($C70="","",CONCATENATE(VLOOKUP(OFFSET(女子!$B$15,3*A70,0),'登録データ（女）'!$A$3:$J$2395,9,FALSE)," ",VLOOKUP(OFFSET(女子!$B$15,3*A70,0),'登録データ（女）'!$A$3:$J$2395,10,FALSE)," ","(",LEFT(VLOOKUP(OFFSET(女子!$B$15,3*A70,0),'登録データ（女）'!$A$3:$J$2395,8,FALSE),2),")"))</f>
        <v/>
      </c>
      <c r="F70" s="1" t="str">
        <f t="shared" si="1"/>
        <v/>
      </c>
      <c r="G70" s="1" t="str">
        <f>IF(B70="","",VLOOKUP(基本情報登録!$D$10,'登録データ（男）'!$M$3:$O$33,3,FALSE))</f>
        <v/>
      </c>
      <c r="H70" s="1" t="str">
        <f>IF(B70="","",VLOOKUP(女子!B222,'登録データ（女）'!$A$3:$X$1000,5,FALSE))</f>
        <v/>
      </c>
      <c r="I70" s="1" t="str">
        <f>IF(B70="","",女子!B222)</f>
        <v/>
      </c>
      <c r="J70" s="1" t="str">
        <f>IF(B70="","",女子!AM222)</f>
        <v/>
      </c>
      <c r="K70" s="1" t="str">
        <f>IF(B70="","",女子!AM223)</f>
        <v/>
      </c>
      <c r="L70" s="1" t="str">
        <f>IF(B70="","",女子!AM224)</f>
        <v/>
      </c>
      <c r="M70" s="1" t="str">
        <f>IF(女子!BH86=0," notOP","OPN")</f>
        <v xml:space="preserve"> notOP</v>
      </c>
      <c r="N70" s="1" t="str">
        <f>IF(女子!BI86=0," notOP","OPN")</f>
        <v xml:space="preserve"> notOP</v>
      </c>
      <c r="O70" s="1" t="str">
        <f>IF(女子!BJ86=0," notOP","OPN")</f>
        <v xml:space="preserve"> notOP</v>
      </c>
    </row>
    <row r="71" spans="1:15" ht="17.649999999999999">
      <c r="A71" s="1">
        <v>70</v>
      </c>
      <c r="B71" s="1" t="str">
        <f>IF(女子!B225="","",女子!B225+200000000)</f>
        <v/>
      </c>
      <c r="C71" t="str">
        <f>IF(B71="","",CONCATENATE(女子!C225," ","(",女子!E225,")"))</f>
        <v/>
      </c>
      <c r="D71" s="1" t="str">
        <f>IF(B71="","",女子!D225)</f>
        <v/>
      </c>
      <c r="E71" s="1" t="str">
        <f ca="1">IF($C71="","",CONCATENATE(VLOOKUP(OFFSET(女子!$B$15,3*A71,0),'登録データ（女）'!$A$3:$J$2395,9,FALSE)," ",VLOOKUP(OFFSET(女子!$B$15,3*A71,0),'登録データ（女）'!$A$3:$J$2395,10,FALSE)," ","(",LEFT(VLOOKUP(OFFSET(女子!$B$15,3*A71,0),'登録データ（女）'!$A$3:$J$2395,8,FALSE),2),")"))</f>
        <v/>
      </c>
      <c r="F71" s="1" t="str">
        <f t="shared" si="1"/>
        <v/>
      </c>
      <c r="G71" s="1" t="str">
        <f>IF(B71="","",VLOOKUP(基本情報登録!$D$10,'登録データ（男）'!$M$3:$O$33,3,FALSE))</f>
        <v/>
      </c>
      <c r="H71" s="1" t="str">
        <f>IF(B71="","",VLOOKUP(女子!B225,'登録データ（女）'!$A$3:$X$1000,5,FALSE))</f>
        <v/>
      </c>
      <c r="I71" s="1" t="str">
        <f>IF(B71="","",女子!B225)</f>
        <v/>
      </c>
      <c r="J71" s="1" t="str">
        <f>IF(B71="","",女子!AM225)</f>
        <v/>
      </c>
      <c r="K71" s="1" t="str">
        <f>IF(B71="","",女子!AM226)</f>
        <v/>
      </c>
      <c r="L71" s="1" t="str">
        <f>IF(B71="","",女子!AM227)</f>
        <v/>
      </c>
      <c r="M71" s="1" t="str">
        <f>IF(女子!BH87=0," notOP","OPN")</f>
        <v xml:space="preserve"> notOP</v>
      </c>
      <c r="N71" s="1" t="str">
        <f>IF(女子!BI87=0," notOP","OPN")</f>
        <v xml:space="preserve"> notOP</v>
      </c>
      <c r="O71" s="1" t="str">
        <f>IF(女子!BJ87=0," notOP","OPN")</f>
        <v xml:space="preserve"> notOP</v>
      </c>
    </row>
    <row r="72" spans="1:15" ht="17.649999999999999">
      <c r="A72" s="1">
        <v>71</v>
      </c>
      <c r="B72" s="1" t="str">
        <f>IF(女子!B228="","",女子!B228+200000000)</f>
        <v/>
      </c>
      <c r="C72" t="str">
        <f>IF(B72="","",CONCATENATE(女子!C228," ","(",女子!E228,")"))</f>
        <v/>
      </c>
      <c r="D72" s="1" t="str">
        <f>IF(B72="","",女子!D228)</f>
        <v/>
      </c>
      <c r="E72" s="1" t="str">
        <f ca="1">IF($C72="","",CONCATENATE(VLOOKUP(OFFSET(女子!$B$15,3*A72,0),'登録データ（女）'!$A$3:$J$2395,9,FALSE)," ",VLOOKUP(OFFSET(女子!$B$15,3*A72,0),'登録データ（女）'!$A$3:$J$2395,10,FALSE)," ","(",LEFT(VLOOKUP(OFFSET(女子!$B$15,3*A72,0),'登録データ（女）'!$A$3:$J$2395,8,FALSE),2),")"))</f>
        <v/>
      </c>
      <c r="F72" s="1" t="str">
        <f t="shared" si="1"/>
        <v/>
      </c>
      <c r="G72" s="1" t="str">
        <f>IF(B72="","",VLOOKUP(基本情報登録!$D$10,'登録データ（男）'!$M$3:$O$33,3,FALSE))</f>
        <v/>
      </c>
      <c r="H72" s="1" t="str">
        <f>IF(B72="","",VLOOKUP(女子!B228,'登録データ（女）'!$A$3:$X$1000,5,FALSE))</f>
        <v/>
      </c>
      <c r="I72" s="1" t="str">
        <f>IF(B72="","",女子!B228)</f>
        <v/>
      </c>
      <c r="J72" s="1" t="str">
        <f>IF(B72="","",女子!AM228)</f>
        <v/>
      </c>
      <c r="K72" s="1" t="str">
        <f>IF(B72="","",女子!AM229)</f>
        <v/>
      </c>
      <c r="L72" s="1" t="str">
        <f>IF(B72="","",女子!AM230)</f>
        <v/>
      </c>
      <c r="M72" s="1" t="str">
        <f>IF(女子!BH88=0," notOP","OPN")</f>
        <v xml:space="preserve"> notOP</v>
      </c>
      <c r="N72" s="1" t="str">
        <f>IF(女子!BI88=0," notOP","OPN")</f>
        <v xml:space="preserve"> notOP</v>
      </c>
      <c r="O72" s="1" t="str">
        <f>IF(女子!BJ88=0," notOP","OPN")</f>
        <v xml:space="preserve"> notOP</v>
      </c>
    </row>
    <row r="73" spans="1:15" ht="17.649999999999999">
      <c r="A73" s="1">
        <v>72</v>
      </c>
      <c r="B73" s="1" t="str">
        <f>IF(女子!B231="","",女子!B231+200000000)</f>
        <v/>
      </c>
      <c r="C73" t="str">
        <f>IF(B73="","",CONCATENATE(女子!C231," ","(",女子!E231,")"))</f>
        <v/>
      </c>
      <c r="D73" s="1" t="str">
        <f>IF(B73="","",女子!D231)</f>
        <v/>
      </c>
      <c r="E73" s="1" t="str">
        <f ca="1">IF($C73="","",CONCATENATE(VLOOKUP(OFFSET(女子!$B$15,3*A73,0),'登録データ（女）'!$A$3:$J$2395,9,FALSE)," ",VLOOKUP(OFFSET(女子!$B$15,3*A73,0),'登録データ（女）'!$A$3:$J$2395,10,FALSE)," ","(",LEFT(VLOOKUP(OFFSET(女子!$B$15,3*A73,0),'登録データ（女）'!$A$3:$J$2395,8,FALSE),2),")"))</f>
        <v/>
      </c>
      <c r="F73" s="1" t="str">
        <f t="shared" si="1"/>
        <v/>
      </c>
      <c r="G73" s="1" t="str">
        <f>IF(B73="","",VLOOKUP(基本情報登録!$D$10,'登録データ（男）'!$M$3:$O$33,3,FALSE))</f>
        <v/>
      </c>
      <c r="H73" s="1" t="str">
        <f>IF(B73="","",VLOOKUP(女子!B231,'登録データ（女）'!$A$3:$X$1000,5,FALSE))</f>
        <v/>
      </c>
      <c r="I73" s="1" t="str">
        <f>IF(B73="","",女子!B231)</f>
        <v/>
      </c>
      <c r="J73" s="1" t="str">
        <f>IF(B73="","",女子!AM231)</f>
        <v/>
      </c>
      <c r="K73" s="1" t="str">
        <f>IF(B73="","",女子!AM232)</f>
        <v/>
      </c>
      <c r="L73" s="1" t="str">
        <f>IF(B73="","",女子!AM233)</f>
        <v/>
      </c>
      <c r="M73" s="1" t="str">
        <f>IF(女子!BH89=0," notOP","OPN")</f>
        <v xml:space="preserve"> notOP</v>
      </c>
      <c r="N73" s="1" t="str">
        <f>IF(女子!BI89=0," notOP","OPN")</f>
        <v xml:space="preserve"> notOP</v>
      </c>
      <c r="O73" s="1" t="str">
        <f>IF(女子!BJ89=0," notOP","OPN")</f>
        <v xml:space="preserve"> notOP</v>
      </c>
    </row>
    <row r="74" spans="1:15" ht="17.649999999999999">
      <c r="A74" s="1">
        <v>73</v>
      </c>
      <c r="B74" s="1" t="str">
        <f>IF(女子!B234="","",女子!B234+200000000)</f>
        <v/>
      </c>
      <c r="C74" t="str">
        <f>IF(B74="","",CONCATENATE(女子!C234," ","(",女子!E234,")"))</f>
        <v/>
      </c>
      <c r="D74" s="1" t="str">
        <f>IF(B74="","",女子!D234)</f>
        <v/>
      </c>
      <c r="E74" s="1" t="str">
        <f ca="1">IF($C74="","",CONCATENATE(VLOOKUP(OFFSET(女子!$B$15,3*A74,0),'登録データ（女）'!$A$3:$J$2395,9,FALSE)," ",VLOOKUP(OFFSET(女子!$B$15,3*A74,0),'登録データ（女）'!$A$3:$J$2395,10,FALSE)," ","(",LEFT(VLOOKUP(OFFSET(女子!$B$15,3*A74,0),'登録データ（女）'!$A$3:$J$2395,8,FALSE),2),")"))</f>
        <v/>
      </c>
      <c r="F74" s="1" t="str">
        <f t="shared" si="1"/>
        <v/>
      </c>
      <c r="G74" s="1" t="str">
        <f>IF(B74="","",VLOOKUP(基本情報登録!$D$10,'登録データ（男）'!$M$3:$O$33,3,FALSE))</f>
        <v/>
      </c>
      <c r="H74" s="1" t="str">
        <f>IF(B74="","",VLOOKUP(女子!B234,'登録データ（女）'!$A$3:$X$1000,5,FALSE))</f>
        <v/>
      </c>
      <c r="I74" s="1" t="str">
        <f>IF(B74="","",女子!B234)</f>
        <v/>
      </c>
      <c r="J74" s="1" t="str">
        <f>IF(B74="","",女子!AM234)</f>
        <v/>
      </c>
      <c r="K74" s="1" t="str">
        <f>IF(B74="","",女子!AM235)</f>
        <v/>
      </c>
      <c r="L74" s="1" t="str">
        <f>IF(B74="","",女子!AM236)</f>
        <v/>
      </c>
      <c r="M74" s="1" t="str">
        <f>IF(女子!BH90=0," notOP","OPN")</f>
        <v xml:space="preserve"> notOP</v>
      </c>
      <c r="N74" s="1" t="str">
        <f>IF(女子!BI90=0," notOP","OPN")</f>
        <v xml:space="preserve"> notOP</v>
      </c>
      <c r="O74" s="1" t="str">
        <f>IF(女子!BJ90=0," notOP","OPN")</f>
        <v xml:space="preserve"> notOP</v>
      </c>
    </row>
    <row r="75" spans="1:15" ht="17.649999999999999">
      <c r="A75" s="1">
        <v>74</v>
      </c>
      <c r="B75" s="1" t="str">
        <f>IF(女子!B237="","",女子!B237+200000000)</f>
        <v/>
      </c>
      <c r="C75" t="str">
        <f>IF(B75="","",CONCATENATE(女子!C237," ","(",女子!E237,")"))</f>
        <v/>
      </c>
      <c r="D75" s="1" t="str">
        <f>IF(B75="","",女子!D237)</f>
        <v/>
      </c>
      <c r="E75" s="1" t="str">
        <f ca="1">IF($C75="","",CONCATENATE(VLOOKUP(OFFSET(女子!$B$15,3*A75,0),'登録データ（女）'!$A$3:$J$2395,9,FALSE)," ",VLOOKUP(OFFSET(女子!$B$15,3*A75,0),'登録データ（女）'!$A$3:$J$2395,10,FALSE)," ","(",LEFT(VLOOKUP(OFFSET(女子!$B$15,3*A75,0),'登録データ（女）'!$A$3:$J$2395,8,FALSE),2),")"))</f>
        <v/>
      </c>
      <c r="F75" s="1" t="str">
        <f t="shared" si="1"/>
        <v/>
      </c>
      <c r="G75" s="1" t="str">
        <f>IF(B75="","",VLOOKUP(基本情報登録!$D$10,'登録データ（男）'!$M$3:$O$33,3,FALSE))</f>
        <v/>
      </c>
      <c r="H75" s="1" t="str">
        <f>IF(B75="","",VLOOKUP(女子!B237,'登録データ（女）'!$A$3:$X$1000,5,FALSE))</f>
        <v/>
      </c>
      <c r="I75" s="1" t="str">
        <f>IF(B75="","",女子!B237)</f>
        <v/>
      </c>
      <c r="J75" s="1" t="str">
        <f>IF(B75="","",女子!AM237)</f>
        <v/>
      </c>
      <c r="K75" s="1" t="str">
        <f>IF(B75="","",女子!AM238)</f>
        <v/>
      </c>
      <c r="L75" s="1" t="str">
        <f>IF(B75="","",女子!AM239)</f>
        <v/>
      </c>
      <c r="M75" s="1" t="str">
        <f>IF(女子!BH91=0," notOP","OPN")</f>
        <v xml:space="preserve"> notOP</v>
      </c>
      <c r="N75" s="1" t="str">
        <f>IF(女子!BI91=0," notOP","OPN")</f>
        <v xml:space="preserve"> notOP</v>
      </c>
      <c r="O75" s="1" t="str">
        <f>IF(女子!BJ91=0," notOP","OPN")</f>
        <v xml:space="preserve"> notOP</v>
      </c>
    </row>
    <row r="76" spans="1:15" ht="17.649999999999999">
      <c r="A76" s="1">
        <v>75</v>
      </c>
      <c r="B76" s="1" t="str">
        <f>IF(女子!B240="","",女子!B240+200000000)</f>
        <v/>
      </c>
      <c r="C76" t="str">
        <f>IF(B76="","",CONCATENATE(女子!C240," ","(",女子!E240,")"))</f>
        <v/>
      </c>
      <c r="D76" s="1" t="str">
        <f>IF(B76="","",女子!D240)</f>
        <v/>
      </c>
      <c r="E76" s="1" t="str">
        <f ca="1">IF($C76="","",CONCATENATE(VLOOKUP(OFFSET(女子!$B$15,3*A76,0),'登録データ（女）'!$A$3:$J$2395,9,FALSE)," ",VLOOKUP(OFFSET(女子!$B$15,3*A76,0),'登録データ（女）'!$A$3:$J$2395,10,FALSE)," ","(",LEFT(VLOOKUP(OFFSET(女子!$B$15,3*A76,0),'登録データ（女）'!$A$3:$J$2395,8,FALSE),2),")"))</f>
        <v/>
      </c>
      <c r="F76" s="1" t="str">
        <f t="shared" si="1"/>
        <v/>
      </c>
      <c r="G76" s="1" t="str">
        <f>IF(B76="","",VLOOKUP(基本情報登録!$D$10,'登録データ（男）'!$M$3:$O$33,3,FALSE))</f>
        <v/>
      </c>
      <c r="H76" s="1" t="str">
        <f>IF(B76="","",VLOOKUP(女子!B240,'登録データ（女）'!$A$3:$X$1000,5,FALSE))</f>
        <v/>
      </c>
      <c r="I76" s="1" t="str">
        <f>IF(B76="","",女子!B240)</f>
        <v/>
      </c>
      <c r="J76" s="1" t="str">
        <f>IF(B76="","",女子!AM240)</f>
        <v/>
      </c>
      <c r="K76" s="1" t="str">
        <f>IF(B76="","",女子!AM241)</f>
        <v/>
      </c>
      <c r="L76" s="1" t="str">
        <f>IF(B76="","",女子!AM242)</f>
        <v/>
      </c>
      <c r="M76" s="1" t="str">
        <f>IF(女子!BH92=0," notOP","OPN")</f>
        <v xml:space="preserve"> notOP</v>
      </c>
      <c r="N76" s="1" t="str">
        <f>IF(女子!BI92=0," notOP","OPN")</f>
        <v xml:space="preserve"> notOP</v>
      </c>
      <c r="O76" s="1" t="str">
        <f>IF(女子!BJ92=0," notOP","OPN")</f>
        <v xml:space="preserve"> notOP</v>
      </c>
    </row>
    <row r="77" spans="1:15" ht="17.649999999999999">
      <c r="A77" s="1">
        <v>76</v>
      </c>
      <c r="B77" s="1" t="str">
        <f>IF(女子!B243="","",女子!B243+200000000)</f>
        <v/>
      </c>
      <c r="C77" t="str">
        <f>IF(B77="","",CONCATENATE(女子!C243," ","(",女子!E243,")"))</f>
        <v/>
      </c>
      <c r="D77" s="1" t="str">
        <f>IF(B77="","",女子!D243)</f>
        <v/>
      </c>
      <c r="E77" s="1" t="str">
        <f ca="1">IF($C77="","",CONCATENATE(VLOOKUP(OFFSET(女子!$B$15,3*A77,0),'登録データ（女）'!$A$3:$J$2395,9,FALSE)," ",VLOOKUP(OFFSET(女子!$B$15,3*A77,0),'登録データ（女）'!$A$3:$J$2395,10,FALSE)," ","(",LEFT(VLOOKUP(OFFSET(女子!$B$15,3*A77,0),'登録データ（女）'!$A$3:$J$2395,8,FALSE),2),")"))</f>
        <v/>
      </c>
      <c r="F77" s="1" t="str">
        <f t="shared" si="1"/>
        <v/>
      </c>
      <c r="G77" s="1" t="str">
        <f>IF(B77="","",VLOOKUP(基本情報登録!$D$10,'登録データ（男）'!$M$3:$O$33,3,FALSE))</f>
        <v/>
      </c>
      <c r="H77" s="1" t="str">
        <f>IF(B77="","",VLOOKUP(女子!B243,'登録データ（女）'!$A$3:$X$1000,5,FALSE))</f>
        <v/>
      </c>
      <c r="I77" s="1" t="str">
        <f>IF(B77="","",女子!B243)</f>
        <v/>
      </c>
      <c r="J77" s="1" t="str">
        <f>IF(B77="","",女子!AM243)</f>
        <v/>
      </c>
      <c r="K77" s="1" t="str">
        <f>IF(B77="","",女子!AM244)</f>
        <v/>
      </c>
      <c r="L77" s="1" t="str">
        <f>IF(B77="","",女子!AM245)</f>
        <v/>
      </c>
      <c r="M77" s="1" t="str">
        <f>IF(女子!BH93=0," notOP","OPN")</f>
        <v xml:space="preserve"> notOP</v>
      </c>
      <c r="N77" s="1" t="str">
        <f>IF(女子!BI93=0," notOP","OPN")</f>
        <v xml:space="preserve"> notOP</v>
      </c>
      <c r="O77" s="1" t="str">
        <f>IF(女子!BJ93=0," notOP","OPN")</f>
        <v xml:space="preserve"> notOP</v>
      </c>
    </row>
    <row r="78" spans="1:15" ht="17.649999999999999">
      <c r="A78" s="1">
        <v>77</v>
      </c>
      <c r="B78" s="1" t="str">
        <f>IF(女子!B246="","",女子!B246+200000000)</f>
        <v/>
      </c>
      <c r="C78" t="str">
        <f>IF(B78="","",CONCATENATE(女子!C246," ","(",女子!E246,")"))</f>
        <v/>
      </c>
      <c r="D78" s="1" t="str">
        <f>IF(B78="","",女子!D246)</f>
        <v/>
      </c>
      <c r="E78" s="1" t="str">
        <f ca="1">IF($C78="","",CONCATENATE(VLOOKUP(OFFSET(女子!$B$15,3*A78,0),'登録データ（女）'!$A$3:$J$2395,9,FALSE)," ",VLOOKUP(OFFSET(女子!$B$15,3*A78,0),'登録データ（女）'!$A$3:$J$2395,10,FALSE)," ","(",LEFT(VLOOKUP(OFFSET(女子!$B$15,3*A78,0),'登録データ（女）'!$A$3:$J$2395,8,FALSE),2),")"))</f>
        <v/>
      </c>
      <c r="F78" s="1" t="str">
        <f t="shared" si="1"/>
        <v/>
      </c>
      <c r="G78" s="1" t="str">
        <f>IF(B78="","",VLOOKUP(基本情報登録!$D$10,'登録データ（男）'!$M$3:$O$33,3,FALSE))</f>
        <v/>
      </c>
      <c r="H78" s="1" t="str">
        <f>IF(B78="","",VLOOKUP(女子!B246,'登録データ（女）'!$A$3:$X$1000,5,FALSE))</f>
        <v/>
      </c>
      <c r="I78" s="1" t="str">
        <f>IF(B78="","",女子!B246)</f>
        <v/>
      </c>
      <c r="J78" s="1" t="str">
        <f>IF(B78="","",女子!AM246)</f>
        <v/>
      </c>
      <c r="K78" s="1" t="str">
        <f>IF(B78="","",女子!AM247)</f>
        <v/>
      </c>
      <c r="L78" s="1" t="str">
        <f>IF(B78="","",女子!AM248)</f>
        <v/>
      </c>
      <c r="M78" s="1" t="str">
        <f>IF(女子!BH94=0," notOP","OPN")</f>
        <v xml:space="preserve"> notOP</v>
      </c>
      <c r="N78" s="1" t="str">
        <f>IF(女子!BI94=0," notOP","OPN")</f>
        <v xml:space="preserve"> notOP</v>
      </c>
      <c r="O78" s="1" t="str">
        <f>IF(女子!BJ94=0," notOP","OPN")</f>
        <v xml:space="preserve"> notOP</v>
      </c>
    </row>
    <row r="79" spans="1:15" ht="17.649999999999999">
      <c r="A79" s="1">
        <v>78</v>
      </c>
      <c r="B79" s="1" t="str">
        <f>IF(女子!B249="","",女子!B249+200000000)</f>
        <v/>
      </c>
      <c r="C79" t="str">
        <f>IF(B79="","",CONCATENATE(女子!C249," ","(",女子!E249,")"))</f>
        <v/>
      </c>
      <c r="D79" s="1" t="str">
        <f>IF(B79="","",女子!D249)</f>
        <v/>
      </c>
      <c r="E79" s="1" t="str">
        <f ca="1">IF($C79="","",CONCATENATE(VLOOKUP(OFFSET(女子!$B$15,3*A79,0),'登録データ（女）'!$A$3:$J$2395,9,FALSE)," ",VLOOKUP(OFFSET(女子!$B$15,3*A79,0),'登録データ（女）'!$A$3:$J$2395,10,FALSE)," ","(",LEFT(VLOOKUP(OFFSET(女子!$B$15,3*A79,0),'登録データ（女）'!$A$3:$J$2395,8,FALSE),2),")"))</f>
        <v/>
      </c>
      <c r="F79" s="1" t="str">
        <f t="shared" si="1"/>
        <v/>
      </c>
      <c r="G79" s="1" t="str">
        <f>IF(B79="","",VLOOKUP(基本情報登録!$D$10,'登録データ（男）'!$M$3:$O$33,3,FALSE))</f>
        <v/>
      </c>
      <c r="H79" s="1" t="str">
        <f>IF(B79="","",VLOOKUP(女子!B249,'登録データ（女）'!$A$3:$X$1000,5,FALSE))</f>
        <v/>
      </c>
      <c r="I79" s="1" t="str">
        <f>IF(B79="","",女子!B249)</f>
        <v/>
      </c>
      <c r="J79" s="1" t="str">
        <f>IF(B79="","",女子!AM249)</f>
        <v/>
      </c>
      <c r="K79" s="1" t="str">
        <f>IF(B79="","",女子!AM250)</f>
        <v/>
      </c>
      <c r="L79" s="1" t="str">
        <f>IF(B79="","",女子!AM251)</f>
        <v/>
      </c>
      <c r="M79" s="1" t="str">
        <f>IF(女子!BH95=0," notOP","OPN")</f>
        <v xml:space="preserve"> notOP</v>
      </c>
      <c r="N79" s="1" t="str">
        <f>IF(女子!BI95=0," notOP","OPN")</f>
        <v xml:space="preserve"> notOP</v>
      </c>
      <c r="O79" s="1" t="str">
        <f>IF(女子!BJ95=0," notOP","OPN")</f>
        <v xml:space="preserve"> notOP</v>
      </c>
    </row>
    <row r="80" spans="1:15" ht="17.649999999999999">
      <c r="A80" s="1">
        <v>79</v>
      </c>
      <c r="B80" s="1" t="str">
        <f>IF(女子!B252="","",女子!B252+200000000)</f>
        <v/>
      </c>
      <c r="C80" t="str">
        <f>IF(B80="","",CONCATENATE(女子!C252," ","(",女子!E252,")"))</f>
        <v/>
      </c>
      <c r="D80" s="1" t="str">
        <f>IF(B80="","",女子!D252)</f>
        <v/>
      </c>
      <c r="E80" s="1" t="str">
        <f ca="1">IF($C80="","",CONCATENATE(VLOOKUP(OFFSET(女子!$B$15,3*A80,0),'登録データ（女）'!$A$3:$J$2395,9,FALSE)," ",VLOOKUP(OFFSET(女子!$B$15,3*A80,0),'登録データ（女）'!$A$3:$J$2395,10,FALSE)," ","(",LEFT(VLOOKUP(OFFSET(女子!$B$15,3*A80,0),'登録データ（女）'!$A$3:$J$2395,8,FALSE),2),")"))</f>
        <v/>
      </c>
      <c r="F80" s="1" t="str">
        <f t="shared" si="1"/>
        <v/>
      </c>
      <c r="G80" s="1" t="str">
        <f>IF(B80="","",VLOOKUP(基本情報登録!$D$10,'登録データ（男）'!$M$3:$O$33,3,FALSE))</f>
        <v/>
      </c>
      <c r="H80" s="1" t="str">
        <f>IF(B80="","",VLOOKUP(女子!B252,'登録データ（女）'!$A$3:$X$1000,5,FALSE))</f>
        <v/>
      </c>
      <c r="I80" s="1" t="str">
        <f>IF(B80="","",女子!B252)</f>
        <v/>
      </c>
      <c r="J80" s="1" t="str">
        <f>IF(B80="","",女子!AM252)</f>
        <v/>
      </c>
      <c r="K80" s="1" t="str">
        <f>IF(B80="","",女子!AM253)</f>
        <v/>
      </c>
      <c r="L80" s="1" t="str">
        <f>IF(B80="","",女子!AM254)</f>
        <v/>
      </c>
      <c r="M80" s="1" t="str">
        <f>IF(女子!BH96=0," notOP","OPN")</f>
        <v xml:space="preserve"> notOP</v>
      </c>
      <c r="N80" s="1" t="str">
        <f>IF(女子!BI96=0," notOP","OPN")</f>
        <v xml:space="preserve"> notOP</v>
      </c>
      <c r="O80" s="1" t="str">
        <f>IF(女子!BJ96=0," notOP","OPN")</f>
        <v xml:space="preserve"> notOP</v>
      </c>
    </row>
    <row r="81" spans="1:15" ht="17.649999999999999">
      <c r="A81" s="1">
        <v>80</v>
      </c>
      <c r="B81" s="1" t="str">
        <f>IF(女子!B255="","",女子!B255+200000000)</f>
        <v/>
      </c>
      <c r="C81" t="str">
        <f>IF(B81="","",CONCATENATE(女子!C255," ","(",女子!E255,")"))</f>
        <v/>
      </c>
      <c r="D81" s="1" t="str">
        <f>IF(B81="","",女子!D255)</f>
        <v/>
      </c>
      <c r="E81" s="1" t="str">
        <f ca="1">IF($C81="","",CONCATENATE(VLOOKUP(OFFSET(女子!$B$15,3*A81,0),'登録データ（女）'!$A$3:$J$2395,9,FALSE)," ",VLOOKUP(OFFSET(女子!$B$15,3*A81,0),'登録データ（女）'!$A$3:$J$2395,10,FALSE)," ","(",LEFT(VLOOKUP(OFFSET(女子!$B$15,3*A81,0),'登録データ（女）'!$A$3:$J$2395,8,FALSE),2),")"))</f>
        <v/>
      </c>
      <c r="F81" s="1" t="str">
        <f t="shared" si="1"/>
        <v/>
      </c>
      <c r="G81" s="1" t="str">
        <f>IF(B81="","",VLOOKUP(基本情報登録!$D$10,'登録データ（男）'!$M$3:$O$33,3,FALSE))</f>
        <v/>
      </c>
      <c r="H81" s="1" t="str">
        <f>IF(B81="","",VLOOKUP(女子!B255,'登録データ（女）'!$A$3:$X$1000,5,FALSE))</f>
        <v/>
      </c>
      <c r="I81" s="1" t="str">
        <f>IF(B81="","",女子!B255)</f>
        <v/>
      </c>
      <c r="J81" s="1" t="str">
        <f>IF(B81="","",女子!AM255)</f>
        <v/>
      </c>
      <c r="K81" s="1" t="str">
        <f>IF(B81="","",女子!AM256)</f>
        <v/>
      </c>
      <c r="L81" s="1" t="str">
        <f>IF(B81="","",女子!AM257)</f>
        <v/>
      </c>
      <c r="M81" s="1" t="str">
        <f>IF(女子!BH97=0," notOP","OPN")</f>
        <v xml:space="preserve"> notOP</v>
      </c>
      <c r="N81" s="1" t="str">
        <f>IF(女子!BI97=0," notOP","OPN")</f>
        <v xml:space="preserve"> notOP</v>
      </c>
      <c r="O81" s="1" t="str">
        <f>IF(女子!BJ97=0," notOP","OPN")</f>
        <v xml:space="preserve"> notOP</v>
      </c>
    </row>
    <row r="82" spans="1:15" ht="17.649999999999999">
      <c r="A82" s="1">
        <v>81</v>
      </c>
      <c r="B82" s="1" t="str">
        <f>IF(女子!B258="","",女子!B258+200000000)</f>
        <v/>
      </c>
      <c r="C82" t="str">
        <f>IF(B82="","",CONCATENATE(女子!C258," ","(",女子!E258,")"))</f>
        <v/>
      </c>
      <c r="D82" s="1" t="str">
        <f>IF(B82="","",女子!D258)</f>
        <v/>
      </c>
      <c r="E82" s="1" t="str">
        <f ca="1">IF($C82="","",CONCATENATE(VLOOKUP(OFFSET(女子!$B$15,3*A82,0),'登録データ（女）'!$A$3:$J$2395,9,FALSE)," ",VLOOKUP(OFFSET(女子!$B$15,3*A82,0),'登録データ（女）'!$A$3:$J$2395,10,FALSE)," ","(",LEFT(VLOOKUP(OFFSET(女子!$B$15,3*A82,0),'登録データ（女）'!$A$3:$J$2395,8,FALSE),2),")"))</f>
        <v/>
      </c>
      <c r="F82" s="1" t="str">
        <f t="shared" si="1"/>
        <v/>
      </c>
      <c r="G82" s="1" t="str">
        <f>IF(B82="","",VLOOKUP(基本情報登録!$D$10,'登録データ（男）'!$M$3:$O$33,3,FALSE))</f>
        <v/>
      </c>
      <c r="H82" s="1" t="str">
        <f>IF(B82="","",VLOOKUP(女子!B258,'登録データ（女）'!$A$3:$X$1000,5,FALSE))</f>
        <v/>
      </c>
      <c r="I82" s="1" t="str">
        <f>IF(B82="","",女子!B258)</f>
        <v/>
      </c>
      <c r="J82" s="1" t="str">
        <f>IF(B82="","",女子!AM258)</f>
        <v/>
      </c>
      <c r="K82" s="1" t="str">
        <f>IF(B82="","",女子!AM259)</f>
        <v/>
      </c>
      <c r="L82" s="1" t="str">
        <f>IF(B82="","",女子!AM260)</f>
        <v/>
      </c>
      <c r="M82" s="1" t="str">
        <f>IF(女子!BH98=0," notOP","OPN")</f>
        <v xml:space="preserve"> notOP</v>
      </c>
      <c r="N82" s="1" t="str">
        <f>IF(女子!BI98=0," notOP","OPN")</f>
        <v xml:space="preserve"> notOP</v>
      </c>
      <c r="O82" s="1" t="str">
        <f>IF(女子!BJ98=0," notOP","OPN")</f>
        <v xml:space="preserve"> notOP</v>
      </c>
    </row>
    <row r="83" spans="1:15" ht="17.649999999999999">
      <c r="A83" s="1">
        <v>82</v>
      </c>
      <c r="B83" s="1" t="str">
        <f>IF(女子!B261="","",女子!B261+200000000)</f>
        <v/>
      </c>
      <c r="C83" t="str">
        <f>IF(B83="","",CONCATENATE(女子!C261," ","(",女子!E261,")"))</f>
        <v/>
      </c>
      <c r="D83" s="1" t="str">
        <f>IF(B83="","",女子!D261)</f>
        <v/>
      </c>
      <c r="E83" s="1" t="str">
        <f ca="1">IF($C83="","",CONCATENATE(VLOOKUP(OFFSET(女子!$B$15,3*A83,0),'登録データ（女）'!$A$3:$J$2395,9,FALSE)," ",VLOOKUP(OFFSET(女子!$B$15,3*A83,0),'登録データ（女）'!$A$3:$J$2395,10,FALSE)," ","(",LEFT(VLOOKUP(OFFSET(女子!$B$15,3*A83,0),'登録データ（女）'!$A$3:$J$2395,8,FALSE),2),")"))</f>
        <v/>
      </c>
      <c r="F83" s="1" t="str">
        <f t="shared" si="1"/>
        <v/>
      </c>
      <c r="G83" s="1" t="str">
        <f>IF(B83="","",VLOOKUP(基本情報登録!$D$10,'登録データ（男）'!$M$3:$O$33,3,FALSE))</f>
        <v/>
      </c>
      <c r="H83" s="1" t="str">
        <f>IF(B83="","",VLOOKUP(女子!B261,'登録データ（女）'!$A$3:$X$1000,5,FALSE))</f>
        <v/>
      </c>
      <c r="I83" s="1" t="str">
        <f>IF(B83="","",女子!B261)</f>
        <v/>
      </c>
      <c r="J83" s="1" t="str">
        <f>IF(B83="","",女子!AM261)</f>
        <v/>
      </c>
      <c r="K83" s="1" t="str">
        <f>IF(B83="","",女子!AM262)</f>
        <v/>
      </c>
      <c r="L83" s="1" t="str">
        <f>IF(B83="","",女子!AM263)</f>
        <v/>
      </c>
      <c r="M83" s="1" t="str">
        <f>IF(女子!BH99=0," notOP","OPN")</f>
        <v xml:space="preserve"> notOP</v>
      </c>
      <c r="N83" s="1" t="str">
        <f>IF(女子!BI99=0," notOP","OPN")</f>
        <v xml:space="preserve"> notOP</v>
      </c>
      <c r="O83" s="1" t="str">
        <f>IF(女子!BJ99=0," notOP","OPN")</f>
        <v xml:space="preserve"> notOP</v>
      </c>
    </row>
    <row r="84" spans="1:15" ht="17.649999999999999">
      <c r="A84" s="1">
        <v>83</v>
      </c>
      <c r="B84" s="1" t="str">
        <f>IF(女子!B264="","",女子!B264+200000000)</f>
        <v/>
      </c>
      <c r="C84" t="str">
        <f>IF(B84="","",CONCATENATE(女子!C264," ","(",女子!E264,")"))</f>
        <v/>
      </c>
      <c r="D84" s="1" t="str">
        <f>IF(B84="","",女子!D264)</f>
        <v/>
      </c>
      <c r="E84" s="1" t="str">
        <f ca="1">IF($C84="","",CONCATENATE(VLOOKUP(OFFSET(女子!$B$15,3*A84,0),'登録データ（女）'!$A$3:$J$2395,9,FALSE)," ",VLOOKUP(OFFSET(女子!$B$15,3*A84,0),'登録データ（女）'!$A$3:$J$2395,10,FALSE)," ","(",LEFT(VLOOKUP(OFFSET(女子!$B$15,3*A84,0),'登録データ（女）'!$A$3:$J$2395,8,FALSE),2),")"))</f>
        <v/>
      </c>
      <c r="F84" s="1" t="str">
        <f t="shared" si="1"/>
        <v/>
      </c>
      <c r="G84" s="1" t="str">
        <f>IF(B84="","",VLOOKUP(基本情報登録!$D$10,'登録データ（男）'!$M$3:$O$33,3,FALSE))</f>
        <v/>
      </c>
      <c r="H84" s="1" t="str">
        <f>IF(B84="","",VLOOKUP(女子!B264,'登録データ（女）'!$A$3:$X$1000,5,FALSE))</f>
        <v/>
      </c>
      <c r="I84" s="1" t="str">
        <f>IF(B84="","",女子!B264)</f>
        <v/>
      </c>
      <c r="J84" s="1" t="str">
        <f>IF(B84="","",女子!AM264)</f>
        <v/>
      </c>
      <c r="K84" s="1" t="str">
        <f>IF(B84="","",女子!AM265)</f>
        <v/>
      </c>
      <c r="L84" s="1" t="str">
        <f>IF(B84="","",女子!AM266)</f>
        <v/>
      </c>
      <c r="M84" s="1" t="str">
        <f>IF(女子!BH100=0," notOP","OPN")</f>
        <v xml:space="preserve"> notOP</v>
      </c>
      <c r="N84" s="1" t="str">
        <f>IF(女子!BI100=0," notOP","OPN")</f>
        <v xml:space="preserve"> notOP</v>
      </c>
      <c r="O84" s="1" t="str">
        <f>IF(女子!BJ100=0," notOP","OPN")</f>
        <v xml:space="preserve"> notOP</v>
      </c>
    </row>
    <row r="85" spans="1:15" ht="17.649999999999999">
      <c r="A85" s="1">
        <v>84</v>
      </c>
      <c r="B85" s="1" t="str">
        <f>IF(女子!B267="","",女子!B267+200000000)</f>
        <v/>
      </c>
      <c r="C85" t="str">
        <f>IF(B85="","",CONCATENATE(女子!C267," ","(",女子!E267,")"))</f>
        <v/>
      </c>
      <c r="D85" s="1" t="str">
        <f>IF(B85="","",女子!D267)</f>
        <v/>
      </c>
      <c r="E85" s="1" t="str">
        <f ca="1">IF($C85="","",CONCATENATE(VLOOKUP(OFFSET(女子!$B$15,3*A85,0),'登録データ（女）'!$A$3:$J$2395,9,FALSE)," ",VLOOKUP(OFFSET(女子!$B$15,3*A85,0),'登録データ（女）'!$A$3:$J$2395,10,FALSE)," ","(",LEFT(VLOOKUP(OFFSET(女子!$B$15,3*A85,0),'登録データ（女）'!$A$3:$J$2395,8,FALSE),2),")"))</f>
        <v/>
      </c>
      <c r="F85" s="1" t="str">
        <f t="shared" si="1"/>
        <v/>
      </c>
      <c r="G85" s="1" t="str">
        <f>IF(B85="","",VLOOKUP(基本情報登録!$D$10,'登録データ（男）'!$M$3:$O$33,3,FALSE))</f>
        <v/>
      </c>
      <c r="H85" s="1" t="str">
        <f>IF(B85="","",VLOOKUP(女子!B267,'登録データ（女）'!$A$3:$X$1000,5,FALSE))</f>
        <v/>
      </c>
      <c r="I85" s="1" t="str">
        <f>IF(B85="","",女子!B267)</f>
        <v/>
      </c>
      <c r="J85" s="1" t="str">
        <f>IF(B85="","",女子!AM267)</f>
        <v/>
      </c>
      <c r="K85" s="1" t="str">
        <f>IF(B85="","",女子!AM268)</f>
        <v/>
      </c>
      <c r="L85" s="1" t="str">
        <f>IF(B85="","",女子!AM269)</f>
        <v/>
      </c>
      <c r="M85" s="1" t="str">
        <f>IF(女子!BH101=0," notOP","OPN")</f>
        <v xml:space="preserve"> notOP</v>
      </c>
      <c r="N85" s="1" t="str">
        <f>IF(女子!BI101=0," notOP","OPN")</f>
        <v xml:space="preserve"> notOP</v>
      </c>
      <c r="O85" s="1" t="str">
        <f>IF(女子!BJ101=0," notOP","OPN")</f>
        <v xml:space="preserve"> notOP</v>
      </c>
    </row>
    <row r="86" spans="1:15" ht="17.649999999999999">
      <c r="A86" s="1">
        <v>85</v>
      </c>
      <c r="B86" s="1" t="str">
        <f>IF(女子!B270="","",女子!B270+200000000)</f>
        <v/>
      </c>
      <c r="C86" t="str">
        <f>IF(B86="","",CONCATENATE(女子!C270," ","(",女子!E270,")"))</f>
        <v/>
      </c>
      <c r="D86" s="1" t="str">
        <f>IF(B86="","",女子!D270)</f>
        <v/>
      </c>
      <c r="E86" s="1" t="str">
        <f ca="1">IF($C86="","",CONCATENATE(VLOOKUP(OFFSET(女子!$B$15,3*A86,0),'登録データ（女）'!$A$3:$J$2395,9,FALSE)," ",VLOOKUP(OFFSET(女子!$B$15,3*A86,0),'登録データ（女）'!$A$3:$J$2395,10,FALSE)," ","(",LEFT(VLOOKUP(OFFSET(女子!$B$15,3*A86,0),'登録データ（女）'!$A$3:$J$2395,8,FALSE),2),")"))</f>
        <v/>
      </c>
      <c r="F86" s="1" t="str">
        <f t="shared" si="1"/>
        <v/>
      </c>
      <c r="G86" s="1" t="str">
        <f>IF(B86="","",VLOOKUP(基本情報登録!$D$10,'登録データ（男）'!$M$3:$O$33,3,FALSE))</f>
        <v/>
      </c>
      <c r="H86" s="1" t="str">
        <f>IF(B86="","",VLOOKUP(女子!B270,'登録データ（女）'!$A$3:$X$1000,5,FALSE))</f>
        <v/>
      </c>
      <c r="I86" s="1" t="str">
        <f>IF(B86="","",女子!B270)</f>
        <v/>
      </c>
      <c r="J86" s="1" t="str">
        <f>IF(B86="","",女子!AM270)</f>
        <v/>
      </c>
      <c r="K86" s="1" t="str">
        <f>IF(B86="","",女子!AM271)</f>
        <v/>
      </c>
      <c r="L86" s="1" t="str">
        <f>IF(B86="","",女子!AM272)</f>
        <v/>
      </c>
      <c r="M86" s="1" t="str">
        <f>IF(女子!BH102=0," notOP","OPN")</f>
        <v xml:space="preserve"> notOP</v>
      </c>
      <c r="N86" s="1" t="str">
        <f>IF(女子!BI102=0," notOP","OPN")</f>
        <v xml:space="preserve"> notOP</v>
      </c>
      <c r="O86" s="1" t="str">
        <f>IF(女子!BJ102=0," notOP","OPN")</f>
        <v xml:space="preserve"> notOP</v>
      </c>
    </row>
    <row r="87" spans="1:15" ht="17.649999999999999">
      <c r="A87" s="1">
        <v>86</v>
      </c>
      <c r="B87" s="1" t="str">
        <f>IF(女子!B273="","",女子!B273+200000000)</f>
        <v/>
      </c>
      <c r="C87" t="str">
        <f>IF(B87="","",CONCATENATE(女子!C273," ","(",女子!E273,")"))</f>
        <v/>
      </c>
      <c r="D87" s="1" t="str">
        <f>IF(B87="","",女子!D273)</f>
        <v/>
      </c>
      <c r="E87" s="1" t="str">
        <f ca="1">IF($C87="","",CONCATENATE(VLOOKUP(OFFSET(女子!$B$15,3*A87,0),'登録データ（女）'!$A$3:$J$2395,9,FALSE)," ",VLOOKUP(OFFSET(女子!$B$15,3*A87,0),'登録データ（女）'!$A$3:$J$2395,10,FALSE)," ","(",LEFT(VLOOKUP(OFFSET(女子!$B$15,3*A87,0),'登録データ（女）'!$A$3:$J$2395,8,FALSE),2),")"))</f>
        <v/>
      </c>
      <c r="F87" s="1" t="str">
        <f t="shared" si="1"/>
        <v/>
      </c>
      <c r="G87" s="1" t="str">
        <f>IF(B87="","",VLOOKUP(基本情報登録!$D$10,'登録データ（男）'!$M$3:$O$33,3,FALSE))</f>
        <v/>
      </c>
      <c r="H87" s="1" t="str">
        <f>IF(B87="","",VLOOKUP(女子!B273,'登録データ（女）'!$A$3:$X$1000,5,FALSE))</f>
        <v/>
      </c>
      <c r="I87" s="1" t="str">
        <f>IF(B87="","",女子!B273)</f>
        <v/>
      </c>
      <c r="J87" s="1" t="str">
        <f>IF(B87="","",女子!AM273)</f>
        <v/>
      </c>
      <c r="K87" s="1" t="str">
        <f>IF(B87="","",女子!AM274)</f>
        <v/>
      </c>
      <c r="L87" s="1" t="str">
        <f>IF(B87="","",女子!AM275)</f>
        <v/>
      </c>
      <c r="M87" s="1" t="str">
        <f>IF(女子!BH103=0," notOP","OPN")</f>
        <v xml:space="preserve"> notOP</v>
      </c>
      <c r="N87" s="1" t="str">
        <f>IF(女子!BI103=0," notOP","OPN")</f>
        <v xml:space="preserve"> notOP</v>
      </c>
      <c r="O87" s="1" t="str">
        <f>IF(女子!BJ103=0," notOP","OPN")</f>
        <v xml:space="preserve"> notOP</v>
      </c>
    </row>
    <row r="88" spans="1:15" ht="17.649999999999999">
      <c r="A88" s="1">
        <v>87</v>
      </c>
      <c r="B88" s="1" t="str">
        <f>IF(女子!B276="","",女子!B276+200000000)</f>
        <v/>
      </c>
      <c r="C88" t="str">
        <f>IF(B88="","",CONCATENATE(女子!C276," ","(",女子!E276,")"))</f>
        <v/>
      </c>
      <c r="D88" s="1" t="str">
        <f>IF(B88="","",女子!D276)</f>
        <v/>
      </c>
      <c r="E88" s="1" t="str">
        <f ca="1">IF($C88="","",CONCATENATE(VLOOKUP(OFFSET(女子!$B$15,3*A88,0),'登録データ（女）'!$A$3:$J$2395,9,FALSE)," ",VLOOKUP(OFFSET(女子!$B$15,3*A88,0),'登録データ（女）'!$A$3:$J$2395,10,FALSE)," ","(",LEFT(VLOOKUP(OFFSET(女子!$B$15,3*A88,0),'登録データ（女）'!$A$3:$J$2395,8,FALSE),2),")"))</f>
        <v/>
      </c>
      <c r="F88" s="1" t="str">
        <f t="shared" si="1"/>
        <v/>
      </c>
      <c r="G88" s="1" t="str">
        <f>IF(B88="","",VLOOKUP(基本情報登録!$D$10,'登録データ（男）'!$M$3:$O$33,3,FALSE))</f>
        <v/>
      </c>
      <c r="H88" s="1" t="str">
        <f>IF(B88="","",VLOOKUP(女子!B276,'登録データ（女）'!$A$3:$X$1000,5,FALSE))</f>
        <v/>
      </c>
      <c r="I88" s="1" t="str">
        <f>IF(B88="","",女子!B276)</f>
        <v/>
      </c>
      <c r="J88" s="1" t="str">
        <f>IF(B88="","",女子!AM276)</f>
        <v/>
      </c>
      <c r="K88" s="1" t="str">
        <f>IF(B88="","",女子!AM277)</f>
        <v/>
      </c>
      <c r="L88" s="1" t="str">
        <f>IF(B88="","",女子!AM278)</f>
        <v/>
      </c>
      <c r="M88" s="1" t="str">
        <f>IF(女子!BH104=0," notOP","OPN")</f>
        <v xml:space="preserve"> notOP</v>
      </c>
      <c r="N88" s="1" t="str">
        <f>IF(女子!BI104=0," notOP","OPN")</f>
        <v xml:space="preserve"> notOP</v>
      </c>
      <c r="O88" s="1" t="str">
        <f>IF(女子!BJ104=0," notOP","OPN")</f>
        <v xml:space="preserve"> notOP</v>
      </c>
    </row>
    <row r="89" spans="1:15" ht="17.649999999999999">
      <c r="A89" s="1">
        <v>88</v>
      </c>
      <c r="B89" s="1" t="str">
        <f>IF(女子!B279="","",女子!B279+200000000)</f>
        <v/>
      </c>
      <c r="C89" t="str">
        <f>IF(B89="","",CONCATENATE(女子!C279," ","(",女子!E279,")"))</f>
        <v/>
      </c>
      <c r="D89" s="1" t="str">
        <f>IF(B89="","",女子!D279)</f>
        <v/>
      </c>
      <c r="E89" s="1" t="str">
        <f ca="1">IF($C89="","",CONCATENATE(VLOOKUP(OFFSET(女子!$B$15,3*A89,0),'登録データ（女）'!$A$3:$J$2395,9,FALSE)," ",VLOOKUP(OFFSET(女子!$B$15,3*A89,0),'登録データ（女）'!$A$3:$J$2395,10,FALSE)," ","(",LEFT(VLOOKUP(OFFSET(女子!$B$15,3*A89,0),'登録データ（女）'!$A$3:$J$2395,8,FALSE),2),")"))</f>
        <v/>
      </c>
      <c r="F89" s="1" t="str">
        <f t="shared" si="1"/>
        <v/>
      </c>
      <c r="G89" s="1" t="str">
        <f>IF(B89="","",VLOOKUP(基本情報登録!$D$10,'登録データ（男）'!$M$3:$O$33,3,FALSE))</f>
        <v/>
      </c>
      <c r="H89" s="1" t="str">
        <f>IF(B89="","",VLOOKUP(女子!B279,'登録データ（女）'!$A$3:$X$1000,5,FALSE))</f>
        <v/>
      </c>
      <c r="I89" s="1" t="str">
        <f>IF(B89="","",女子!B279)</f>
        <v/>
      </c>
      <c r="J89" s="1" t="str">
        <f>IF(B89="","",女子!AM279)</f>
        <v/>
      </c>
      <c r="K89" s="1" t="str">
        <f>IF(B89="","",女子!AM280)</f>
        <v/>
      </c>
      <c r="L89" s="1" t="str">
        <f>IF(B89="","",女子!AM281)</f>
        <v/>
      </c>
      <c r="M89" s="1" t="str">
        <f>IF(女子!BH105=0," notOP","OPN")</f>
        <v xml:space="preserve"> notOP</v>
      </c>
      <c r="N89" s="1" t="str">
        <f>IF(女子!BI105=0," notOP","OPN")</f>
        <v xml:space="preserve"> notOP</v>
      </c>
      <c r="O89" s="1" t="str">
        <f>IF(女子!BJ105=0," notOP","OPN")</f>
        <v xml:space="preserve"> notOP</v>
      </c>
    </row>
    <row r="90" spans="1:15" ht="17.649999999999999">
      <c r="A90" s="1">
        <v>89</v>
      </c>
      <c r="B90" s="1" t="str">
        <f>IF(女子!B282="","",女子!B282+200000000)</f>
        <v/>
      </c>
      <c r="C90" t="str">
        <f>IF(B90="","",CONCATENATE(女子!C282," ","(",女子!E282,")"))</f>
        <v/>
      </c>
      <c r="D90" s="1" t="str">
        <f>IF(B90="","",女子!D282)</f>
        <v/>
      </c>
      <c r="E90" s="1" t="str">
        <f ca="1">IF($C90="","",CONCATENATE(VLOOKUP(OFFSET(女子!$B$15,3*A90,0),'登録データ（女）'!$A$3:$J$2395,9,FALSE)," ",VLOOKUP(OFFSET(女子!$B$15,3*A90,0),'登録データ（女）'!$A$3:$J$2395,10,FALSE)," ","(",LEFT(VLOOKUP(OFFSET(女子!$B$15,3*A90,0),'登録データ（女）'!$A$3:$J$2395,8,FALSE),2),")"))</f>
        <v/>
      </c>
      <c r="F90" s="1" t="str">
        <f t="shared" si="1"/>
        <v/>
      </c>
      <c r="G90" s="1" t="str">
        <f>IF(B90="","",VLOOKUP(基本情報登録!$D$10,'登録データ（男）'!$M$3:$O$33,3,FALSE))</f>
        <v/>
      </c>
      <c r="H90" s="1" t="str">
        <f>IF(B90="","",VLOOKUP(女子!B282,'登録データ（女）'!$A$3:$X$1000,5,FALSE))</f>
        <v/>
      </c>
      <c r="I90" s="1" t="str">
        <f>IF(B90="","",女子!B282)</f>
        <v/>
      </c>
      <c r="J90" s="1" t="str">
        <f>IF(B90="","",女子!AM282)</f>
        <v/>
      </c>
      <c r="K90" s="1" t="str">
        <f>IF(B90="","",女子!AM283)</f>
        <v/>
      </c>
      <c r="L90" s="1" t="str">
        <f>IF(B90="","",女子!AM284)</f>
        <v/>
      </c>
      <c r="M90" s="1" t="str">
        <f>IF(女子!BH106=0," notOP","OPN")</f>
        <v xml:space="preserve"> notOP</v>
      </c>
      <c r="N90" s="1" t="str">
        <f>IF(女子!BI106=0," notOP","OPN")</f>
        <v xml:space="preserve"> notOP</v>
      </c>
      <c r="O90" s="1" t="str">
        <f>IF(女子!BJ106=0," notOP","OPN")</f>
        <v xml:space="preserve"> notOP</v>
      </c>
    </row>
    <row r="91" spans="1:15" ht="17.649999999999999">
      <c r="A91" s="1">
        <v>90</v>
      </c>
      <c r="B91" s="1" t="str">
        <f>IF(女子!B285="","",女子!B285+200000000)</f>
        <v/>
      </c>
      <c r="C91" t="str">
        <f>IF(B91="","",CONCATENATE(女子!C285," ","(",女子!E285,")"))</f>
        <v/>
      </c>
      <c r="D91" s="1" t="str">
        <f>IF(B91="","",女子!D285)</f>
        <v/>
      </c>
      <c r="E91" s="1" t="str">
        <f ca="1">IF($C91="","",CONCATENATE(VLOOKUP(OFFSET(女子!$B$15,3*A91,0),'登録データ（女）'!$A$3:$J$2395,9,FALSE)," ",VLOOKUP(OFFSET(女子!$B$15,3*A91,0),'登録データ（女）'!$A$3:$J$2395,10,FALSE)," ","(",LEFT(VLOOKUP(OFFSET(女子!$B$15,3*A91,0),'登録データ（女）'!$A$3:$J$2395,8,FALSE),2),")"))</f>
        <v/>
      </c>
      <c r="F91" s="1" t="str">
        <f t="shared" si="1"/>
        <v/>
      </c>
      <c r="G91" s="1" t="str">
        <f>IF(B91="","",VLOOKUP(基本情報登録!$D$10,'登録データ（男）'!$M$3:$O$33,3,FALSE))</f>
        <v/>
      </c>
      <c r="H91" s="1" t="str">
        <f>IF(B91="","",VLOOKUP(女子!B285,'登録データ（女）'!$A$3:$X$1000,5,FALSE))</f>
        <v/>
      </c>
      <c r="I91" s="1" t="str">
        <f>IF(B91="","",女子!B285)</f>
        <v/>
      </c>
      <c r="J91" s="1" t="str">
        <f>IF(B91="","",女子!AM285)</f>
        <v/>
      </c>
      <c r="K91" s="1" t="str">
        <f>IF(B91="","",女子!AM286)</f>
        <v/>
      </c>
      <c r="L91" s="1" t="str">
        <f>IF(B91="","",女子!AM287)</f>
        <v/>
      </c>
      <c r="M91" s="1" t="str">
        <f>IF(女子!BH107=0," notOP","OPN")</f>
        <v xml:space="preserve"> notOP</v>
      </c>
      <c r="N91" s="1" t="str">
        <f>IF(女子!BI107=0," notOP","OPN")</f>
        <v xml:space="preserve"> notOP</v>
      </c>
      <c r="O91" s="1" t="str">
        <f>IF(女子!BJ107=0," notOP","OPN")</f>
        <v xml:space="preserve"> notOP</v>
      </c>
    </row>
    <row r="92" spans="1:15" ht="17.649999999999999">
      <c r="A92" s="1">
        <v>91</v>
      </c>
      <c r="B92" s="1" t="str">
        <f>IF(女子!B288="","",女子!B288+200000000)</f>
        <v/>
      </c>
      <c r="C92" t="str">
        <f>IF(B92="","",CONCATENATE(女子!C288," ","(",女子!E288,")"))</f>
        <v/>
      </c>
      <c r="D92" s="1" t="str">
        <f>IF(B92="","",女子!D288)</f>
        <v/>
      </c>
      <c r="E92" s="1" t="str">
        <f ca="1">IF($C92="","",CONCATENATE(VLOOKUP(OFFSET(女子!$B$15,3*A92,0),'登録データ（女）'!$A$3:$J$2395,9,FALSE)," ",VLOOKUP(OFFSET(女子!$B$15,3*A92,0),'登録データ（女）'!$A$3:$J$2395,10,FALSE)," ","(",LEFT(VLOOKUP(OFFSET(女子!$B$15,3*A92,0),'登録データ（女）'!$A$3:$J$2395,8,FALSE),2),")"))</f>
        <v/>
      </c>
      <c r="F92" s="1" t="str">
        <f t="shared" si="1"/>
        <v/>
      </c>
      <c r="G92" s="1" t="str">
        <f>IF(B92="","",VLOOKUP(基本情報登録!$D$10,'登録データ（男）'!$M$3:$O$33,3,FALSE))</f>
        <v/>
      </c>
      <c r="H92" s="1" t="str">
        <f>IF(B92="","",VLOOKUP(女子!B288,'登録データ（女）'!$A$3:$X$1000,5,FALSE))</f>
        <v/>
      </c>
      <c r="I92" s="1" t="str">
        <f>IF(B92="","",女子!B288)</f>
        <v/>
      </c>
      <c r="J92" s="1" t="str">
        <f>IF(B92="","",女子!AM288)</f>
        <v/>
      </c>
      <c r="K92" s="1" t="str">
        <f>IF(B92="","",女子!AM289)</f>
        <v/>
      </c>
      <c r="L92" s="1" t="str">
        <f>IF(B92="","",女子!AM290)</f>
        <v/>
      </c>
      <c r="M92" s="1" t="str">
        <f>IF(女子!BH108=0," notOP","OPN")</f>
        <v xml:space="preserve"> notOP</v>
      </c>
      <c r="N92" s="1" t="str">
        <f>IF(女子!BI108=0," notOP","OPN")</f>
        <v xml:space="preserve"> notOP</v>
      </c>
      <c r="O92" s="1" t="str">
        <f>IF(女子!BJ108=0," notOP","OPN")</f>
        <v xml:space="preserve"> notOP</v>
      </c>
    </row>
    <row r="93" spans="1:15" ht="17.649999999999999">
      <c r="A93" s="1">
        <v>92</v>
      </c>
      <c r="B93" s="1" t="str">
        <f>IF(女子!B291="","",女子!B291+200000000)</f>
        <v/>
      </c>
      <c r="C93" t="str">
        <f>IF(B93="","",CONCATENATE(女子!C291," ","(",女子!E291,")"))</f>
        <v/>
      </c>
      <c r="D93" s="1" t="str">
        <f>IF(B93="","",女子!D291)</f>
        <v/>
      </c>
      <c r="E93" s="1" t="str">
        <f ca="1">IF($C93="","",CONCATENATE(VLOOKUP(OFFSET(女子!$B$15,3*A93,0),'登録データ（女）'!$A$3:$J$2395,9,FALSE)," ",VLOOKUP(OFFSET(女子!$B$15,3*A93,0),'登録データ（女）'!$A$3:$J$2395,10,FALSE)," ","(",LEFT(VLOOKUP(OFFSET(女子!$B$15,3*A93,0),'登録データ（女）'!$A$3:$J$2395,8,FALSE),2),")"))</f>
        <v/>
      </c>
      <c r="F93" s="1" t="str">
        <f t="shared" si="1"/>
        <v/>
      </c>
      <c r="G93" s="1" t="str">
        <f>IF(B93="","",VLOOKUP(基本情報登録!$D$10,'登録データ（男）'!$M$3:$O$33,3,FALSE))</f>
        <v/>
      </c>
      <c r="H93" s="1" t="str">
        <f>IF(B93="","",VLOOKUP(女子!B291,'登録データ（女）'!$A$3:$X$1000,5,FALSE))</f>
        <v/>
      </c>
      <c r="I93" s="1" t="str">
        <f>IF(B93="","",女子!B291)</f>
        <v/>
      </c>
      <c r="J93" s="1" t="str">
        <f>IF(B93="","",女子!AM291)</f>
        <v/>
      </c>
      <c r="K93" s="1" t="str">
        <f>IF(B93="","",女子!AM292)</f>
        <v/>
      </c>
      <c r="L93" s="1" t="str">
        <f>IF(B93="","",女子!AM293)</f>
        <v/>
      </c>
      <c r="M93" s="1" t="str">
        <f>IF(女子!BH109=0," notOP","OPN")</f>
        <v xml:space="preserve"> notOP</v>
      </c>
      <c r="N93" s="1" t="str">
        <f>IF(女子!BI109=0," notOP","OPN")</f>
        <v xml:space="preserve"> notOP</v>
      </c>
      <c r="O93" s="1" t="str">
        <f>IF(女子!BJ109=0," notOP","OPN")</f>
        <v xml:space="preserve"> notOP</v>
      </c>
    </row>
    <row r="94" spans="1:15" ht="17.649999999999999">
      <c r="A94" s="1">
        <v>93</v>
      </c>
      <c r="B94" s="1" t="str">
        <f>IF(女子!B294="","",女子!B294+200000000)</f>
        <v/>
      </c>
      <c r="C94" t="str">
        <f>IF(B94="","",CONCATENATE(女子!C294," ","(",女子!E294,")"))</f>
        <v/>
      </c>
      <c r="D94" s="1" t="str">
        <f>IF(B94="","",女子!D294)</f>
        <v/>
      </c>
      <c r="E94" s="1" t="str">
        <f ca="1">IF($C94="","",CONCATENATE(VLOOKUP(OFFSET(女子!$B$15,3*A94,0),'登録データ（女）'!$A$3:$J$2395,9,FALSE)," ",VLOOKUP(OFFSET(女子!$B$15,3*A94,0),'登録データ（女）'!$A$3:$J$2395,10,FALSE)," ","(",LEFT(VLOOKUP(OFFSET(女子!$B$15,3*A94,0),'登録データ（女）'!$A$3:$J$2395,8,FALSE),2),")"))</f>
        <v/>
      </c>
      <c r="F94" s="1" t="str">
        <f t="shared" si="1"/>
        <v/>
      </c>
      <c r="G94" s="1" t="str">
        <f>IF(B94="","",VLOOKUP(基本情報登録!$D$10,'登録データ（男）'!$M$3:$O$33,3,FALSE))</f>
        <v/>
      </c>
      <c r="H94" s="1" t="str">
        <f>IF(B94="","",VLOOKUP(女子!B294,'登録データ（女）'!$A$3:$X$1000,5,FALSE))</f>
        <v/>
      </c>
      <c r="I94" s="1" t="str">
        <f>IF(B94="","",女子!B294)</f>
        <v/>
      </c>
      <c r="J94" s="1" t="str">
        <f>IF(B94="","",女子!AM294)</f>
        <v/>
      </c>
      <c r="K94" s="1" t="str">
        <f>IF(B94="","",女子!AM295)</f>
        <v/>
      </c>
      <c r="L94" s="1" t="str">
        <f>IF(B94="","",女子!AM296)</f>
        <v/>
      </c>
      <c r="M94" s="1" t="str">
        <f>IF(女子!BH110=0," notOP","OPN")</f>
        <v xml:space="preserve"> notOP</v>
      </c>
      <c r="N94" s="1" t="str">
        <f>IF(女子!BI110=0," notOP","OPN")</f>
        <v xml:space="preserve"> notOP</v>
      </c>
      <c r="O94" s="1" t="str">
        <f>IF(女子!BJ110=0," notOP","OPN")</f>
        <v xml:space="preserve"> notOP</v>
      </c>
    </row>
    <row r="95" spans="1:15" ht="17.649999999999999">
      <c r="A95" s="1">
        <v>94</v>
      </c>
      <c r="B95" s="1" t="str">
        <f>IF(女子!B297="","",女子!B297+200000000)</f>
        <v/>
      </c>
      <c r="C95" t="str">
        <f>IF(B95="","",CONCATENATE(女子!C297," ","(",女子!E297,")"))</f>
        <v/>
      </c>
      <c r="D95" s="1" t="str">
        <f>IF(B95="","",女子!D297)</f>
        <v/>
      </c>
      <c r="E95" s="1" t="str">
        <f ca="1">IF($C95="","",CONCATENATE(VLOOKUP(OFFSET(女子!$B$15,3*A95,0),'登録データ（女）'!$A$3:$J$2395,9,FALSE)," ",VLOOKUP(OFFSET(女子!$B$15,3*A95,0),'登録データ（女）'!$A$3:$J$2395,10,FALSE)," ","(",LEFT(VLOOKUP(OFFSET(女子!$B$15,3*A95,0),'登録データ（女）'!$A$3:$J$2395,8,FALSE),2),")"))</f>
        <v/>
      </c>
      <c r="F95" s="1" t="str">
        <f t="shared" si="1"/>
        <v/>
      </c>
      <c r="G95" s="1" t="str">
        <f>IF(B95="","",VLOOKUP(基本情報登録!$D$10,'登録データ（男）'!$M$3:$O$33,3,FALSE))</f>
        <v/>
      </c>
      <c r="H95" s="1" t="str">
        <f>IF(B95="","",VLOOKUP(女子!B297,'登録データ（女）'!$A$3:$X$1000,5,FALSE))</f>
        <v/>
      </c>
      <c r="I95" s="1" t="str">
        <f>IF(B95="","",女子!B297)</f>
        <v/>
      </c>
      <c r="J95" s="1" t="str">
        <f>IF(B95="","",女子!AM297)</f>
        <v/>
      </c>
      <c r="K95" s="1" t="str">
        <f>IF(B95="","",女子!AM298)</f>
        <v/>
      </c>
      <c r="L95" s="1" t="str">
        <f>IF(B95="","",女子!AM299)</f>
        <v/>
      </c>
      <c r="M95" s="1" t="str">
        <f>IF(女子!BH111=0," notOP","OPN")</f>
        <v xml:space="preserve"> notOP</v>
      </c>
      <c r="N95" s="1" t="str">
        <f>IF(女子!BI111=0," notOP","OPN")</f>
        <v xml:space="preserve"> notOP</v>
      </c>
      <c r="O95" s="1" t="str">
        <f>IF(女子!BJ111=0," notOP","OPN")</f>
        <v xml:space="preserve"> notOP</v>
      </c>
    </row>
    <row r="96" spans="1:15" ht="17.649999999999999">
      <c r="A96" s="1">
        <v>95</v>
      </c>
      <c r="B96" s="1" t="str">
        <f>IF(女子!B300="","",女子!B300+200000000)</f>
        <v/>
      </c>
      <c r="C96" t="str">
        <f>IF(B96="","",CONCATENATE(女子!C300," ","(",女子!E300,")"))</f>
        <v/>
      </c>
      <c r="D96" s="1" t="str">
        <f>IF(B96="","",女子!D300)</f>
        <v/>
      </c>
      <c r="E96" s="1" t="str">
        <f ca="1">IF($C96="","",CONCATENATE(VLOOKUP(OFFSET(女子!$B$15,3*A96,0),'登録データ（女）'!$A$3:$J$2395,9,FALSE)," ",VLOOKUP(OFFSET(女子!$B$15,3*A96,0),'登録データ（女）'!$A$3:$J$2395,10,FALSE)," ","(",LEFT(VLOOKUP(OFFSET(女子!$B$15,3*A96,0),'登録データ（女）'!$A$3:$J$2395,8,FALSE),2),")"))</f>
        <v/>
      </c>
      <c r="F96" s="1" t="str">
        <f t="shared" si="1"/>
        <v/>
      </c>
      <c r="G96" s="1" t="str">
        <f>IF(B96="","",VLOOKUP(基本情報登録!$D$10,'登録データ（男）'!$M$3:$O$33,3,FALSE))</f>
        <v/>
      </c>
      <c r="H96" s="1" t="str">
        <f>IF(B96="","",VLOOKUP(女子!B300,'登録データ（女）'!$A$3:$X$1000,5,FALSE))</f>
        <v/>
      </c>
      <c r="I96" s="1" t="str">
        <f>IF(B96="","",女子!B300)</f>
        <v/>
      </c>
      <c r="J96" s="1" t="str">
        <f>IF(B96="","",女子!AM300)</f>
        <v/>
      </c>
      <c r="K96" s="1" t="str">
        <f>IF(B96="","",女子!AM301)</f>
        <v/>
      </c>
      <c r="L96" s="1" t="str">
        <f>IF(B96="","",女子!AM302)</f>
        <v/>
      </c>
      <c r="M96" s="1" t="str">
        <f>IF(女子!BH112=0," notOP","OPN")</f>
        <v xml:space="preserve"> notOP</v>
      </c>
      <c r="N96" s="1" t="str">
        <f>IF(女子!BI112=0," notOP","OPN")</f>
        <v xml:space="preserve"> notOP</v>
      </c>
      <c r="O96" s="1" t="str">
        <f>IF(女子!BJ112=0," notOP","OPN")</f>
        <v xml:space="preserve"> notOP</v>
      </c>
    </row>
    <row r="97" spans="1:15" ht="17.649999999999999">
      <c r="A97" s="1">
        <v>96</v>
      </c>
      <c r="B97" s="1" t="str">
        <f>IF(女子!B303="","",女子!B303+200000000)</f>
        <v/>
      </c>
      <c r="C97" t="str">
        <f>IF(B97="","",CONCATENATE(女子!C303," ","(",女子!E303,")"))</f>
        <v/>
      </c>
      <c r="D97" s="1" t="str">
        <f>IF(B97="","",女子!D303)</f>
        <v/>
      </c>
      <c r="E97" s="1" t="str">
        <f ca="1">IF($C97="","",CONCATENATE(VLOOKUP(OFFSET(女子!$B$15,3*A97,0),'登録データ（女）'!$A$3:$J$2395,9,FALSE)," ",VLOOKUP(OFFSET(女子!$B$15,3*A97,0),'登録データ（女）'!$A$3:$J$2395,10,FALSE)," ","(",LEFT(VLOOKUP(OFFSET(女子!$B$15,3*A97,0),'登録データ（女）'!$A$3:$J$2395,8,FALSE),2),")"))</f>
        <v/>
      </c>
      <c r="F97" s="1" t="str">
        <f t="shared" si="1"/>
        <v/>
      </c>
      <c r="G97" s="1" t="str">
        <f>IF(B97="","",VLOOKUP(基本情報登録!$D$10,'登録データ（男）'!$M$3:$O$33,3,FALSE))</f>
        <v/>
      </c>
      <c r="H97" s="1" t="str">
        <f>IF(B97="","",VLOOKUP(女子!B303,'登録データ（女）'!$A$3:$X$1000,5,FALSE))</f>
        <v/>
      </c>
      <c r="I97" s="1" t="str">
        <f>IF(B97="","",女子!B303)</f>
        <v/>
      </c>
      <c r="J97" s="1" t="str">
        <f>IF(B97="","",女子!AM303)</f>
        <v/>
      </c>
      <c r="K97" s="1" t="str">
        <f>IF(B97="","",女子!AM304)</f>
        <v/>
      </c>
      <c r="L97" s="1" t="str">
        <f>IF(B97="","",女子!AM305)</f>
        <v/>
      </c>
      <c r="M97" s="1" t="str">
        <f>IF(女子!BH113=0," notOP","OPN")</f>
        <v xml:space="preserve"> notOP</v>
      </c>
      <c r="N97" s="1" t="str">
        <f>IF(女子!BI113=0," notOP","OPN")</f>
        <v xml:space="preserve"> notOP</v>
      </c>
      <c r="O97" s="1" t="str">
        <f>IF(女子!BJ113=0," notOP","OPN")</f>
        <v xml:space="preserve"> notOP</v>
      </c>
    </row>
    <row r="98" spans="1:15" ht="17.649999999999999">
      <c r="A98" s="1">
        <v>97</v>
      </c>
      <c r="B98" s="1" t="str">
        <f>IF(女子!B306="","",女子!B306+200000000)</f>
        <v/>
      </c>
      <c r="C98" t="str">
        <f>IF(B98="","",CONCATENATE(女子!C306," ","(",女子!E306,")"))</f>
        <v/>
      </c>
      <c r="D98" s="1" t="str">
        <f>IF(B98="","",女子!D306)</f>
        <v/>
      </c>
      <c r="E98" s="1" t="str">
        <f ca="1">IF($C98="","",CONCATENATE(VLOOKUP(OFFSET(女子!$B$15,3*A98,0),'登録データ（女）'!$A$3:$J$2395,9,FALSE)," ",VLOOKUP(OFFSET(女子!$B$15,3*A98,0),'登録データ（女）'!$A$3:$J$2395,10,FALSE)," ","(",LEFT(VLOOKUP(OFFSET(女子!$B$15,3*A98,0),'登録データ（女）'!$A$3:$J$2395,8,FALSE),2),")"))</f>
        <v/>
      </c>
      <c r="F98" s="1" t="str">
        <f t="shared" si="1"/>
        <v/>
      </c>
      <c r="G98" s="1" t="str">
        <f>IF(B98="","",VLOOKUP(基本情報登録!$D$10,'登録データ（男）'!$M$3:$O$33,3,FALSE))</f>
        <v/>
      </c>
      <c r="H98" s="1" t="str">
        <f>IF(B97="","",VLOOKUP(女子!B306,'登録データ（女）'!$A$3:$X$1000,5,FALSE))</f>
        <v/>
      </c>
      <c r="I98" s="1" t="str">
        <f>IF(B98="","",女子!B306)</f>
        <v/>
      </c>
      <c r="J98" s="1" t="str">
        <f>IF(B98="","",女子!AM306)</f>
        <v/>
      </c>
      <c r="K98" s="1" t="str">
        <f>IF(B98="","",女子!AM307)</f>
        <v/>
      </c>
      <c r="L98" s="1" t="str">
        <f>IF(B98="","",女子!AM308)</f>
        <v/>
      </c>
      <c r="M98" s="1" t="str">
        <f>IF(女子!BH114=0," notOP","OPN")</f>
        <v xml:space="preserve"> notOP</v>
      </c>
      <c r="N98" s="1" t="str">
        <f>IF(女子!BI114=0," notOP","OPN")</f>
        <v xml:space="preserve"> notOP</v>
      </c>
      <c r="O98" s="1" t="str">
        <f>IF(女子!BJ114=0," notOP","OPN")</f>
        <v xml:space="preserve"> notOP</v>
      </c>
    </row>
    <row r="99" spans="1:15" ht="17.649999999999999">
      <c r="A99" s="1">
        <v>98</v>
      </c>
      <c r="B99" s="1" t="str">
        <f>IF(女子!B309="","",女子!B309+200000000)</f>
        <v/>
      </c>
      <c r="C99" t="str">
        <f>IF(B99="","",CONCATENATE(女子!C309," ","(",女子!E309,")"))</f>
        <v/>
      </c>
      <c r="D99" s="1" t="str">
        <f>IF(B99="","",女子!D309)</f>
        <v/>
      </c>
      <c r="E99" s="1" t="str">
        <f ca="1">IF($C99="","",CONCATENATE(VLOOKUP(OFFSET(女子!$B$15,3*A99,0),'登録データ（女）'!$A$3:$J$2395,9,FALSE)," ",VLOOKUP(OFFSET(女子!$B$15,3*A99,0),'登録データ（女）'!$A$3:$J$2395,10,FALSE)," ","(",LEFT(VLOOKUP(OFFSET(女子!$B$15,3*A99,0),'登録データ（女）'!$A$3:$J$2395,8,FALSE),2),")"))</f>
        <v/>
      </c>
      <c r="F99" s="1" t="str">
        <f t="shared" si="1"/>
        <v/>
      </c>
      <c r="G99" s="1" t="str">
        <f>IF(B99="","",VLOOKUP(基本情報登録!$D$10,'登録データ（男）'!$M$3:$O$33,3,FALSE))</f>
        <v/>
      </c>
      <c r="H99" s="1" t="str">
        <f>IF(B99="","",VLOOKUP(女子!B309,'登録データ（女）'!$A$3:$X$1000,5,FALSE))</f>
        <v/>
      </c>
      <c r="I99" s="1" t="str">
        <f>IF(B99="","",女子!B309)</f>
        <v/>
      </c>
      <c r="J99" s="1" t="str">
        <f>IF(B99="","",女子!AM309)</f>
        <v/>
      </c>
      <c r="K99" s="1" t="str">
        <f>IF(B99="","",女子!AM310)</f>
        <v/>
      </c>
      <c r="L99" s="1" t="str">
        <f>IF(B99="","",女子!AM311)</f>
        <v/>
      </c>
      <c r="M99" s="1" t="str">
        <f>IF(女子!BH115=0," notOP","OPN")</f>
        <v xml:space="preserve"> notOP</v>
      </c>
      <c r="N99" s="1" t="str">
        <f>IF(女子!BI115=0," notOP","OPN")</f>
        <v xml:space="preserve"> notOP</v>
      </c>
      <c r="O99" s="1" t="str">
        <f>IF(女子!BJ115=0," notOP","OPN")</f>
        <v xml:space="preserve"> notOP</v>
      </c>
    </row>
    <row r="100" spans="1:15" ht="17.649999999999999">
      <c r="A100" s="1">
        <v>99</v>
      </c>
      <c r="B100" s="1" t="str">
        <f>IF(女子!B312="","",女子!B312+200000000)</f>
        <v/>
      </c>
      <c r="C100" t="str">
        <f>IF(B100="","",CONCATENATE(女子!C312," ","(",女子!E312,")"))</f>
        <v/>
      </c>
      <c r="D100" s="1" t="str">
        <f>IF(B100="","",女子!D312)</f>
        <v/>
      </c>
      <c r="E100" s="1" t="str">
        <f ca="1">IF($C100="","",CONCATENATE(VLOOKUP(OFFSET(女子!$B$15,3*A100,0),'登録データ（女）'!$A$3:$J$2395,9,FALSE)," ",VLOOKUP(OFFSET(女子!$B$15,3*A100,0),'登録データ（女）'!$A$3:$J$2395,10,FALSE)," ","(",LEFT(VLOOKUP(OFFSET(女子!$B$15,3*A100,0),'登録データ（女）'!$A$3:$J$2395,8,FALSE),2),")"))</f>
        <v/>
      </c>
      <c r="F100" s="1" t="str">
        <f t="shared" si="1"/>
        <v/>
      </c>
      <c r="G100" s="1" t="str">
        <f>IF(B100="","",VLOOKUP(基本情報登録!$D$10,'登録データ（男）'!$M$3:$O$33,3,FALSE))</f>
        <v/>
      </c>
      <c r="H100" s="1" t="str">
        <f>IF(B100="","",VLOOKUP(女子!B312,'登録データ（女）'!$A$3:$X$1000,5,FALSE))</f>
        <v/>
      </c>
      <c r="I100" s="1" t="str">
        <f>IF(B100="","",女子!B312)</f>
        <v/>
      </c>
      <c r="J100" s="1" t="str">
        <f>IF(B100="","",女子!AM312)</f>
        <v/>
      </c>
      <c r="K100" s="1" t="str">
        <f>IF(B100="","",女子!AM313)</f>
        <v/>
      </c>
      <c r="L100" s="1" t="str">
        <f>IF(B100="","",女子!AM314)</f>
        <v/>
      </c>
      <c r="M100" s="1" t="str">
        <f>IF(女子!BH116=0," notOP","OPN")</f>
        <v xml:space="preserve"> notOP</v>
      </c>
      <c r="N100" s="1" t="str">
        <f>IF(女子!BI116=0," notOP","OPN")</f>
        <v xml:space="preserve"> notOP</v>
      </c>
      <c r="O100" s="1" t="str">
        <f>IF(女子!BJ116=0," notOP","OPN")</f>
        <v xml:space="preserve"> notOP</v>
      </c>
    </row>
    <row r="101" spans="1:15" ht="17.649999999999999">
      <c r="A101" s="1">
        <v>100</v>
      </c>
      <c r="B101" s="1" t="str">
        <f>IF(女子!B315="","",女子!B315+200000000)</f>
        <v/>
      </c>
      <c r="C101" t="str">
        <f>IF(B101="","",CONCATENATE(女子!C315," ","(",女子!E315,")"))</f>
        <v/>
      </c>
      <c r="D101" s="1" t="str">
        <f>IF(B101="","",女子!D315)</f>
        <v/>
      </c>
      <c r="E101" s="1" t="str">
        <f ca="1">IF($C101="","",CONCATENATE(VLOOKUP(OFFSET(女子!$B$15,3*A101,0),'登録データ（女）'!$A$3:$J$2395,9,FALSE)," ",VLOOKUP(OFFSET(女子!$B$15,3*A101,0),'登録データ（女）'!$A$3:$J$2395,10,FALSE)," ","(",LEFT(VLOOKUP(OFFSET(女子!$B$15,3*A101,0),'登録データ（女）'!$A$3:$J$2395,8,FALSE),2),")"))</f>
        <v/>
      </c>
      <c r="F101" s="1" t="str">
        <f t="shared" si="1"/>
        <v/>
      </c>
      <c r="G101" s="1" t="str">
        <f>IF(B101="","",VLOOKUP(基本情報登録!$D$10,'登録データ（男）'!$M$3:$O$33,3,FALSE))</f>
        <v/>
      </c>
      <c r="H101" s="1" t="str">
        <f>IF(B101="","",VLOOKUP(女子!B315,'登録データ（女）'!$A$3:$X$1000,5,FALSE))</f>
        <v/>
      </c>
      <c r="I101" s="1" t="str">
        <f>IF(B101="","",女子!B315)</f>
        <v/>
      </c>
      <c r="J101" s="1" t="str">
        <f>IF(B101="","",女子!AM315)</f>
        <v/>
      </c>
      <c r="K101" s="1" t="str">
        <f>IF(B101="","",女子!AM316)</f>
        <v/>
      </c>
      <c r="L101" s="1" t="str">
        <f>IF(B101="","",女子!AM317)</f>
        <v/>
      </c>
      <c r="M101" s="1" t="str">
        <f>IF(女子!BH117=0," notOP","OPN")</f>
        <v xml:space="preserve"> notOP</v>
      </c>
      <c r="N101" s="1" t="str">
        <f>IF(女子!BI117=0," notOP","OPN")</f>
        <v xml:space="preserve"> notOP</v>
      </c>
      <c r="O101" s="1" t="str">
        <f>IF(女子!BJ117=0," notOP","OPN")</f>
        <v xml:space="preserve"> notOP</v>
      </c>
    </row>
    <row r="102" spans="1:15" ht="17.649999999999999">
      <c r="A102" s="1">
        <v>101</v>
      </c>
      <c r="B102" s="1" t="str">
        <f>IF(女子!B318="","",女子!B318+200000000)</f>
        <v/>
      </c>
      <c r="C102" t="str">
        <f>IF(B102="","",CONCATENATE(女子!C318," ","(",女子!E318,")"))</f>
        <v/>
      </c>
      <c r="D102" s="1" t="str">
        <f>IF(B102="","",女子!D318)</f>
        <v/>
      </c>
      <c r="E102" s="1" t="str">
        <f ca="1">IF($C102="","",CONCATENATE(VLOOKUP(OFFSET(女子!$B$15,3*A102,0),'登録データ（女）'!$A$3:$J$2395,9,FALSE)," ",VLOOKUP(OFFSET(女子!$B$15,3*A102,0),'登録データ（女）'!$A$3:$J$2395,10,FALSE)," ","(",LEFT(VLOOKUP(OFFSET(女子!$B$15,3*A102,0),'登録データ（女）'!$A$3:$J$2395,8,FALSE),2),")"))</f>
        <v/>
      </c>
      <c r="F102" s="1" t="str">
        <f t="shared" si="1"/>
        <v/>
      </c>
      <c r="G102" s="1" t="str">
        <f>IF(B102="","",VLOOKUP(基本情報登録!$D$10,'登録データ（男）'!$M$3:$O$33,3,FALSE))</f>
        <v/>
      </c>
      <c r="H102" s="1" t="str">
        <f>IF(B102="","",VLOOKUP(女子!B318,'登録データ（女）'!$A$3:$X$1000,5,FALSE))</f>
        <v/>
      </c>
      <c r="I102" s="1" t="str">
        <f>IF(B102="","",女子!B318)</f>
        <v/>
      </c>
      <c r="J102" s="1" t="str">
        <f>IF(B102="","",女子!AM318)</f>
        <v/>
      </c>
      <c r="K102" s="1" t="str">
        <f>IF(B102="","",女子!AM319)</f>
        <v/>
      </c>
      <c r="L102" s="1" t="str">
        <f>IF(B102="","",女子!AM320)</f>
        <v/>
      </c>
      <c r="M102" s="1" t="str">
        <f>IF(女子!BH118=0," notOP","OPN")</f>
        <v xml:space="preserve"> notOP</v>
      </c>
      <c r="N102" s="1" t="str">
        <f>IF(女子!BI118=0," notOP","OPN")</f>
        <v xml:space="preserve"> notOP</v>
      </c>
      <c r="O102" s="1" t="str">
        <f>IF(女子!BJ118=0," notOP","OPN")</f>
        <v xml:space="preserve"> notOP</v>
      </c>
    </row>
    <row r="103" spans="1:15" ht="17.649999999999999">
      <c r="A103" s="1">
        <v>102</v>
      </c>
      <c r="B103" s="1" t="str">
        <f>IF(女子!B321="","",女子!B321+200000000)</f>
        <v/>
      </c>
      <c r="C103" t="str">
        <f>IF(B103="","",CONCATENATE(女子!C321," ","(",女子!E321,")"))</f>
        <v/>
      </c>
      <c r="D103" s="1" t="str">
        <f>IF(B103="","",女子!D321)</f>
        <v/>
      </c>
      <c r="E103" s="1" t="str">
        <f ca="1">IF($C103="","",CONCATENATE(VLOOKUP(OFFSET(女子!$B$15,3*A103,0),'登録データ（女）'!$A$3:$J$2395,9,FALSE)," ",VLOOKUP(OFFSET(女子!$B$15,3*A103,0),'登録データ（女）'!$A$3:$J$2395,10,FALSE)," ","(",LEFT(VLOOKUP(OFFSET(女子!$B$15,3*A103,0),'登録データ（女）'!$A$3:$J$2395,8,FALSE),2),")"))</f>
        <v/>
      </c>
      <c r="F103" s="1" t="str">
        <f t="shared" si="1"/>
        <v/>
      </c>
      <c r="G103" s="1" t="str">
        <f>IF(B103="","",VLOOKUP(基本情報登録!$D$10,'登録データ（男）'!$M$3:$O$33,3,FALSE))</f>
        <v/>
      </c>
      <c r="H103" s="1" t="str">
        <f>IF(B103="","",VLOOKUP(女子!B312,'登録データ（女）'!$A$3:$X$1000,5,FALSE))</f>
        <v/>
      </c>
      <c r="I103" s="1" t="str">
        <f>IF(B103="","",女子!B321)</f>
        <v/>
      </c>
      <c r="J103" s="1" t="str">
        <f>IF(B103="","",女子!AM321)</f>
        <v/>
      </c>
      <c r="K103" s="1" t="str">
        <f>IF(B103="","",女子!AM322)</f>
        <v/>
      </c>
      <c r="L103" s="1" t="str">
        <f>IF(B103="","",女子!AM323)</f>
        <v/>
      </c>
      <c r="M103" s="1" t="str">
        <f>IF(女子!BH119=0," notOP","OPN")</f>
        <v xml:space="preserve"> notOP</v>
      </c>
      <c r="N103" s="1" t="str">
        <f>IF(女子!BI119=0," notOP","OPN")</f>
        <v xml:space="preserve"> notOP</v>
      </c>
      <c r="O103" s="1" t="str">
        <f>IF(女子!BJ119=0," notOP","OPN")</f>
        <v xml:space="preserve"> notOP</v>
      </c>
    </row>
    <row r="104" spans="1:15" ht="17.649999999999999">
      <c r="A104" s="1">
        <v>103</v>
      </c>
      <c r="B104" s="1" t="str">
        <f>IF(女子!B324="","",女子!B324+200000000)</f>
        <v/>
      </c>
      <c r="C104" t="str">
        <f>IF(B104="","",CONCATENATE(女子!C324," ","(",女子!E324,")"))</f>
        <v/>
      </c>
      <c r="D104" s="1" t="str">
        <f>IF(B104="","",女子!D324)</f>
        <v/>
      </c>
      <c r="E104" s="1" t="str">
        <f ca="1">IF($C104="","",CONCATENATE(VLOOKUP(OFFSET(女子!$B$15,3*A104,0),'登録データ（女）'!$A$3:$J$2395,9,FALSE)," ",VLOOKUP(OFFSET(女子!$B$15,3*A104,0),'登録データ（女）'!$A$3:$J$2395,10,FALSE)," ","(",LEFT(VLOOKUP(OFFSET(女子!$B$15,3*A104,0),'登録データ（女）'!$A$3:$J$2395,8,FALSE),2),")"))</f>
        <v/>
      </c>
      <c r="F104" s="1" t="str">
        <f t="shared" si="1"/>
        <v/>
      </c>
      <c r="G104" s="1" t="str">
        <f>IF(B104="","",VLOOKUP(基本情報登録!$D$10,'登録データ（男）'!$M$3:$O$33,3,FALSE))</f>
        <v/>
      </c>
      <c r="H104" s="1" t="str">
        <f>IF(B104="","",VLOOKUP(女子!B324,'登録データ（女）'!$A$3:$X$1000,5,FALSE))</f>
        <v/>
      </c>
      <c r="I104" s="1" t="str">
        <f>IF(B104="","",女子!B324)</f>
        <v/>
      </c>
      <c r="J104" s="1" t="str">
        <f>IF(B104="","",女子!AM324)</f>
        <v/>
      </c>
      <c r="K104" s="1" t="str">
        <f>IF(B104="","",女子!AM325)</f>
        <v/>
      </c>
      <c r="L104" s="1" t="str">
        <f>IF(B104="","",女子!AM326)</f>
        <v/>
      </c>
      <c r="M104" s="1" t="str">
        <f>IF(女子!BH120=0," notOP","OPN")</f>
        <v xml:space="preserve"> notOP</v>
      </c>
      <c r="N104" s="1" t="str">
        <f>IF(女子!BI120=0," notOP","OPN")</f>
        <v xml:space="preserve"> notOP</v>
      </c>
      <c r="O104" s="1" t="str">
        <f>IF(女子!BJ120=0," notOP","OPN")</f>
        <v xml:space="preserve"> notOP</v>
      </c>
    </row>
    <row r="105" spans="1:15" ht="17.649999999999999">
      <c r="A105" s="1">
        <v>104</v>
      </c>
      <c r="B105" s="1" t="str">
        <f>IF(女子!B327="","",女子!B327+200000000)</f>
        <v/>
      </c>
      <c r="C105" t="str">
        <f>IF(B105="","",CONCATENATE(女子!C327," ","(",女子!E327,")"))</f>
        <v/>
      </c>
      <c r="D105" s="1" t="str">
        <f>IF(B105="","",女子!D327)</f>
        <v/>
      </c>
      <c r="E105" s="1" t="str">
        <f ca="1">IF($C105="","",CONCATENATE(VLOOKUP(OFFSET(女子!$B$15,3*A105,0),'登録データ（女）'!$A$3:$J$2395,9,FALSE)," ",VLOOKUP(OFFSET(女子!$B$15,3*A105,0),'登録データ（女）'!$A$3:$J$2395,10,FALSE)," ","(",LEFT(VLOOKUP(OFFSET(女子!$B$15,3*A105,0),'登録データ（女）'!$A$3:$J$2395,8,FALSE),2),")"))</f>
        <v/>
      </c>
      <c r="F105" s="1" t="str">
        <f t="shared" si="1"/>
        <v/>
      </c>
      <c r="G105" s="1" t="str">
        <f>IF(B105="","",VLOOKUP(基本情報登録!$D$10,'登録データ（男）'!$M$3:$O$33,3,FALSE))</f>
        <v/>
      </c>
      <c r="H105" s="1" t="str">
        <f>IF(B105="","",VLOOKUP(女子!B327,'登録データ（女）'!$A$3:$X$1000,5,FALSE))</f>
        <v/>
      </c>
      <c r="I105" s="1" t="str">
        <f>IF(B105="","",女子!B327)</f>
        <v/>
      </c>
      <c r="J105" s="1" t="str">
        <f>IF(B105="","",女子!AM327)</f>
        <v/>
      </c>
      <c r="K105" s="1" t="str">
        <f>IF(B105="","",女子!AM328)</f>
        <v/>
      </c>
      <c r="L105" s="1" t="str">
        <f>IF(B105="","",女子!AM329)</f>
        <v/>
      </c>
      <c r="M105" s="1" t="str">
        <f>IF(女子!BH121=0," notOP","OPN")</f>
        <v xml:space="preserve"> notOP</v>
      </c>
      <c r="N105" s="1" t="str">
        <f>IF(女子!BI121=0," notOP","OPN")</f>
        <v xml:space="preserve"> notOP</v>
      </c>
      <c r="O105" s="1" t="str">
        <f>IF(女子!BJ121=0," notOP","OPN")</f>
        <v xml:space="preserve"> notOP</v>
      </c>
    </row>
    <row r="106" spans="1:15" ht="17.649999999999999">
      <c r="A106" s="1">
        <v>105</v>
      </c>
      <c r="B106" s="1" t="str">
        <f>IF(女子!B330="","",女子!B330+200000000)</f>
        <v/>
      </c>
      <c r="C106" t="str">
        <f>IF(B106="","",CONCATENATE(女子!C330," ","(",女子!E330,")"))</f>
        <v/>
      </c>
      <c r="D106" s="1" t="str">
        <f>IF(B106="","",女子!D330)</f>
        <v/>
      </c>
      <c r="E106" s="1" t="str">
        <f ca="1">IF($C106="","",CONCATENATE(VLOOKUP(OFFSET(女子!$B$15,3*A106,0),'登録データ（女）'!$A$3:$J$2395,9,FALSE)," ",VLOOKUP(OFFSET(女子!$B$15,3*A106,0),'登録データ（女）'!$A$3:$J$2395,10,FALSE)," ","(",LEFT(VLOOKUP(OFFSET(女子!$B$15,3*A106,0),'登録データ（女）'!$A$3:$J$2395,8,FALSE),2),")"))</f>
        <v/>
      </c>
      <c r="F106" s="1" t="str">
        <f t="shared" si="1"/>
        <v/>
      </c>
      <c r="G106" s="1" t="str">
        <f>IF(B106="","",VLOOKUP(基本情報登録!$D$10,'登録データ（男）'!$M$3:$O$33,3,FALSE))</f>
        <v/>
      </c>
      <c r="H106" s="1" t="str">
        <f>IF(B106="","",VLOOKUP(女子!B330,'登録データ（女）'!$A$3:$X$1000,5,FALSE))</f>
        <v/>
      </c>
      <c r="I106" s="1" t="str">
        <f>IF(B106="","",女子!B330)</f>
        <v/>
      </c>
      <c r="J106" s="1" t="str">
        <f>IF(B106="","",女子!AM330)</f>
        <v/>
      </c>
      <c r="K106" s="1" t="str">
        <f>IF(B106="","",女子!AM331)</f>
        <v/>
      </c>
      <c r="L106" s="1" t="str">
        <f>IF(B106="","",女子!AM332)</f>
        <v/>
      </c>
      <c r="M106" s="1" t="str">
        <f>IF(女子!BH122=0," notOP","OPN")</f>
        <v xml:space="preserve"> notOP</v>
      </c>
      <c r="N106" s="1" t="str">
        <f>IF(女子!BI122=0," notOP","OPN")</f>
        <v xml:space="preserve"> notOP</v>
      </c>
      <c r="O106" s="1" t="str">
        <f>IF(女子!BJ122=0," notOP","OPN")</f>
        <v xml:space="preserve"> notOP</v>
      </c>
    </row>
    <row r="107" spans="1:15" ht="17.649999999999999">
      <c r="A107" s="1">
        <v>106</v>
      </c>
      <c r="B107" s="1" t="str">
        <f>IF(女子!B333="","",女子!B333+200000000)</f>
        <v/>
      </c>
      <c r="C107" t="str">
        <f>IF(B107="","",CONCATENATE(女子!C333," ","(",女子!E333,")"))</f>
        <v/>
      </c>
      <c r="D107" s="1" t="str">
        <f>IF(B107="","",女子!D333)</f>
        <v/>
      </c>
      <c r="E107" s="1" t="str">
        <f ca="1">IF($C107="","",CONCATENATE(VLOOKUP(OFFSET(女子!$B$15,3*A107,0),'登録データ（女）'!$A$3:$J$2395,9,FALSE)," ",VLOOKUP(OFFSET(女子!$B$15,3*A107,0),'登録データ（女）'!$A$3:$J$2395,10,FALSE)," ","(",LEFT(VLOOKUP(OFFSET(女子!$B$15,3*A107,0),'登録データ（女）'!$A$3:$J$2395,8,FALSE),2),")"))</f>
        <v/>
      </c>
      <c r="F107" s="1" t="str">
        <f t="shared" si="1"/>
        <v/>
      </c>
      <c r="G107" s="1" t="str">
        <f>IF(B107="","",VLOOKUP(基本情報登録!$D$10,'登録データ（男）'!$M$3:$O$33,3,FALSE))</f>
        <v/>
      </c>
      <c r="H107" s="1" t="str">
        <f>IF(B107="","",VLOOKUP(女子!B333,'登録データ（女）'!$A$3:$X$1000,5,FALSE))</f>
        <v/>
      </c>
      <c r="I107" s="1" t="str">
        <f>IF(B107="","",女子!B333)</f>
        <v/>
      </c>
      <c r="J107" s="1" t="str">
        <f>IF(B107="","",女子!AM333)</f>
        <v/>
      </c>
      <c r="K107" s="1" t="str">
        <f>IF(B107="","",女子!AM334)</f>
        <v/>
      </c>
      <c r="L107" s="1" t="str">
        <f>IF(B107="","",女子!AM335)</f>
        <v/>
      </c>
      <c r="M107" s="1" t="str">
        <f>IF(女子!BH123=0," notOP","OPN")</f>
        <v xml:space="preserve"> notOP</v>
      </c>
      <c r="N107" s="1" t="str">
        <f>IF(女子!BI123=0," notOP","OPN")</f>
        <v xml:space="preserve"> notOP</v>
      </c>
      <c r="O107" s="1" t="str">
        <f>IF(女子!BJ123=0," notOP","OPN")</f>
        <v xml:space="preserve"> notOP</v>
      </c>
    </row>
    <row r="108" spans="1:15" ht="17.649999999999999">
      <c r="A108" s="1">
        <v>107</v>
      </c>
      <c r="B108" s="1" t="str">
        <f>IF(女子!B336="","",女子!B336+200000000)</f>
        <v/>
      </c>
      <c r="C108" t="str">
        <f>IF(B108="","",CONCATENATE(女子!C336," ","(",女子!E336,")"))</f>
        <v/>
      </c>
      <c r="D108" s="1" t="str">
        <f>IF(B108="","",女子!D336)</f>
        <v/>
      </c>
      <c r="E108" s="1" t="str">
        <f ca="1">IF($C108="","",CONCATENATE(VLOOKUP(OFFSET(女子!$B$15,3*A108,0),'登録データ（女）'!$A$3:$J$2395,9,FALSE)," ",VLOOKUP(OFFSET(女子!$B$15,3*A108,0),'登録データ（女）'!$A$3:$J$2395,10,FALSE)," ","(",LEFT(VLOOKUP(OFFSET(女子!$B$15,3*A108,0),'登録データ（女）'!$A$3:$J$2395,8,FALSE),2),")"))</f>
        <v/>
      </c>
      <c r="F108" s="1" t="str">
        <f t="shared" si="1"/>
        <v/>
      </c>
      <c r="G108" s="1" t="str">
        <f>IF(B108="","",VLOOKUP(基本情報登録!$D$10,'登録データ（男）'!$M$3:$O$33,3,FALSE))</f>
        <v/>
      </c>
      <c r="H108" s="1" t="str">
        <f>IF(B108="","",VLOOKUP(女子!B336,'登録データ（女）'!$A$3:$X$1000,5,FALSE))</f>
        <v/>
      </c>
      <c r="I108" s="1" t="str">
        <f>IF(B108="","",女子!B336)</f>
        <v/>
      </c>
      <c r="J108" s="1" t="str">
        <f>IF(B108="","",女子!AM336)</f>
        <v/>
      </c>
      <c r="K108" s="1" t="str">
        <f>IF(B108="","",女子!AM337)</f>
        <v/>
      </c>
      <c r="L108" s="1" t="str">
        <f>IF(B108="","",女子!AM338)</f>
        <v/>
      </c>
      <c r="M108" s="1" t="str">
        <f>IF(女子!BH124=0," notOP","OPN")</f>
        <v xml:space="preserve"> notOP</v>
      </c>
      <c r="N108" s="1" t="str">
        <f>IF(女子!BI124=0," notOP","OPN")</f>
        <v xml:space="preserve"> notOP</v>
      </c>
      <c r="O108" s="1" t="str">
        <f>IF(女子!BJ124=0," notOP","OPN")</f>
        <v xml:space="preserve"> notOP</v>
      </c>
    </row>
    <row r="109" spans="1:15" ht="17.649999999999999">
      <c r="A109" s="1">
        <v>108</v>
      </c>
      <c r="B109" s="1" t="str">
        <f>IF(女子!B339="","",女子!B339+200000000)</f>
        <v/>
      </c>
      <c r="C109" t="str">
        <f>IF(B109="","",CONCATENATE(女子!C339," ","(",女子!E339,")"))</f>
        <v/>
      </c>
      <c r="D109" s="1" t="str">
        <f>IF(B109="","",女子!D339)</f>
        <v/>
      </c>
      <c r="E109" s="1" t="str">
        <f ca="1">IF($C109="","",CONCATENATE(VLOOKUP(OFFSET(女子!$B$15,3*A109,0),'登録データ（女）'!$A$3:$J$2395,9,FALSE)," ",VLOOKUP(OFFSET(女子!$B$15,3*A109,0),'登録データ（女）'!$A$3:$J$2395,10,FALSE)," ","(",LEFT(VLOOKUP(OFFSET(女子!$B$15,3*A109,0),'登録データ（女）'!$A$3:$J$2395,8,FALSE),2),")"))</f>
        <v/>
      </c>
      <c r="F109" s="1" t="str">
        <f t="shared" si="1"/>
        <v/>
      </c>
      <c r="G109" s="1" t="str">
        <f>IF(B109="","",VLOOKUP(基本情報登録!$D$10,'登録データ（男）'!$M$3:$O$33,3,FALSE))</f>
        <v/>
      </c>
      <c r="H109" s="1" t="str">
        <f>IF(B109="","",VLOOKUP(女子!B126,'登録データ（女）'!$A$3:$X$1000,5,FALSE))</f>
        <v/>
      </c>
      <c r="I109" s="1" t="str">
        <f>IF(B109="","",女子!B339)</f>
        <v/>
      </c>
      <c r="J109" s="1" t="str">
        <f>IF(B109="","",女子!AM339)</f>
        <v/>
      </c>
      <c r="K109" s="1" t="str">
        <f>IF(B109="","",女子!AM340)</f>
        <v/>
      </c>
      <c r="L109" s="1" t="str">
        <f>IF(B109="","",女子!AM341)</f>
        <v/>
      </c>
      <c r="M109" s="1" t="str">
        <f>IF(女子!BH125=0," notOP","OPN")</f>
        <v xml:space="preserve"> notOP</v>
      </c>
      <c r="N109" s="1" t="str">
        <f>IF(女子!BI125=0," notOP","OPN")</f>
        <v xml:space="preserve"> notOP</v>
      </c>
      <c r="O109" s="1" t="str">
        <f>IF(女子!BJ125=0," notOP","OPN")</f>
        <v xml:space="preserve"> notOP</v>
      </c>
    </row>
    <row r="110" spans="1:15" ht="17.649999999999999">
      <c r="A110" s="1">
        <v>109</v>
      </c>
      <c r="B110" s="1" t="str">
        <f>IF(女子!B342="","",女子!B342+200000000)</f>
        <v/>
      </c>
      <c r="C110" t="str">
        <f>IF(B110="","",CONCATENATE(女子!C342," ","(",女子!E342,")"))</f>
        <v/>
      </c>
      <c r="D110" s="1" t="str">
        <f>IF(B110="","",女子!D342)</f>
        <v/>
      </c>
      <c r="E110" s="1" t="str">
        <f ca="1">IF($C110="","",CONCATENATE(VLOOKUP(OFFSET(女子!$B$15,3*A110,0),'登録データ（女）'!$A$3:$J$2395,9,FALSE)," ",VLOOKUP(OFFSET(女子!$B$15,3*A110,0),'登録データ（女）'!$A$3:$J$2395,10,FALSE)," ","(",LEFT(VLOOKUP(OFFSET(女子!$B$15,3*A110,0),'登録データ（女）'!$A$3:$J$2395,8,FALSE),2),")"))</f>
        <v/>
      </c>
      <c r="F110" s="1" t="str">
        <f t="shared" si="1"/>
        <v/>
      </c>
      <c r="G110" s="1" t="str">
        <f>IF(B110="","",VLOOKUP(基本情報登録!$D$10,'登録データ（男）'!$M$3:$O$33,3,FALSE))</f>
        <v/>
      </c>
      <c r="H110" s="1" t="str">
        <f>IF(B110="","",VLOOKUP(女子!B339,'登録データ（女）'!$A$3:$X$1000,5,FALSE))</f>
        <v/>
      </c>
      <c r="I110" s="1" t="str">
        <f>IF(B110="","",女子!B342)</f>
        <v/>
      </c>
      <c r="J110" s="1" t="str">
        <f>IF(B110="","",女子!AM342)</f>
        <v/>
      </c>
      <c r="K110" s="1" t="str">
        <f>IF(B110="","",女子!AM343)</f>
        <v/>
      </c>
      <c r="L110" s="1" t="str">
        <f>IF(B110="","",女子!AM344)</f>
        <v/>
      </c>
      <c r="M110" s="1" t="str">
        <f>IF(女子!BH126=0," notOP","OPN")</f>
        <v xml:space="preserve"> notOP</v>
      </c>
      <c r="N110" s="1" t="str">
        <f>IF(女子!BI126=0," notOP","OPN")</f>
        <v xml:space="preserve"> notOP</v>
      </c>
      <c r="O110" s="1" t="str">
        <f>IF(女子!BJ126=0," notOP","OPN")</f>
        <v xml:space="preserve"> notOP</v>
      </c>
    </row>
    <row r="111" spans="1:15" ht="17.649999999999999">
      <c r="A111" s="1">
        <v>110</v>
      </c>
      <c r="B111" s="1" t="str">
        <f>IF(女子!B345="","",女子!B345+200000000)</f>
        <v/>
      </c>
      <c r="C111" t="str">
        <f>IF(B111="","",CONCATENATE(女子!C345," ","(",女子!E345,")"))</f>
        <v/>
      </c>
      <c r="D111" s="1" t="str">
        <f>IF(B111="","",女子!D345)</f>
        <v/>
      </c>
      <c r="E111" s="1" t="str">
        <f ca="1">IF($C111="","",CONCATENATE(VLOOKUP(OFFSET(女子!$B$15,3*A111,0),'登録データ（女）'!$A$3:$J$2395,9,FALSE)," ",VLOOKUP(OFFSET(女子!$B$15,3*A111,0),'登録データ（女）'!$A$3:$J$2395,10,FALSE)," ","(",LEFT(VLOOKUP(OFFSET(女子!$B$15,3*A111,0),'登録データ（女）'!$A$3:$J$2395,8,FALSE),2),")"))</f>
        <v/>
      </c>
      <c r="F111" s="1" t="str">
        <f t="shared" si="1"/>
        <v/>
      </c>
      <c r="G111" s="1" t="str">
        <f>IF(B111="","",VLOOKUP(基本情報登録!$D$10,'登録データ（男）'!$M$3:$O$33,3,FALSE))</f>
        <v/>
      </c>
      <c r="H111" s="1" t="str">
        <f>IF(B111="","",VLOOKUP(女子!B342,'登録データ（女）'!$A$3:$X$1000,5,FALSE))</f>
        <v/>
      </c>
      <c r="I111" s="1" t="str">
        <f>IF(B111="","",女子!B345)</f>
        <v/>
      </c>
      <c r="J111" s="1" t="str">
        <f>IF(B111="","",女子!AM345)</f>
        <v/>
      </c>
      <c r="K111" s="1" t="str">
        <f>IF(B111="","",女子!AM346)</f>
        <v/>
      </c>
      <c r="L111" s="1" t="str">
        <f>IF(B111="","",女子!AM347)</f>
        <v/>
      </c>
      <c r="M111" s="1" t="str">
        <f>IF(女子!BH127=0," notOP","OPN")</f>
        <v xml:space="preserve"> notOP</v>
      </c>
      <c r="N111" s="1" t="str">
        <f>IF(女子!BI127=0," notOP","OPN")</f>
        <v xml:space="preserve"> notOP</v>
      </c>
      <c r="O111" s="1" t="str">
        <f>IF(女子!BJ127=0," notOP","OPN")</f>
        <v xml:space="preserve"> notOP</v>
      </c>
    </row>
    <row r="112" spans="1:15" ht="17.649999999999999">
      <c r="A112" s="1">
        <v>111</v>
      </c>
      <c r="B112" s="1" t="str">
        <f>IF(女子!B348="","",女子!B348+200000000)</f>
        <v/>
      </c>
      <c r="C112" t="str">
        <f>IF(B112="","",CONCATENATE(女子!C348," ","(",女子!E348,")"))</f>
        <v/>
      </c>
      <c r="D112" s="1" t="str">
        <f>IF(B112="","",女子!D348)</f>
        <v/>
      </c>
      <c r="E112" s="1" t="str">
        <f ca="1">IF($C112="","",CONCATENATE(VLOOKUP(OFFSET(女子!$B$15,3*A112,0),'登録データ（女）'!$A$3:$J$2395,9,FALSE)," ",VLOOKUP(OFFSET(女子!$B$15,3*A112,0),'登録データ（女）'!$A$3:$J$2395,10,FALSE)," ","(",LEFT(VLOOKUP(OFFSET(女子!$B$15,3*A112,0),'登録データ（女）'!$A$3:$J$2395,8,FALSE),2),")"))</f>
        <v/>
      </c>
      <c r="F112" s="1" t="str">
        <f t="shared" si="1"/>
        <v/>
      </c>
      <c r="G112" s="1" t="str">
        <f>IF(B112="","",VLOOKUP(基本情報登録!$D$10,'登録データ（男）'!$M$3:$O$33,3,FALSE))</f>
        <v/>
      </c>
      <c r="H112" s="1" t="str">
        <f>IF(B112="","",VLOOKUP(女子!B345,'登録データ（女）'!$A$3:$AB$1000,5,FALSE))</f>
        <v/>
      </c>
      <c r="I112" s="1" t="str">
        <f>IF(B112="","",女子!B348)</f>
        <v/>
      </c>
      <c r="J112" s="1" t="str">
        <f>IF(B112="","",女子!AM348)</f>
        <v/>
      </c>
      <c r="K112" s="1" t="str">
        <f>IF(B112="","",女子!AM349)</f>
        <v/>
      </c>
      <c r="L112" s="1" t="str">
        <f>IF(B112="","",女子!AM350)</f>
        <v/>
      </c>
      <c r="M112" s="1" t="str">
        <f>IF(女子!BH128=0," notOP","OPN")</f>
        <v xml:space="preserve"> notOP</v>
      </c>
      <c r="N112" s="1" t="str">
        <f>IF(女子!BI128=0," notOP","OPN")</f>
        <v xml:space="preserve"> notOP</v>
      </c>
      <c r="O112" s="1" t="str">
        <f>IF(女子!BJ128=0," notOP","OPN")</f>
        <v xml:space="preserve"> notOP</v>
      </c>
    </row>
    <row r="113" spans="1:15" ht="17.649999999999999">
      <c r="A113" s="1">
        <v>112</v>
      </c>
      <c r="B113" s="1" t="str">
        <f>IF(女子!B351="","",女子!B351+200000000)</f>
        <v/>
      </c>
      <c r="C113" t="str">
        <f>IF(B113="","",CONCATENATE(女子!C351," ","(",女子!E351,")"))</f>
        <v/>
      </c>
      <c r="D113" s="1" t="str">
        <f>IF(B113="","",女子!D351)</f>
        <v/>
      </c>
      <c r="E113" s="1" t="str">
        <f ca="1">IF($C113="","",CONCATENATE(VLOOKUP(OFFSET(女子!$B$15,3*A113,0),'登録データ（女）'!$A$3:$J$2395,9,FALSE)," ",VLOOKUP(OFFSET(女子!$B$15,3*A113,0),'登録データ（女）'!$A$3:$J$2395,10,FALSE)," ","(",LEFT(VLOOKUP(OFFSET(女子!$B$15,3*A113,0),'登録データ（女）'!$A$3:$J$2395,8,FALSE),2),")"))</f>
        <v/>
      </c>
      <c r="F113" s="1" t="str">
        <f t="shared" si="1"/>
        <v/>
      </c>
      <c r="G113" s="1" t="str">
        <f>IF(B113="","",VLOOKUP(基本情報登録!$D$10,'登録データ（男）'!$M$3:$O$33,3,FALSE))</f>
        <v/>
      </c>
      <c r="H113" s="1" t="str">
        <f>IF(B113="","",VLOOKUP(女子!B348,'登録データ（女）'!$A$3:$AB$1000,5,FALSE))</f>
        <v/>
      </c>
      <c r="I113" s="1" t="str">
        <f>IF(B113="","",女子!B351)</f>
        <v/>
      </c>
      <c r="J113" s="1" t="str">
        <f>IF(B113="","",女子!AM351)</f>
        <v/>
      </c>
      <c r="K113" s="1" t="str">
        <f>IF(B113="","",女子!AM352)</f>
        <v/>
      </c>
      <c r="L113" s="1" t="str">
        <f>IF(B113="","",女子!AM353)</f>
        <v/>
      </c>
      <c r="M113" s="1" t="str">
        <f>IF(女子!BH129=0," notOP","OPN")</f>
        <v xml:space="preserve"> notOP</v>
      </c>
      <c r="N113" s="1" t="str">
        <f>IF(女子!BI129=0," notOP","OPN")</f>
        <v xml:space="preserve"> notOP</v>
      </c>
      <c r="O113" s="1" t="str">
        <f>IF(女子!BJ129=0," notOP","OPN")</f>
        <v xml:space="preserve"> notOP</v>
      </c>
    </row>
    <row r="114" spans="1:15" ht="17.649999999999999">
      <c r="A114" s="1">
        <v>113</v>
      </c>
      <c r="B114" s="1" t="str">
        <f>IF(女子!B354="","",女子!B354+200000000)</f>
        <v/>
      </c>
      <c r="C114" t="str">
        <f>IF(B114="","",CONCATENATE(女子!C354," ","(",女子!E354,")"))</f>
        <v/>
      </c>
      <c r="D114" s="1" t="str">
        <f>IF(B114="","",女子!D354)</f>
        <v/>
      </c>
      <c r="E114" s="1" t="str">
        <f ca="1">IF($C114="","",CONCATENATE(VLOOKUP(OFFSET(女子!$B$15,3*A114,0),'登録データ（女）'!$A$3:$J$2395,9,FALSE)," ",VLOOKUP(OFFSET(女子!$B$15,3*A114,0),'登録データ（女）'!$A$3:$J$2395,10,FALSE)," ","(",LEFT(VLOOKUP(OFFSET(女子!$B$15,3*A114,0),'登録データ（女）'!$A$3:$J$2395,8,FALSE),2),")"))</f>
        <v/>
      </c>
      <c r="F114" s="1" t="str">
        <f t="shared" si="1"/>
        <v/>
      </c>
      <c r="G114" s="1" t="str">
        <f>IF(B114="","",VLOOKUP(基本情報登録!$D$10,'登録データ（男）'!$M$3:$O$33,3,FALSE))</f>
        <v/>
      </c>
      <c r="H114" s="1" t="str">
        <f>IF(B114="","",VLOOKUP(女子!B351,'登録データ（女）'!$A$3:$AB$1000,5,FALSE))</f>
        <v/>
      </c>
      <c r="I114" s="1" t="str">
        <f>IF(B114="","",女子!B354)</f>
        <v/>
      </c>
      <c r="J114" s="1" t="str">
        <f>IF(B114="","",女子!AM354)</f>
        <v/>
      </c>
      <c r="K114" s="1" t="str">
        <f>IF(B114="","",女子!AM355)</f>
        <v/>
      </c>
      <c r="L114" s="1" t="str">
        <f>IF(B114="","",女子!AM356)</f>
        <v/>
      </c>
      <c r="M114" s="1" t="str">
        <f>IF(女子!BH130=0," notOP","OPN")</f>
        <v xml:space="preserve"> notOP</v>
      </c>
      <c r="N114" s="1" t="str">
        <f>IF(女子!BI130=0," notOP","OPN")</f>
        <v xml:space="preserve"> notOP</v>
      </c>
      <c r="O114" s="1" t="str">
        <f>IF(女子!BJ130=0," notOP","OPN")</f>
        <v xml:space="preserve"> notOP</v>
      </c>
    </row>
    <row r="115" spans="1:15" ht="17.649999999999999">
      <c r="A115" s="1">
        <v>114</v>
      </c>
      <c r="B115" s="1" t="str">
        <f>IF(女子!B357="","",女子!B357+200000000)</f>
        <v/>
      </c>
      <c r="C115" t="str">
        <f>IF(B115="","",CONCATENATE(女子!C357," ","(",女子!E357,")"))</f>
        <v/>
      </c>
      <c r="D115" s="1" t="str">
        <f>IF(B115="","",女子!D357)</f>
        <v/>
      </c>
      <c r="E115" s="1" t="str">
        <f ca="1">IF($C115="","",CONCATENATE(VLOOKUP(OFFSET(女子!$B$15,3*A115,0),'登録データ（女）'!$A$3:$J$2395,9,FALSE)," ",VLOOKUP(OFFSET(女子!$B$15,3*A115,0),'登録データ（女）'!$A$3:$J$2395,10,FALSE)," ","(",LEFT(VLOOKUP(OFFSET(女子!$B$15,3*A115,0),'登録データ（女）'!$A$3:$J$2395,8,FALSE),2),")"))</f>
        <v/>
      </c>
      <c r="F115" s="1" t="str">
        <f t="shared" si="1"/>
        <v/>
      </c>
      <c r="G115" s="1" t="str">
        <f>IF(B115="","",VLOOKUP(基本情報登録!$D$10,'登録データ（男）'!$M$3:$O$33,3,FALSE))</f>
        <v/>
      </c>
      <c r="H115" s="1" t="str">
        <f>IF(B115="","",VLOOKUP(女子!B354,'登録データ（女）'!$A$3:$AB$1000,5,FALSE))</f>
        <v/>
      </c>
      <c r="I115" s="1" t="str">
        <f>IF(B115="","",女子!B357)</f>
        <v/>
      </c>
      <c r="J115" s="1" t="str">
        <f>IF(B115="","",女子!AM357)</f>
        <v/>
      </c>
      <c r="K115" s="1" t="str">
        <f>IF(B115="","",女子!AM358)</f>
        <v/>
      </c>
      <c r="L115" s="1" t="str">
        <f>IF(B115="","",女子!AM359)</f>
        <v/>
      </c>
      <c r="M115" s="1" t="str">
        <f>IF(女子!BH131=0," notOP","OPN")</f>
        <v xml:space="preserve"> notOP</v>
      </c>
      <c r="N115" s="1" t="str">
        <f>IF(女子!BI131=0," notOP","OPN")</f>
        <v xml:space="preserve"> notOP</v>
      </c>
      <c r="O115" s="1" t="str">
        <f>IF(女子!BJ131=0," notOP","OPN")</f>
        <v xml:space="preserve"> notOP</v>
      </c>
    </row>
    <row r="116" spans="1:15" ht="17.649999999999999">
      <c r="A116" s="1">
        <v>115</v>
      </c>
      <c r="B116" s="1" t="str">
        <f>IF(女子!B360="","",女子!B360+200000000)</f>
        <v/>
      </c>
      <c r="C116" t="str">
        <f>IF(B116="","",CONCATENATE(女子!C360," ","(",女子!E360,")"))</f>
        <v/>
      </c>
      <c r="D116" s="1" t="str">
        <f>IF(B116="","",女子!D360)</f>
        <v/>
      </c>
      <c r="E116" s="1" t="str">
        <f ca="1">IF($C116="","",CONCATENATE(VLOOKUP(OFFSET(女子!$B$15,3*A116,0),'登録データ（女）'!$A$3:$J$2395,9,FALSE)," ",VLOOKUP(OFFSET(女子!$B$15,3*A116,0),'登録データ（女）'!$A$3:$J$2395,10,FALSE)," ","(",LEFT(VLOOKUP(OFFSET(女子!$B$15,3*A116,0),'登録データ（女）'!$A$3:$J$2395,8,FALSE),2),")"))</f>
        <v/>
      </c>
      <c r="F116" s="1" t="str">
        <f t="shared" si="1"/>
        <v/>
      </c>
      <c r="G116" s="1" t="str">
        <f>IF(B116="","",VLOOKUP(基本情報登録!$D$10,'登録データ（男）'!$M$3:$O$33,3,FALSE))</f>
        <v/>
      </c>
      <c r="H116" s="1" t="str">
        <f>IF(B116="","",VLOOKUP(女子!B357,'登録データ（女）'!$A$3:$AB$1000,5,FALSE))</f>
        <v/>
      </c>
      <c r="I116" s="1" t="str">
        <f>IF(B116="","",女子!B360)</f>
        <v/>
      </c>
      <c r="J116" s="1" t="str">
        <f>IF(B116="","",女子!AM360)</f>
        <v/>
      </c>
      <c r="K116" s="1" t="str">
        <f>IF(B116="","",女子!AM361)</f>
        <v/>
      </c>
      <c r="L116" s="1" t="str">
        <f>IF(B116="","",女子!AM362)</f>
        <v/>
      </c>
      <c r="M116" s="1" t="str">
        <f>IF(女子!BH132=0," notOP","OPN")</f>
        <v xml:space="preserve"> notOP</v>
      </c>
      <c r="N116" s="1" t="str">
        <f>IF(女子!BI132=0," notOP","OPN")</f>
        <v xml:space="preserve"> notOP</v>
      </c>
      <c r="O116" s="1" t="str">
        <f>IF(女子!BJ132=0," notOP","OPN")</f>
        <v xml:space="preserve"> notOP</v>
      </c>
    </row>
    <row r="117" spans="1:15" ht="17.649999999999999">
      <c r="A117" s="1">
        <v>116</v>
      </c>
      <c r="B117" s="1" t="str">
        <f>IF(女子!B363="","",女子!B363+200000000)</f>
        <v/>
      </c>
      <c r="C117" t="str">
        <f>IF(B117="","",CONCATENATE(女子!C363," ","(",女子!E363,")"))</f>
        <v/>
      </c>
      <c r="D117" s="1" t="str">
        <f>IF(B117="","",女子!D363)</f>
        <v/>
      </c>
      <c r="E117" s="1" t="str">
        <f ca="1">IF($C117="","",CONCATENATE(VLOOKUP(OFFSET(女子!$B$15,3*A117,0),'登録データ（女）'!$A$3:$J$2395,9,FALSE)," ",VLOOKUP(OFFSET(女子!$B$15,3*A117,0),'登録データ（女）'!$A$3:$J$2395,10,FALSE)," ","(",LEFT(VLOOKUP(OFFSET(女子!$B$15,3*A117,0),'登録データ（女）'!$A$3:$J$2395,8,FALSE),2),")"))</f>
        <v/>
      </c>
      <c r="F117" s="1" t="str">
        <f t="shared" si="1"/>
        <v/>
      </c>
      <c r="G117" s="1" t="str">
        <f>IF(B117="","",VLOOKUP(基本情報登録!$D$10,'登録データ（男）'!$M$3:$O$33,3,FALSE))</f>
        <v/>
      </c>
      <c r="H117" s="1" t="str">
        <f>IF(B117="","",VLOOKUP(女子!B360,'登録データ（女）'!$A$3:$AB$1000,5,FALSE))</f>
        <v/>
      </c>
      <c r="I117" s="1" t="str">
        <f>IF(B117="","",女子!B363)</f>
        <v/>
      </c>
      <c r="J117" s="1" t="str">
        <f>IF(B117="","",女子!AM363)</f>
        <v/>
      </c>
      <c r="K117" s="1" t="str">
        <f>IF(B117="","",女子!AM364)</f>
        <v/>
      </c>
      <c r="L117" s="1" t="str">
        <f>IF(B117="","",女子!AM365)</f>
        <v/>
      </c>
      <c r="M117" s="1" t="str">
        <f>IF(女子!BH133=0," notOP","OPN")</f>
        <v xml:space="preserve"> notOP</v>
      </c>
      <c r="N117" s="1" t="str">
        <f>IF(女子!BI133=0," notOP","OPN")</f>
        <v xml:space="preserve"> notOP</v>
      </c>
      <c r="O117" s="1" t="str">
        <f>IF(女子!BJ133=0," notOP","OPN")</f>
        <v xml:space="preserve"> notOP</v>
      </c>
    </row>
    <row r="118" spans="1:15" ht="17.649999999999999">
      <c r="A118" s="1">
        <v>117</v>
      </c>
      <c r="B118" s="1" t="str">
        <f>IF(女子!B366="","",女子!B366+200000000)</f>
        <v/>
      </c>
      <c r="C118" t="str">
        <f>IF(B118="","",CONCATENATE(女子!C366," ","(",女子!E366,")"))</f>
        <v/>
      </c>
      <c r="D118" s="1" t="str">
        <f>IF(B118="","",女子!D366)</f>
        <v/>
      </c>
      <c r="E118" s="1" t="str">
        <f ca="1">IF($C118="","",CONCATENATE(VLOOKUP(OFFSET(女子!$B$15,3*A118,0),'登録データ（女）'!$A$3:$J$2395,9,FALSE)," ",VLOOKUP(OFFSET(女子!$B$15,3*A118,0),'登録データ（女）'!$A$3:$J$2395,10,FALSE)," ","(",LEFT(VLOOKUP(OFFSET(女子!$B$15,3*A118,0),'登録データ（女）'!$A$3:$J$2395,8,FALSE),2),")"))</f>
        <v/>
      </c>
      <c r="F118" s="1" t="str">
        <f t="shared" si="1"/>
        <v/>
      </c>
      <c r="G118" s="1" t="str">
        <f>IF(B118="","",VLOOKUP(基本情報登録!$D$10,'登録データ（男）'!$M$3:$O$33,3,FALSE))</f>
        <v/>
      </c>
      <c r="H118" s="1" t="str">
        <f>IF(B118="","",VLOOKUP(女子!B363,'登録データ（女）'!$A$3:$AB$1000,5,FALSE))</f>
        <v/>
      </c>
      <c r="I118" s="1" t="str">
        <f>IF(B118="","",女子!B366)</f>
        <v/>
      </c>
      <c r="J118" s="1" t="str">
        <f>IF(B118="","",女子!AM366)</f>
        <v/>
      </c>
      <c r="K118" s="1" t="str">
        <f>IF(B118="","",女子!AM367)</f>
        <v/>
      </c>
      <c r="L118" s="1" t="str">
        <f>IF(B118="","",女子!AM368)</f>
        <v/>
      </c>
      <c r="M118" s="1" t="str">
        <f>IF(女子!BH134=0," notOP","OPN")</f>
        <v xml:space="preserve"> notOP</v>
      </c>
      <c r="N118" s="1" t="str">
        <f>IF(女子!BI134=0," notOP","OPN")</f>
        <v xml:space="preserve"> notOP</v>
      </c>
      <c r="O118" s="1" t="str">
        <f>IF(女子!BJ134=0," notOP","OPN")</f>
        <v xml:space="preserve"> notOP</v>
      </c>
    </row>
    <row r="119" spans="1:15" ht="17.649999999999999">
      <c r="A119" s="1">
        <v>118</v>
      </c>
      <c r="B119" s="1" t="str">
        <f>IF(女子!B369="","",女子!B369+200000000)</f>
        <v/>
      </c>
      <c r="C119" t="str">
        <f>IF(B119="","",CONCATENATE(女子!C369," ","(",女子!E369,")"))</f>
        <v/>
      </c>
      <c r="D119" s="1" t="str">
        <f>IF(B119="","",女子!D369)</f>
        <v/>
      </c>
      <c r="E119" s="1" t="str">
        <f ca="1">IF($C119="","",CONCATENATE(VLOOKUP(OFFSET(女子!$B$15,3*A119,0),'登録データ（女）'!$A$3:$J$2395,9,FALSE)," ",VLOOKUP(OFFSET(女子!$B$15,3*A119,0),'登録データ（女）'!$A$3:$J$2395,10,FALSE)," ","(",LEFT(VLOOKUP(OFFSET(女子!$B$15,3*A119,0),'登録データ（女）'!$A$3:$J$2395,8,FALSE),2),")"))</f>
        <v/>
      </c>
      <c r="F119" s="1" t="str">
        <f t="shared" si="1"/>
        <v/>
      </c>
      <c r="G119" s="1" t="str">
        <f>IF(B119="","",VLOOKUP(基本情報登録!$D$10,'登録データ（男）'!$M$3:$O$33,3,FALSE))</f>
        <v/>
      </c>
      <c r="H119" s="1" t="str">
        <f>IF(B119="","",VLOOKUP(女子!B366,'登録データ（女）'!$A$3:$AB$1000,5,FALSE))</f>
        <v/>
      </c>
      <c r="I119" s="1" t="str">
        <f>IF(B119="","",女子!B369)</f>
        <v/>
      </c>
      <c r="J119" s="1" t="str">
        <f>IF(B119="","",女子!AM369)</f>
        <v/>
      </c>
      <c r="K119" s="1" t="str">
        <f>IF(B119="","",女子!AM370)</f>
        <v/>
      </c>
      <c r="L119" s="1" t="str">
        <f>IF(B119="","",女子!AM371)</f>
        <v/>
      </c>
      <c r="M119" s="1" t="str">
        <f>IF(女子!BH135=0," notOP","OPN")</f>
        <v xml:space="preserve"> notOP</v>
      </c>
      <c r="N119" s="1" t="str">
        <f>IF(女子!BI135=0," notOP","OPN")</f>
        <v xml:space="preserve"> notOP</v>
      </c>
      <c r="O119" s="1" t="str">
        <f>IF(女子!BJ135=0," notOP","OPN")</f>
        <v xml:space="preserve"> notOP</v>
      </c>
    </row>
    <row r="120" spans="1:15" ht="17.649999999999999">
      <c r="A120" s="1">
        <v>119</v>
      </c>
      <c r="B120" s="1" t="str">
        <f>IF(女子!B372="","",女子!B372+200000000)</f>
        <v/>
      </c>
      <c r="C120" t="str">
        <f>IF(B120="","",CONCATENATE(女子!C372," ","(",女子!E372,")"))</f>
        <v/>
      </c>
      <c r="D120" s="1" t="str">
        <f>IF(B120="","",女子!D372)</f>
        <v/>
      </c>
      <c r="E120" s="1" t="str">
        <f ca="1">IF($C120="","",CONCATENATE(VLOOKUP(OFFSET(女子!$B$15,3*A120,0),'登録データ（女）'!$A$3:$J$2395,9,FALSE)," ",VLOOKUP(OFFSET(女子!$B$15,3*A120,0),'登録データ（女）'!$A$3:$J$2395,10,FALSE)," ","(",LEFT(VLOOKUP(OFFSET(女子!$B$15,3*A120,0),'登録データ（女）'!$A$3:$J$2395,8,FALSE),2),")"))</f>
        <v/>
      </c>
      <c r="F120" s="1" t="str">
        <f t="shared" si="1"/>
        <v/>
      </c>
      <c r="G120" s="1" t="str">
        <f>IF(B120="","",VLOOKUP(基本情報登録!$D$10,'登録データ（男）'!$M$3:$O$33,3,FALSE))</f>
        <v/>
      </c>
      <c r="H120" s="1" t="str">
        <f>IF(B120="","",VLOOKUP(女子!B369,'登録データ（女）'!$A$3:$AB$1000,5,FALSE))</f>
        <v/>
      </c>
      <c r="I120" s="1" t="str">
        <f>IF(B120="","",女子!B372)</f>
        <v/>
      </c>
      <c r="J120" s="1" t="str">
        <f>IF(B120="","",女子!AM372)</f>
        <v/>
      </c>
      <c r="K120" s="1" t="str">
        <f>IF(B120="","",女子!AM373)</f>
        <v/>
      </c>
      <c r="L120" s="1" t="str">
        <f>IF(B120="","",女子!AM374)</f>
        <v/>
      </c>
      <c r="M120" s="1" t="str">
        <f>IF(女子!BH136=0," notOP","OPN")</f>
        <v xml:space="preserve"> notOP</v>
      </c>
      <c r="N120" s="1" t="str">
        <f>IF(女子!BI136=0," notOP","OPN")</f>
        <v xml:space="preserve"> notOP</v>
      </c>
      <c r="O120" s="1" t="str">
        <f>IF(女子!BJ136=0," notOP","OPN")</f>
        <v xml:space="preserve"> notOP</v>
      </c>
    </row>
    <row r="121" spans="1:15" ht="17.649999999999999">
      <c r="A121" s="1">
        <v>120</v>
      </c>
      <c r="B121" s="1" t="str">
        <f>IF(女子!B375="","",女子!B375+200000000)</f>
        <v/>
      </c>
      <c r="C121" t="str">
        <f>IF(B121="","",CONCATENATE(女子!C375," ","(",女子!E375,")"))</f>
        <v/>
      </c>
      <c r="D121" s="1" t="str">
        <f>IF(B121="","",女子!D375)</f>
        <v/>
      </c>
      <c r="E121" s="1" t="str">
        <f ca="1">IF($C121="","",CONCATENATE(VLOOKUP(OFFSET(女子!$B$15,3*A121,0),'登録データ（女）'!$A$3:$J$2395,9,FALSE)," ",VLOOKUP(OFFSET(女子!$B$15,3*A121,0),'登録データ（女）'!$A$3:$J$2395,10,FALSE)," ","(",LEFT(VLOOKUP(OFFSET(女子!$B$15,3*A121,0),'登録データ（女）'!$A$3:$J$2395,8,FALSE),2),")"))</f>
        <v/>
      </c>
      <c r="F121" s="1" t="str">
        <f t="shared" si="1"/>
        <v/>
      </c>
      <c r="G121" s="1" t="str">
        <f>IF(B121="","",VLOOKUP(基本情報登録!$D$10,'登録データ（男）'!$M$3:$O$33,3,FALSE))</f>
        <v/>
      </c>
      <c r="H121" s="1" t="str">
        <f>IF(B121="","",VLOOKUP(女子!B372,'登録データ（女）'!$A$3:$AB$1000,5,FALSE))</f>
        <v/>
      </c>
      <c r="I121" s="1" t="str">
        <f>IF(B121="","",女子!B375)</f>
        <v/>
      </c>
      <c r="J121" s="1" t="str">
        <f>IF(B121="","",女子!AM375)</f>
        <v/>
      </c>
      <c r="K121" s="1" t="str">
        <f>IF(B121="","",女子!AM376)</f>
        <v/>
      </c>
      <c r="L121" s="1" t="str">
        <f>IF(B121="","",女子!AM377)</f>
        <v/>
      </c>
      <c r="M121" s="1" t="str">
        <f>IF(女子!BH137=0," notOP","OPN")</f>
        <v xml:space="preserve"> notOP</v>
      </c>
      <c r="N121" s="1" t="str">
        <f>IF(女子!BI137=0," notOP","OPN")</f>
        <v xml:space="preserve"> notOP</v>
      </c>
      <c r="O121" s="1" t="str">
        <f>IF(女子!BJ137=0," notOP","OPN")</f>
        <v xml:space="preserve"> notOP</v>
      </c>
    </row>
    <row r="122" spans="1:15" ht="17.649999999999999">
      <c r="A122" s="1">
        <v>121</v>
      </c>
      <c r="B122" s="1" t="str">
        <f>IF(女子!B378="","",女子!B378+200000000)</f>
        <v/>
      </c>
      <c r="C122" t="str">
        <f>IF(B122="","",CONCATENATE(女子!C378," ","(",女子!E378,")"))</f>
        <v/>
      </c>
      <c r="D122" s="1" t="str">
        <f>IF(B122="","",女子!D378)</f>
        <v/>
      </c>
      <c r="E122" s="1" t="str">
        <f ca="1">IF($C122="","",CONCATENATE(VLOOKUP(OFFSET(女子!$B$15,3*A122,0),'登録データ（女）'!$A$3:$J$2395,9,FALSE)," ",VLOOKUP(OFFSET(女子!$B$15,3*A122,0),'登録データ（女）'!$A$3:$J$2395,10,FALSE)," ","(",LEFT(VLOOKUP(OFFSET(女子!$B$15,3*A122,0),'登録データ（女）'!$A$3:$J$2395,8,FALSE),2),")"))</f>
        <v/>
      </c>
      <c r="F122" s="1" t="str">
        <f t="shared" si="1"/>
        <v/>
      </c>
      <c r="G122" s="1" t="str">
        <f>IF(B122="","",VLOOKUP(基本情報登録!$D$10,'登録データ（男）'!$M$3:$O$33,3,FALSE))</f>
        <v/>
      </c>
      <c r="H122" s="1" t="str">
        <f>IF(B122="","",VLOOKUP(女子!B139,'登録データ（女）'!$A$3:$AB$1000,5,FALSE))</f>
        <v/>
      </c>
      <c r="I122" s="1" t="str">
        <f>IF(B122="","",女子!B378)</f>
        <v/>
      </c>
      <c r="J122" s="1" t="str">
        <f>IF(B122="","",女子!AM378)</f>
        <v/>
      </c>
      <c r="K122" s="1" t="str">
        <f>IF(B122="","",女子!AM379)</f>
        <v/>
      </c>
      <c r="L122" s="1" t="str">
        <f>IF(B122="","",女子!AM380)</f>
        <v/>
      </c>
      <c r="M122" s="1" t="str">
        <f>IF(女子!BH138=0," notOP","OPN")</f>
        <v xml:space="preserve"> notOP</v>
      </c>
      <c r="N122" s="1" t="str">
        <f>IF(女子!BI138=0," notOP","OPN")</f>
        <v xml:space="preserve"> notOP</v>
      </c>
      <c r="O122" s="1" t="str">
        <f>IF(女子!BJ138=0," notOP","OPN")</f>
        <v xml:space="preserve"> notOP</v>
      </c>
    </row>
    <row r="123" spans="1:15" ht="17.649999999999999">
      <c r="A123" s="1">
        <v>122</v>
      </c>
      <c r="B123" s="1" t="str">
        <f>IF(女子!B381="","",女子!B381+200000000)</f>
        <v/>
      </c>
      <c r="C123" t="str">
        <f>IF(B123="","",CONCATENATE(女子!C381," ","(",女子!E381,")"))</f>
        <v/>
      </c>
      <c r="D123" s="1" t="str">
        <f>IF(B123="","",女子!D381)</f>
        <v/>
      </c>
      <c r="E123" s="1" t="str">
        <f ca="1">IF($C123="","",CONCATENATE(VLOOKUP(OFFSET(女子!$B$15,3*A123,0),'登録データ（女）'!$A$3:$J$2395,9,FALSE)," ",VLOOKUP(OFFSET(女子!$B$15,3*A123,0),'登録データ（女）'!$A$3:$J$2395,10,FALSE)," ","(",LEFT(VLOOKUP(OFFSET(女子!$B$15,3*A123,0),'登録データ（女）'!$A$3:$J$2395,8,FALSE),2),")"))</f>
        <v/>
      </c>
      <c r="F123" s="1" t="str">
        <f t="shared" si="1"/>
        <v/>
      </c>
      <c r="G123" s="1" t="str">
        <f>IF(B123="","",VLOOKUP(基本情報登録!$D$10,'登録データ（男）'!$M$3:$O$33,3,FALSE))</f>
        <v/>
      </c>
      <c r="H123" s="1" t="str">
        <f>IF(B123="","",VLOOKUP(女子!B140,'登録データ（女）'!$A$3:$AB$1000,5,FALSE))</f>
        <v/>
      </c>
      <c r="I123" s="1" t="str">
        <f>IF(B123="","",女子!B381)</f>
        <v/>
      </c>
      <c r="J123" s="1" t="str">
        <f>IF(B123="","",女子!AM381)</f>
        <v/>
      </c>
      <c r="K123" s="1" t="str">
        <f>IF(B123="","",女子!AM382)</f>
        <v/>
      </c>
      <c r="L123" s="1" t="str">
        <f>IF(B123="","",女子!AM383)</f>
        <v/>
      </c>
      <c r="M123" s="1" t="str">
        <f>IF(女子!BH139=0," notOP","OPN")</f>
        <v xml:space="preserve"> notOP</v>
      </c>
      <c r="N123" s="1" t="str">
        <f>IF(女子!BI139=0," notOP","OPN")</f>
        <v xml:space="preserve"> notOP</v>
      </c>
      <c r="O123" s="1" t="str">
        <f>IF(女子!BJ139=0," notOP","OPN")</f>
        <v xml:space="preserve"> notOP</v>
      </c>
    </row>
    <row r="124" spans="1:15" ht="17.649999999999999">
      <c r="A124" s="1">
        <v>123</v>
      </c>
      <c r="B124" s="1" t="str">
        <f>IF(女子!B384="","",女子!B384+200000000)</f>
        <v/>
      </c>
      <c r="C124" t="str">
        <f>IF(B124="","",CONCATENATE(女子!C384," ","(",女子!E384,")"))</f>
        <v/>
      </c>
      <c r="D124" s="1" t="str">
        <f>IF(B124="","",女子!D384)</f>
        <v/>
      </c>
      <c r="E124" s="1" t="str">
        <f ca="1">IF($C124="","",CONCATENATE(VLOOKUP(OFFSET(女子!$B$15,3*A124,0),'登録データ（女）'!$A$3:$J$2395,9,FALSE)," ",VLOOKUP(OFFSET(女子!$B$15,3*A124,0),'登録データ（女）'!$A$3:$J$2395,10,FALSE)," ","(",LEFT(VLOOKUP(OFFSET(女子!$B$15,3*A124,0),'登録データ（女）'!$A$3:$J$2395,8,FALSE),2),")"))</f>
        <v/>
      </c>
      <c r="F124" s="1" t="str">
        <f t="shared" si="1"/>
        <v/>
      </c>
      <c r="G124" s="1" t="str">
        <f>IF(B124="","",VLOOKUP(基本情報登録!$D$10,'登録データ（男）'!$M$3:$O$33,3,FALSE))</f>
        <v/>
      </c>
      <c r="H124" s="1" t="str">
        <f>IF(B124="","",VLOOKUP(女子!B141,'登録データ（女）'!$A$3:$AB$1000,5,FALSE))</f>
        <v/>
      </c>
      <c r="I124" s="1" t="str">
        <f>IF(B124="","",女子!B384)</f>
        <v/>
      </c>
      <c r="J124" s="1" t="str">
        <f>IF(B124="","",女子!AM384)</f>
        <v/>
      </c>
      <c r="K124" s="1" t="str">
        <f>IF(B124="","",女子!AM385)</f>
        <v/>
      </c>
      <c r="L124" s="1" t="str">
        <f>IF(B124="","",女子!AM386)</f>
        <v/>
      </c>
      <c r="M124" s="1" t="str">
        <f>IF(女子!BH140=0," notOP","OPN")</f>
        <v xml:space="preserve"> notOP</v>
      </c>
      <c r="N124" s="1" t="str">
        <f>IF(女子!BI140=0," notOP","OPN")</f>
        <v xml:space="preserve"> notOP</v>
      </c>
      <c r="O124" s="1" t="str">
        <f>IF(女子!BJ140=0," notOP","OPN")</f>
        <v xml:space="preserve"> notOP</v>
      </c>
    </row>
    <row r="125" spans="1:15" ht="17.649999999999999">
      <c r="A125" s="1">
        <v>124</v>
      </c>
      <c r="B125" s="1" t="str">
        <f>IF(女子!B387="","",女子!B387+200000000)</f>
        <v/>
      </c>
      <c r="C125" t="str">
        <f>IF(B125="","",CONCATENATE(女子!C387," ","(",女子!E387,")"))</f>
        <v/>
      </c>
      <c r="D125" s="1" t="str">
        <f>IF(B125="","",女子!D387)</f>
        <v/>
      </c>
      <c r="E125" s="1" t="str">
        <f ca="1">IF($C125="","",CONCATENATE(VLOOKUP(OFFSET(女子!$B$15,3*A125,0),'登録データ（女）'!$A$3:$J$2395,9,FALSE)," ",VLOOKUP(OFFSET(女子!$B$15,3*A125,0),'登録データ（女）'!$A$3:$J$2395,10,FALSE)," ","(",LEFT(VLOOKUP(OFFSET(女子!$B$15,3*A125,0),'登録データ（女）'!$A$3:$J$2395,8,FALSE),2),")"))</f>
        <v/>
      </c>
      <c r="F125" s="1" t="str">
        <f t="shared" si="1"/>
        <v/>
      </c>
      <c r="G125" s="1" t="str">
        <f>IF(B125="","",VLOOKUP(基本情報登録!$D$10,'登録データ（男）'!$M$3:$O$33,3,FALSE))</f>
        <v/>
      </c>
      <c r="H125" s="1" t="str">
        <f>IF(B125="","",VLOOKUP(女子!B142,'登録データ（女）'!$A$3:$AB$1000,5,FALSE))</f>
        <v/>
      </c>
      <c r="I125" s="1" t="str">
        <f>IF(B125="","",女子!B387)</f>
        <v/>
      </c>
      <c r="J125" s="1" t="str">
        <f>IF(B125="","",女子!AM387)</f>
        <v/>
      </c>
      <c r="K125" s="1" t="str">
        <f>IF(B125="","",女子!AM388)</f>
        <v/>
      </c>
      <c r="L125" s="1" t="str">
        <f>IF(B125="","",女子!AM389)</f>
        <v/>
      </c>
      <c r="M125" s="1" t="str">
        <f>IF(女子!BH141=0," notOP","OPN")</f>
        <v xml:space="preserve"> notOP</v>
      </c>
      <c r="N125" s="1" t="str">
        <f>IF(女子!BI141=0," notOP","OPN")</f>
        <v xml:space="preserve"> notOP</v>
      </c>
      <c r="O125" s="1" t="str">
        <f>IF(女子!BJ141=0," notOP","OPN")</f>
        <v xml:space="preserve"> notOP</v>
      </c>
    </row>
    <row r="126" spans="1:15" ht="17.649999999999999">
      <c r="A126" s="1">
        <v>125</v>
      </c>
      <c r="B126" s="1" t="str">
        <f>IF(女子!B390="","",女子!B390+200000000)</f>
        <v/>
      </c>
      <c r="C126" t="str">
        <f>IF(B126="","",CONCATENATE(女子!C390," ","(",女子!E390,")"))</f>
        <v/>
      </c>
      <c r="D126" s="1" t="str">
        <f>IF(B126="","",女子!D390)</f>
        <v/>
      </c>
      <c r="E126" s="1" t="str">
        <f ca="1">IF($C126="","",CONCATENATE(VLOOKUP(OFFSET(女子!$B$15,3*A126,0),'登録データ（女）'!$A$3:$J$2395,9,FALSE)," ",VLOOKUP(OFFSET(女子!$B$15,3*A126,0),'登録データ（女）'!$A$3:$J$2395,10,FALSE)," ","(",LEFT(VLOOKUP(OFFSET(女子!$B$15,3*A126,0),'登録データ（女）'!$A$3:$J$2395,8,FALSE),2),")"))</f>
        <v/>
      </c>
      <c r="F126" s="1" t="str">
        <f t="shared" si="1"/>
        <v/>
      </c>
      <c r="G126" s="1" t="str">
        <f>IF(B126="","",VLOOKUP(基本情報登録!$D$10,'登録データ（男）'!$M$3:$O$33,3,FALSE))</f>
        <v/>
      </c>
      <c r="H126" s="1" t="str">
        <f>IF(B126="","",VLOOKUP(女子!B143,'登録データ（女）'!$A$3:$AB$1000,5,FALSE))</f>
        <v/>
      </c>
      <c r="I126" s="1" t="str">
        <f>IF(B126="","",女子!B390)</f>
        <v/>
      </c>
      <c r="J126" s="1" t="str">
        <f>IF(B126="","",女子!AM390)</f>
        <v/>
      </c>
      <c r="K126" s="1" t="str">
        <f>IF(B126="","",女子!AM391)</f>
        <v/>
      </c>
      <c r="L126" s="1" t="str">
        <f>IF(B126="","",女子!AM392)</f>
        <v/>
      </c>
      <c r="M126" s="1" t="str">
        <f>IF(女子!BH142=0," notOP","OPN")</f>
        <v xml:space="preserve"> notOP</v>
      </c>
      <c r="N126" s="1" t="str">
        <f>IF(女子!BI142=0," notOP","OPN")</f>
        <v xml:space="preserve"> notOP</v>
      </c>
      <c r="O126" s="1" t="str">
        <f>IF(女子!BJ142=0," notOP","OPN")</f>
        <v xml:space="preserve"> notOP</v>
      </c>
    </row>
    <row r="127" spans="1:15" ht="17.649999999999999">
      <c r="A127" s="1">
        <v>126</v>
      </c>
      <c r="B127" s="1" t="str">
        <f>IF(女子!B393="","",女子!B393+200000000)</f>
        <v/>
      </c>
      <c r="C127" t="str">
        <f>IF(B127="","",CONCATENATE(女子!C393," ","(",女子!E393,")"))</f>
        <v/>
      </c>
      <c r="D127" s="1" t="str">
        <f>IF(B127="","",女子!D393)</f>
        <v/>
      </c>
      <c r="E127" s="1" t="str">
        <f ca="1">IF($C127="","",CONCATENATE(VLOOKUP(OFFSET(女子!$B$15,3*A127,0),'登録データ（女）'!$A$3:$J$2395,9,FALSE)," ",VLOOKUP(OFFSET(女子!$B$15,3*A127,0),'登録データ（女）'!$A$3:$J$2395,10,FALSE)," ","(",LEFT(VLOOKUP(OFFSET(女子!$B$15,3*A127,0),'登録データ（女）'!$A$3:$J$2395,8,FALSE),2),")"))</f>
        <v/>
      </c>
      <c r="F127" s="1" t="str">
        <f t="shared" si="1"/>
        <v/>
      </c>
      <c r="G127" s="1" t="str">
        <f>IF(B127="","",VLOOKUP(基本情報登録!$D$10,'登録データ（男）'!$M$3:$O$33,3,FALSE))</f>
        <v/>
      </c>
      <c r="H127" s="1" t="str">
        <f>IF(B127="","",VLOOKUP(女子!B144,'登録データ（女）'!$A$3:$AB$1000,5,FALSE))</f>
        <v/>
      </c>
      <c r="I127" s="1" t="str">
        <f>IF(B127="","",女子!B393)</f>
        <v/>
      </c>
      <c r="J127" s="1" t="str">
        <f>IF(B127="","",女子!AM393)</f>
        <v/>
      </c>
      <c r="K127" s="1" t="str">
        <f>IF(B127="","",女子!AM394)</f>
        <v/>
      </c>
      <c r="L127" s="1" t="str">
        <f>IF(B127="","",女子!AM395)</f>
        <v/>
      </c>
      <c r="M127" s="1" t="str">
        <f>IF(女子!BH143=0," notOP","OPN")</f>
        <v xml:space="preserve"> notOP</v>
      </c>
      <c r="N127" s="1" t="str">
        <f>IF(女子!BI143=0," notOP","OPN")</f>
        <v xml:space="preserve"> notOP</v>
      </c>
      <c r="O127" s="1" t="str">
        <f>IF(女子!BJ143=0," notOP","OPN")</f>
        <v xml:space="preserve"> notOP</v>
      </c>
    </row>
    <row r="128" spans="1:15" ht="17.649999999999999">
      <c r="A128" s="1">
        <v>127</v>
      </c>
      <c r="B128" s="1" t="str">
        <f>IF(女子!B396="","",女子!B396+200000000)</f>
        <v/>
      </c>
      <c r="C128" t="str">
        <f>IF(B128="","",CONCATENATE(女子!C396," ","(",女子!E396,")"))</f>
        <v/>
      </c>
      <c r="D128" s="1" t="str">
        <f>IF(B128="","",女子!D396)</f>
        <v/>
      </c>
      <c r="E128" s="1" t="str">
        <f ca="1">IF($C128="","",CONCATENATE(VLOOKUP(OFFSET(女子!$B$15,3*A128,0),'登録データ（女）'!$A$3:$J$2395,9,FALSE)," ",VLOOKUP(OFFSET(女子!$B$15,3*A128,0),'登録データ（女）'!$A$3:$J$2395,10,FALSE)," ","(",LEFT(VLOOKUP(OFFSET(女子!$B$15,3*A128,0),'登録データ（女）'!$A$3:$J$2395,8,FALSE),2),")"))</f>
        <v/>
      </c>
      <c r="F128" s="1" t="str">
        <f t="shared" si="1"/>
        <v/>
      </c>
      <c r="G128" s="1" t="str">
        <f>IF(B128="","",VLOOKUP(基本情報登録!$D$10,'登録データ（男）'!$M$3:$O$33,3,FALSE))</f>
        <v/>
      </c>
      <c r="H128" s="1" t="str">
        <f>IF(B128="","",VLOOKUP(女子!B145,'登録データ（女）'!$A$3:$AB$1000,5,FALSE))</f>
        <v/>
      </c>
      <c r="I128" s="1" t="str">
        <f>IF(B128="","",女子!B396)</f>
        <v/>
      </c>
      <c r="J128" s="1" t="str">
        <f>IF(B128="","",女子!AM396)</f>
        <v/>
      </c>
      <c r="K128" s="1" t="str">
        <f>IF(B128="","",女子!AM397)</f>
        <v/>
      </c>
      <c r="L128" s="1" t="str">
        <f>IF(B128="","",女子!AM398)</f>
        <v/>
      </c>
      <c r="M128" s="1" t="str">
        <f>IF(女子!BH144=0," notOP","OPN")</f>
        <v xml:space="preserve"> notOP</v>
      </c>
      <c r="N128" s="1" t="str">
        <f>IF(女子!BI144=0," notOP","OPN")</f>
        <v xml:space="preserve"> notOP</v>
      </c>
      <c r="O128" s="1" t="str">
        <f>IF(女子!BJ144=0," notOP","OPN")</f>
        <v xml:space="preserve"> notOP</v>
      </c>
    </row>
    <row r="129" spans="1:15" ht="17.649999999999999">
      <c r="A129" s="1">
        <v>128</v>
      </c>
      <c r="B129" s="1" t="str">
        <f>IF(女子!B399="","",女子!B399+200000000)</f>
        <v/>
      </c>
      <c r="C129" t="str">
        <f>IF(B129="","",CONCATENATE(女子!C399," ","(",女子!E399,")"))</f>
        <v/>
      </c>
      <c r="D129" s="1" t="str">
        <f>IF(B129="","",女子!D399)</f>
        <v/>
      </c>
      <c r="E129" s="1" t="str">
        <f ca="1">IF($C129="","",CONCATENATE(VLOOKUP(OFFSET(女子!$B$15,3*A129,0),'登録データ（女）'!$A$3:$J$2395,9,FALSE)," ",VLOOKUP(OFFSET(女子!$B$15,3*A129,0),'登録データ（女）'!$A$3:$J$2395,10,FALSE)," ","(",LEFT(VLOOKUP(OFFSET(女子!$B$15,3*A129,0),'登録データ（女）'!$A$3:$J$2395,8,FALSE),2),")"))</f>
        <v/>
      </c>
      <c r="F129" s="1" t="str">
        <f t="shared" si="1"/>
        <v/>
      </c>
      <c r="G129" s="1" t="str">
        <f>IF(B129="","",VLOOKUP(基本情報登録!$D$10,'登録データ（男）'!$M$3:$O$33,3,FALSE))</f>
        <v/>
      </c>
      <c r="H129" s="1" t="str">
        <f>IF(B129="","",VLOOKUP(女子!B146,'登録データ（女）'!$A$3:$AB$1000,5,FALSE))</f>
        <v/>
      </c>
      <c r="I129" s="1" t="str">
        <f>IF(B129="","",女子!B399)</f>
        <v/>
      </c>
      <c r="J129" s="1" t="str">
        <f>IF(B129="","",女子!AM399)</f>
        <v/>
      </c>
      <c r="K129" s="1" t="str">
        <f>IF(B129="","",女子!AM400)</f>
        <v/>
      </c>
      <c r="L129" s="1" t="str">
        <f>IF(B129="","",女子!AM401)</f>
        <v/>
      </c>
      <c r="M129" s="1" t="str">
        <f>IF(女子!BH145=0," notOP","OPN")</f>
        <v xml:space="preserve"> notOP</v>
      </c>
      <c r="N129" s="1" t="str">
        <f>IF(女子!BI145=0," notOP","OPN")</f>
        <v xml:space="preserve"> notOP</v>
      </c>
      <c r="O129" s="1" t="str">
        <f>IF(女子!BJ145=0," notOP","OPN")</f>
        <v xml:space="preserve"> notOP</v>
      </c>
    </row>
    <row r="130" spans="1:15" ht="17.649999999999999">
      <c r="A130" s="1">
        <v>129</v>
      </c>
      <c r="B130" s="1" t="str">
        <f>IF(女子!B402="","",女子!B402+200000000)</f>
        <v/>
      </c>
      <c r="C130" t="str">
        <f>IF(B130="","",CONCATENATE(女子!C402," ","(",女子!E402,")"))</f>
        <v/>
      </c>
      <c r="D130" s="1" t="str">
        <f>IF(B130="","",女子!D402)</f>
        <v/>
      </c>
      <c r="E130" s="1" t="str">
        <f ca="1">IF($C130="","",CONCATENATE(VLOOKUP(OFFSET(女子!$B$15,3*A130,0),'登録データ（女）'!$A$3:$J$2395,9,FALSE)," ",VLOOKUP(OFFSET(女子!$B$15,3*A130,0),'登録データ（女）'!$A$3:$J$2395,10,FALSE)," ","(",LEFT(VLOOKUP(OFFSET(女子!$B$15,3*A130,0),'登録データ（女）'!$A$3:$J$2395,8,FALSE),2),")"))</f>
        <v/>
      </c>
      <c r="F130" s="1" t="str">
        <f t="shared" si="1"/>
        <v/>
      </c>
      <c r="G130" s="1" t="str">
        <f>IF(B130="","",VLOOKUP(基本情報登録!$D$10,'登録データ（男）'!$M$3:$O$33,3,FALSE))</f>
        <v/>
      </c>
      <c r="H130" s="1" t="str">
        <f>IF(B130="","",VLOOKUP(女子!B147,'登録データ（女）'!$A$3:$AB$1000,5,FALSE))</f>
        <v/>
      </c>
      <c r="I130" s="1" t="str">
        <f>IF(B130="","",女子!B402)</f>
        <v/>
      </c>
      <c r="J130" s="1" t="str">
        <f>IF(B130="","",女子!AM402)</f>
        <v/>
      </c>
      <c r="K130" s="1" t="str">
        <f>IF(B130="","",女子!AM403)</f>
        <v/>
      </c>
      <c r="L130" s="1" t="str">
        <f>IF(B130="","",女子!AM404)</f>
        <v/>
      </c>
      <c r="M130" s="1" t="str">
        <f>IF(女子!BH146=0," notOP","OPN")</f>
        <v xml:space="preserve"> notOP</v>
      </c>
      <c r="N130" s="1" t="str">
        <f>IF(女子!BI146=0," notOP","OPN")</f>
        <v xml:space="preserve"> notOP</v>
      </c>
      <c r="O130" s="1" t="str">
        <f>IF(女子!BJ146=0," notOP","OPN")</f>
        <v xml:space="preserve"> notOP</v>
      </c>
    </row>
    <row r="131" spans="1:15" ht="17.649999999999999">
      <c r="A131" s="1">
        <v>130</v>
      </c>
      <c r="B131" s="1" t="str">
        <f>IF(女子!B405="","",女子!B405+200000000)</f>
        <v/>
      </c>
      <c r="C131" t="str">
        <f>IF(B131="","",CONCATENATE(女子!C405," ","(",女子!E405,")"))</f>
        <v/>
      </c>
      <c r="D131" s="1" t="str">
        <f>IF(B131="","",女子!D405)</f>
        <v/>
      </c>
      <c r="E131" s="1" t="str">
        <f ca="1">IF($C131="","",CONCATENATE(VLOOKUP(OFFSET(女子!$B$15,3*A131,0),'登録データ（女）'!$A$3:$J$2395,9,FALSE)," ",VLOOKUP(OFFSET(女子!$B$15,3*A131,0),'登録データ（女）'!$A$3:$J$2395,10,FALSE)," ","(",LEFT(VLOOKUP(OFFSET(女子!$B$15,3*A131,0),'登録データ（女）'!$A$3:$J$2395,8,FALSE),2),")"))</f>
        <v/>
      </c>
      <c r="F131" s="1" t="str">
        <f t="shared" si="1"/>
        <v/>
      </c>
      <c r="G131" s="1" t="str">
        <f>IF(B131="","",VLOOKUP(基本情報登録!$D$10,'登録データ（男）'!$M$3:$O$33,3,FALSE))</f>
        <v/>
      </c>
      <c r="H131" s="1" t="str">
        <f>IF(B131="","",VLOOKUP(女子!B148,'登録データ（女）'!$A$3:$AB$1000,5,FALSE))</f>
        <v/>
      </c>
      <c r="I131" s="1" t="str">
        <f>IF(B131="","",女子!B405)</f>
        <v/>
      </c>
      <c r="J131" s="1" t="str">
        <f>IF(B131="","",女子!AM405)</f>
        <v/>
      </c>
      <c r="K131" s="1" t="str">
        <f>IF(B131="","",女子!AM406)</f>
        <v/>
      </c>
      <c r="L131" s="1" t="str">
        <f>IF(B131="","",女子!AM407)</f>
        <v/>
      </c>
      <c r="M131" s="1" t="str">
        <f>IF(女子!BH147=0," notOP","OPN")</f>
        <v xml:space="preserve"> notOP</v>
      </c>
      <c r="N131" s="1" t="str">
        <f>IF(女子!BI147=0," notOP","OPN")</f>
        <v xml:space="preserve"> notOP</v>
      </c>
      <c r="O131" s="1" t="str">
        <f>IF(女子!BJ147=0," notOP","OPN")</f>
        <v xml:space="preserve"> notOP</v>
      </c>
    </row>
    <row r="132" spans="1:15" ht="17.649999999999999">
      <c r="A132" s="1">
        <v>131</v>
      </c>
      <c r="B132" s="1" t="str">
        <f>IF(女子!B408="","",女子!B408+200000000)</f>
        <v/>
      </c>
      <c r="C132" t="str">
        <f>IF(B132="","",CONCATENATE(女子!C408," ","(",女子!E408,")"))</f>
        <v/>
      </c>
      <c r="D132" s="1" t="str">
        <f>IF(B132="","",女子!D408)</f>
        <v/>
      </c>
      <c r="E132" s="1" t="str">
        <f ca="1">IF($C132="","",CONCATENATE(VLOOKUP(OFFSET(女子!$B$15,3*A132,0),'登録データ（女）'!$A$3:$J$2395,9,FALSE)," ",VLOOKUP(OFFSET(女子!$B$15,3*A132,0),'登録データ（女）'!$A$3:$J$2395,10,FALSE)," ","(",LEFT(VLOOKUP(OFFSET(女子!$B$15,3*A132,0),'登録データ（女）'!$A$3:$J$2395,8,FALSE),2),")"))</f>
        <v/>
      </c>
      <c r="F132" s="1" t="str">
        <f t="shared" ref="F132:F151" si="2">IF(B132="","",2)</f>
        <v/>
      </c>
      <c r="G132" s="1" t="str">
        <f>IF(B132="","",VLOOKUP(基本情報登録!$D$10,'登録データ（男）'!$M$3:$O$33,3,FALSE))</f>
        <v/>
      </c>
      <c r="H132" s="1" t="str">
        <f>IF(B132="","",VLOOKUP(女子!B149,'登録データ（女）'!$A$3:$AB$1000,5,FALSE))</f>
        <v/>
      </c>
      <c r="I132" s="1" t="str">
        <f>IF(B132="","",女子!B408)</f>
        <v/>
      </c>
      <c r="J132" s="1" t="str">
        <f>IF(B132="","",女子!AM408)</f>
        <v/>
      </c>
      <c r="K132" s="1" t="str">
        <f>IF(B132="","",女子!AM409)</f>
        <v/>
      </c>
      <c r="L132" s="1" t="str">
        <f>IF(B132="","",女子!AM410)</f>
        <v/>
      </c>
      <c r="M132" s="1" t="str">
        <f>IF(女子!BH148=0," notOP","OPN")</f>
        <v xml:space="preserve"> notOP</v>
      </c>
      <c r="N132" s="1" t="str">
        <f>IF(女子!BI148=0," notOP","OPN")</f>
        <v xml:space="preserve"> notOP</v>
      </c>
      <c r="O132" s="1" t="str">
        <f>IF(女子!BJ148=0," notOP","OPN")</f>
        <v xml:space="preserve"> notOP</v>
      </c>
    </row>
    <row r="133" spans="1:15" ht="17.649999999999999">
      <c r="A133" s="1">
        <v>132</v>
      </c>
      <c r="B133" s="1" t="str">
        <f>IF(女子!B411="","",女子!B411+200000000)</f>
        <v/>
      </c>
      <c r="C133" t="str">
        <f>IF(B133="","",CONCATENATE(女子!C411," ","(",女子!E411,")"))</f>
        <v/>
      </c>
      <c r="D133" s="1" t="str">
        <f>IF(B133="","",女子!D411)</f>
        <v/>
      </c>
      <c r="E133" s="1" t="str">
        <f ca="1">IF($C133="","",CONCATENATE(VLOOKUP(OFFSET(女子!$B$15,3*A133,0),'登録データ（女）'!$A$3:$J$2395,9,FALSE)," ",VLOOKUP(OFFSET(女子!$B$15,3*A133,0),'登録データ（女）'!$A$3:$J$2395,10,FALSE)," ","(",LEFT(VLOOKUP(OFFSET(女子!$B$15,3*A133,0),'登録データ（女）'!$A$3:$J$2395,8,FALSE),2),")"))</f>
        <v/>
      </c>
      <c r="F133" s="1" t="str">
        <f t="shared" si="2"/>
        <v/>
      </c>
      <c r="G133" s="1" t="str">
        <f>IF(B133="","",VLOOKUP(基本情報登録!$D$10,'登録データ（男）'!$M$3:$O$33,3,FALSE))</f>
        <v/>
      </c>
      <c r="H133" s="1" t="str">
        <f>IF(B133="","",VLOOKUP(女子!B150,'登録データ（女）'!$A$3:$AB$1000,5,FALSE))</f>
        <v/>
      </c>
      <c r="I133" s="1" t="str">
        <f>IF(B133="","",女子!B411)</f>
        <v/>
      </c>
      <c r="J133" s="1" t="str">
        <f>IF(B133="","",女子!AM411)</f>
        <v/>
      </c>
      <c r="K133" s="1" t="str">
        <f>IF(B133="","",女子!AM412)</f>
        <v/>
      </c>
      <c r="L133" s="1" t="str">
        <f>IF(B133="","",女子!AM413)</f>
        <v/>
      </c>
      <c r="M133" s="1" t="str">
        <f>IF(女子!BH149=0," notOP","OPN")</f>
        <v xml:space="preserve"> notOP</v>
      </c>
      <c r="N133" s="1" t="str">
        <f>IF(女子!BI149=0," notOP","OPN")</f>
        <v xml:space="preserve"> notOP</v>
      </c>
      <c r="O133" s="1" t="str">
        <f>IF(女子!BJ149=0," notOP","OPN")</f>
        <v xml:space="preserve"> notOP</v>
      </c>
    </row>
    <row r="134" spans="1:15" ht="17.649999999999999">
      <c r="A134" s="1">
        <v>133</v>
      </c>
      <c r="B134" s="1" t="str">
        <f>IF(女子!B414="","",女子!B414+200000000)</f>
        <v/>
      </c>
      <c r="C134" t="str">
        <f>IF(B134="","",CONCATENATE(女子!C414," ","(",女子!E414,")"))</f>
        <v/>
      </c>
      <c r="D134" s="1" t="str">
        <f>IF(B134="","",女子!D414)</f>
        <v/>
      </c>
      <c r="E134" s="1" t="str">
        <f ca="1">IF($C134="","",CONCATENATE(VLOOKUP(OFFSET(女子!$B$15,3*A134,0),'登録データ（女）'!$A$3:$J$2395,9,FALSE)," ",VLOOKUP(OFFSET(女子!$B$15,3*A134,0),'登録データ（女）'!$A$3:$J$2395,10,FALSE)," ","(",LEFT(VLOOKUP(OFFSET(女子!$B$15,3*A134,0),'登録データ（女）'!$A$3:$J$2395,8,FALSE),2),")"))</f>
        <v/>
      </c>
      <c r="F134" s="1" t="str">
        <f t="shared" si="2"/>
        <v/>
      </c>
      <c r="G134" s="1" t="str">
        <f>IF(B134="","",VLOOKUP(基本情報登録!$D$10,'登録データ（男）'!$M$3:$O$33,3,FALSE))</f>
        <v/>
      </c>
      <c r="H134" s="1" t="str">
        <f>IF(B134="","",VLOOKUP(女子!B151,'登録データ（女）'!$A$3:$AB$1000,5,FALSE))</f>
        <v/>
      </c>
      <c r="I134" s="1" t="str">
        <f>IF(B134="","",女子!B414)</f>
        <v/>
      </c>
      <c r="J134" s="1" t="str">
        <f>IF(B134="","",女子!AM414)</f>
        <v/>
      </c>
      <c r="K134" s="1" t="str">
        <f>IF(B134="","",女子!AM415)</f>
        <v/>
      </c>
      <c r="L134" s="1" t="str">
        <f>IF(B134="","",女子!AM416)</f>
        <v/>
      </c>
      <c r="M134" s="1" t="str">
        <f>IF(女子!BH150=0," notOP","OPN")</f>
        <v xml:space="preserve"> notOP</v>
      </c>
      <c r="N134" s="1" t="str">
        <f>IF(女子!BI150=0," notOP","OPN")</f>
        <v xml:space="preserve"> notOP</v>
      </c>
      <c r="O134" s="1" t="str">
        <f>IF(女子!BJ150=0," notOP","OPN")</f>
        <v xml:space="preserve"> notOP</v>
      </c>
    </row>
    <row r="135" spans="1:15" ht="17.649999999999999">
      <c r="A135" s="1">
        <v>134</v>
      </c>
      <c r="B135" s="1" t="str">
        <f>IF(女子!B417="","",女子!B417+200000000)</f>
        <v/>
      </c>
      <c r="C135" t="str">
        <f>IF(B135="","",CONCATENATE(女子!C417," ","(",女子!E417,")"))</f>
        <v/>
      </c>
      <c r="D135" s="1" t="str">
        <f>IF(B135="","",女子!D417)</f>
        <v/>
      </c>
      <c r="E135" s="1" t="str">
        <f ca="1">IF($C135="","",CONCATENATE(VLOOKUP(OFFSET(女子!$B$15,3*A135,0),'登録データ（女）'!$A$3:$J$2395,9,FALSE)," ",VLOOKUP(OFFSET(女子!$B$15,3*A135,0),'登録データ（女）'!$A$3:$J$2395,10,FALSE)," ","(",LEFT(VLOOKUP(OFFSET(女子!$B$15,3*A135,0),'登録データ（女）'!$A$3:$J$2395,8,FALSE),2),")"))</f>
        <v/>
      </c>
      <c r="F135" s="1" t="str">
        <f t="shared" si="2"/>
        <v/>
      </c>
      <c r="G135" s="1" t="str">
        <f>IF(B135="","",VLOOKUP(基本情報登録!$D$10,'登録データ（男）'!$M$3:$O$33,3,FALSE))</f>
        <v/>
      </c>
      <c r="H135" s="1" t="str">
        <f>IF(B135="","",VLOOKUP(女子!B152,'登録データ（女）'!$A$3:$AB$1000,5,FALSE))</f>
        <v/>
      </c>
      <c r="I135" s="1" t="str">
        <f>IF(B135="","",女子!B417)</f>
        <v/>
      </c>
      <c r="J135" s="1" t="str">
        <f>IF(B135="","",女子!AM417)</f>
        <v/>
      </c>
      <c r="K135" s="1" t="str">
        <f>IF(B135="","",女子!AM418)</f>
        <v/>
      </c>
      <c r="L135" s="1" t="str">
        <f>IF(B135="","",女子!AM419)</f>
        <v/>
      </c>
      <c r="M135" s="1" t="str">
        <f>IF(女子!BH151=0," notOP","OPN")</f>
        <v xml:space="preserve"> notOP</v>
      </c>
      <c r="N135" s="1" t="str">
        <f>IF(女子!BI151=0," notOP","OPN")</f>
        <v xml:space="preserve"> notOP</v>
      </c>
      <c r="O135" s="1" t="str">
        <f>IF(女子!BJ151=0," notOP","OPN")</f>
        <v xml:space="preserve"> notOP</v>
      </c>
    </row>
    <row r="136" spans="1:15" ht="17.649999999999999">
      <c r="A136" s="1">
        <v>135</v>
      </c>
      <c r="B136" s="1" t="str">
        <f>IF(女子!B420="","",女子!B420+200000000)</f>
        <v/>
      </c>
      <c r="C136" t="str">
        <f>IF(B136="","",CONCATENATE(女子!C420," ","(",女子!E420,")"))</f>
        <v/>
      </c>
      <c r="D136" s="1" t="str">
        <f>IF(B136="","",女子!D420)</f>
        <v/>
      </c>
      <c r="E136" s="1" t="str">
        <f ca="1">IF($C136="","",CONCATENATE(VLOOKUP(OFFSET(女子!$B$15,3*A136,0),'登録データ（女）'!$A$3:$J$2395,9,FALSE)," ",VLOOKUP(OFFSET(女子!$B$15,3*A136,0),'登録データ（女）'!$A$3:$J$2395,10,FALSE)," ","(",LEFT(VLOOKUP(OFFSET(女子!$B$15,3*A136,0),'登録データ（女）'!$A$3:$J$2395,8,FALSE),2),")"))</f>
        <v/>
      </c>
      <c r="F136" s="1" t="str">
        <f t="shared" si="2"/>
        <v/>
      </c>
      <c r="G136" s="1" t="str">
        <f>IF(B136="","",VLOOKUP(基本情報登録!$D$10,'登録データ（男）'!$M$3:$O$33,3,FALSE))</f>
        <v/>
      </c>
      <c r="H136" s="1" t="str">
        <f>IF(B136="","",VLOOKUP(女子!B153,'登録データ（女）'!$A$3:$AB$1000,5,FALSE))</f>
        <v/>
      </c>
      <c r="I136" s="1" t="str">
        <f>IF(B136="","",女子!B420)</f>
        <v/>
      </c>
      <c r="J136" s="1" t="str">
        <f>IF(B136="","",女子!AM420)</f>
        <v/>
      </c>
      <c r="K136" s="1" t="str">
        <f>IF(B136="","",女子!AM421)</f>
        <v/>
      </c>
      <c r="L136" s="1" t="str">
        <f>IF(B136="","",女子!AM422)</f>
        <v/>
      </c>
      <c r="M136" s="1" t="str">
        <f>IF(女子!BH152=0," notOP","OPN")</f>
        <v xml:space="preserve"> notOP</v>
      </c>
      <c r="N136" s="1" t="str">
        <f>IF(女子!BI152=0," notOP","OPN")</f>
        <v xml:space="preserve"> notOP</v>
      </c>
      <c r="O136" s="1" t="str">
        <f>IF(女子!BJ152=0," notOP","OPN")</f>
        <v xml:space="preserve"> notOP</v>
      </c>
    </row>
    <row r="137" spans="1:15" ht="17.649999999999999">
      <c r="A137" s="1">
        <v>136</v>
      </c>
      <c r="B137" s="1" t="str">
        <f>IF(女子!B423="","",女子!B423+200000000)</f>
        <v/>
      </c>
      <c r="C137" t="str">
        <f>IF(B137="","",CONCATENATE(女子!C423," ","(",女子!E423,")"))</f>
        <v/>
      </c>
      <c r="D137" s="1" t="str">
        <f>IF(B137="","",女子!D423)</f>
        <v/>
      </c>
      <c r="E137" s="1" t="str">
        <f ca="1">IF($C137="","",CONCATENATE(VLOOKUP(OFFSET(女子!$B$15,3*A137,0),'登録データ（女）'!$A$3:$J$2395,9,FALSE)," ",VLOOKUP(OFFSET(女子!$B$15,3*A137,0),'登録データ（女）'!$A$3:$J$2395,10,FALSE)," ","(",LEFT(VLOOKUP(OFFSET(女子!$B$15,3*A137,0),'登録データ（女）'!$A$3:$J$2395,8,FALSE),2),")"))</f>
        <v/>
      </c>
      <c r="F137" s="1" t="str">
        <f t="shared" si="2"/>
        <v/>
      </c>
      <c r="G137" s="1" t="str">
        <f>IF(B137="","",VLOOKUP(基本情報登録!$D$10,'登録データ（男）'!$M$3:$O$33,3,FALSE))</f>
        <v/>
      </c>
      <c r="H137" s="1" t="str">
        <f>IF(B137="","",VLOOKUP(女子!B154,'登録データ（女）'!$A$3:$AB$1000,5,FALSE))</f>
        <v/>
      </c>
      <c r="I137" s="1" t="str">
        <f>IF(B137="","",女子!B423)</f>
        <v/>
      </c>
      <c r="J137" s="1" t="str">
        <f>IF(B137="","",女子!AM423)</f>
        <v/>
      </c>
      <c r="K137" s="1" t="str">
        <f>IF(B137="","",女子!AM424)</f>
        <v/>
      </c>
      <c r="L137" s="1" t="str">
        <f>IF(B137="","",女子!AM425)</f>
        <v/>
      </c>
      <c r="M137" s="1" t="str">
        <f>IF(女子!BH153=0," notOP","OPN")</f>
        <v xml:space="preserve"> notOP</v>
      </c>
      <c r="N137" s="1" t="str">
        <f>IF(女子!BI153=0," notOP","OPN")</f>
        <v xml:space="preserve"> notOP</v>
      </c>
      <c r="O137" s="1" t="str">
        <f>IF(女子!BJ153=0," notOP","OPN")</f>
        <v xml:space="preserve"> notOP</v>
      </c>
    </row>
    <row r="138" spans="1:15" ht="17.649999999999999">
      <c r="A138" s="1">
        <v>137</v>
      </c>
      <c r="B138" s="1" t="str">
        <f>IF(女子!B426="","",女子!B426+200000000)</f>
        <v/>
      </c>
      <c r="C138" t="str">
        <f>IF(B138="","",CONCATENATE(女子!C426," ","(",女子!E426,")"))</f>
        <v/>
      </c>
      <c r="D138" s="1" t="str">
        <f>IF(B138="","",女子!D426)</f>
        <v/>
      </c>
      <c r="E138" s="1" t="str">
        <f ca="1">IF($C138="","",CONCATENATE(VLOOKUP(OFFSET(女子!$B$15,3*A138,0),'登録データ（女）'!$A$3:$J$2395,9,FALSE)," ",VLOOKUP(OFFSET(女子!$B$15,3*A138,0),'登録データ（女）'!$A$3:$J$2395,10,FALSE)," ","(",LEFT(VLOOKUP(OFFSET(女子!$B$15,3*A138,0),'登録データ（女）'!$A$3:$J$2395,8,FALSE),2),")"))</f>
        <v/>
      </c>
      <c r="F138" s="1" t="str">
        <f t="shared" si="2"/>
        <v/>
      </c>
      <c r="G138" s="1" t="str">
        <f>IF(B138="","",VLOOKUP(基本情報登録!$D$10,'登録データ（男）'!$M$3:$O$33,3,FALSE))</f>
        <v/>
      </c>
      <c r="H138" s="1" t="str">
        <f>IF(B138="","",VLOOKUP(女子!B155,'登録データ（女）'!$A$3:$AB$1000,5,FALSE))</f>
        <v/>
      </c>
      <c r="I138" s="1" t="str">
        <f>IF(B138="","",女子!B426)</f>
        <v/>
      </c>
      <c r="J138" s="1" t="str">
        <f>IF(B138="","",女子!AM426)</f>
        <v/>
      </c>
      <c r="K138" s="1" t="str">
        <f>IF(B138="","",女子!AM427)</f>
        <v/>
      </c>
      <c r="L138" s="1" t="str">
        <f>IF(B138="","",女子!AM428)</f>
        <v/>
      </c>
      <c r="M138" s="1" t="str">
        <f>IF(女子!BH154=0," notOP","OPN")</f>
        <v xml:space="preserve"> notOP</v>
      </c>
      <c r="N138" s="1" t="str">
        <f>IF(女子!BI154=0," notOP","OPN")</f>
        <v xml:space="preserve"> notOP</v>
      </c>
      <c r="O138" s="1" t="str">
        <f>IF(女子!BJ154=0," notOP","OPN")</f>
        <v xml:space="preserve"> notOP</v>
      </c>
    </row>
    <row r="139" spans="1:15" ht="17.649999999999999">
      <c r="A139" s="1">
        <v>138</v>
      </c>
      <c r="B139" s="1" t="str">
        <f>IF(女子!B429="","",女子!B429+200000000)</f>
        <v/>
      </c>
      <c r="C139" t="str">
        <f>IF(B139="","",CONCATENATE(女子!C429," ","(",女子!E429,")"))</f>
        <v/>
      </c>
      <c r="D139" s="1" t="str">
        <f>IF(B139="","",女子!D429)</f>
        <v/>
      </c>
      <c r="E139" s="1" t="str">
        <f ca="1">IF($C139="","",CONCATENATE(VLOOKUP(OFFSET(女子!$B$15,3*A139,0),'登録データ（女）'!$A$3:$J$2395,9,FALSE)," ",VLOOKUP(OFFSET(女子!$B$15,3*A139,0),'登録データ（女）'!$A$3:$J$2395,10,FALSE)," ","(",LEFT(VLOOKUP(OFFSET(女子!$B$15,3*A139,0),'登録データ（女）'!$A$3:$J$2395,8,FALSE),2),")"))</f>
        <v/>
      </c>
      <c r="F139" s="1" t="str">
        <f t="shared" si="2"/>
        <v/>
      </c>
      <c r="G139" s="1" t="str">
        <f>IF(B139="","",VLOOKUP(基本情報登録!$D$10,'登録データ（男）'!$M$3:$O$33,3,FALSE))</f>
        <v/>
      </c>
      <c r="H139" s="1" t="str">
        <f>IF(B139="","",VLOOKUP(女子!B156,'登録データ（女）'!$A$3:$AB$1000,5,FALSE))</f>
        <v/>
      </c>
      <c r="I139" s="1" t="str">
        <f>IF(B139="","",女子!B429)</f>
        <v/>
      </c>
      <c r="J139" s="1" t="str">
        <f>IF(B139="","",女子!AM429)</f>
        <v/>
      </c>
      <c r="K139" s="1" t="str">
        <f>IF(B139="","",女子!AM430)</f>
        <v/>
      </c>
      <c r="L139" s="1" t="str">
        <f>IF(B139="","",女子!AM431)</f>
        <v/>
      </c>
      <c r="M139" s="1" t="str">
        <f>IF(女子!BH155=0," notOP","OPN")</f>
        <v xml:space="preserve"> notOP</v>
      </c>
      <c r="N139" s="1" t="str">
        <f>IF(女子!BI155=0," notOP","OPN")</f>
        <v xml:space="preserve"> notOP</v>
      </c>
      <c r="O139" s="1" t="str">
        <f>IF(女子!BJ155=0," notOP","OPN")</f>
        <v xml:space="preserve"> notOP</v>
      </c>
    </row>
    <row r="140" spans="1:15" ht="17.649999999999999">
      <c r="A140" s="1">
        <v>139</v>
      </c>
      <c r="B140" s="1" t="str">
        <f>IF(女子!B432="","",女子!B432+200000000)</f>
        <v/>
      </c>
      <c r="C140" t="str">
        <f>IF(B140="","",CONCATENATE(女子!C432," ","(",女子!E432,")"))</f>
        <v/>
      </c>
      <c r="D140" s="1" t="str">
        <f>IF(B140="","",女子!D432)</f>
        <v/>
      </c>
      <c r="E140" s="1" t="str">
        <f ca="1">IF($C140="","",CONCATENATE(VLOOKUP(OFFSET(女子!$B$15,3*A140,0),'登録データ（女）'!$A$3:$J$2395,9,FALSE)," ",VLOOKUP(OFFSET(女子!$B$15,3*A140,0),'登録データ（女）'!$A$3:$J$2395,10,FALSE)," ","(",LEFT(VLOOKUP(OFFSET(女子!$B$15,3*A140,0),'登録データ（女）'!$A$3:$J$2395,8,FALSE),2),")"))</f>
        <v/>
      </c>
      <c r="F140" s="1" t="str">
        <f t="shared" si="2"/>
        <v/>
      </c>
      <c r="G140" s="1" t="str">
        <f>IF(B140="","",VLOOKUP(基本情報登録!$D$10,'登録データ（男）'!$M$3:$O$33,3,FALSE))</f>
        <v/>
      </c>
      <c r="H140" s="1" t="str">
        <f>IF(B140="","",VLOOKUP(女子!B157,'登録データ（女）'!$A$3:$AB$1000,5,FALSE))</f>
        <v/>
      </c>
      <c r="I140" s="1" t="str">
        <f>IF(B140="","",女子!B432)</f>
        <v/>
      </c>
      <c r="J140" s="1" t="str">
        <f>IF(B140="","",女子!AM432)</f>
        <v/>
      </c>
      <c r="K140" s="1" t="str">
        <f>IF(B140="","",女子!AM433)</f>
        <v/>
      </c>
      <c r="L140" s="1" t="str">
        <f>IF(B140="","",女子!AM434)</f>
        <v/>
      </c>
      <c r="M140" s="1" t="str">
        <f>IF(女子!BH156=0," notOP","OPN")</f>
        <v xml:space="preserve"> notOP</v>
      </c>
      <c r="N140" s="1" t="str">
        <f>IF(女子!BI156=0," notOP","OPN")</f>
        <v xml:space="preserve"> notOP</v>
      </c>
      <c r="O140" s="1" t="str">
        <f>IF(女子!BJ156=0," notOP","OPN")</f>
        <v xml:space="preserve"> notOP</v>
      </c>
    </row>
    <row r="141" spans="1:15" ht="17.649999999999999">
      <c r="A141" s="1">
        <v>140</v>
      </c>
      <c r="B141" s="1" t="str">
        <f>IF(女子!B435="","",女子!B435+200000000)</f>
        <v/>
      </c>
      <c r="C141" t="str">
        <f>IF(B141="","",CONCATENATE(女子!C435," ","(",女子!E435,")"))</f>
        <v/>
      </c>
      <c r="D141" s="1" t="str">
        <f>IF(B141="","",女子!D435)</f>
        <v/>
      </c>
      <c r="E141" s="1" t="str">
        <f ca="1">IF($C141="","",CONCATENATE(VLOOKUP(OFFSET(女子!$B$15,3*A141,0),'登録データ（女）'!$A$3:$J$2395,9,FALSE)," ",VLOOKUP(OFFSET(女子!$B$15,3*A141,0),'登録データ（女）'!$A$3:$J$2395,10,FALSE)," ","(",LEFT(VLOOKUP(OFFSET(女子!$B$15,3*A141,0),'登録データ（女）'!$A$3:$J$2395,8,FALSE),2),")"))</f>
        <v/>
      </c>
      <c r="F141" s="1" t="str">
        <f t="shared" si="2"/>
        <v/>
      </c>
      <c r="G141" s="1" t="str">
        <f>IF(B141="","",VLOOKUP(基本情報登録!$D$10,'登録データ（男）'!$M$3:$O$33,3,FALSE))</f>
        <v/>
      </c>
      <c r="H141" s="1" t="str">
        <f>IF(B141="","",VLOOKUP(女子!B158,'登録データ（女）'!$A$3:$AB$1000,5,FALSE))</f>
        <v/>
      </c>
      <c r="I141" s="1" t="str">
        <f>IF(B141="","",女子!B435)</f>
        <v/>
      </c>
      <c r="J141" s="1" t="str">
        <f>IF(B141="","",女子!AM435)</f>
        <v/>
      </c>
      <c r="K141" s="1" t="str">
        <f>IF(B141="","",女子!AM436)</f>
        <v/>
      </c>
      <c r="L141" s="1" t="str">
        <f>IF(B141="","",女子!AM437)</f>
        <v/>
      </c>
      <c r="M141" s="1" t="str">
        <f>IF(女子!BH157=0," notOP","OPN")</f>
        <v xml:space="preserve"> notOP</v>
      </c>
      <c r="N141" s="1" t="str">
        <f>IF(女子!BI157=0," notOP","OPN")</f>
        <v xml:space="preserve"> notOP</v>
      </c>
      <c r="O141" s="1" t="str">
        <f>IF(女子!BJ157=0," notOP","OPN")</f>
        <v xml:space="preserve"> notOP</v>
      </c>
    </row>
    <row r="142" spans="1:15" ht="17.649999999999999">
      <c r="A142" s="1">
        <v>141</v>
      </c>
      <c r="B142" s="1" t="str">
        <f>IF(女子!B438="","",女子!B438+200000000)</f>
        <v/>
      </c>
      <c r="C142" t="str">
        <f>IF(B142="","",CONCATENATE(女子!C438," ","(",女子!E438,")"))</f>
        <v/>
      </c>
      <c r="D142" s="1" t="str">
        <f>IF(B142="","",女子!D438)</f>
        <v/>
      </c>
      <c r="E142" s="1" t="str">
        <f ca="1">IF($C142="","",CONCATENATE(VLOOKUP(OFFSET(女子!$B$15,3*A142,0),'登録データ（女）'!$A$3:$J$2395,9,FALSE)," ",VLOOKUP(OFFSET(女子!$B$15,3*A142,0),'登録データ（女）'!$A$3:$J$2395,10,FALSE)," ","(",LEFT(VLOOKUP(OFFSET(女子!$B$15,3*A142,0),'登録データ（女）'!$A$3:$J$2395,8,FALSE),2),")"))</f>
        <v/>
      </c>
      <c r="F142" s="1" t="str">
        <f t="shared" si="2"/>
        <v/>
      </c>
      <c r="G142" s="1" t="str">
        <f>IF(B142="","",VLOOKUP(基本情報登録!$D$10,'登録データ（男）'!$M$3:$O$33,3,FALSE))</f>
        <v/>
      </c>
      <c r="H142" s="1" t="str">
        <f>IF(B142="","",VLOOKUP(女子!B159,'登録データ（女）'!$A$3:$AB$1000,5,FALSE))</f>
        <v/>
      </c>
      <c r="I142" s="1" t="str">
        <f>IF(B142="","",女子!B438)</f>
        <v/>
      </c>
      <c r="J142" s="1" t="str">
        <f>IF(B142="","",女子!AM438)</f>
        <v/>
      </c>
      <c r="K142" s="1" t="str">
        <f>IF(B142="","",女子!AM439)</f>
        <v/>
      </c>
      <c r="L142" s="1" t="str">
        <f>IF(B142="","",女子!AM440)</f>
        <v/>
      </c>
      <c r="M142" s="1" t="str">
        <f>IF(女子!BH158=0," notOP","OPN")</f>
        <v xml:space="preserve"> notOP</v>
      </c>
      <c r="N142" s="1" t="str">
        <f>IF(女子!BI158=0," notOP","OPN")</f>
        <v xml:space="preserve"> notOP</v>
      </c>
      <c r="O142" s="1" t="str">
        <f>IF(女子!BJ158=0," notOP","OPN")</f>
        <v xml:space="preserve"> notOP</v>
      </c>
    </row>
    <row r="143" spans="1:15" ht="17.649999999999999">
      <c r="A143" s="1">
        <v>142</v>
      </c>
      <c r="B143" s="1" t="str">
        <f>IF(女子!B441="","",女子!B441+200000000)</f>
        <v/>
      </c>
      <c r="C143" t="str">
        <f>IF(B143="","",CONCATENATE(女子!C441," ","(",女子!E441,")"))</f>
        <v/>
      </c>
      <c r="D143" s="1" t="str">
        <f>IF(B143="","",女子!D441)</f>
        <v/>
      </c>
      <c r="E143" s="1" t="str">
        <f ca="1">IF($C143="","",CONCATENATE(VLOOKUP(OFFSET(女子!$B$15,3*A143,0),'登録データ（女）'!$A$3:$J$2395,9,FALSE)," ",VLOOKUP(OFFSET(女子!$B$15,3*A143,0),'登録データ（女）'!$A$3:$J$2395,10,FALSE)," ","(",LEFT(VLOOKUP(OFFSET(女子!$B$15,3*A143,0),'登録データ（女）'!$A$3:$J$2395,8,FALSE),2),")"))</f>
        <v/>
      </c>
      <c r="F143" s="1" t="str">
        <f t="shared" si="2"/>
        <v/>
      </c>
      <c r="G143" s="1" t="str">
        <f>IF(B143="","",VLOOKUP(基本情報登録!$D$10,'登録データ（男）'!$M$3:$O$33,3,FALSE))</f>
        <v/>
      </c>
      <c r="H143" s="1" t="str">
        <f>IF(B143="","",VLOOKUP(女子!B160,'登録データ（女）'!$A$3:$AB$1000,5,FALSE))</f>
        <v/>
      </c>
      <c r="I143" s="1" t="str">
        <f>IF(B143="","",女子!B441)</f>
        <v/>
      </c>
      <c r="J143" s="1" t="str">
        <f>IF(B143="","",女子!AM441)</f>
        <v/>
      </c>
      <c r="K143" s="1" t="str">
        <f>IF(B143="","",女子!AM442)</f>
        <v/>
      </c>
      <c r="L143" s="1" t="str">
        <f>IF(B143="","",女子!AM443)</f>
        <v/>
      </c>
      <c r="M143" s="1" t="str">
        <f>IF(女子!BH159=0," notOP","OPN")</f>
        <v xml:space="preserve"> notOP</v>
      </c>
      <c r="N143" s="1" t="str">
        <f>IF(女子!BI159=0," notOP","OPN")</f>
        <v xml:space="preserve"> notOP</v>
      </c>
      <c r="O143" s="1" t="str">
        <f>IF(女子!BJ159=0," notOP","OPN")</f>
        <v xml:space="preserve"> notOP</v>
      </c>
    </row>
    <row r="144" spans="1:15" ht="17.649999999999999">
      <c r="A144" s="1">
        <v>143</v>
      </c>
      <c r="B144" s="1" t="str">
        <f>IF(女子!B444="","",女子!B444+200000000)</f>
        <v/>
      </c>
      <c r="C144" t="str">
        <f>IF(B144="","",CONCATENATE(女子!C444," ","(",女子!E444,")"))</f>
        <v/>
      </c>
      <c r="D144" s="1" t="str">
        <f>IF(B144="","",女子!D444)</f>
        <v/>
      </c>
      <c r="E144" s="1" t="str">
        <f ca="1">IF($C144="","",CONCATENATE(VLOOKUP(OFFSET(女子!$B$15,3*A144,0),'登録データ（女）'!$A$3:$J$2395,9,FALSE)," ",VLOOKUP(OFFSET(女子!$B$15,3*A144,0),'登録データ（女）'!$A$3:$J$2395,10,FALSE)," ","(",LEFT(VLOOKUP(OFFSET(女子!$B$15,3*A144,0),'登録データ（女）'!$A$3:$J$2395,8,FALSE),2),")"))</f>
        <v/>
      </c>
      <c r="F144" s="1" t="str">
        <f t="shared" si="2"/>
        <v/>
      </c>
      <c r="G144" s="1" t="str">
        <f>IF(B144="","",VLOOKUP(基本情報登録!$D$10,'登録データ（男）'!$M$3:$O$33,3,FALSE))</f>
        <v/>
      </c>
      <c r="H144" s="1" t="str">
        <f>IF(B144="","",VLOOKUP(女子!B161,'登録データ（女）'!$A$3:$AB$1000,5,FALSE))</f>
        <v/>
      </c>
      <c r="I144" s="1" t="str">
        <f>IF(B144="","",女子!B444)</f>
        <v/>
      </c>
      <c r="J144" s="1" t="str">
        <f>IF(B144="","",女子!AM444)</f>
        <v/>
      </c>
      <c r="K144" s="1" t="str">
        <f>IF(B144="","",女子!AM445)</f>
        <v/>
      </c>
      <c r="L144" s="1" t="str">
        <f>IF(B144="","",女子!AM446)</f>
        <v/>
      </c>
      <c r="M144" s="1" t="str">
        <f>IF(女子!BH160=0," notOP","OPN")</f>
        <v xml:space="preserve"> notOP</v>
      </c>
      <c r="N144" s="1" t="str">
        <f>IF(女子!BI160=0," notOP","OPN")</f>
        <v xml:space="preserve"> notOP</v>
      </c>
      <c r="O144" s="1" t="str">
        <f>IF(女子!BJ160=0," notOP","OPN")</f>
        <v xml:space="preserve"> notOP</v>
      </c>
    </row>
    <row r="145" spans="1:15" ht="17.649999999999999">
      <c r="A145" s="1">
        <v>144</v>
      </c>
      <c r="B145" s="1" t="str">
        <f>IF(女子!B447="","",女子!B447+200000000)</f>
        <v/>
      </c>
      <c r="C145" t="str">
        <f>IF(B145="","",CONCATENATE(女子!C447," ","(",女子!E447,")"))</f>
        <v/>
      </c>
      <c r="D145" s="1" t="str">
        <f>IF(B145="","",女子!D447)</f>
        <v/>
      </c>
      <c r="E145" s="1" t="str">
        <f ca="1">IF($C145="","",CONCATENATE(VLOOKUP(OFFSET(女子!$B$15,3*A145,0),'登録データ（女）'!$A$3:$J$2395,9,FALSE)," ",VLOOKUP(OFFSET(女子!$B$15,3*A145,0),'登録データ（女）'!$A$3:$J$2395,10,FALSE)," ","(",LEFT(VLOOKUP(OFFSET(女子!$B$15,3*A145,0),'登録データ（女）'!$A$3:$J$2395,8,FALSE),2),")"))</f>
        <v/>
      </c>
      <c r="F145" s="1" t="str">
        <f t="shared" si="2"/>
        <v/>
      </c>
      <c r="G145" s="1" t="str">
        <f>IF(B145="","",VLOOKUP(基本情報登録!$D$10,'登録データ（男）'!$M$3:$O$33,3,FALSE))</f>
        <v/>
      </c>
      <c r="H145" s="1" t="str">
        <f>IF(B145="","",VLOOKUP(女子!B162,'登録データ（女）'!$A$3:$AB$1000,5,FALSE))</f>
        <v/>
      </c>
      <c r="I145" s="1" t="str">
        <f>IF(B145="","",女子!B447)</f>
        <v/>
      </c>
      <c r="J145" s="1" t="str">
        <f>IF(B145="","",女子!AM447)</f>
        <v/>
      </c>
      <c r="K145" s="1" t="str">
        <f>IF(B145="","",女子!AM448)</f>
        <v/>
      </c>
      <c r="L145" s="1" t="str">
        <f>IF(B145="","",女子!AM449)</f>
        <v/>
      </c>
      <c r="M145" s="1" t="str">
        <f>IF(女子!BH161=0," notOP","OPN")</f>
        <v xml:space="preserve"> notOP</v>
      </c>
      <c r="N145" s="1" t="str">
        <f>IF(女子!BI161=0," notOP","OPN")</f>
        <v xml:space="preserve"> notOP</v>
      </c>
      <c r="O145" s="1" t="str">
        <f>IF(女子!BJ161=0," notOP","OPN")</f>
        <v xml:space="preserve"> notOP</v>
      </c>
    </row>
    <row r="146" spans="1:15" ht="17.649999999999999">
      <c r="A146" s="1">
        <v>145</v>
      </c>
      <c r="B146" s="1" t="str">
        <f>IF(女子!B450="","",女子!B450+200000000)</f>
        <v/>
      </c>
      <c r="C146" t="str">
        <f>IF(B146="","",CONCATENATE(女子!C450," ","(",女子!E450,")"))</f>
        <v/>
      </c>
      <c r="D146" s="1" t="str">
        <f>IF(B146="","",女子!D450)</f>
        <v/>
      </c>
      <c r="E146" s="1" t="str">
        <f ca="1">IF($C146="","",CONCATENATE(VLOOKUP(OFFSET(女子!$B$15,3*A146,0),'登録データ（女）'!$A$3:$J$2395,9,FALSE)," ",VLOOKUP(OFFSET(女子!$B$15,3*A146,0),'登録データ（女）'!$A$3:$J$2395,10,FALSE)," ","(",LEFT(VLOOKUP(OFFSET(女子!$B$15,3*A146,0),'登録データ（女）'!$A$3:$J$2395,8,FALSE),2),")"))</f>
        <v/>
      </c>
      <c r="F146" s="1" t="str">
        <f t="shared" si="2"/>
        <v/>
      </c>
      <c r="G146" s="1" t="str">
        <f>IF(B146="","",VLOOKUP(基本情報登録!$D$10,'登録データ（男）'!$M$3:$O$33,3,FALSE))</f>
        <v/>
      </c>
      <c r="H146" s="1" t="str">
        <f>IF(B146="","",VLOOKUP(女子!B163,'登録データ（女）'!$A$3:$AB$1000,5,FALSE))</f>
        <v/>
      </c>
      <c r="I146" s="1" t="str">
        <f>IF(B146="","",女子!B450)</f>
        <v/>
      </c>
      <c r="J146" s="1" t="str">
        <f>IF(B146="","",女子!AM450)</f>
        <v/>
      </c>
      <c r="K146" s="1" t="str">
        <f>IF(B146="","",女子!AM451)</f>
        <v/>
      </c>
      <c r="L146" s="1" t="str">
        <f>IF(B146="","",女子!AM452)</f>
        <v/>
      </c>
      <c r="M146" s="1" t="str">
        <f>IF(女子!BH162=0," notOP","OPN")</f>
        <v xml:space="preserve"> notOP</v>
      </c>
      <c r="N146" s="1" t="str">
        <f>IF(女子!BI162=0," notOP","OPN")</f>
        <v xml:space="preserve"> notOP</v>
      </c>
      <c r="O146" s="1" t="str">
        <f>IF(女子!BJ162=0," notOP","OPN")</f>
        <v xml:space="preserve"> notOP</v>
      </c>
    </row>
    <row r="147" spans="1:15" ht="17.649999999999999">
      <c r="A147" s="1">
        <v>146</v>
      </c>
      <c r="B147" s="1" t="str">
        <f>IF(女子!B453="","",女子!B453+200000000)</f>
        <v/>
      </c>
      <c r="C147" t="str">
        <f>IF(B147="","",CONCATENATE(女子!C453," ","(",女子!E453,")"))</f>
        <v/>
      </c>
      <c r="D147" s="1" t="str">
        <f>IF(B147="","",女子!D453)</f>
        <v/>
      </c>
      <c r="E147" s="1" t="str">
        <f ca="1">IF($C147="","",CONCATENATE(VLOOKUP(OFFSET(女子!$B$15,3*A147,0),'登録データ（女）'!$A$3:$J$2395,9,FALSE)," ",VLOOKUP(OFFSET(女子!$B$15,3*A147,0),'登録データ（女）'!$A$3:$J$2395,10,FALSE)," ","(",LEFT(VLOOKUP(OFFSET(女子!$B$15,3*A147,0),'登録データ（女）'!$A$3:$J$2395,8,FALSE),2),")"))</f>
        <v/>
      </c>
      <c r="F147" s="1" t="str">
        <f t="shared" si="2"/>
        <v/>
      </c>
      <c r="G147" s="1" t="str">
        <f>IF(B147="","",VLOOKUP(基本情報登録!$D$10,'登録データ（男）'!$M$3:$O$33,3,FALSE))</f>
        <v/>
      </c>
      <c r="H147" s="1" t="str">
        <f>IF(B147="","",VLOOKUP(女子!B164,'登録データ（女）'!$A$3:$AB$1000,5,FALSE))</f>
        <v/>
      </c>
      <c r="I147" s="1" t="str">
        <f>IF(B147="","",女子!B453)</f>
        <v/>
      </c>
      <c r="J147" s="1" t="str">
        <f>IF(B147="","",女子!AM453)</f>
        <v/>
      </c>
      <c r="K147" s="1" t="str">
        <f>IF(B147="","",女子!AM454)</f>
        <v/>
      </c>
      <c r="L147" s="1" t="str">
        <f>IF(B147="","",女子!AM455)</f>
        <v/>
      </c>
      <c r="M147" s="1" t="str">
        <f>IF(女子!BH163=0," notOP","OPN")</f>
        <v xml:space="preserve"> notOP</v>
      </c>
      <c r="N147" s="1" t="str">
        <f>IF(女子!BI163=0," notOP","OPN")</f>
        <v xml:space="preserve"> notOP</v>
      </c>
      <c r="O147" s="1" t="str">
        <f>IF(女子!BJ163=0," notOP","OPN")</f>
        <v xml:space="preserve"> notOP</v>
      </c>
    </row>
    <row r="148" spans="1:15" ht="17.649999999999999">
      <c r="A148" s="1">
        <v>147</v>
      </c>
      <c r="B148" s="1" t="str">
        <f>IF(女子!B456="","",女子!B456+200000000)</f>
        <v/>
      </c>
      <c r="C148" t="str">
        <f>IF(B148="","",CONCATENATE(女子!C456," ","(",女子!E456,")"))</f>
        <v/>
      </c>
      <c r="D148" s="1" t="str">
        <f>IF(B148="","",女子!D456)</f>
        <v/>
      </c>
      <c r="E148" s="1" t="str">
        <f ca="1">IF($C148="","",CONCATENATE(VLOOKUP(OFFSET(女子!$B$15,3*A148,0),'登録データ（女）'!$A$3:$J$2395,9,FALSE)," ",VLOOKUP(OFFSET(女子!$B$15,3*A148,0),'登録データ（女）'!$A$3:$J$2395,10,FALSE)," ","(",LEFT(VLOOKUP(OFFSET(女子!$B$15,3*A148,0),'登録データ（女）'!$A$3:$J$2395,8,FALSE),2),")"))</f>
        <v/>
      </c>
      <c r="F148" s="1" t="str">
        <f t="shared" si="2"/>
        <v/>
      </c>
      <c r="G148" s="1" t="str">
        <f>IF(B148="","",VLOOKUP(基本情報登録!$D$10,'登録データ（男）'!$M$3:$O$33,3,FALSE))</f>
        <v/>
      </c>
      <c r="H148" s="1" t="str">
        <f>IF(B148="","",VLOOKUP(女子!B165,'登録データ（女）'!$A$3:$AB$1000,5,FALSE))</f>
        <v/>
      </c>
      <c r="I148" s="1" t="str">
        <f>IF(B148="","",女子!B456)</f>
        <v/>
      </c>
      <c r="J148" s="1" t="str">
        <f>IF(B148="","",女子!AM456)</f>
        <v/>
      </c>
      <c r="K148" s="1" t="str">
        <f>IF(B148="","",女子!AM457)</f>
        <v/>
      </c>
      <c r="L148" s="1" t="str">
        <f>IF(B148="","",女子!AM458)</f>
        <v/>
      </c>
      <c r="M148" s="1" t="str">
        <f>IF(女子!BH164=0," notOP","OPN")</f>
        <v xml:space="preserve"> notOP</v>
      </c>
      <c r="N148" s="1" t="str">
        <f>IF(女子!BI164=0," notOP","OPN")</f>
        <v xml:space="preserve"> notOP</v>
      </c>
      <c r="O148" s="1" t="str">
        <f>IF(女子!BJ164=0," notOP","OPN")</f>
        <v xml:space="preserve"> notOP</v>
      </c>
    </row>
    <row r="149" spans="1:15" ht="17.649999999999999">
      <c r="A149" s="1">
        <v>148</v>
      </c>
      <c r="B149" s="1" t="str">
        <f>IF(女子!B459="","",女子!B459+200000000)</f>
        <v/>
      </c>
      <c r="C149" t="str">
        <f>IF(B149="","",CONCATENATE(女子!C459," ","(",女子!E459,")"))</f>
        <v/>
      </c>
      <c r="D149" s="1" t="str">
        <f>IF(B149="","",女子!D459)</f>
        <v/>
      </c>
      <c r="E149" s="1" t="str">
        <f ca="1">IF($C149="","",CONCATENATE(VLOOKUP(OFFSET(女子!$B$15,3*A149,0),'登録データ（女）'!$A$3:$J$2395,9,FALSE)," ",VLOOKUP(OFFSET(女子!$B$15,3*A149,0),'登録データ（女）'!$A$3:$J$2395,10,FALSE)," ","(",LEFT(VLOOKUP(OFFSET(女子!$B$15,3*A149,0),'登録データ（女）'!$A$3:$J$2395,8,FALSE),2),")"))</f>
        <v/>
      </c>
      <c r="F149" s="1" t="str">
        <f t="shared" si="2"/>
        <v/>
      </c>
      <c r="G149" s="1" t="str">
        <f>IF(B149="","",VLOOKUP(基本情報登録!$D$10,'登録データ（男）'!$M$3:$O$33,3,FALSE))</f>
        <v/>
      </c>
      <c r="H149" s="1" t="str">
        <f>IF(B149="","",VLOOKUP(女子!B166,'登録データ（女）'!$A$3:$AB$1000,5,FALSE))</f>
        <v/>
      </c>
      <c r="I149" s="1" t="str">
        <f>IF(B149="","",女子!B459)</f>
        <v/>
      </c>
      <c r="J149" s="1" t="str">
        <f>IF(B149="","",女子!AM459)</f>
        <v/>
      </c>
      <c r="K149" s="1" t="str">
        <f>IF(B149="","",女子!AM460)</f>
        <v/>
      </c>
      <c r="L149" s="1" t="str">
        <f>IF(B149="","",女子!AM461)</f>
        <v/>
      </c>
      <c r="M149" s="1" t="str">
        <f>IF(女子!BH165=0," notOP","OPN")</f>
        <v xml:space="preserve"> notOP</v>
      </c>
      <c r="N149" s="1" t="str">
        <f>IF(女子!BI165=0," notOP","OPN")</f>
        <v xml:space="preserve"> notOP</v>
      </c>
      <c r="O149" s="1" t="str">
        <f>IF(女子!BJ165=0," notOP","OPN")</f>
        <v xml:space="preserve"> notOP</v>
      </c>
    </row>
    <row r="150" spans="1:15" ht="17.649999999999999">
      <c r="A150" s="1">
        <v>149</v>
      </c>
      <c r="B150" s="1" t="str">
        <f>IF(女子!B462="","",女子!B462+200000000)</f>
        <v/>
      </c>
      <c r="C150" t="str">
        <f>IF(B150="","",CONCATENATE(女子!C462," ","(",女子!E462,")"))</f>
        <v/>
      </c>
      <c r="D150" s="1" t="str">
        <f>IF(B150="","",女子!D462)</f>
        <v/>
      </c>
      <c r="E150" s="1" t="str">
        <f ca="1">IF($C150="","",CONCATENATE(VLOOKUP(OFFSET(女子!$B$15,3*A150,0),'登録データ（女）'!$A$3:$J$2395,9,FALSE)," ",VLOOKUP(OFFSET(女子!$B$15,3*A150,0),'登録データ（女）'!$A$3:$J$2395,10,FALSE)," ","(",LEFT(VLOOKUP(OFFSET(女子!$B$15,3*A150,0),'登録データ（女）'!$A$3:$J$2395,8,FALSE),2),")"))</f>
        <v/>
      </c>
      <c r="F150" s="1" t="str">
        <f t="shared" si="2"/>
        <v/>
      </c>
      <c r="G150" s="1" t="str">
        <f>IF(B150="","",VLOOKUP(基本情報登録!$D$10,'登録データ（男）'!$M$3:$O$33,3,FALSE))</f>
        <v/>
      </c>
      <c r="H150" s="1" t="str">
        <f>IF(B150="","",VLOOKUP(女子!B167,'登録データ（女）'!$A$3:$AB$1000,5,FALSE))</f>
        <v/>
      </c>
      <c r="I150" s="1" t="str">
        <f>IF(B150="","",女子!B462)</f>
        <v/>
      </c>
      <c r="J150" s="1" t="str">
        <f>IF(B150="","",女子!AM462)</f>
        <v/>
      </c>
      <c r="K150" s="1" t="str">
        <f>IF(B150="","",女子!AM463)</f>
        <v/>
      </c>
      <c r="L150" s="1" t="str">
        <f>IF(B150="","",女子!AM464)</f>
        <v/>
      </c>
      <c r="M150" s="1" t="str">
        <f>IF(女子!BH166=0," notOP","OPN")</f>
        <v xml:space="preserve"> notOP</v>
      </c>
      <c r="N150" s="1" t="str">
        <f>IF(女子!BI166=0," notOP","OPN")</f>
        <v xml:space="preserve"> notOP</v>
      </c>
      <c r="O150" s="1" t="str">
        <f>IF(女子!BJ166=0," notOP","OPN")</f>
        <v xml:space="preserve"> notOP</v>
      </c>
    </row>
    <row r="151" spans="1:15" ht="17.649999999999999">
      <c r="A151" s="1">
        <v>150</v>
      </c>
      <c r="B151" s="1" t="str">
        <f>IF(女子!B465="","",女子!B465+200000000)</f>
        <v/>
      </c>
      <c r="C151" t="str">
        <f>IF(B151="","",CONCATENATE(女子!C465," ","(",女子!E465,")"))</f>
        <v/>
      </c>
      <c r="D151" s="1" t="str">
        <f>IF(B151="","",女子!D465)</f>
        <v/>
      </c>
      <c r="E151" s="1" t="str">
        <f ca="1">IF($C151="","",CONCATENATE(VLOOKUP(OFFSET(女子!$B$15,3*A151,0),'登録データ（女）'!$A$3:$J$2395,9,FALSE)," ",VLOOKUP(OFFSET(女子!$B$15,3*A151,0),'登録データ（女）'!$A$3:$J$2395,10,FALSE)," ","(",LEFT(VLOOKUP(OFFSET(女子!$B$15,3*A151,0),'登録データ（女）'!$A$3:$J$2395,8,FALSE),2),")"))</f>
        <v/>
      </c>
      <c r="F151" s="1" t="str">
        <f t="shared" si="2"/>
        <v/>
      </c>
      <c r="G151" s="1" t="str">
        <f>IF(B151="","",VLOOKUP(基本情報登録!$D$10,'登録データ（男）'!$M$3:$O$33,3,FALSE))</f>
        <v/>
      </c>
      <c r="H151" s="1" t="str">
        <f>IF(B151="","",VLOOKUP(女子!B168,'登録データ（女）'!$A$3:$AB$1000,5,FALSE))</f>
        <v/>
      </c>
      <c r="I151" s="1" t="str">
        <f>IF(B151="","",女子!B465)</f>
        <v/>
      </c>
      <c r="J151" s="1" t="str">
        <f>IF(B151="","",女子!AM465)</f>
        <v/>
      </c>
      <c r="K151" s="1" t="str">
        <f>IF(B151="","",女子!AM466)</f>
        <v/>
      </c>
      <c r="L151" s="1" t="str">
        <f>IF(B151="","",女子!AM467)</f>
        <v/>
      </c>
      <c r="M151" s="1" t="str">
        <f>IF(女子!BH167=0," notOP","OPN")</f>
        <v xml:space="preserve"> notOP</v>
      </c>
      <c r="N151" s="1" t="str">
        <f>IF(女子!BI167=0," notOP","OPN")</f>
        <v xml:space="preserve"> notOP</v>
      </c>
      <c r="O151" s="1" t="str">
        <f>IF(女子!BJ167=0," notOP","OPN")</f>
        <v xml:space="preserve"> notOP</v>
      </c>
    </row>
    <row r="152" spans="1:15">
      <c r="A152" s="1">
        <v>151</v>
      </c>
      <c r="E152" s="1" t="str">
        <f ca="1">IF($C152="","",CONCATENATE(VLOOKUP(OFFSET(女子!$B$15,3*A152,0),'登録データ（女）'!$A$3:$J$2395,9,FALSE)," ",VLOOKUP(OFFSET(女子!$B$15,3*A152,0),'登録データ（女）'!$A$3:$J$2395,10,FALSE)," ","(",LEFT(VLOOKUP(OFFSET(女子!$B$15,3*A152,0),'登録データ（女）'!$A$3:$J$2395,8,FALSE),2),")"))</f>
        <v/>
      </c>
      <c r="G152" s="1" t="str">
        <f>IF(B152="","",VLOOKUP(基本情報登録!$D$10,'登録データ（男）'!$M$3:$O$33,3,FALSE))</f>
        <v/>
      </c>
      <c r="M152" s="1" t="str">
        <f>IF(女子!BH168=0," notOP","OPN")</f>
        <v xml:space="preserve"> notOP</v>
      </c>
      <c r="N152" s="1" t="str">
        <f>IF(女子!BI168=0," notOP","OPN")</f>
        <v xml:space="preserve"> notOP</v>
      </c>
      <c r="O152" s="1" t="str">
        <f>IF(女子!BJ168=0," notOP","OPN")</f>
        <v xml:space="preserve"> notOP</v>
      </c>
    </row>
    <row r="153" spans="1:15">
      <c r="A153" s="1">
        <v>152</v>
      </c>
      <c r="E153" s="1" t="str">
        <f ca="1">IF($C153="","",CONCATENATE(VLOOKUP(OFFSET(女子!$B$15,3*A153,0),'登録データ（女）'!$A$3:$J$2395,9,FALSE)," ",VLOOKUP(OFFSET(女子!$B$15,3*A153,0),'登録データ（女）'!$A$3:$J$2395,10,FALSE)," ","(",LEFT(VLOOKUP(OFFSET(女子!$B$15,3*A153,0),'登録データ（女）'!$A$3:$J$2395,8,FALSE),2),")"))</f>
        <v/>
      </c>
      <c r="G153" s="1" t="str">
        <f>IF(B153="","",VLOOKUP(基本情報登録!$D$10,'登録データ（男）'!$M$3:$O$33,3,FALSE))</f>
        <v/>
      </c>
      <c r="M153" s="1" t="str">
        <f>IF(女子!BH169=0," notOP","OPN")</f>
        <v xml:space="preserve"> notOP</v>
      </c>
      <c r="N153" s="1" t="str">
        <f>IF(女子!BI169=0," notOP","OPN")</f>
        <v xml:space="preserve"> notOP</v>
      </c>
      <c r="O153" s="1" t="str">
        <f>IF(女子!BJ169=0," notOP","OPN")</f>
        <v xml:space="preserve"> notOP</v>
      </c>
    </row>
    <row r="154" spans="1:15">
      <c r="A154" s="1">
        <v>153</v>
      </c>
      <c r="E154" s="1" t="str">
        <f ca="1">IF($C154="","",CONCATENATE(VLOOKUP(OFFSET(女子!$B$15,3*A154,0),'登録データ（女）'!$A$3:$J$2395,9,FALSE)," ",VLOOKUP(OFFSET(女子!$B$15,3*A154,0),'登録データ（女）'!$A$3:$J$2395,10,FALSE)," ","(",LEFT(VLOOKUP(OFFSET(女子!$B$15,3*A154,0),'登録データ（女）'!$A$3:$J$2395,8,FALSE),2),")"))</f>
        <v/>
      </c>
      <c r="G154" s="1" t="str">
        <f>IF(B154="","",VLOOKUP(基本情報登録!$D$10,'登録データ（男）'!$M$3:$O$33,3,FALSE))</f>
        <v/>
      </c>
      <c r="M154" s="1" t="str">
        <f>IF(女子!BH170=0," notOP","OPN")</f>
        <v xml:space="preserve"> notOP</v>
      </c>
      <c r="N154" s="1" t="str">
        <f>IF(女子!BI170=0," notOP","OPN")</f>
        <v xml:space="preserve"> notOP</v>
      </c>
      <c r="O154" s="1" t="str">
        <f>IF(女子!BJ170=0," notOP","OPN")</f>
        <v xml:space="preserve"> notOP</v>
      </c>
    </row>
    <row r="155" spans="1:15">
      <c r="A155" s="1">
        <v>154</v>
      </c>
      <c r="E155" s="1" t="str">
        <f ca="1">IF($C155="","",CONCATENATE(VLOOKUP(OFFSET(女子!$B$15,3*A155,0),'登録データ（女）'!$A$3:$J$2395,9,FALSE)," ",VLOOKUP(OFFSET(女子!$B$15,3*A155,0),'登録データ（女）'!$A$3:$J$2395,10,FALSE)," ","(",LEFT(VLOOKUP(OFFSET(女子!$B$15,3*A155,0),'登録データ（女）'!$A$3:$J$2395,8,FALSE),2),")"))</f>
        <v/>
      </c>
      <c r="G155" s="1" t="str">
        <f>IF(B155="","",VLOOKUP(基本情報登録!$D$10,'登録データ（男）'!$M$3:$O$33,3,FALSE))</f>
        <v/>
      </c>
      <c r="M155" s="1" t="str">
        <f>IF(女子!BH171=0," notOP","OPN")</f>
        <v xml:space="preserve"> notOP</v>
      </c>
      <c r="N155" s="1" t="str">
        <f>IF(女子!BI171=0," notOP","OPN")</f>
        <v xml:space="preserve"> notOP</v>
      </c>
      <c r="O155" s="1" t="str">
        <f>IF(女子!BJ171=0," notOP","OPN")</f>
        <v xml:space="preserve"> notOP</v>
      </c>
    </row>
    <row r="156" spans="1:15">
      <c r="A156" s="1">
        <v>155</v>
      </c>
      <c r="E156" s="1" t="str">
        <f ca="1">IF($C156="","",CONCATENATE(VLOOKUP(OFFSET(女子!$B$15,3*A156,0),'登録データ（女）'!$A$3:$J$2395,9,FALSE)," ",VLOOKUP(OFFSET(女子!$B$15,3*A156,0),'登録データ（女）'!$A$3:$J$2395,10,FALSE)," ","(",LEFT(VLOOKUP(OFFSET(女子!$B$15,3*A156,0),'登録データ（女）'!$A$3:$J$2395,8,FALSE),2),")"))</f>
        <v/>
      </c>
      <c r="G156" s="1" t="str">
        <f>IF(B156="","",VLOOKUP(基本情報登録!$D$10,'登録データ（男）'!$M$3:$O$33,3,FALSE))</f>
        <v/>
      </c>
      <c r="M156" s="1" t="str">
        <f>IF(女子!BH172=0," notOP","OPN")</f>
        <v xml:space="preserve"> notOP</v>
      </c>
      <c r="N156" s="1" t="str">
        <f>IF(女子!BI172=0," notOP","OPN")</f>
        <v xml:space="preserve"> notOP</v>
      </c>
      <c r="O156" s="1" t="str">
        <f>IF(女子!BJ172=0," notOP","OPN")</f>
        <v xml:space="preserve"> notOP</v>
      </c>
    </row>
    <row r="157" spans="1:15">
      <c r="A157" s="1">
        <v>156</v>
      </c>
      <c r="E157" s="1" t="str">
        <f ca="1">IF($C157="","",CONCATENATE(VLOOKUP(OFFSET(女子!$B$15,3*A157,0),'登録データ（女）'!$A$3:$J$2395,9,FALSE)," ",VLOOKUP(OFFSET(女子!$B$15,3*A157,0),'登録データ（女）'!$A$3:$J$2395,10,FALSE)," ","(",LEFT(VLOOKUP(OFFSET(女子!$B$15,3*A157,0),'登録データ（女）'!$A$3:$J$2395,8,FALSE),2),")"))</f>
        <v/>
      </c>
      <c r="G157" s="1" t="str">
        <f>IF(B157="","",VLOOKUP(基本情報登録!$D$10,'登録データ（男）'!$M$3:$O$33,3,FALSE))</f>
        <v/>
      </c>
      <c r="M157" s="1" t="str">
        <f>IF(女子!BH173=0," notOP","OPN")</f>
        <v xml:space="preserve"> notOP</v>
      </c>
      <c r="N157" s="1" t="str">
        <f>IF(女子!BI173=0," notOP","OPN")</f>
        <v xml:space="preserve"> notOP</v>
      </c>
      <c r="O157" s="1" t="str">
        <f>IF(女子!BJ173=0," notOP","OPN")</f>
        <v xml:space="preserve"> notOP</v>
      </c>
    </row>
    <row r="158" spans="1:15">
      <c r="A158" s="1">
        <v>157</v>
      </c>
      <c r="E158" s="1" t="str">
        <f ca="1">IF($C158="","",CONCATENATE(VLOOKUP(OFFSET(女子!$B$15,3*A158,0),'登録データ（女）'!$A$3:$J$2395,9,FALSE)," ",VLOOKUP(OFFSET(女子!$B$15,3*A158,0),'登録データ（女）'!$A$3:$J$2395,10,FALSE)," ","(",LEFT(VLOOKUP(OFFSET(女子!$B$15,3*A158,0),'登録データ（女）'!$A$3:$J$2395,8,FALSE),2),")"))</f>
        <v/>
      </c>
      <c r="G158" s="1" t="str">
        <f>IF(B158="","",VLOOKUP(基本情報登録!$D$10,'登録データ（男）'!$M$3:$O$33,3,FALSE))</f>
        <v/>
      </c>
      <c r="M158" s="1" t="str">
        <f>IF(女子!BH174=0," notOP","OPN")</f>
        <v xml:space="preserve"> notOP</v>
      </c>
      <c r="N158" s="1" t="str">
        <f>IF(女子!BI174=0," notOP","OPN")</f>
        <v xml:space="preserve"> notOP</v>
      </c>
      <c r="O158" s="1" t="str">
        <f>IF(女子!BJ174=0," notOP","OPN")</f>
        <v xml:space="preserve"> notOP</v>
      </c>
    </row>
    <row r="159" spans="1:15">
      <c r="A159" s="1">
        <v>158</v>
      </c>
      <c r="E159" s="1" t="str">
        <f ca="1">IF($C159="","",CONCATENATE(VLOOKUP(OFFSET(女子!$B$15,3*A159,0),'登録データ（女）'!$A$3:$J$2395,9,FALSE)," ",VLOOKUP(OFFSET(女子!$B$15,3*A159,0),'登録データ（女）'!$A$3:$J$2395,10,FALSE)," ","(",LEFT(VLOOKUP(OFFSET(女子!$B$15,3*A159,0),'登録データ（女）'!$A$3:$J$2395,8,FALSE),2),")"))</f>
        <v/>
      </c>
      <c r="G159" s="1" t="str">
        <f>IF(B159="","",VLOOKUP(基本情報登録!$D$10,'登録データ（男）'!$M$3:$O$33,3,FALSE))</f>
        <v/>
      </c>
      <c r="M159" s="1" t="str">
        <f>IF(女子!BH175=0," notOP","OPN")</f>
        <v xml:space="preserve"> notOP</v>
      </c>
      <c r="N159" s="1" t="str">
        <f>IF(女子!BI175=0," notOP","OPN")</f>
        <v xml:space="preserve"> notOP</v>
      </c>
      <c r="O159" s="1" t="str">
        <f>IF(女子!BJ175=0," notOP","OPN")</f>
        <v xml:space="preserve"> notOP</v>
      </c>
    </row>
    <row r="160" spans="1:15">
      <c r="A160" s="1">
        <v>159</v>
      </c>
      <c r="E160" s="1" t="str">
        <f ca="1">IF($C160="","",CONCATENATE(VLOOKUP(OFFSET(女子!$B$15,3*A160,0),'登録データ（女）'!$A$3:$J$2395,9,FALSE)," ",VLOOKUP(OFFSET(女子!$B$15,3*A160,0),'登録データ（女）'!$A$3:$J$2395,10,FALSE)," ","(",LEFT(VLOOKUP(OFFSET(女子!$B$15,3*A160,0),'登録データ（女）'!$A$3:$J$2395,8,FALSE),2),")"))</f>
        <v/>
      </c>
      <c r="G160" s="1" t="str">
        <f>IF(B160="","",VLOOKUP(基本情報登録!$D$10,'登録データ（男）'!$M$3:$O$33,3,FALSE))</f>
        <v/>
      </c>
      <c r="M160" s="1" t="str">
        <f>IF(女子!BH176=0," notOP","OPN")</f>
        <v xml:space="preserve"> notOP</v>
      </c>
      <c r="N160" s="1" t="str">
        <f>IF(女子!BI176=0," notOP","OPN")</f>
        <v xml:space="preserve"> notOP</v>
      </c>
      <c r="O160" s="1" t="str">
        <f>IF(女子!BJ176=0," notOP","OPN")</f>
        <v xml:space="preserve"> notOP</v>
      </c>
    </row>
    <row r="161" spans="1:15">
      <c r="A161" s="1">
        <v>160</v>
      </c>
      <c r="E161" s="1" t="str">
        <f ca="1">IF($C161="","",CONCATENATE(VLOOKUP(OFFSET(女子!$B$15,3*A161,0),'登録データ（女）'!$A$3:$J$2395,9,FALSE)," ",VLOOKUP(OFFSET(女子!$B$15,3*A161,0),'登録データ（女）'!$A$3:$J$2395,10,FALSE)," ","(",LEFT(VLOOKUP(OFFSET(女子!$B$15,3*A161,0),'登録データ（女）'!$A$3:$J$2395,8,FALSE),2),")"))</f>
        <v/>
      </c>
      <c r="G161" s="1" t="str">
        <f>IF(B161="","",VLOOKUP(基本情報登録!$D$10,'登録データ（男）'!$M$3:$O$33,3,FALSE))</f>
        <v/>
      </c>
      <c r="M161" s="1" t="str">
        <f>IF(女子!BH177=0," notOP","OPN")</f>
        <v xml:space="preserve"> notOP</v>
      </c>
      <c r="N161" s="1" t="str">
        <f>IF(女子!BI177=0," notOP","OPN")</f>
        <v xml:space="preserve"> notOP</v>
      </c>
      <c r="O161" s="1" t="str">
        <f>IF(女子!BJ177=0," notOP","OPN")</f>
        <v xml:space="preserve"> notOP</v>
      </c>
    </row>
    <row r="162" spans="1:15">
      <c r="A162" s="1">
        <v>161</v>
      </c>
      <c r="E162" s="1" t="str">
        <f ca="1">IF($C162="","",CONCATENATE(VLOOKUP(OFFSET(女子!$B$15,3*A162,0),'登録データ（女）'!$A$3:$J$2395,9,FALSE)," ",VLOOKUP(OFFSET(女子!$B$15,3*A162,0),'登録データ（女）'!$A$3:$J$2395,10,FALSE)," ","(",LEFT(VLOOKUP(OFFSET(女子!$B$15,3*A162,0),'登録データ（女）'!$A$3:$J$2395,8,FALSE),2),")"))</f>
        <v/>
      </c>
      <c r="G162" s="1" t="str">
        <f>IF(B162="","",VLOOKUP(基本情報登録!$D$10,'登録データ（男）'!$M$3:$O$33,3,FALSE))</f>
        <v/>
      </c>
      <c r="M162" s="1" t="str">
        <f>IF(女子!BH178=0," notOP","OPN")</f>
        <v xml:space="preserve"> notOP</v>
      </c>
      <c r="N162" s="1" t="str">
        <f>IF(女子!BI178=0," notOP","OPN")</f>
        <v xml:space="preserve"> notOP</v>
      </c>
      <c r="O162" s="1" t="str">
        <f>IF(女子!BJ178=0," notOP","OPN")</f>
        <v xml:space="preserve"> notOP</v>
      </c>
    </row>
    <row r="163" spans="1:15">
      <c r="A163" s="1">
        <v>162</v>
      </c>
      <c r="E163" s="1" t="str">
        <f ca="1">IF($C163="","",CONCATENATE(VLOOKUP(OFFSET(女子!$B$15,3*A163,0),'登録データ（女）'!$A$3:$J$2395,9,FALSE)," ",VLOOKUP(OFFSET(女子!$B$15,3*A163,0),'登録データ（女）'!$A$3:$J$2395,10,FALSE)," ","(",LEFT(VLOOKUP(OFFSET(女子!$B$15,3*A163,0),'登録データ（女）'!$A$3:$J$2395,8,FALSE),2),")"))</f>
        <v/>
      </c>
      <c r="G163" s="1" t="str">
        <f>IF(B163="","",VLOOKUP(基本情報登録!$D$10,'登録データ（男）'!$M$3:$O$33,3,FALSE))</f>
        <v/>
      </c>
      <c r="M163" s="1" t="str">
        <f>IF(女子!BH179=0," notOP","OPN")</f>
        <v xml:space="preserve"> notOP</v>
      </c>
      <c r="N163" s="1" t="str">
        <f>IF(女子!BI179=0," notOP","OPN")</f>
        <v xml:space="preserve"> notOP</v>
      </c>
      <c r="O163" s="1" t="str">
        <f>IF(女子!BJ179=0," notOP","OPN")</f>
        <v xml:space="preserve"> notOP</v>
      </c>
    </row>
    <row r="164" spans="1:15">
      <c r="A164" s="1">
        <v>163</v>
      </c>
      <c r="E164" s="1" t="str">
        <f ca="1">IF($C164="","",CONCATENATE(VLOOKUP(OFFSET(女子!$B$15,3*A164,0),'登録データ（女）'!$A$3:$J$2395,9,FALSE)," ",VLOOKUP(OFFSET(女子!$B$15,3*A164,0),'登録データ（女）'!$A$3:$J$2395,10,FALSE)," ","(",LEFT(VLOOKUP(OFFSET(女子!$B$15,3*A164,0),'登録データ（女）'!$A$3:$J$2395,8,FALSE),2),")"))</f>
        <v/>
      </c>
      <c r="G164" s="1" t="str">
        <f>IF(B164="","",VLOOKUP(基本情報登録!$D$10,'登録データ（男）'!$M$3:$O$33,3,FALSE))</f>
        <v/>
      </c>
      <c r="M164" s="1" t="str">
        <f>IF(女子!BH180=0," notOP","OPN")</f>
        <v xml:space="preserve"> notOP</v>
      </c>
      <c r="N164" s="1" t="str">
        <f>IF(女子!BI180=0," notOP","OPN")</f>
        <v xml:space="preserve"> notOP</v>
      </c>
      <c r="O164" s="1" t="str">
        <f>IF(女子!BJ180=0," notOP","OPN")</f>
        <v xml:space="preserve"> notOP</v>
      </c>
    </row>
    <row r="165" spans="1:15">
      <c r="A165" s="1">
        <v>164</v>
      </c>
      <c r="E165" s="1" t="str">
        <f ca="1">IF($C165="","",CONCATENATE(VLOOKUP(OFFSET(女子!$B$15,3*A165,0),'登録データ（女）'!$A$3:$J$2395,9,FALSE)," ",VLOOKUP(OFFSET(女子!$B$15,3*A165,0),'登録データ（女）'!$A$3:$J$2395,10,FALSE)," ","(",LEFT(VLOOKUP(OFFSET(女子!$B$15,3*A165,0),'登録データ（女）'!$A$3:$J$2395,8,FALSE),2),")"))</f>
        <v/>
      </c>
      <c r="G165" s="1" t="str">
        <f>IF(B165="","",VLOOKUP(基本情報登録!$D$10,'登録データ（男）'!$M$3:$O$33,3,FALSE))</f>
        <v/>
      </c>
      <c r="M165" s="1" t="str">
        <f>IF(女子!BH181=0," notOP","OPN")</f>
        <v xml:space="preserve"> notOP</v>
      </c>
      <c r="N165" s="1" t="str">
        <f>IF(女子!BI181=0," notOP","OPN")</f>
        <v xml:space="preserve"> notOP</v>
      </c>
      <c r="O165" s="1" t="str">
        <f>IF(女子!BJ181=0," notOP","OPN")</f>
        <v xml:space="preserve"> notOP</v>
      </c>
    </row>
    <row r="166" spans="1:15">
      <c r="A166" s="1">
        <v>165</v>
      </c>
      <c r="E166" s="1" t="str">
        <f ca="1">IF($C166="","",CONCATENATE(VLOOKUP(OFFSET(女子!$B$15,3*A166,0),'登録データ（女）'!$A$3:$J$2395,9,FALSE)," ",VLOOKUP(OFFSET(女子!$B$15,3*A166,0),'登録データ（女）'!$A$3:$J$2395,10,FALSE)," ","(",LEFT(VLOOKUP(OFFSET(女子!$B$15,3*A166,0),'登録データ（女）'!$A$3:$J$2395,8,FALSE),2),")"))</f>
        <v/>
      </c>
      <c r="G166" s="1" t="str">
        <f>IF(B166="","",VLOOKUP(基本情報登録!$D$10,'登録データ（男）'!$M$3:$O$33,3,FALSE))</f>
        <v/>
      </c>
      <c r="M166" s="1" t="str">
        <f>IF(女子!BH182=0," notOP","OPN")</f>
        <v xml:space="preserve"> notOP</v>
      </c>
      <c r="N166" s="1" t="str">
        <f>IF(女子!BI182=0," notOP","OPN")</f>
        <v xml:space="preserve"> notOP</v>
      </c>
      <c r="O166" s="1" t="str">
        <f>IF(女子!BJ182=0," notOP","OPN")</f>
        <v xml:space="preserve"> notOP</v>
      </c>
    </row>
    <row r="167" spans="1:15">
      <c r="A167" s="1">
        <v>166</v>
      </c>
      <c r="E167" s="1" t="str">
        <f ca="1">IF($C167="","",CONCATENATE(VLOOKUP(OFFSET(女子!$B$15,3*A167,0),'登録データ（女）'!$A$3:$J$2395,9,FALSE)," ",VLOOKUP(OFFSET(女子!$B$15,3*A167,0),'登録データ（女）'!$A$3:$J$2395,10,FALSE)," ","(",LEFT(VLOOKUP(OFFSET(女子!$B$15,3*A167,0),'登録データ（女）'!$A$3:$J$2395,8,FALSE),2),")"))</f>
        <v/>
      </c>
      <c r="G167" s="1" t="str">
        <f>IF(B167="","",VLOOKUP(基本情報登録!$D$10,'登録データ（男）'!$M$3:$O$33,3,FALSE))</f>
        <v/>
      </c>
      <c r="M167" s="1" t="str">
        <f>IF(女子!BH183=0," notOP","OPN")</f>
        <v xml:space="preserve"> notOP</v>
      </c>
      <c r="N167" s="1" t="str">
        <f>IF(女子!BI183=0," notOP","OPN")</f>
        <v xml:space="preserve"> notOP</v>
      </c>
      <c r="O167" s="1" t="str">
        <f>IF(女子!BJ183=0," notOP","OPN")</f>
        <v xml:space="preserve"> notOP</v>
      </c>
    </row>
    <row r="168" spans="1:15">
      <c r="A168" s="1">
        <v>167</v>
      </c>
      <c r="E168" s="1" t="str">
        <f ca="1">IF($C168="","",CONCATENATE(VLOOKUP(OFFSET(女子!$B$15,3*A168,0),'登録データ（女）'!$A$3:$J$2395,9,FALSE)," ",VLOOKUP(OFFSET(女子!$B$15,3*A168,0),'登録データ（女）'!$A$3:$J$2395,10,FALSE)," ","(",LEFT(VLOOKUP(OFFSET(女子!$B$15,3*A168,0),'登録データ（女）'!$A$3:$J$2395,8,FALSE),2),")"))</f>
        <v/>
      </c>
      <c r="G168" s="1" t="str">
        <f>IF(B168="","",VLOOKUP(基本情報登録!$D$10,'登録データ（男）'!$M$3:$O$33,3,FALSE))</f>
        <v/>
      </c>
      <c r="M168" s="1" t="str">
        <f>IF(女子!BH184=0," notOP","OPN")</f>
        <v xml:space="preserve"> notOP</v>
      </c>
      <c r="N168" s="1" t="str">
        <f>IF(女子!BI184=0," notOP","OPN")</f>
        <v xml:space="preserve"> notOP</v>
      </c>
      <c r="O168" s="1" t="str">
        <f>IF(女子!BJ184=0," notOP","OPN")</f>
        <v xml:space="preserve"> notOP</v>
      </c>
    </row>
    <row r="169" spans="1:15">
      <c r="A169" s="1">
        <v>168</v>
      </c>
      <c r="E169" s="1" t="str">
        <f ca="1">IF($C169="","",CONCATENATE(VLOOKUP(OFFSET(女子!$B$15,3*A169,0),'登録データ（女）'!$A$3:$J$2395,9,FALSE)," ",VLOOKUP(OFFSET(女子!$B$15,3*A169,0),'登録データ（女）'!$A$3:$J$2395,10,FALSE)," ","(",LEFT(VLOOKUP(OFFSET(女子!$B$15,3*A169,0),'登録データ（女）'!$A$3:$J$2395,8,FALSE),2),")"))</f>
        <v/>
      </c>
      <c r="G169" s="1" t="str">
        <f>IF(B169="","",VLOOKUP(基本情報登録!$D$10,'登録データ（男）'!$M$3:$O$33,3,FALSE))</f>
        <v/>
      </c>
      <c r="M169" s="1" t="str">
        <f>IF(女子!BH185=0," notOP","OPN")</f>
        <v xml:space="preserve"> notOP</v>
      </c>
      <c r="N169" s="1" t="str">
        <f>IF(女子!BI185=0," notOP","OPN")</f>
        <v xml:space="preserve"> notOP</v>
      </c>
      <c r="O169" s="1" t="str">
        <f>IF(女子!BJ185=0," notOP","OPN")</f>
        <v xml:space="preserve"> notOP</v>
      </c>
    </row>
    <row r="170" spans="1:15">
      <c r="A170" s="1">
        <v>169</v>
      </c>
      <c r="E170" s="1" t="str">
        <f ca="1">IF($C170="","",CONCATENATE(VLOOKUP(OFFSET(女子!$B$15,3*A170,0),'登録データ（女）'!$A$3:$J$2395,9,FALSE)," ",VLOOKUP(OFFSET(女子!$B$15,3*A170,0),'登録データ（女）'!$A$3:$J$2395,10,FALSE)," ","(",LEFT(VLOOKUP(OFFSET(女子!$B$15,3*A170,0),'登録データ（女）'!$A$3:$J$2395,8,FALSE),2),")"))</f>
        <v/>
      </c>
      <c r="G170" s="1" t="str">
        <f>IF(B170="","",VLOOKUP(基本情報登録!$D$10,'登録データ（男）'!$M$3:$O$33,3,FALSE))</f>
        <v/>
      </c>
      <c r="M170" s="1" t="str">
        <f>IF(女子!BH186=0," notOP","OPN")</f>
        <v xml:space="preserve"> notOP</v>
      </c>
      <c r="N170" s="1" t="str">
        <f>IF(女子!BI186=0," notOP","OPN")</f>
        <v xml:space="preserve"> notOP</v>
      </c>
      <c r="O170" s="1" t="str">
        <f>IF(女子!BJ186=0," notOP","OPN")</f>
        <v xml:space="preserve"> notOP</v>
      </c>
    </row>
    <row r="171" spans="1:15">
      <c r="A171" s="1">
        <v>170</v>
      </c>
      <c r="E171" s="1" t="str">
        <f ca="1">IF($C171="","",CONCATENATE(VLOOKUP(OFFSET(女子!$B$15,3*A171,0),'登録データ（女）'!$A$3:$J$2395,9,FALSE)," ",VLOOKUP(OFFSET(女子!$B$15,3*A171,0),'登録データ（女）'!$A$3:$J$2395,10,FALSE)," ","(",LEFT(VLOOKUP(OFFSET(女子!$B$15,3*A171,0),'登録データ（女）'!$A$3:$J$2395,8,FALSE),2),")"))</f>
        <v/>
      </c>
      <c r="G171" s="1" t="str">
        <f>IF(B171="","",VLOOKUP(基本情報登録!$D$10,'登録データ（男）'!$M$3:$O$33,3,FALSE))</f>
        <v/>
      </c>
      <c r="M171" s="1" t="str">
        <f>IF(女子!BH187=0," notOP","OPN")</f>
        <v xml:space="preserve"> notOP</v>
      </c>
      <c r="N171" s="1" t="str">
        <f>IF(女子!BI187=0," notOP","OPN")</f>
        <v xml:space="preserve"> notOP</v>
      </c>
      <c r="O171" s="1" t="str">
        <f>IF(女子!BJ187=0," notOP","OPN")</f>
        <v xml:space="preserve"> notOP</v>
      </c>
    </row>
    <row r="172" spans="1:15">
      <c r="A172" s="1">
        <v>171</v>
      </c>
      <c r="E172" s="1" t="str">
        <f ca="1">IF($C172="","",CONCATENATE(VLOOKUP(OFFSET(女子!$B$15,3*A172,0),'登録データ（女）'!$A$3:$J$2395,9,FALSE)," ",VLOOKUP(OFFSET(女子!$B$15,3*A172,0),'登録データ（女）'!$A$3:$J$2395,10,FALSE)," ","(",LEFT(VLOOKUP(OFFSET(女子!$B$15,3*A172,0),'登録データ（女）'!$A$3:$J$2395,8,FALSE),2),")"))</f>
        <v/>
      </c>
      <c r="G172" s="1" t="str">
        <f>IF(B172="","",VLOOKUP(基本情報登録!$D$10,'登録データ（男）'!$M$3:$O$33,3,FALSE))</f>
        <v/>
      </c>
      <c r="M172" s="1" t="str">
        <f>IF(女子!BH188=0," notOP","OPN")</f>
        <v xml:space="preserve"> notOP</v>
      </c>
      <c r="N172" s="1" t="str">
        <f>IF(女子!BI188=0," notOP","OPN")</f>
        <v xml:space="preserve"> notOP</v>
      </c>
      <c r="O172" s="1" t="str">
        <f>IF(女子!BJ188=0," notOP","OPN")</f>
        <v xml:space="preserve"> notOP</v>
      </c>
    </row>
    <row r="173" spans="1:15">
      <c r="A173" s="1">
        <v>172</v>
      </c>
      <c r="E173" s="1" t="str">
        <f ca="1">IF($C173="","",CONCATENATE(VLOOKUP(OFFSET(女子!$B$15,3*A173,0),'登録データ（女）'!$A$3:$J$2395,9,FALSE)," ",VLOOKUP(OFFSET(女子!$B$15,3*A173,0),'登録データ（女）'!$A$3:$J$2395,10,FALSE)," ","(",LEFT(VLOOKUP(OFFSET(女子!$B$15,3*A173,0),'登録データ（女）'!$A$3:$J$2395,8,FALSE),2),")"))</f>
        <v/>
      </c>
      <c r="G173" s="1" t="str">
        <f>IF(B173="","",VLOOKUP(基本情報登録!$D$10,'登録データ（男）'!$M$3:$O$33,3,FALSE))</f>
        <v/>
      </c>
      <c r="M173" s="1" t="str">
        <f>IF(女子!BH189=0," notOP","OPN")</f>
        <v xml:space="preserve"> notOP</v>
      </c>
      <c r="N173" s="1" t="str">
        <f>IF(女子!BI189=0," notOP","OPN")</f>
        <v xml:space="preserve"> notOP</v>
      </c>
      <c r="O173" s="1" t="str">
        <f>IF(女子!BJ189=0," notOP","OPN")</f>
        <v xml:space="preserve"> notOP</v>
      </c>
    </row>
    <row r="174" spans="1:15">
      <c r="A174" s="1">
        <v>173</v>
      </c>
      <c r="E174" s="1" t="str">
        <f ca="1">IF($C174="","",CONCATENATE(VLOOKUP(OFFSET(女子!$B$15,3*A174,0),'登録データ（女）'!$A$3:$J$2395,9,FALSE)," ",VLOOKUP(OFFSET(女子!$B$15,3*A174,0),'登録データ（女）'!$A$3:$J$2395,10,FALSE)," ","(",LEFT(VLOOKUP(OFFSET(女子!$B$15,3*A174,0),'登録データ（女）'!$A$3:$J$2395,8,FALSE),2),")"))</f>
        <v/>
      </c>
      <c r="G174" s="1" t="str">
        <f>IF(B174="","",VLOOKUP(基本情報登録!$D$10,'登録データ（男）'!$M$3:$O$33,3,FALSE))</f>
        <v/>
      </c>
      <c r="M174" s="1" t="str">
        <f>IF(女子!BH190=0," notOP","OPN")</f>
        <v xml:space="preserve"> notOP</v>
      </c>
      <c r="N174" s="1" t="str">
        <f>IF(女子!BI190=0," notOP","OPN")</f>
        <v xml:space="preserve"> notOP</v>
      </c>
      <c r="O174" s="1" t="str">
        <f>IF(女子!BJ190=0," notOP","OPN")</f>
        <v xml:space="preserve"> notOP</v>
      </c>
    </row>
    <row r="175" spans="1:15">
      <c r="A175" s="1">
        <v>174</v>
      </c>
      <c r="E175" s="1" t="str">
        <f ca="1">IF($C175="","",CONCATENATE(VLOOKUP(OFFSET(女子!$B$15,3*A175,0),'登録データ（女）'!$A$3:$J$2395,9,FALSE)," ",VLOOKUP(OFFSET(女子!$B$15,3*A175,0),'登録データ（女）'!$A$3:$J$2395,10,FALSE)," ","(",LEFT(VLOOKUP(OFFSET(女子!$B$15,3*A175,0),'登録データ（女）'!$A$3:$J$2395,8,FALSE),2),")"))</f>
        <v/>
      </c>
      <c r="G175" s="1" t="str">
        <f>IF(B175="","",VLOOKUP(基本情報登録!$D$10,'登録データ（男）'!$M$3:$O$33,3,FALSE))</f>
        <v/>
      </c>
      <c r="M175" s="1" t="str">
        <f>IF(女子!BH191=0," notOP","OPN")</f>
        <v xml:space="preserve"> notOP</v>
      </c>
      <c r="N175" s="1" t="str">
        <f>IF(女子!BI191=0," notOP","OPN")</f>
        <v xml:space="preserve"> notOP</v>
      </c>
      <c r="O175" s="1" t="str">
        <f>IF(女子!BJ191=0," notOP","OPN")</f>
        <v xml:space="preserve"> notOP</v>
      </c>
    </row>
    <row r="176" spans="1:15">
      <c r="A176" s="1">
        <v>175</v>
      </c>
      <c r="E176" s="1" t="str">
        <f ca="1">IF($C176="","",CONCATENATE(VLOOKUP(OFFSET(女子!$B$15,3*A176,0),'登録データ（女）'!$A$3:$J$2395,9,FALSE)," ",VLOOKUP(OFFSET(女子!$B$15,3*A176,0),'登録データ（女）'!$A$3:$J$2395,10,FALSE)," ","(",LEFT(VLOOKUP(OFFSET(女子!$B$15,3*A176,0),'登録データ（女）'!$A$3:$J$2395,8,FALSE),2),")"))</f>
        <v/>
      </c>
      <c r="G176" s="1" t="str">
        <f>IF(B176="","",VLOOKUP(基本情報登録!$D$10,'登録データ（男）'!$M$3:$O$33,3,FALSE))</f>
        <v/>
      </c>
      <c r="M176" s="1" t="str">
        <f>IF(女子!BH192=0," notOP","OPN")</f>
        <v xml:space="preserve"> notOP</v>
      </c>
      <c r="N176" s="1" t="str">
        <f>IF(女子!BI192=0," notOP","OPN")</f>
        <v xml:space="preserve"> notOP</v>
      </c>
      <c r="O176" s="1" t="str">
        <f>IF(女子!BJ192=0," notOP","OPN")</f>
        <v xml:space="preserve"> notOP</v>
      </c>
    </row>
    <row r="177" spans="1:15">
      <c r="A177" s="1">
        <v>176</v>
      </c>
      <c r="E177" s="1" t="str">
        <f ca="1">IF($C177="","",CONCATENATE(VLOOKUP(OFFSET(女子!$B$15,3*A177,0),'登録データ（女）'!$A$3:$J$2395,9,FALSE)," ",VLOOKUP(OFFSET(女子!$B$15,3*A177,0),'登録データ（女）'!$A$3:$J$2395,10,FALSE)," ","(",LEFT(VLOOKUP(OFFSET(女子!$B$15,3*A177,0),'登録データ（女）'!$A$3:$J$2395,8,FALSE),2),")"))</f>
        <v/>
      </c>
      <c r="G177" s="1" t="str">
        <f>IF(B177="","",VLOOKUP(基本情報登録!$D$10,'登録データ（男）'!$M$3:$O$33,3,FALSE))</f>
        <v/>
      </c>
      <c r="M177" s="1" t="str">
        <f>IF(女子!BH193=0," notOP","OPN")</f>
        <v xml:space="preserve"> notOP</v>
      </c>
      <c r="N177" s="1" t="str">
        <f>IF(女子!BI193=0," notOP","OPN")</f>
        <v xml:space="preserve"> notOP</v>
      </c>
      <c r="O177" s="1" t="str">
        <f>IF(女子!BJ193=0," notOP","OPN")</f>
        <v xml:space="preserve"> notOP</v>
      </c>
    </row>
    <row r="178" spans="1:15">
      <c r="A178" s="1">
        <v>177</v>
      </c>
      <c r="E178" s="1" t="str">
        <f ca="1">IF($C178="","",CONCATENATE(VLOOKUP(OFFSET(女子!$B$15,3*A178,0),'登録データ（女）'!$A$3:$J$2395,9,FALSE)," ",VLOOKUP(OFFSET(女子!$B$15,3*A178,0),'登録データ（女）'!$A$3:$J$2395,10,FALSE)," ","(",LEFT(VLOOKUP(OFFSET(女子!$B$15,3*A178,0),'登録データ（女）'!$A$3:$J$2395,8,FALSE),2),")"))</f>
        <v/>
      </c>
      <c r="G178" s="1" t="str">
        <f>IF(B178="","",VLOOKUP(基本情報登録!$D$10,'登録データ（男）'!$M$3:$O$33,3,FALSE))</f>
        <v/>
      </c>
      <c r="M178" s="1" t="str">
        <f>IF(女子!BH194=0," notOP","OPN")</f>
        <v xml:space="preserve"> notOP</v>
      </c>
      <c r="N178" s="1" t="str">
        <f>IF(女子!BI194=0," notOP","OPN")</f>
        <v xml:space="preserve"> notOP</v>
      </c>
      <c r="O178" s="1" t="str">
        <f>IF(女子!BJ194=0," notOP","OPN")</f>
        <v xml:space="preserve"> notOP</v>
      </c>
    </row>
    <row r="179" spans="1:15">
      <c r="A179" s="1">
        <v>178</v>
      </c>
      <c r="E179" s="1" t="str">
        <f ca="1">IF($C179="","",CONCATENATE(VLOOKUP(OFFSET(女子!$B$15,3*A179,0),'登録データ（女）'!$A$3:$J$2395,9,FALSE)," ",VLOOKUP(OFFSET(女子!$B$15,3*A179,0),'登録データ（女）'!$A$3:$J$2395,10,FALSE)," ","(",LEFT(VLOOKUP(OFFSET(女子!$B$15,3*A179,0),'登録データ（女）'!$A$3:$J$2395,8,FALSE),2),")"))</f>
        <v/>
      </c>
      <c r="G179" s="1" t="str">
        <f>IF(B179="","",VLOOKUP(基本情報登録!$D$10,'登録データ（男）'!$M$3:$O$33,3,FALSE))</f>
        <v/>
      </c>
      <c r="M179" s="1" t="str">
        <f>IF(女子!BH195=0," notOP","OPN")</f>
        <v xml:space="preserve"> notOP</v>
      </c>
      <c r="N179" s="1" t="str">
        <f>IF(女子!BI195=0," notOP","OPN")</f>
        <v xml:space="preserve"> notOP</v>
      </c>
      <c r="O179" s="1" t="str">
        <f>IF(女子!BJ195=0," notOP","OPN")</f>
        <v xml:space="preserve"> notOP</v>
      </c>
    </row>
    <row r="180" spans="1:15">
      <c r="A180" s="1">
        <v>179</v>
      </c>
      <c r="E180" s="1" t="str">
        <f ca="1">IF($C180="","",CONCATENATE(VLOOKUP(OFFSET(女子!$B$15,3*A180,0),'登録データ（女）'!$A$3:$J$2395,9,FALSE)," ",VLOOKUP(OFFSET(女子!$B$15,3*A180,0),'登録データ（女）'!$A$3:$J$2395,10,FALSE)," ","(",LEFT(VLOOKUP(OFFSET(女子!$B$15,3*A180,0),'登録データ（女）'!$A$3:$J$2395,8,FALSE),2),")"))</f>
        <v/>
      </c>
      <c r="G180" s="1" t="str">
        <f>IF(B180="","",VLOOKUP(基本情報登録!$D$10,'登録データ（男）'!$M$3:$O$33,3,FALSE))</f>
        <v/>
      </c>
      <c r="M180" s="1" t="str">
        <f>IF(女子!BH196=0," notOP","OPN")</f>
        <v xml:space="preserve"> notOP</v>
      </c>
      <c r="N180" s="1" t="str">
        <f>IF(女子!BI196=0," notOP","OPN")</f>
        <v xml:space="preserve"> notOP</v>
      </c>
      <c r="O180" s="1" t="str">
        <f>IF(女子!BJ196=0," notOP","OPN")</f>
        <v xml:space="preserve"> notOP</v>
      </c>
    </row>
    <row r="181" spans="1:15">
      <c r="A181" s="1">
        <v>180</v>
      </c>
      <c r="E181" s="1" t="str">
        <f ca="1">IF($C181="","",CONCATENATE(VLOOKUP(OFFSET(女子!$B$15,3*A181,0),'登録データ（女）'!$A$3:$J$2395,9,FALSE)," ",VLOOKUP(OFFSET(女子!$B$15,3*A181,0),'登録データ（女）'!$A$3:$J$2395,10,FALSE)," ","(",LEFT(VLOOKUP(OFFSET(女子!$B$15,3*A181,0),'登録データ（女）'!$A$3:$J$2395,8,FALSE),2),")"))</f>
        <v/>
      </c>
      <c r="G181" s="1" t="str">
        <f>IF(B181="","",VLOOKUP(基本情報登録!$D$10,'登録データ（男）'!$M$3:$O$33,3,FALSE))</f>
        <v/>
      </c>
      <c r="M181" s="1" t="str">
        <f>IF(女子!BH197=0," notOP","OPN")</f>
        <v xml:space="preserve"> notOP</v>
      </c>
      <c r="N181" s="1" t="str">
        <f>IF(女子!BI197=0," notOP","OPN")</f>
        <v xml:space="preserve"> notOP</v>
      </c>
      <c r="O181" s="1" t="str">
        <f>IF(女子!BJ197=0," notOP","OPN")</f>
        <v xml:space="preserve"> notOP</v>
      </c>
    </row>
    <row r="182" spans="1:15">
      <c r="A182" s="1">
        <v>181</v>
      </c>
      <c r="E182" s="1" t="str">
        <f ca="1">IF($C182="","",CONCATENATE(VLOOKUP(OFFSET(女子!$B$15,3*A182,0),'登録データ（女）'!$A$3:$J$2395,9,FALSE)," ",VLOOKUP(OFFSET(女子!$B$15,3*A182,0),'登録データ（女）'!$A$3:$J$2395,10,FALSE)," ","(",LEFT(VLOOKUP(OFFSET(女子!$B$15,3*A182,0),'登録データ（女）'!$A$3:$J$2395,8,FALSE),2),")"))</f>
        <v/>
      </c>
      <c r="G182" s="1" t="str">
        <f>IF(B182="","",VLOOKUP(基本情報登録!$D$10,'登録データ（男）'!$M$3:$O$33,3,FALSE))</f>
        <v/>
      </c>
      <c r="M182" s="1" t="str">
        <f>IF(女子!BH198=0," notOP","OPN")</f>
        <v xml:space="preserve"> notOP</v>
      </c>
      <c r="N182" s="1" t="str">
        <f>IF(女子!BI198=0," notOP","OPN")</f>
        <v xml:space="preserve"> notOP</v>
      </c>
      <c r="O182" s="1" t="str">
        <f>IF(女子!BJ198=0," notOP","OPN")</f>
        <v xml:space="preserve"> notOP</v>
      </c>
    </row>
    <row r="183" spans="1:15">
      <c r="A183" s="1">
        <v>182</v>
      </c>
      <c r="E183" s="1" t="str">
        <f ca="1">IF($C183="","",CONCATENATE(VLOOKUP(OFFSET(女子!$B$15,3*A183,0),'登録データ（女）'!$A$3:$J$2395,9,FALSE)," ",VLOOKUP(OFFSET(女子!$B$15,3*A183,0),'登録データ（女）'!$A$3:$J$2395,10,FALSE)," ","(",LEFT(VLOOKUP(OFFSET(女子!$B$15,3*A183,0),'登録データ（女）'!$A$3:$J$2395,8,FALSE),2),")"))</f>
        <v/>
      </c>
      <c r="G183" s="1" t="str">
        <f>IF(B183="","",VLOOKUP(基本情報登録!$D$10,'登録データ（男）'!$M$3:$O$33,3,FALSE))</f>
        <v/>
      </c>
      <c r="M183" s="1" t="str">
        <f>IF(女子!BH199=0," notOP","OPN")</f>
        <v xml:space="preserve"> notOP</v>
      </c>
      <c r="N183" s="1" t="str">
        <f>IF(女子!BI199=0," notOP","OPN")</f>
        <v xml:space="preserve"> notOP</v>
      </c>
      <c r="O183" s="1" t="str">
        <f>IF(女子!BJ199=0," notOP","OPN")</f>
        <v xml:space="preserve"> notOP</v>
      </c>
    </row>
    <row r="184" spans="1:15">
      <c r="A184" s="1">
        <v>183</v>
      </c>
      <c r="E184" s="1" t="str">
        <f ca="1">IF($C184="","",CONCATENATE(VLOOKUP(OFFSET(女子!$B$15,3*A184,0),'登録データ（女）'!$A$3:$J$2395,9,FALSE)," ",VLOOKUP(OFFSET(女子!$B$15,3*A184,0),'登録データ（女）'!$A$3:$J$2395,10,FALSE)," ","(",LEFT(VLOOKUP(OFFSET(女子!$B$15,3*A184,0),'登録データ（女）'!$A$3:$J$2395,8,FALSE),2),")"))</f>
        <v/>
      </c>
      <c r="G184" s="1" t="str">
        <f>IF(B184="","",VLOOKUP(基本情報登録!$D$10,'登録データ（男）'!$M$3:$O$33,3,FALSE))</f>
        <v/>
      </c>
      <c r="M184" s="1" t="str">
        <f>IF(女子!BH200=0," notOP","OPN")</f>
        <v xml:space="preserve"> notOP</v>
      </c>
      <c r="N184" s="1" t="str">
        <f>IF(女子!BI200=0," notOP","OPN")</f>
        <v xml:space="preserve"> notOP</v>
      </c>
      <c r="O184" s="1" t="str">
        <f>IF(女子!BJ200=0," notOP","OPN")</f>
        <v xml:space="preserve"> notOP</v>
      </c>
    </row>
    <row r="185" spans="1:15">
      <c r="A185" s="1">
        <v>184</v>
      </c>
      <c r="E185" s="1" t="str">
        <f ca="1">IF($C185="","",CONCATENATE(VLOOKUP(OFFSET(女子!$B$15,3*A185,0),'登録データ（女）'!$A$3:$J$2395,9,FALSE)," ",VLOOKUP(OFFSET(女子!$B$15,3*A185,0),'登録データ（女）'!$A$3:$J$2395,10,FALSE)," ","(",LEFT(VLOOKUP(OFFSET(女子!$B$15,3*A185,0),'登録データ（女）'!$A$3:$J$2395,8,FALSE),2),")"))</f>
        <v/>
      </c>
      <c r="G185" s="1" t="str">
        <f>IF(B185="","",VLOOKUP(基本情報登録!$D$10,'登録データ（男）'!$M$3:$O$33,3,FALSE))</f>
        <v/>
      </c>
      <c r="M185" s="1" t="str">
        <f>IF(女子!BH201=0," notOP","OPN")</f>
        <v xml:space="preserve"> notOP</v>
      </c>
      <c r="N185" s="1" t="str">
        <f>IF(女子!BI201=0," notOP","OPN")</f>
        <v xml:space="preserve"> notOP</v>
      </c>
      <c r="O185" s="1" t="str">
        <f>IF(女子!BJ201=0," notOP","OPN")</f>
        <v xml:space="preserve"> notOP</v>
      </c>
    </row>
    <row r="186" spans="1:15">
      <c r="A186" s="1">
        <v>185</v>
      </c>
      <c r="E186" s="1" t="str">
        <f ca="1">IF($C186="","",CONCATENATE(VLOOKUP(OFFSET(女子!$B$15,3*A186,0),'登録データ（女）'!$A$3:$J$2395,9,FALSE)," ",VLOOKUP(OFFSET(女子!$B$15,3*A186,0),'登録データ（女）'!$A$3:$J$2395,10,FALSE)," ","(",LEFT(VLOOKUP(OFFSET(女子!$B$15,3*A186,0),'登録データ（女）'!$A$3:$J$2395,8,FALSE),2),")"))</f>
        <v/>
      </c>
      <c r="G186" s="1" t="str">
        <f>IF(B186="","",VLOOKUP(基本情報登録!$D$10,'登録データ（男）'!$M$3:$O$33,3,FALSE))</f>
        <v/>
      </c>
      <c r="M186" s="1" t="str">
        <f>IF(女子!BH202=0," notOP","OPN")</f>
        <v xml:space="preserve"> notOP</v>
      </c>
      <c r="N186" s="1" t="str">
        <f>IF(女子!BI202=0," notOP","OPN")</f>
        <v xml:space="preserve"> notOP</v>
      </c>
      <c r="O186" s="1" t="str">
        <f>IF(女子!BJ202=0," notOP","OPN")</f>
        <v xml:space="preserve"> notOP</v>
      </c>
    </row>
    <row r="187" spans="1:15">
      <c r="A187" s="1">
        <v>186</v>
      </c>
      <c r="E187" s="1" t="str">
        <f ca="1">IF($C187="","",CONCATENATE(VLOOKUP(OFFSET(女子!$B$15,3*A187,0),'登録データ（女）'!$A$3:$J$2395,9,FALSE)," ",VLOOKUP(OFFSET(女子!$B$15,3*A187,0),'登録データ（女）'!$A$3:$J$2395,10,FALSE)," ","(",LEFT(VLOOKUP(OFFSET(女子!$B$15,3*A187,0),'登録データ（女）'!$A$3:$J$2395,8,FALSE),2),")"))</f>
        <v/>
      </c>
      <c r="G187" s="1" t="str">
        <f>IF(B187="","",VLOOKUP(基本情報登録!$D$10,'登録データ（男）'!$M$3:$O$33,3,FALSE))</f>
        <v/>
      </c>
      <c r="M187" s="1" t="str">
        <f>IF(女子!BH203=0," notOP","OPN")</f>
        <v xml:space="preserve"> notOP</v>
      </c>
      <c r="N187" s="1" t="str">
        <f>IF(女子!BI203=0," notOP","OPN")</f>
        <v xml:space="preserve"> notOP</v>
      </c>
      <c r="O187" s="1" t="str">
        <f>IF(女子!BJ203=0," notOP","OPN")</f>
        <v xml:space="preserve"> notOP</v>
      </c>
    </row>
    <row r="188" spans="1:15">
      <c r="A188" s="1">
        <v>187</v>
      </c>
      <c r="E188" s="1" t="str">
        <f ca="1">IF($C188="","",CONCATENATE(VLOOKUP(OFFSET(女子!$B$15,3*A188,0),'登録データ（女）'!$A$3:$J$2395,9,FALSE)," ",VLOOKUP(OFFSET(女子!$B$15,3*A188,0),'登録データ（女）'!$A$3:$J$2395,10,FALSE)," ","(",LEFT(VLOOKUP(OFFSET(女子!$B$15,3*A188,0),'登録データ（女）'!$A$3:$J$2395,8,FALSE),2),")"))</f>
        <v/>
      </c>
      <c r="G188" s="1" t="str">
        <f>IF(B188="","",VLOOKUP(基本情報登録!$D$10,'登録データ（男）'!$M$3:$O$33,3,FALSE))</f>
        <v/>
      </c>
      <c r="M188" s="1" t="str">
        <f>IF(女子!BH204=0," notOP","OPN")</f>
        <v xml:space="preserve"> notOP</v>
      </c>
      <c r="N188" s="1" t="str">
        <f>IF(女子!BI204=0," notOP","OPN")</f>
        <v xml:space="preserve"> notOP</v>
      </c>
      <c r="O188" s="1" t="str">
        <f>IF(女子!BJ204=0," notOP","OPN")</f>
        <v xml:space="preserve"> notOP</v>
      </c>
    </row>
    <row r="189" spans="1:15">
      <c r="A189" s="1">
        <v>188</v>
      </c>
      <c r="E189" s="1" t="str">
        <f ca="1">IF($C189="","",CONCATENATE(VLOOKUP(OFFSET(女子!$B$15,3*A189,0),'登録データ（女）'!$A$3:$J$2395,9,FALSE)," ",VLOOKUP(OFFSET(女子!$B$15,3*A189,0),'登録データ（女）'!$A$3:$J$2395,10,FALSE)," ","(",LEFT(VLOOKUP(OFFSET(女子!$B$15,3*A189,0),'登録データ（女）'!$A$3:$J$2395,8,FALSE),2),")"))</f>
        <v/>
      </c>
      <c r="G189" s="1" t="str">
        <f>IF(B189="","",VLOOKUP(基本情報登録!$D$10,'登録データ（男）'!$M$3:$O$33,3,FALSE))</f>
        <v/>
      </c>
      <c r="M189" s="1" t="str">
        <f>IF(女子!BH205=0," notOP","OPN")</f>
        <v xml:space="preserve"> notOP</v>
      </c>
      <c r="N189" s="1" t="str">
        <f>IF(女子!BI205=0," notOP","OPN")</f>
        <v xml:space="preserve"> notOP</v>
      </c>
      <c r="O189" s="1" t="str">
        <f>IF(女子!BJ205=0," notOP","OPN")</f>
        <v xml:space="preserve"> notOP</v>
      </c>
    </row>
    <row r="190" spans="1:15">
      <c r="A190" s="1">
        <v>189</v>
      </c>
      <c r="E190" s="1" t="str">
        <f ca="1">IF($C190="","",CONCATENATE(VLOOKUP(OFFSET(女子!$B$15,3*A190,0),'登録データ（女）'!$A$3:$J$2395,9,FALSE)," ",VLOOKUP(OFFSET(女子!$B$15,3*A190,0),'登録データ（女）'!$A$3:$J$2395,10,FALSE)," ","(",LEFT(VLOOKUP(OFFSET(女子!$B$15,3*A190,0),'登録データ（女）'!$A$3:$J$2395,8,FALSE),2),")"))</f>
        <v/>
      </c>
      <c r="G190" s="1" t="str">
        <f>IF(B190="","",VLOOKUP(基本情報登録!$D$10,'登録データ（男）'!$M$3:$O$33,3,FALSE))</f>
        <v/>
      </c>
      <c r="M190" s="1" t="str">
        <f>IF(女子!BH206=0," notOP","OPN")</f>
        <v xml:space="preserve"> notOP</v>
      </c>
      <c r="N190" s="1" t="str">
        <f>IF(女子!BI206=0," notOP","OPN")</f>
        <v xml:space="preserve"> notOP</v>
      </c>
      <c r="O190" s="1" t="str">
        <f>IF(女子!BJ206=0," notOP","OPN")</f>
        <v xml:space="preserve"> notOP</v>
      </c>
    </row>
    <row r="191" spans="1:15">
      <c r="A191" s="1">
        <v>190</v>
      </c>
      <c r="E191" s="1" t="str">
        <f ca="1">IF($C191="","",CONCATENATE(VLOOKUP(OFFSET(女子!$B$15,3*A191,0),'登録データ（女）'!$A$3:$J$2395,9,FALSE)," ",VLOOKUP(OFFSET(女子!$B$15,3*A191,0),'登録データ（女）'!$A$3:$J$2395,10,FALSE)," ","(",LEFT(VLOOKUP(OFFSET(女子!$B$15,3*A191,0),'登録データ（女）'!$A$3:$J$2395,8,FALSE),2),")"))</f>
        <v/>
      </c>
      <c r="G191" s="1" t="str">
        <f>IF(B191="","",VLOOKUP(基本情報登録!$D$10,'登録データ（男）'!$M$3:$O$33,3,FALSE))</f>
        <v/>
      </c>
      <c r="M191" s="1" t="str">
        <f>IF(女子!BH207=0," notOP","OPN")</f>
        <v xml:space="preserve"> notOP</v>
      </c>
      <c r="N191" s="1" t="str">
        <f>IF(女子!BI207=0," notOP","OPN")</f>
        <v xml:space="preserve"> notOP</v>
      </c>
      <c r="O191" s="1" t="str">
        <f>IF(女子!BJ207=0," notOP","OPN")</f>
        <v xml:space="preserve"> notOP</v>
      </c>
    </row>
    <row r="192" spans="1:15">
      <c r="A192" s="1">
        <v>191</v>
      </c>
      <c r="E192" s="1" t="str">
        <f ca="1">IF($C192="","",CONCATENATE(VLOOKUP(OFFSET(女子!$B$15,3*A192,0),'登録データ（女）'!$A$3:$J$2395,9,FALSE)," ",VLOOKUP(OFFSET(女子!$B$15,3*A192,0),'登録データ（女）'!$A$3:$J$2395,10,FALSE)," ","(",LEFT(VLOOKUP(OFFSET(女子!$B$15,3*A192,0),'登録データ（女）'!$A$3:$J$2395,8,FALSE),2),")"))</f>
        <v/>
      </c>
      <c r="G192" s="1" t="str">
        <f>IF(B192="","",VLOOKUP(基本情報登録!$D$10,'登録データ（男）'!$M$3:$O$33,3,FALSE))</f>
        <v/>
      </c>
      <c r="M192" s="1" t="str">
        <f>IF(女子!BH208=0," notOP","OPN")</f>
        <v xml:space="preserve"> notOP</v>
      </c>
      <c r="N192" s="1" t="str">
        <f>IF(女子!BI208=0," notOP","OPN")</f>
        <v xml:space="preserve"> notOP</v>
      </c>
      <c r="O192" s="1" t="str">
        <f>IF(女子!BJ208=0," notOP","OPN")</f>
        <v xml:space="preserve"> notOP</v>
      </c>
    </row>
    <row r="193" spans="1:15">
      <c r="A193" s="1">
        <v>192</v>
      </c>
      <c r="E193" s="1" t="str">
        <f ca="1">IF($C193="","",CONCATENATE(VLOOKUP(OFFSET(女子!$B$15,3*A193,0),'登録データ（女）'!$A$3:$J$2395,9,FALSE)," ",VLOOKUP(OFFSET(女子!$B$15,3*A193,0),'登録データ（女）'!$A$3:$J$2395,10,FALSE)," ","(",LEFT(VLOOKUP(OFFSET(女子!$B$15,3*A193,0),'登録データ（女）'!$A$3:$J$2395,8,FALSE),2),")"))</f>
        <v/>
      </c>
      <c r="G193" s="1" t="str">
        <f>IF(B193="","",VLOOKUP(基本情報登録!$D$10,'登録データ（男）'!$M$3:$O$33,3,FALSE))</f>
        <v/>
      </c>
      <c r="M193" s="1" t="str">
        <f>IF(女子!BH209=0," notOP","OPN")</f>
        <v xml:space="preserve"> notOP</v>
      </c>
      <c r="N193" s="1" t="str">
        <f>IF(女子!BI209=0," notOP","OPN")</f>
        <v xml:space="preserve"> notOP</v>
      </c>
      <c r="O193" s="1" t="str">
        <f>IF(女子!BJ209=0," notOP","OPN")</f>
        <v xml:space="preserve"> notOP</v>
      </c>
    </row>
    <row r="194" spans="1:15">
      <c r="A194" s="1">
        <v>193</v>
      </c>
      <c r="E194" s="1" t="str">
        <f ca="1">IF($C194="","",CONCATENATE(VLOOKUP(OFFSET(女子!$B$15,3*A194,0),'登録データ（女）'!$A$3:$J$2395,9,FALSE)," ",VLOOKUP(OFFSET(女子!$B$15,3*A194,0),'登録データ（女）'!$A$3:$J$2395,10,FALSE)," ","(",LEFT(VLOOKUP(OFFSET(女子!$B$15,3*A194,0),'登録データ（女）'!$A$3:$J$2395,8,FALSE),2),")"))</f>
        <v/>
      </c>
      <c r="G194" s="1" t="str">
        <f>IF(B194="","",VLOOKUP(基本情報登録!$D$10,'登録データ（男）'!$M$3:$O$33,3,FALSE))</f>
        <v/>
      </c>
      <c r="M194" s="1" t="str">
        <f>IF(女子!BH210=0," notOP","OPN")</f>
        <v xml:space="preserve"> notOP</v>
      </c>
      <c r="N194" s="1" t="str">
        <f>IF(女子!BI210=0," notOP","OPN")</f>
        <v xml:space="preserve"> notOP</v>
      </c>
      <c r="O194" s="1" t="str">
        <f>IF(女子!BJ210=0," notOP","OPN")</f>
        <v xml:space="preserve"> notOP</v>
      </c>
    </row>
    <row r="195" spans="1:15">
      <c r="A195" s="1">
        <v>194</v>
      </c>
      <c r="E195" s="1" t="str">
        <f ca="1">IF($C195="","",CONCATENATE(VLOOKUP(OFFSET(女子!$B$15,3*A195,0),'登録データ（女）'!$A$3:$J$2395,9,FALSE)," ",VLOOKUP(OFFSET(女子!$B$15,3*A195,0),'登録データ（女）'!$A$3:$J$2395,10,FALSE)," ","(",LEFT(VLOOKUP(OFFSET(女子!$B$15,3*A195,0),'登録データ（女）'!$A$3:$J$2395,8,FALSE),2),")"))</f>
        <v/>
      </c>
      <c r="G195" s="1" t="str">
        <f>IF(B195="","",VLOOKUP(基本情報登録!$D$10,'登録データ（男）'!$M$3:$O$33,3,FALSE))</f>
        <v/>
      </c>
      <c r="M195" s="1" t="str">
        <f>IF(女子!BH211=0," notOP","OPN")</f>
        <v xml:space="preserve"> notOP</v>
      </c>
      <c r="N195" s="1" t="str">
        <f>IF(女子!BI211=0," notOP","OPN")</f>
        <v xml:space="preserve"> notOP</v>
      </c>
      <c r="O195" s="1" t="str">
        <f>IF(女子!BJ211=0," notOP","OPN")</f>
        <v xml:space="preserve"> notOP</v>
      </c>
    </row>
    <row r="196" spans="1:15">
      <c r="A196" s="1">
        <v>195</v>
      </c>
      <c r="E196" s="1" t="str">
        <f ca="1">IF($C196="","",CONCATENATE(VLOOKUP(OFFSET(女子!$B$15,3*A196,0),'登録データ（女）'!$A$3:$J$2395,9,FALSE)," ",VLOOKUP(OFFSET(女子!$B$15,3*A196,0),'登録データ（女）'!$A$3:$J$2395,10,FALSE)," ","(",LEFT(VLOOKUP(OFFSET(女子!$B$15,3*A196,0),'登録データ（女）'!$A$3:$J$2395,8,FALSE),2),")"))</f>
        <v/>
      </c>
      <c r="G196" s="1" t="str">
        <f>IF(B196="","",VLOOKUP(基本情報登録!$D$10,'登録データ（男）'!$M$3:$O$33,3,FALSE))</f>
        <v/>
      </c>
      <c r="M196" s="1" t="str">
        <f>IF(女子!BH212=0," notOP","OPN")</f>
        <v xml:space="preserve"> notOP</v>
      </c>
      <c r="N196" s="1" t="str">
        <f>IF(女子!BI212=0," notOP","OPN")</f>
        <v xml:space="preserve"> notOP</v>
      </c>
      <c r="O196" s="1" t="str">
        <f>IF(女子!BJ212=0," notOP","OPN")</f>
        <v xml:space="preserve"> notOP</v>
      </c>
    </row>
    <row r="197" spans="1:15">
      <c r="A197" s="1">
        <v>196</v>
      </c>
      <c r="E197" s="1" t="str">
        <f ca="1">IF($C197="","",CONCATENATE(VLOOKUP(OFFSET(女子!$B$15,3*A197,0),'登録データ（女）'!$A$3:$J$2395,9,FALSE)," ",VLOOKUP(OFFSET(女子!$B$15,3*A197,0),'登録データ（女）'!$A$3:$J$2395,10,FALSE)," ","(",LEFT(VLOOKUP(OFFSET(女子!$B$15,3*A197,0),'登録データ（女）'!$A$3:$J$2395,8,FALSE),2),")"))</f>
        <v/>
      </c>
      <c r="G197" s="1" t="str">
        <f>IF(B197="","",VLOOKUP(基本情報登録!$D$10,'登録データ（男）'!$M$3:$O$33,3,FALSE))</f>
        <v/>
      </c>
      <c r="M197" s="1" t="str">
        <f>IF(女子!BH213=0," notOP","OPN")</f>
        <v xml:space="preserve"> notOP</v>
      </c>
      <c r="N197" s="1" t="str">
        <f>IF(女子!BI213=0," notOP","OPN")</f>
        <v xml:space="preserve"> notOP</v>
      </c>
      <c r="O197" s="1" t="str">
        <f>IF(女子!BJ213=0," notOP","OPN")</f>
        <v xml:space="preserve"> notOP</v>
      </c>
    </row>
    <row r="198" spans="1:15">
      <c r="A198" s="1">
        <v>197</v>
      </c>
      <c r="E198" s="1" t="str">
        <f ca="1">IF($C198="","",CONCATENATE(VLOOKUP(OFFSET(女子!$B$15,3*A198,0),'登録データ（女）'!$A$3:$J$2395,9,FALSE)," ",VLOOKUP(OFFSET(女子!$B$15,3*A198,0),'登録データ（女）'!$A$3:$J$2395,10,FALSE)," ","(",LEFT(VLOOKUP(OFFSET(女子!$B$15,3*A198,0),'登録データ（女）'!$A$3:$J$2395,8,FALSE),2),")"))</f>
        <v/>
      </c>
      <c r="G198" s="1" t="str">
        <f>IF(B198="","",VLOOKUP(基本情報登録!$D$10,'登録データ（男）'!$M$3:$O$33,3,FALSE))</f>
        <v/>
      </c>
      <c r="M198" s="1" t="str">
        <f>IF(女子!BH214=0," notOP","OPN")</f>
        <v xml:space="preserve"> notOP</v>
      </c>
      <c r="N198" s="1" t="str">
        <f>IF(女子!BI214=0," notOP","OPN")</f>
        <v xml:space="preserve"> notOP</v>
      </c>
      <c r="O198" s="1" t="str">
        <f>IF(女子!BJ214=0," notOP","OPN")</f>
        <v xml:space="preserve"> notOP</v>
      </c>
    </row>
    <row r="199" spans="1:15">
      <c r="A199" s="1">
        <v>198</v>
      </c>
      <c r="E199" s="1" t="str">
        <f ca="1">IF($C199="","",CONCATENATE(VLOOKUP(OFFSET(女子!$B$15,3*A199,0),'登録データ（女）'!$A$3:$J$2395,9,FALSE)," ",VLOOKUP(OFFSET(女子!$B$15,3*A199,0),'登録データ（女）'!$A$3:$J$2395,10,FALSE)," ","(",LEFT(VLOOKUP(OFFSET(女子!$B$15,3*A199,0),'登録データ（女）'!$A$3:$J$2395,8,FALSE),2),")"))</f>
        <v/>
      </c>
      <c r="G199" s="1" t="str">
        <f>IF(B199="","",VLOOKUP(基本情報登録!$D$10,'登録データ（男）'!$M$3:$O$33,3,FALSE))</f>
        <v/>
      </c>
      <c r="M199" s="1" t="str">
        <f>IF(女子!BH215=0," notOP","OPN")</f>
        <v xml:space="preserve"> notOP</v>
      </c>
      <c r="N199" s="1" t="str">
        <f>IF(女子!BI215=0," notOP","OPN")</f>
        <v xml:space="preserve"> notOP</v>
      </c>
      <c r="O199" s="1" t="str">
        <f>IF(女子!BJ215=0," notOP","OPN")</f>
        <v xml:space="preserve"> notOP</v>
      </c>
    </row>
    <row r="200" spans="1:15">
      <c r="A200" s="1">
        <v>199</v>
      </c>
      <c r="E200" s="1" t="str">
        <f ca="1">IF($C200="","",CONCATENATE(VLOOKUP(OFFSET(女子!$B$15,3*A200,0),'登録データ（女）'!$A$3:$J$2395,9,FALSE)," ",VLOOKUP(OFFSET(女子!$B$15,3*A200,0),'登録データ（女）'!$A$3:$J$2395,10,FALSE)," ","(",LEFT(VLOOKUP(OFFSET(女子!$B$15,3*A200,0),'登録データ（女）'!$A$3:$J$2395,8,FALSE),2),")"))</f>
        <v/>
      </c>
      <c r="G200" s="1" t="str">
        <f>IF(B200="","",VLOOKUP(基本情報登録!$D$10,'登録データ（男）'!$M$3:$O$33,3,FALSE))</f>
        <v/>
      </c>
      <c r="M200" s="1" t="str">
        <f>IF(女子!BH216=0," notOP","OPN")</f>
        <v xml:space="preserve"> notOP</v>
      </c>
      <c r="N200" s="1" t="str">
        <f>IF(女子!BI216=0," notOP","OPN")</f>
        <v xml:space="preserve"> notOP</v>
      </c>
      <c r="O200" s="1" t="str">
        <f>IF(女子!BJ216=0," notOP","OPN")</f>
        <v xml:space="preserve"> notOP</v>
      </c>
    </row>
    <row r="201" spans="1:15">
      <c r="A201" s="1">
        <v>200</v>
      </c>
      <c r="E201" s="1" t="str">
        <f ca="1">IF($C201="","",CONCATENATE(VLOOKUP(OFFSET(女子!$B$15,3*A201,0),'登録データ（女）'!$A$3:$J$2395,9,FALSE)," ",VLOOKUP(OFFSET(女子!$B$15,3*A201,0),'登録データ（女）'!$A$3:$J$2395,10,FALSE)," ","(",LEFT(VLOOKUP(OFFSET(女子!$B$15,3*A201,0),'登録データ（女）'!$A$3:$J$2395,8,FALSE),2),")"))</f>
        <v/>
      </c>
      <c r="G201" s="1" t="str">
        <f>IF(B201="","",VLOOKUP(基本情報登録!$D$10,'登録データ（男）'!$M$3:$O$33,3,FALSE))</f>
        <v/>
      </c>
      <c r="M201" s="1" t="str">
        <f>IF(女子!BH217=0," notOP","OPN")</f>
        <v xml:space="preserve"> notOP</v>
      </c>
      <c r="N201" s="1" t="str">
        <f>IF(女子!BI217=0," notOP","OPN")</f>
        <v xml:space="preserve"> notOP</v>
      </c>
      <c r="O201" s="1" t="str">
        <f>IF(女子!BJ217=0," notOP","OPN")</f>
        <v xml:space="preserve"> notOP</v>
      </c>
    </row>
    <row r="202" spans="1:15">
      <c r="A202" s="1">
        <v>201</v>
      </c>
      <c r="E202" s="1" t="str">
        <f ca="1">IF($C202="","",CONCATENATE(VLOOKUP(OFFSET(女子!$B$15,3*A202,0),'登録データ（女）'!$A$3:$J$2395,9,FALSE)," ",VLOOKUP(OFFSET(女子!$B$15,3*A202,0),'登録データ（女）'!$A$3:$J$2395,10,FALSE)," ","(",LEFT(VLOOKUP(OFFSET(女子!$B$15,3*A202,0),'登録データ（女）'!$A$3:$J$2395,8,FALSE),2),")"))</f>
        <v/>
      </c>
      <c r="G202" s="1" t="str">
        <f>IF(B202="","",VLOOKUP(基本情報登録!$D$10,'登録データ（男）'!$M$3:$O$33,3,FALSE))</f>
        <v/>
      </c>
      <c r="M202" s="1" t="str">
        <f>IF(女子!BH218=0," notOP","OPN")</f>
        <v xml:space="preserve"> notOP</v>
      </c>
      <c r="N202" s="1" t="str">
        <f>IF(女子!BI218=0," notOP","OPN")</f>
        <v xml:space="preserve"> notOP</v>
      </c>
      <c r="O202" s="1" t="str">
        <f>IF(女子!BJ218=0," notOP","OPN")</f>
        <v xml:space="preserve"> notOP</v>
      </c>
    </row>
    <row r="203" spans="1:15">
      <c r="A203" s="1">
        <v>202</v>
      </c>
      <c r="E203" s="1" t="str">
        <f ca="1">IF($C203="","",CONCATENATE(VLOOKUP(OFFSET(女子!$B$15,3*A203,0),'登録データ（女）'!$A$3:$J$2395,9,FALSE)," ",VLOOKUP(OFFSET(女子!$B$15,3*A203,0),'登録データ（女）'!$A$3:$J$2395,10,FALSE)," ","(",LEFT(VLOOKUP(OFFSET(女子!$B$15,3*A203,0),'登録データ（女）'!$A$3:$J$2395,8,FALSE),2),")"))</f>
        <v/>
      </c>
      <c r="G203" s="1" t="str">
        <f>IF(B203="","",VLOOKUP(基本情報登録!$D$10,'登録データ（男）'!$M$3:$O$33,3,FALSE))</f>
        <v/>
      </c>
      <c r="M203" s="1" t="str">
        <f>IF(女子!BH219=0," notOP","OPN")</f>
        <v xml:space="preserve"> notOP</v>
      </c>
      <c r="N203" s="1" t="str">
        <f>IF(女子!BI219=0," notOP","OPN")</f>
        <v xml:space="preserve"> notOP</v>
      </c>
      <c r="O203" s="1" t="str">
        <f>IF(女子!BJ219=0," notOP","OPN")</f>
        <v xml:space="preserve"> notOP</v>
      </c>
    </row>
    <row r="204" spans="1:15">
      <c r="A204" s="1">
        <v>203</v>
      </c>
      <c r="E204" s="1" t="str">
        <f ca="1">IF($C204="","",CONCATENATE(VLOOKUP(OFFSET(女子!$B$15,3*A204,0),'登録データ（女）'!$A$3:$J$2395,9,FALSE)," ",VLOOKUP(OFFSET(女子!$B$15,3*A204,0),'登録データ（女）'!$A$3:$J$2395,10,FALSE)," ","(",LEFT(VLOOKUP(OFFSET(女子!$B$15,3*A204,0),'登録データ（女）'!$A$3:$J$2395,8,FALSE),2),")"))</f>
        <v/>
      </c>
      <c r="G204" s="1" t="str">
        <f>IF(B204="","",VLOOKUP(基本情報登録!$D$10,'登録データ（男）'!$M$3:$O$33,3,FALSE))</f>
        <v/>
      </c>
      <c r="M204" s="1" t="str">
        <f>IF(女子!BH220=0," notOP","OPN")</f>
        <v xml:space="preserve"> notOP</v>
      </c>
      <c r="N204" s="1" t="str">
        <f>IF(女子!BI220=0," notOP","OPN")</f>
        <v xml:space="preserve"> notOP</v>
      </c>
      <c r="O204" s="1" t="str">
        <f>IF(女子!BJ220=0," notOP","OPN")</f>
        <v xml:space="preserve"> notOP</v>
      </c>
    </row>
    <row r="205" spans="1:15">
      <c r="A205" s="1">
        <v>204</v>
      </c>
      <c r="E205" s="1" t="str">
        <f ca="1">IF($C205="","",CONCATENATE(VLOOKUP(OFFSET(女子!$B$15,3*A205,0),'登録データ（女）'!$A$3:$J$2395,9,FALSE)," ",VLOOKUP(OFFSET(女子!$B$15,3*A205,0),'登録データ（女）'!$A$3:$J$2395,10,FALSE)," ","(",LEFT(VLOOKUP(OFFSET(女子!$B$15,3*A205,0),'登録データ（女）'!$A$3:$J$2395,8,FALSE),2),")"))</f>
        <v/>
      </c>
      <c r="G205" s="1" t="str">
        <f>IF(B205="","",VLOOKUP(基本情報登録!$D$10,'登録データ（男）'!$M$3:$O$33,3,FALSE))</f>
        <v/>
      </c>
      <c r="M205" s="1" t="str">
        <f>IF(女子!BH221=0," notOP","OPN")</f>
        <v xml:space="preserve"> notOP</v>
      </c>
      <c r="N205" s="1" t="str">
        <f>IF(女子!BI221=0," notOP","OPN")</f>
        <v xml:space="preserve"> notOP</v>
      </c>
      <c r="O205" s="1" t="str">
        <f>IF(女子!BJ221=0," notOP","OPN")</f>
        <v xml:space="preserve"> notOP</v>
      </c>
    </row>
    <row r="206" spans="1:15">
      <c r="A206" s="1">
        <v>205</v>
      </c>
      <c r="E206" s="1" t="str">
        <f ca="1">IF($C206="","",CONCATENATE(VLOOKUP(OFFSET(女子!$B$15,3*A206,0),'登録データ（女）'!$A$3:$J$2395,9,FALSE)," ",VLOOKUP(OFFSET(女子!$B$15,3*A206,0),'登録データ（女）'!$A$3:$J$2395,10,FALSE)," ","(",LEFT(VLOOKUP(OFFSET(女子!$B$15,3*A206,0),'登録データ（女）'!$A$3:$J$2395,8,FALSE),2),")"))</f>
        <v/>
      </c>
      <c r="G206" s="1" t="str">
        <f>IF(B206="","",VLOOKUP(基本情報登録!$D$10,'登録データ（男）'!$M$3:$O$33,3,FALSE))</f>
        <v/>
      </c>
      <c r="M206" s="1" t="str">
        <f>IF(女子!BH222=0," notOP","OPN")</f>
        <v xml:space="preserve"> notOP</v>
      </c>
      <c r="N206" s="1" t="str">
        <f>IF(女子!BI222=0," notOP","OPN")</f>
        <v xml:space="preserve"> notOP</v>
      </c>
      <c r="O206" s="1" t="str">
        <f>IF(女子!BJ222=0," notOP","OPN")</f>
        <v xml:space="preserve"> notOP</v>
      </c>
    </row>
    <row r="207" spans="1:15">
      <c r="A207" s="1">
        <v>206</v>
      </c>
      <c r="E207" s="1" t="str">
        <f ca="1">IF($C207="","",CONCATENATE(VLOOKUP(OFFSET(女子!$B$15,3*A207,0),'登録データ（女）'!$A$3:$J$2395,9,FALSE)," ",VLOOKUP(OFFSET(女子!$B$15,3*A207,0),'登録データ（女）'!$A$3:$J$2395,10,FALSE)," ","(",LEFT(VLOOKUP(OFFSET(女子!$B$15,3*A207,0),'登録データ（女）'!$A$3:$J$2395,8,FALSE),2),")"))</f>
        <v/>
      </c>
      <c r="G207" s="1" t="str">
        <f>IF(B207="","",VLOOKUP(基本情報登録!$D$10,'登録データ（男）'!$M$3:$O$33,3,FALSE))</f>
        <v/>
      </c>
      <c r="M207" s="1" t="str">
        <f>IF(女子!BH223=0," notOP","OPN")</f>
        <v xml:space="preserve"> notOP</v>
      </c>
      <c r="N207" s="1" t="str">
        <f>IF(女子!BI223=0," notOP","OPN")</f>
        <v xml:space="preserve"> notOP</v>
      </c>
      <c r="O207" s="1" t="str">
        <f>IF(女子!BJ223=0," notOP","OPN")</f>
        <v xml:space="preserve"> notOP</v>
      </c>
    </row>
    <row r="208" spans="1:15">
      <c r="A208" s="1">
        <v>207</v>
      </c>
      <c r="E208" s="1" t="str">
        <f ca="1">IF($C208="","",CONCATENATE(VLOOKUP(OFFSET(女子!$B$15,3*A208,0),'登録データ（女）'!$A$3:$J$2395,9,FALSE)," ",VLOOKUP(OFFSET(女子!$B$15,3*A208,0),'登録データ（女）'!$A$3:$J$2395,10,FALSE)," ","(",LEFT(VLOOKUP(OFFSET(女子!$B$15,3*A208,0),'登録データ（女）'!$A$3:$J$2395,8,FALSE),2),")"))</f>
        <v/>
      </c>
      <c r="G208" s="1" t="str">
        <f>IF(B208="","",VLOOKUP(基本情報登録!$D$10,'登録データ（男）'!$M$3:$O$33,3,FALSE))</f>
        <v/>
      </c>
      <c r="M208" s="1" t="str">
        <f>IF(女子!BH224=0," notOP","OPN")</f>
        <v xml:space="preserve"> notOP</v>
      </c>
      <c r="N208" s="1" t="str">
        <f>IF(女子!BI224=0," notOP","OPN")</f>
        <v xml:space="preserve"> notOP</v>
      </c>
      <c r="O208" s="1" t="str">
        <f>IF(女子!BJ224=0," notOP","OPN")</f>
        <v xml:space="preserve"> notOP</v>
      </c>
    </row>
    <row r="209" spans="1:15">
      <c r="A209" s="1">
        <v>208</v>
      </c>
      <c r="E209" s="1" t="str">
        <f ca="1">IF($C209="","",CONCATENATE(VLOOKUP(OFFSET(女子!$B$15,3*A209,0),'登録データ（女）'!$A$3:$J$2395,9,FALSE)," ",VLOOKUP(OFFSET(女子!$B$15,3*A209,0),'登録データ（女）'!$A$3:$J$2395,10,FALSE)," ","(",LEFT(VLOOKUP(OFFSET(女子!$B$15,3*A209,0),'登録データ（女）'!$A$3:$J$2395,8,FALSE),2),")"))</f>
        <v/>
      </c>
      <c r="G209" s="1" t="str">
        <f>IF(B209="","",VLOOKUP(基本情報登録!$D$10,'登録データ（男）'!$M$3:$O$33,3,FALSE))</f>
        <v/>
      </c>
      <c r="M209" s="1" t="str">
        <f>IF(女子!BH225=0," notOP","OPN")</f>
        <v xml:space="preserve"> notOP</v>
      </c>
      <c r="N209" s="1" t="str">
        <f>IF(女子!BI225=0," notOP","OPN")</f>
        <v xml:space="preserve"> notOP</v>
      </c>
      <c r="O209" s="1" t="str">
        <f>IF(女子!BJ225=0," notOP","OPN")</f>
        <v xml:space="preserve"> notOP</v>
      </c>
    </row>
    <row r="210" spans="1:15">
      <c r="A210" s="1">
        <v>209</v>
      </c>
      <c r="E210" s="1" t="str">
        <f ca="1">IF($C210="","",CONCATENATE(VLOOKUP(OFFSET(女子!$B$15,3*A210,0),'登録データ（女）'!$A$3:$J$2395,9,FALSE)," ",VLOOKUP(OFFSET(女子!$B$15,3*A210,0),'登録データ（女）'!$A$3:$J$2395,10,FALSE)," ","(",LEFT(VLOOKUP(OFFSET(女子!$B$15,3*A210,0),'登録データ（女）'!$A$3:$J$2395,8,FALSE),2),")"))</f>
        <v/>
      </c>
      <c r="G210" s="1" t="str">
        <f>IF(B210="","",VLOOKUP(基本情報登録!$D$10,'登録データ（男）'!$M$3:$O$33,3,FALSE))</f>
        <v/>
      </c>
      <c r="M210" s="1" t="str">
        <f>IF(女子!BH226=0," notOP","OPN")</f>
        <v xml:space="preserve"> notOP</v>
      </c>
      <c r="N210" s="1" t="str">
        <f>IF(女子!BI226=0," notOP","OPN")</f>
        <v xml:space="preserve"> notOP</v>
      </c>
      <c r="O210" s="1" t="str">
        <f>IF(女子!BJ226=0," notOP","OPN")</f>
        <v xml:space="preserve"> notOP</v>
      </c>
    </row>
    <row r="211" spans="1:15">
      <c r="A211" s="1">
        <v>210</v>
      </c>
      <c r="E211" s="1" t="str">
        <f ca="1">IF($C211="","",CONCATENATE(VLOOKUP(OFFSET(女子!$B$15,3*A211,0),'登録データ（女）'!$A$3:$J$2395,9,FALSE)," ",VLOOKUP(OFFSET(女子!$B$15,3*A211,0),'登録データ（女）'!$A$3:$J$2395,10,FALSE)," ","(",LEFT(VLOOKUP(OFFSET(女子!$B$15,3*A211,0),'登録データ（女）'!$A$3:$J$2395,8,FALSE),2),")"))</f>
        <v/>
      </c>
      <c r="G211" s="1" t="str">
        <f>IF(B211="","",VLOOKUP(基本情報登録!$D$10,'登録データ（男）'!$M$3:$O$33,3,FALSE))</f>
        <v/>
      </c>
      <c r="M211" s="1" t="str">
        <f>IF(女子!BH227=0," notOP","OPN")</f>
        <v xml:space="preserve"> notOP</v>
      </c>
      <c r="N211" s="1" t="str">
        <f>IF(女子!BI227=0," notOP","OPN")</f>
        <v xml:space="preserve"> notOP</v>
      </c>
      <c r="O211" s="1" t="str">
        <f>IF(女子!BJ227=0," notOP","OPN")</f>
        <v xml:space="preserve"> notOP</v>
      </c>
    </row>
    <row r="212" spans="1:15">
      <c r="A212" s="1">
        <v>211</v>
      </c>
      <c r="E212" s="1" t="str">
        <f ca="1">IF($C212="","",CONCATENATE(VLOOKUP(OFFSET(女子!$B$15,3*A212,0),'登録データ（女）'!$A$3:$J$2395,9,FALSE)," ",VLOOKUP(OFFSET(女子!$B$15,3*A212,0),'登録データ（女）'!$A$3:$J$2395,10,FALSE)," ","(",LEFT(VLOOKUP(OFFSET(女子!$B$15,3*A212,0),'登録データ（女）'!$A$3:$J$2395,8,FALSE),2),")"))</f>
        <v/>
      </c>
      <c r="G212" s="1" t="str">
        <f>IF(B212="","",VLOOKUP(基本情報登録!$D$10,'登録データ（男）'!$M$3:$O$33,3,FALSE))</f>
        <v/>
      </c>
      <c r="M212" s="1" t="str">
        <f>IF(女子!BH228=0," notOP","OPN")</f>
        <v xml:space="preserve"> notOP</v>
      </c>
      <c r="N212" s="1" t="str">
        <f>IF(女子!BI228=0," notOP","OPN")</f>
        <v xml:space="preserve"> notOP</v>
      </c>
      <c r="O212" s="1" t="str">
        <f>IF(女子!BJ228=0," notOP","OPN")</f>
        <v xml:space="preserve"> notOP</v>
      </c>
    </row>
    <row r="213" spans="1:15">
      <c r="A213" s="1">
        <v>212</v>
      </c>
      <c r="E213" s="1" t="str">
        <f ca="1">IF($C213="","",CONCATENATE(VLOOKUP(OFFSET(女子!$B$15,3*A213,0),'登録データ（女）'!$A$3:$J$2395,9,FALSE)," ",VLOOKUP(OFFSET(女子!$B$15,3*A213,0),'登録データ（女）'!$A$3:$J$2395,10,FALSE)," ","(",LEFT(VLOOKUP(OFFSET(女子!$B$15,3*A213,0),'登録データ（女）'!$A$3:$J$2395,8,FALSE),2),")"))</f>
        <v/>
      </c>
      <c r="G213" s="1" t="str">
        <f>IF(B213="","",VLOOKUP(基本情報登録!$D$10,'登録データ（男）'!$M$3:$O$33,3,FALSE))</f>
        <v/>
      </c>
      <c r="M213" s="1" t="str">
        <f>IF(女子!BH229=0," notOP","OPN")</f>
        <v xml:space="preserve"> notOP</v>
      </c>
      <c r="N213" s="1" t="str">
        <f>IF(女子!BI229=0," notOP","OPN")</f>
        <v xml:space="preserve"> notOP</v>
      </c>
      <c r="O213" s="1" t="str">
        <f>IF(女子!BJ229=0," notOP","OPN")</f>
        <v xml:space="preserve"> notOP</v>
      </c>
    </row>
    <row r="214" spans="1:15">
      <c r="A214" s="1">
        <v>213</v>
      </c>
      <c r="E214" s="1" t="str">
        <f ca="1">IF($C214="","",CONCATENATE(VLOOKUP(OFFSET(女子!$B$15,3*A214,0),'登録データ（女）'!$A$3:$J$2395,9,FALSE)," ",VLOOKUP(OFFSET(女子!$B$15,3*A214,0),'登録データ（女）'!$A$3:$J$2395,10,FALSE)," ","(",LEFT(VLOOKUP(OFFSET(女子!$B$15,3*A214,0),'登録データ（女）'!$A$3:$J$2395,8,FALSE),2),")"))</f>
        <v/>
      </c>
      <c r="G214" s="1" t="str">
        <f>IF(B214="","",VLOOKUP(基本情報登録!$D$10,'登録データ（男）'!$M$3:$O$33,3,FALSE))</f>
        <v/>
      </c>
      <c r="M214" s="1" t="str">
        <f>IF(女子!BH230=0," notOP","OPN")</f>
        <v xml:space="preserve"> notOP</v>
      </c>
      <c r="N214" s="1" t="str">
        <f>IF(女子!BI230=0," notOP","OPN")</f>
        <v xml:space="preserve"> notOP</v>
      </c>
      <c r="O214" s="1" t="str">
        <f>IF(女子!BJ230=0," notOP","OPN")</f>
        <v xml:space="preserve"> notOP</v>
      </c>
    </row>
    <row r="215" spans="1:15">
      <c r="A215" s="1">
        <v>214</v>
      </c>
      <c r="E215" s="1" t="str">
        <f ca="1">IF($C215="","",CONCATENATE(VLOOKUP(OFFSET(女子!$B$15,3*A215,0),'登録データ（女）'!$A$3:$J$2395,9,FALSE)," ",VLOOKUP(OFFSET(女子!$B$15,3*A215,0),'登録データ（女）'!$A$3:$J$2395,10,FALSE)," ","(",LEFT(VLOOKUP(OFFSET(女子!$B$15,3*A215,0),'登録データ（女）'!$A$3:$J$2395,8,FALSE),2),")"))</f>
        <v/>
      </c>
      <c r="G215" s="1" t="str">
        <f>IF(B215="","",VLOOKUP(基本情報登録!$D$10,'登録データ（男）'!$M$3:$O$33,3,FALSE))</f>
        <v/>
      </c>
      <c r="M215" s="1" t="str">
        <f>IF(女子!BH231=0," notOP","OPN")</f>
        <v xml:space="preserve"> notOP</v>
      </c>
      <c r="N215" s="1" t="str">
        <f>IF(女子!BI231=0," notOP","OPN")</f>
        <v xml:space="preserve"> notOP</v>
      </c>
      <c r="O215" s="1" t="str">
        <f>IF(女子!BJ231=0," notOP","OPN")</f>
        <v xml:space="preserve"> notOP</v>
      </c>
    </row>
    <row r="216" spans="1:15">
      <c r="A216" s="1">
        <v>215</v>
      </c>
      <c r="E216" s="1" t="str">
        <f ca="1">IF($C216="","",CONCATENATE(VLOOKUP(OFFSET(女子!$B$15,3*A216,0),'登録データ（女）'!$A$3:$J$2395,9,FALSE)," ",VLOOKUP(OFFSET(女子!$B$15,3*A216,0),'登録データ（女）'!$A$3:$J$2395,10,FALSE)," ","(",LEFT(VLOOKUP(OFFSET(女子!$B$15,3*A216,0),'登録データ（女）'!$A$3:$J$2395,8,FALSE),2),")"))</f>
        <v/>
      </c>
      <c r="G216" s="1" t="str">
        <f>IF(B216="","",VLOOKUP(基本情報登録!$D$10,'登録データ（男）'!$M$3:$O$33,3,FALSE))</f>
        <v/>
      </c>
      <c r="M216" s="1" t="str">
        <f>IF(女子!BH232=0," notOP","OPN")</f>
        <v xml:space="preserve"> notOP</v>
      </c>
      <c r="N216" s="1" t="str">
        <f>IF(女子!BI232=0," notOP","OPN")</f>
        <v xml:space="preserve"> notOP</v>
      </c>
      <c r="O216" s="1" t="str">
        <f>IF(女子!BJ232=0," notOP","OPN")</f>
        <v xml:space="preserve"> notOP</v>
      </c>
    </row>
    <row r="217" spans="1:15">
      <c r="A217" s="1">
        <v>216</v>
      </c>
      <c r="E217" s="1" t="str">
        <f ca="1">IF($C217="","",CONCATENATE(VLOOKUP(OFFSET(女子!$B$15,3*A217,0),'登録データ（女）'!$A$3:$J$2395,9,FALSE)," ",VLOOKUP(OFFSET(女子!$B$15,3*A217,0),'登録データ（女）'!$A$3:$J$2395,10,FALSE)," ","(",LEFT(VLOOKUP(OFFSET(女子!$B$15,3*A217,0),'登録データ（女）'!$A$3:$J$2395,8,FALSE),2),")"))</f>
        <v/>
      </c>
      <c r="G217" s="1" t="str">
        <f>IF(B217="","",VLOOKUP(基本情報登録!$D$10,'登録データ（男）'!$M$3:$O$33,3,FALSE))</f>
        <v/>
      </c>
      <c r="M217" s="1" t="str">
        <f>IF(女子!BH233=0," notOP","OPN")</f>
        <v xml:space="preserve"> notOP</v>
      </c>
      <c r="N217" s="1" t="str">
        <f>IF(女子!BI233=0," notOP","OPN")</f>
        <v xml:space="preserve"> notOP</v>
      </c>
      <c r="O217" s="1" t="str">
        <f>IF(女子!BJ233=0," notOP","OPN")</f>
        <v xml:space="preserve"> notOP</v>
      </c>
    </row>
    <row r="218" spans="1:15">
      <c r="A218" s="1">
        <v>217</v>
      </c>
      <c r="E218" s="1" t="str">
        <f ca="1">IF($C218="","",CONCATENATE(VLOOKUP(OFFSET(女子!$B$15,3*A218,0),'登録データ（女）'!$A$3:$J$2395,9,FALSE)," ",VLOOKUP(OFFSET(女子!$B$15,3*A218,0),'登録データ（女）'!$A$3:$J$2395,10,FALSE)," ","(",LEFT(VLOOKUP(OFFSET(女子!$B$15,3*A218,0),'登録データ（女）'!$A$3:$J$2395,8,FALSE),2),")"))</f>
        <v/>
      </c>
      <c r="G218" s="1" t="str">
        <f>IF(B218="","",VLOOKUP(基本情報登録!$D$10,'登録データ（男）'!$M$3:$O$33,3,FALSE))</f>
        <v/>
      </c>
      <c r="M218" s="1" t="str">
        <f>IF(女子!BH234=0," notOP","OPN")</f>
        <v xml:space="preserve"> notOP</v>
      </c>
      <c r="N218" s="1" t="str">
        <f>IF(女子!BI234=0," notOP","OPN")</f>
        <v xml:space="preserve"> notOP</v>
      </c>
      <c r="O218" s="1" t="str">
        <f>IF(女子!BJ234=0," notOP","OPN")</f>
        <v xml:space="preserve"> notOP</v>
      </c>
    </row>
    <row r="219" spans="1:15">
      <c r="A219" s="1">
        <v>218</v>
      </c>
      <c r="E219" s="1" t="str">
        <f ca="1">IF($C219="","",CONCATENATE(VLOOKUP(OFFSET(女子!$B$15,3*A219,0),'登録データ（女）'!$A$3:$J$2395,9,FALSE)," ",VLOOKUP(OFFSET(女子!$B$15,3*A219,0),'登録データ（女）'!$A$3:$J$2395,10,FALSE)," ","(",LEFT(VLOOKUP(OFFSET(女子!$B$15,3*A219,0),'登録データ（女）'!$A$3:$J$2395,8,FALSE),2),")"))</f>
        <v/>
      </c>
      <c r="G219" s="1" t="str">
        <f>IF(B219="","",VLOOKUP(基本情報登録!$D$10,'登録データ（男）'!$M$3:$O$33,3,FALSE))</f>
        <v/>
      </c>
      <c r="M219" s="1" t="str">
        <f>IF(女子!BH235=0," notOP","OPN")</f>
        <v xml:space="preserve"> notOP</v>
      </c>
      <c r="N219" s="1" t="str">
        <f>IF(女子!BI235=0," notOP","OPN")</f>
        <v xml:space="preserve"> notOP</v>
      </c>
      <c r="O219" s="1" t="str">
        <f>IF(女子!BJ235=0," notOP","OPN")</f>
        <v xml:space="preserve"> notOP</v>
      </c>
    </row>
    <row r="220" spans="1:15">
      <c r="A220" s="1">
        <v>219</v>
      </c>
      <c r="E220" s="1" t="str">
        <f ca="1">IF($C220="","",CONCATENATE(VLOOKUP(OFFSET(女子!$B$15,3*A220,0),'登録データ（女）'!$A$3:$J$2395,9,FALSE)," ",VLOOKUP(OFFSET(女子!$B$15,3*A220,0),'登録データ（女）'!$A$3:$J$2395,10,FALSE)," ","(",LEFT(VLOOKUP(OFFSET(女子!$B$15,3*A220,0),'登録データ（女）'!$A$3:$J$2395,8,FALSE),2),")"))</f>
        <v/>
      </c>
      <c r="G220" s="1" t="str">
        <f>IF(B220="","",VLOOKUP(基本情報登録!$D$10,'登録データ（男）'!$M$3:$O$33,3,FALSE))</f>
        <v/>
      </c>
      <c r="M220" s="1" t="str">
        <f>IF(女子!BH236=0," notOP","OPN")</f>
        <v xml:space="preserve"> notOP</v>
      </c>
      <c r="N220" s="1" t="str">
        <f>IF(女子!BI236=0," notOP","OPN")</f>
        <v xml:space="preserve"> notOP</v>
      </c>
      <c r="O220" s="1" t="str">
        <f>IF(女子!BJ236=0," notOP","OPN")</f>
        <v xml:space="preserve"> notOP</v>
      </c>
    </row>
    <row r="221" spans="1:15">
      <c r="A221" s="1">
        <v>220</v>
      </c>
      <c r="E221" s="1" t="str">
        <f ca="1">IF($C221="","",CONCATENATE(VLOOKUP(OFFSET(女子!$B$15,3*A221,0),'登録データ（女）'!$A$3:$J$2395,9,FALSE)," ",VLOOKUP(OFFSET(女子!$B$15,3*A221,0),'登録データ（女）'!$A$3:$J$2395,10,FALSE)," ","(",LEFT(VLOOKUP(OFFSET(女子!$B$15,3*A221,0),'登録データ（女）'!$A$3:$J$2395,8,FALSE),2),")"))</f>
        <v/>
      </c>
      <c r="G221" s="1" t="str">
        <f>IF(B221="","",VLOOKUP(基本情報登録!$D$10,'登録データ（男）'!$M$3:$O$33,3,FALSE))</f>
        <v/>
      </c>
      <c r="M221" s="1" t="str">
        <f>IF(女子!BH237=0," notOP","OPN")</f>
        <v xml:space="preserve"> notOP</v>
      </c>
      <c r="N221" s="1" t="str">
        <f>IF(女子!BI237=0," notOP","OPN")</f>
        <v xml:space="preserve"> notOP</v>
      </c>
      <c r="O221" s="1" t="str">
        <f>IF(女子!BJ237=0," notOP","OPN")</f>
        <v xml:space="preserve"> notOP</v>
      </c>
    </row>
    <row r="222" spans="1:15">
      <c r="A222" s="1">
        <v>221</v>
      </c>
      <c r="E222" s="1" t="str">
        <f ca="1">IF($C222="","",CONCATENATE(VLOOKUP(OFFSET(女子!$B$15,3*A222,0),'登録データ（女）'!$A$3:$J$2395,9,FALSE)," ",VLOOKUP(OFFSET(女子!$B$15,3*A222,0),'登録データ（女）'!$A$3:$J$2395,10,FALSE)," ","(",LEFT(VLOOKUP(OFFSET(女子!$B$15,3*A222,0),'登録データ（女）'!$A$3:$J$2395,8,FALSE),2),")"))</f>
        <v/>
      </c>
      <c r="G222" s="1" t="str">
        <f>IF(B222="","",VLOOKUP(基本情報登録!$D$10,'登録データ（男）'!$M$3:$O$33,3,FALSE))</f>
        <v/>
      </c>
      <c r="M222" s="1" t="str">
        <f>IF(女子!BH238=0," notOP","OPN")</f>
        <v xml:space="preserve"> notOP</v>
      </c>
      <c r="N222" s="1" t="str">
        <f>IF(女子!BI238=0," notOP","OPN")</f>
        <v xml:space="preserve"> notOP</v>
      </c>
      <c r="O222" s="1" t="str">
        <f>IF(女子!BJ238=0," notOP","OPN")</f>
        <v xml:space="preserve"> notOP</v>
      </c>
    </row>
    <row r="223" spans="1:15">
      <c r="A223" s="1">
        <v>222</v>
      </c>
      <c r="E223" s="1" t="str">
        <f ca="1">IF($C223="","",CONCATENATE(VLOOKUP(OFFSET(女子!$B$15,3*A223,0),'登録データ（女）'!$A$3:$J$2395,9,FALSE)," ",VLOOKUP(OFFSET(女子!$B$15,3*A223,0),'登録データ（女）'!$A$3:$J$2395,10,FALSE)," ","(",LEFT(VLOOKUP(OFFSET(女子!$B$15,3*A223,0),'登録データ（女）'!$A$3:$J$2395,8,FALSE),2),")"))</f>
        <v/>
      </c>
      <c r="G223" s="1" t="str">
        <f>IF(B223="","",VLOOKUP(基本情報登録!$D$10,'登録データ（男）'!$M$3:$O$33,3,FALSE))</f>
        <v/>
      </c>
      <c r="M223" s="1" t="str">
        <f>IF(女子!BH239=0," notOP","OPN")</f>
        <v xml:space="preserve"> notOP</v>
      </c>
      <c r="N223" s="1" t="str">
        <f>IF(女子!BI239=0," notOP","OPN")</f>
        <v xml:space="preserve"> notOP</v>
      </c>
      <c r="O223" s="1" t="str">
        <f>IF(女子!BJ239=0," notOP","OPN")</f>
        <v xml:space="preserve"> notOP</v>
      </c>
    </row>
    <row r="224" spans="1:15">
      <c r="A224" s="1">
        <v>223</v>
      </c>
      <c r="E224" s="1" t="str">
        <f ca="1">IF($C224="","",CONCATENATE(VLOOKUP(OFFSET(女子!$B$15,3*A224,0),'登録データ（女）'!$A$3:$J$2395,9,FALSE)," ",VLOOKUP(OFFSET(女子!$B$15,3*A224,0),'登録データ（女）'!$A$3:$J$2395,10,FALSE)," ","(",LEFT(VLOOKUP(OFFSET(女子!$B$15,3*A224,0),'登録データ（女）'!$A$3:$J$2395,8,FALSE),2),")"))</f>
        <v/>
      </c>
      <c r="G224" s="1" t="str">
        <f>IF(B224="","",VLOOKUP(基本情報登録!$D$10,'登録データ（男）'!$M$3:$O$33,3,FALSE))</f>
        <v/>
      </c>
      <c r="M224" s="1" t="str">
        <f>IF(女子!BH240=0," notOP","OPN")</f>
        <v xml:space="preserve"> notOP</v>
      </c>
      <c r="N224" s="1" t="str">
        <f>IF(女子!BI240=0," notOP","OPN")</f>
        <v xml:space="preserve"> notOP</v>
      </c>
      <c r="O224" s="1" t="str">
        <f>IF(女子!BJ240=0," notOP","OPN")</f>
        <v xml:space="preserve"> notOP</v>
      </c>
    </row>
    <row r="225" spans="1:15">
      <c r="A225" s="1">
        <v>224</v>
      </c>
      <c r="E225" s="1" t="str">
        <f ca="1">IF($C225="","",CONCATENATE(VLOOKUP(OFFSET(女子!$B$15,3*A225,0),'登録データ（女）'!$A$3:$J$2395,9,FALSE)," ",VLOOKUP(OFFSET(女子!$B$15,3*A225,0),'登録データ（女）'!$A$3:$J$2395,10,FALSE)," ","(",LEFT(VLOOKUP(OFFSET(女子!$B$15,3*A225,0),'登録データ（女）'!$A$3:$J$2395,8,FALSE),2),")"))</f>
        <v/>
      </c>
      <c r="G225" s="1" t="str">
        <f>IF(B225="","",VLOOKUP(基本情報登録!$D$10,'登録データ（男）'!$M$3:$O$33,3,FALSE))</f>
        <v/>
      </c>
      <c r="M225" s="1" t="str">
        <f>IF(女子!BH241=0," notOP","OPN")</f>
        <v xml:space="preserve"> notOP</v>
      </c>
      <c r="N225" s="1" t="str">
        <f>IF(女子!BI241=0," notOP","OPN")</f>
        <v xml:space="preserve"> notOP</v>
      </c>
      <c r="O225" s="1" t="str">
        <f>IF(女子!BJ241=0," notOP","OPN")</f>
        <v xml:space="preserve"> notOP</v>
      </c>
    </row>
    <row r="226" spans="1:15">
      <c r="A226" s="1">
        <v>225</v>
      </c>
      <c r="E226" s="1" t="str">
        <f ca="1">IF($C226="","",CONCATENATE(VLOOKUP(OFFSET(女子!$B$15,3*A226,0),'登録データ（女）'!$A$3:$J$2395,9,FALSE)," ",VLOOKUP(OFFSET(女子!$B$15,3*A226,0),'登録データ（女）'!$A$3:$J$2395,10,FALSE)," ","(",LEFT(VLOOKUP(OFFSET(女子!$B$15,3*A226,0),'登録データ（女）'!$A$3:$J$2395,8,FALSE),2),")"))</f>
        <v/>
      </c>
      <c r="G226" s="1" t="str">
        <f>IF(B226="","",VLOOKUP(基本情報登録!$D$10,'登録データ（男）'!$M$3:$O$33,3,FALSE))</f>
        <v/>
      </c>
      <c r="M226" s="1" t="str">
        <f>IF(女子!BH242=0," notOP","OPN")</f>
        <v xml:space="preserve"> notOP</v>
      </c>
      <c r="N226" s="1" t="str">
        <f>IF(女子!BI242=0," notOP","OPN")</f>
        <v xml:space="preserve"> notOP</v>
      </c>
      <c r="O226" s="1" t="str">
        <f>IF(女子!BJ242=0," notOP","OPN")</f>
        <v xml:space="preserve"> notOP</v>
      </c>
    </row>
    <row r="227" spans="1:15">
      <c r="A227" s="1">
        <v>226</v>
      </c>
      <c r="E227" s="1" t="str">
        <f ca="1">IF($C227="","",CONCATENATE(VLOOKUP(OFFSET(女子!$B$15,3*A227,0),'登録データ（女）'!$A$3:$J$2395,9,FALSE)," ",VLOOKUP(OFFSET(女子!$B$15,3*A227,0),'登録データ（女）'!$A$3:$J$2395,10,FALSE)," ","(",LEFT(VLOOKUP(OFFSET(女子!$B$15,3*A227,0),'登録データ（女）'!$A$3:$J$2395,8,FALSE),2),")"))</f>
        <v/>
      </c>
      <c r="G227" s="1" t="str">
        <f>IF(B227="","",VLOOKUP(基本情報登録!$D$10,'登録データ（男）'!$M$3:$O$33,3,FALSE))</f>
        <v/>
      </c>
      <c r="M227" s="1" t="str">
        <f>IF(女子!BH243=0," notOP","OPN")</f>
        <v xml:space="preserve"> notOP</v>
      </c>
      <c r="N227" s="1" t="str">
        <f>IF(女子!BI243=0," notOP","OPN")</f>
        <v xml:space="preserve"> notOP</v>
      </c>
      <c r="O227" s="1" t="str">
        <f>IF(女子!BJ243=0," notOP","OPN")</f>
        <v xml:space="preserve"> notOP</v>
      </c>
    </row>
    <row r="228" spans="1:15">
      <c r="A228" s="1">
        <v>227</v>
      </c>
      <c r="E228" s="1" t="str">
        <f ca="1">IF($C228="","",CONCATENATE(VLOOKUP(OFFSET(女子!$B$15,3*A228,0),'登録データ（女）'!$A$3:$J$2395,9,FALSE)," ",VLOOKUP(OFFSET(女子!$B$15,3*A228,0),'登録データ（女）'!$A$3:$J$2395,10,FALSE)," ","(",LEFT(VLOOKUP(OFFSET(女子!$B$15,3*A228,0),'登録データ（女）'!$A$3:$J$2395,8,FALSE),2),")"))</f>
        <v/>
      </c>
      <c r="G228" s="1" t="str">
        <f>IF(B228="","",VLOOKUP(基本情報登録!$D$10,'登録データ（男）'!$M$3:$O$33,3,FALSE))</f>
        <v/>
      </c>
      <c r="M228" s="1" t="str">
        <f>IF(女子!BH244=0," notOP","OPN")</f>
        <v xml:space="preserve"> notOP</v>
      </c>
      <c r="N228" s="1" t="str">
        <f>IF(女子!BI244=0," notOP","OPN")</f>
        <v xml:space="preserve"> notOP</v>
      </c>
      <c r="O228" s="1" t="str">
        <f>IF(女子!BJ244=0," notOP","OPN")</f>
        <v xml:space="preserve"> notOP</v>
      </c>
    </row>
    <row r="229" spans="1:15">
      <c r="A229" s="1">
        <v>228</v>
      </c>
      <c r="E229" s="1" t="str">
        <f ca="1">IF($C229="","",CONCATENATE(VLOOKUP(OFFSET(女子!$B$15,3*A229,0),'登録データ（女）'!$A$3:$J$2395,9,FALSE)," ",VLOOKUP(OFFSET(女子!$B$15,3*A229,0),'登録データ（女）'!$A$3:$J$2395,10,FALSE)," ","(",LEFT(VLOOKUP(OFFSET(女子!$B$15,3*A229,0),'登録データ（女）'!$A$3:$J$2395,8,FALSE),2),")"))</f>
        <v/>
      </c>
      <c r="G229" s="1" t="str">
        <f>IF(B229="","",VLOOKUP(基本情報登録!$D$10,'登録データ（男）'!$M$3:$O$33,3,FALSE))</f>
        <v/>
      </c>
      <c r="M229" s="1" t="str">
        <f>IF(女子!BH245=0," notOP","OPN")</f>
        <v xml:space="preserve"> notOP</v>
      </c>
      <c r="N229" s="1" t="str">
        <f>IF(女子!BI245=0," notOP","OPN")</f>
        <v xml:space="preserve"> notOP</v>
      </c>
      <c r="O229" s="1" t="str">
        <f>IF(女子!BJ245=0," notOP","OPN")</f>
        <v xml:space="preserve"> notOP</v>
      </c>
    </row>
    <row r="230" spans="1:15">
      <c r="A230" s="1">
        <v>229</v>
      </c>
      <c r="E230" s="1" t="str">
        <f ca="1">IF($C230="","",CONCATENATE(VLOOKUP(OFFSET(女子!$B$15,3*A230,0),'登録データ（女）'!$A$3:$J$2395,9,FALSE)," ",VLOOKUP(OFFSET(女子!$B$15,3*A230,0),'登録データ（女）'!$A$3:$J$2395,10,FALSE)," ","(",LEFT(VLOOKUP(OFFSET(女子!$B$15,3*A230,0),'登録データ（女）'!$A$3:$J$2395,8,FALSE),2),")"))</f>
        <v/>
      </c>
      <c r="G230" s="1" t="str">
        <f>IF(B230="","",VLOOKUP(基本情報登録!$D$10,'登録データ（男）'!$M$3:$O$33,3,FALSE))</f>
        <v/>
      </c>
      <c r="M230" s="1" t="str">
        <f>IF(女子!BH246=0," notOP","OPN")</f>
        <v xml:space="preserve"> notOP</v>
      </c>
      <c r="N230" s="1" t="str">
        <f>IF(女子!BI246=0," notOP","OPN")</f>
        <v xml:space="preserve"> notOP</v>
      </c>
      <c r="O230" s="1" t="str">
        <f>IF(女子!BJ246=0," notOP","OPN")</f>
        <v xml:space="preserve"> notOP</v>
      </c>
    </row>
    <row r="231" spans="1:15">
      <c r="A231" s="1">
        <v>230</v>
      </c>
      <c r="E231" s="1" t="str">
        <f ca="1">IF($C231="","",CONCATENATE(VLOOKUP(OFFSET(女子!$B$15,3*A231,0),'登録データ（女）'!$A$3:$J$2395,9,FALSE)," ",VLOOKUP(OFFSET(女子!$B$15,3*A231,0),'登録データ（女）'!$A$3:$J$2395,10,FALSE)," ","(",LEFT(VLOOKUP(OFFSET(女子!$B$15,3*A231,0),'登録データ（女）'!$A$3:$J$2395,8,FALSE),2),")"))</f>
        <v/>
      </c>
      <c r="G231" s="1" t="str">
        <f>IF(B231="","",VLOOKUP(基本情報登録!$D$10,'登録データ（男）'!$M$3:$O$33,3,FALSE))</f>
        <v/>
      </c>
      <c r="M231" s="1" t="str">
        <f>IF(女子!BH247=0," notOP","OPN")</f>
        <v xml:space="preserve"> notOP</v>
      </c>
      <c r="N231" s="1" t="str">
        <f>IF(女子!BI247=0," notOP","OPN")</f>
        <v xml:space="preserve"> notOP</v>
      </c>
      <c r="O231" s="1" t="str">
        <f>IF(女子!BJ247=0," notOP","OPN")</f>
        <v xml:space="preserve"> notOP</v>
      </c>
    </row>
    <row r="232" spans="1:15">
      <c r="A232" s="1">
        <v>231</v>
      </c>
      <c r="E232" s="1" t="str">
        <f ca="1">IF($C232="","",CONCATENATE(VLOOKUP(OFFSET(女子!$B$15,3*A232,0),'登録データ（女）'!$A$3:$J$2395,9,FALSE)," ",VLOOKUP(OFFSET(女子!$B$15,3*A232,0),'登録データ（女）'!$A$3:$J$2395,10,FALSE)," ","(",LEFT(VLOOKUP(OFFSET(女子!$B$15,3*A232,0),'登録データ（女）'!$A$3:$J$2395,8,FALSE),2),")"))</f>
        <v/>
      </c>
      <c r="G232" s="1" t="str">
        <f>IF(B232="","",VLOOKUP(基本情報登録!$D$10,'登録データ（男）'!$M$3:$O$33,3,FALSE))</f>
        <v/>
      </c>
      <c r="M232" s="1" t="str">
        <f>IF(女子!BH248=0," notOP","OPN")</f>
        <v xml:space="preserve"> notOP</v>
      </c>
      <c r="N232" s="1" t="str">
        <f>IF(女子!BI248=0," notOP","OPN")</f>
        <v xml:space="preserve"> notOP</v>
      </c>
      <c r="O232" s="1" t="str">
        <f>IF(女子!BJ248=0," notOP","OPN")</f>
        <v xml:space="preserve"> notOP</v>
      </c>
    </row>
    <row r="233" spans="1:15">
      <c r="A233" s="1">
        <v>232</v>
      </c>
      <c r="E233" s="1" t="str">
        <f ca="1">IF($C233="","",CONCATENATE(VLOOKUP(OFFSET(女子!$B$15,3*A233,0),'登録データ（女）'!$A$3:$J$2395,9,FALSE)," ",VLOOKUP(OFFSET(女子!$B$15,3*A233,0),'登録データ（女）'!$A$3:$J$2395,10,FALSE)," ","(",LEFT(VLOOKUP(OFFSET(女子!$B$15,3*A233,0),'登録データ（女）'!$A$3:$J$2395,8,FALSE),2),")"))</f>
        <v/>
      </c>
      <c r="G233" s="1" t="str">
        <f>IF(B233="","",VLOOKUP(基本情報登録!$D$10,'登録データ（男）'!$M$3:$O$33,3,FALSE))</f>
        <v/>
      </c>
      <c r="M233" s="1" t="str">
        <f>IF(女子!BH249=0," notOP","OPN")</f>
        <v xml:space="preserve"> notOP</v>
      </c>
      <c r="N233" s="1" t="str">
        <f>IF(女子!BI249=0," notOP","OPN")</f>
        <v xml:space="preserve"> notOP</v>
      </c>
      <c r="O233" s="1" t="str">
        <f>IF(女子!BJ249=0," notOP","OPN")</f>
        <v xml:space="preserve"> notOP</v>
      </c>
    </row>
    <row r="234" spans="1:15">
      <c r="A234" s="1">
        <v>233</v>
      </c>
      <c r="E234" s="1" t="str">
        <f ca="1">IF($C234="","",CONCATENATE(VLOOKUP(OFFSET(女子!$B$15,3*A234,0),'登録データ（女）'!$A$3:$J$2395,9,FALSE)," ",VLOOKUP(OFFSET(女子!$B$15,3*A234,0),'登録データ（女）'!$A$3:$J$2395,10,FALSE)," ","(",LEFT(VLOOKUP(OFFSET(女子!$B$15,3*A234,0),'登録データ（女）'!$A$3:$J$2395,8,FALSE),2),")"))</f>
        <v/>
      </c>
      <c r="G234" s="1" t="str">
        <f>IF(B234="","",VLOOKUP(基本情報登録!$D$10,'登録データ（男）'!$M$3:$O$33,3,FALSE))</f>
        <v/>
      </c>
      <c r="M234" s="1" t="str">
        <f>IF(女子!BH250=0," notOP","OPN")</f>
        <v xml:space="preserve"> notOP</v>
      </c>
      <c r="N234" s="1" t="str">
        <f>IF(女子!BI250=0," notOP","OPN")</f>
        <v xml:space="preserve"> notOP</v>
      </c>
      <c r="O234" s="1" t="str">
        <f>IF(女子!BJ250=0," notOP","OPN")</f>
        <v xml:space="preserve"> notOP</v>
      </c>
    </row>
    <row r="235" spans="1:15">
      <c r="A235" s="1">
        <v>234</v>
      </c>
      <c r="E235" s="1" t="str">
        <f ca="1">IF($C235="","",CONCATENATE(VLOOKUP(OFFSET(女子!$B$15,3*A235,0),'登録データ（女）'!$A$3:$J$2395,9,FALSE)," ",VLOOKUP(OFFSET(女子!$B$15,3*A235,0),'登録データ（女）'!$A$3:$J$2395,10,FALSE)," ","(",LEFT(VLOOKUP(OFFSET(女子!$B$15,3*A235,0),'登録データ（女）'!$A$3:$J$2395,8,FALSE),2),")"))</f>
        <v/>
      </c>
      <c r="G235" s="1" t="str">
        <f>IF(B235="","",VLOOKUP(基本情報登録!$D$10,'登録データ（男）'!$M$3:$O$33,3,FALSE))</f>
        <v/>
      </c>
      <c r="M235" s="1" t="str">
        <f>IF(女子!BH251=0," notOP","OPN")</f>
        <v xml:space="preserve"> notOP</v>
      </c>
      <c r="N235" s="1" t="str">
        <f>IF(女子!BI251=0," notOP","OPN")</f>
        <v xml:space="preserve"> notOP</v>
      </c>
      <c r="O235" s="1" t="str">
        <f>IF(女子!BJ251=0," notOP","OPN")</f>
        <v xml:space="preserve"> notOP</v>
      </c>
    </row>
    <row r="236" spans="1:15">
      <c r="A236" s="1">
        <v>235</v>
      </c>
      <c r="E236" s="1" t="str">
        <f ca="1">IF($C236="","",CONCATENATE(VLOOKUP(OFFSET(女子!$B$15,3*A236,0),'登録データ（女）'!$A$3:$J$2395,9,FALSE)," ",VLOOKUP(OFFSET(女子!$B$15,3*A236,0),'登録データ（女）'!$A$3:$J$2395,10,FALSE)," ","(",LEFT(VLOOKUP(OFFSET(女子!$B$15,3*A236,0),'登録データ（女）'!$A$3:$J$2395,8,FALSE),2),")"))</f>
        <v/>
      </c>
      <c r="G236" s="1" t="str">
        <f>IF(B236="","",VLOOKUP(基本情報登録!$D$10,'登録データ（男）'!$M$3:$O$33,3,FALSE))</f>
        <v/>
      </c>
      <c r="M236" s="1" t="str">
        <f>IF(女子!BH252=0," notOP","OPN")</f>
        <v xml:space="preserve"> notOP</v>
      </c>
      <c r="N236" s="1" t="str">
        <f>IF(女子!BI252=0," notOP","OPN")</f>
        <v xml:space="preserve"> notOP</v>
      </c>
      <c r="O236" s="1" t="str">
        <f>IF(女子!BJ252=0," notOP","OPN")</f>
        <v xml:space="preserve"> notOP</v>
      </c>
    </row>
    <row r="237" spans="1:15">
      <c r="A237" s="1">
        <v>236</v>
      </c>
      <c r="E237" s="1" t="str">
        <f ca="1">IF($C237="","",CONCATENATE(VLOOKUP(OFFSET(女子!$B$15,3*A237,0),'登録データ（女）'!$A$3:$J$2395,9,FALSE)," ",VLOOKUP(OFFSET(女子!$B$15,3*A237,0),'登録データ（女）'!$A$3:$J$2395,10,FALSE)," ","(",LEFT(VLOOKUP(OFFSET(女子!$B$15,3*A237,0),'登録データ（女）'!$A$3:$J$2395,8,FALSE),2),")"))</f>
        <v/>
      </c>
      <c r="G237" s="1" t="str">
        <f>IF(B237="","",VLOOKUP(基本情報登録!$D$10,'登録データ（男）'!$M$3:$O$33,3,FALSE))</f>
        <v/>
      </c>
      <c r="M237" s="1" t="str">
        <f>IF(女子!BH253=0," notOP","OPN")</f>
        <v xml:space="preserve"> notOP</v>
      </c>
      <c r="N237" s="1" t="str">
        <f>IF(女子!BI253=0," notOP","OPN")</f>
        <v xml:space="preserve"> notOP</v>
      </c>
      <c r="O237" s="1" t="str">
        <f>IF(女子!BJ253=0," notOP","OPN")</f>
        <v xml:space="preserve"> notOP</v>
      </c>
    </row>
    <row r="238" spans="1:15">
      <c r="A238" s="1">
        <v>237</v>
      </c>
      <c r="E238" s="1" t="str">
        <f ca="1">IF($C238="","",CONCATENATE(VLOOKUP(OFFSET(女子!$B$15,3*A238,0),'登録データ（女）'!$A$3:$J$2395,9,FALSE)," ",VLOOKUP(OFFSET(女子!$B$15,3*A238,0),'登録データ（女）'!$A$3:$J$2395,10,FALSE)," ","(",LEFT(VLOOKUP(OFFSET(女子!$B$15,3*A238,0),'登録データ（女）'!$A$3:$J$2395,8,FALSE),2),")"))</f>
        <v/>
      </c>
      <c r="G238" s="1" t="str">
        <f>IF(B238="","",VLOOKUP(基本情報登録!$D$10,'登録データ（男）'!$M$3:$O$33,3,FALSE))</f>
        <v/>
      </c>
      <c r="M238" s="1" t="str">
        <f>IF(女子!BH254=0," notOP","OPN")</f>
        <v xml:space="preserve"> notOP</v>
      </c>
      <c r="N238" s="1" t="str">
        <f>IF(女子!BI254=0," notOP","OPN")</f>
        <v xml:space="preserve"> notOP</v>
      </c>
      <c r="O238" s="1" t="str">
        <f>IF(女子!BJ254=0," notOP","OPN")</f>
        <v xml:space="preserve"> notOP</v>
      </c>
    </row>
    <row r="239" spans="1:15">
      <c r="A239" s="1">
        <v>238</v>
      </c>
      <c r="E239" s="1" t="str">
        <f ca="1">IF($C239="","",CONCATENATE(VLOOKUP(OFFSET(女子!$B$15,3*A239,0),'登録データ（女）'!$A$3:$J$2395,9,FALSE)," ",VLOOKUP(OFFSET(女子!$B$15,3*A239,0),'登録データ（女）'!$A$3:$J$2395,10,FALSE)," ","(",LEFT(VLOOKUP(OFFSET(女子!$B$15,3*A239,0),'登録データ（女）'!$A$3:$J$2395,8,FALSE),2),")"))</f>
        <v/>
      </c>
      <c r="G239" s="1" t="str">
        <f>IF(B239="","",VLOOKUP(基本情報登録!$D$10,'登録データ（男）'!$M$3:$O$33,3,FALSE))</f>
        <v/>
      </c>
      <c r="M239" s="1" t="str">
        <f>IF(女子!BH255=0," notOP","OPN")</f>
        <v xml:space="preserve"> notOP</v>
      </c>
      <c r="N239" s="1" t="str">
        <f>IF(女子!BI255=0," notOP","OPN")</f>
        <v xml:space="preserve"> notOP</v>
      </c>
      <c r="O239" s="1" t="str">
        <f>IF(女子!BJ255=0," notOP","OPN")</f>
        <v xml:space="preserve"> notOP</v>
      </c>
    </row>
    <row r="240" spans="1:15">
      <c r="A240" s="1">
        <v>239</v>
      </c>
      <c r="E240" s="1" t="str">
        <f ca="1">IF($C240="","",CONCATENATE(VLOOKUP(OFFSET(女子!$B$15,3*A240,0),'登録データ（女）'!$A$3:$J$2395,9,FALSE)," ",VLOOKUP(OFFSET(女子!$B$15,3*A240,0),'登録データ（女）'!$A$3:$J$2395,10,FALSE)," ","(",LEFT(VLOOKUP(OFFSET(女子!$B$15,3*A240,0),'登録データ（女）'!$A$3:$J$2395,8,FALSE),2),")"))</f>
        <v/>
      </c>
      <c r="G240" s="1" t="str">
        <f>IF(B240="","",VLOOKUP(基本情報登録!$D$10,'登録データ（男）'!$M$3:$O$33,3,FALSE))</f>
        <v/>
      </c>
      <c r="M240" s="1" t="str">
        <f>IF(女子!BH256=0," notOP","OPN")</f>
        <v xml:space="preserve"> notOP</v>
      </c>
      <c r="N240" s="1" t="str">
        <f>IF(女子!BI256=0," notOP","OPN")</f>
        <v xml:space="preserve"> notOP</v>
      </c>
      <c r="O240" s="1" t="str">
        <f>IF(女子!BJ256=0," notOP","OPN")</f>
        <v xml:space="preserve"> notOP</v>
      </c>
    </row>
    <row r="241" spans="1:15">
      <c r="A241" s="1">
        <v>240</v>
      </c>
      <c r="E241" s="1" t="str">
        <f ca="1">IF($C241="","",CONCATENATE(VLOOKUP(OFFSET(女子!$B$15,3*A241,0),'登録データ（女）'!$A$3:$J$2395,9,FALSE)," ",VLOOKUP(OFFSET(女子!$B$15,3*A241,0),'登録データ（女）'!$A$3:$J$2395,10,FALSE)," ","(",LEFT(VLOOKUP(OFFSET(女子!$B$15,3*A241,0),'登録データ（女）'!$A$3:$J$2395,8,FALSE),2),")"))</f>
        <v/>
      </c>
      <c r="G241" s="1" t="str">
        <f>IF(B241="","",VLOOKUP(基本情報登録!$D$10,'登録データ（男）'!$M$3:$O$33,3,FALSE))</f>
        <v/>
      </c>
      <c r="M241" s="1" t="str">
        <f>IF(女子!BH257=0," notOP","OPN")</f>
        <v xml:space="preserve"> notOP</v>
      </c>
      <c r="N241" s="1" t="str">
        <f>IF(女子!BI257=0," notOP","OPN")</f>
        <v xml:space="preserve"> notOP</v>
      </c>
      <c r="O241" s="1" t="str">
        <f>IF(女子!BJ257=0," notOP","OPN")</f>
        <v xml:space="preserve"> notOP</v>
      </c>
    </row>
    <row r="242" spans="1:15">
      <c r="A242" s="1">
        <v>241</v>
      </c>
      <c r="E242" s="1" t="str">
        <f ca="1">IF($C242="","",CONCATENATE(VLOOKUP(OFFSET(女子!$B$15,3*A242,0),'登録データ（女）'!$A$3:$J$2395,9,FALSE)," ",VLOOKUP(OFFSET(女子!$B$15,3*A242,0),'登録データ（女）'!$A$3:$J$2395,10,FALSE)," ","(",LEFT(VLOOKUP(OFFSET(女子!$B$15,3*A242,0),'登録データ（女）'!$A$3:$J$2395,8,FALSE),2),")"))</f>
        <v/>
      </c>
      <c r="G242" s="1" t="str">
        <f>IF(B242="","",VLOOKUP(基本情報登録!$D$10,'登録データ（男）'!$M$3:$O$33,3,FALSE))</f>
        <v/>
      </c>
      <c r="M242" s="1" t="str">
        <f>IF(女子!BH258=0," notOP","OPN")</f>
        <v xml:space="preserve"> notOP</v>
      </c>
      <c r="N242" s="1" t="str">
        <f>IF(女子!BI258=0," notOP","OPN")</f>
        <v xml:space="preserve"> notOP</v>
      </c>
      <c r="O242" s="1" t="str">
        <f>IF(女子!BJ258=0," notOP","OPN")</f>
        <v xml:space="preserve"> notOP</v>
      </c>
    </row>
    <row r="243" spans="1:15">
      <c r="A243" s="1">
        <v>242</v>
      </c>
      <c r="E243" s="1" t="str">
        <f ca="1">IF($C243="","",CONCATENATE(VLOOKUP(OFFSET(女子!$B$15,3*A243,0),'登録データ（女）'!$A$3:$J$2395,9,FALSE)," ",VLOOKUP(OFFSET(女子!$B$15,3*A243,0),'登録データ（女）'!$A$3:$J$2395,10,FALSE)," ","(",LEFT(VLOOKUP(OFFSET(女子!$B$15,3*A243,0),'登録データ（女）'!$A$3:$J$2395,8,FALSE),2),")"))</f>
        <v/>
      </c>
      <c r="G243" s="1" t="str">
        <f>IF(B243="","",VLOOKUP(基本情報登録!$D$10,'登録データ（男）'!$M$3:$O$33,3,FALSE))</f>
        <v/>
      </c>
      <c r="M243" s="1" t="str">
        <f>IF(女子!BH259=0," notOP","OPN")</f>
        <v xml:space="preserve"> notOP</v>
      </c>
      <c r="N243" s="1" t="str">
        <f>IF(女子!BI259=0," notOP","OPN")</f>
        <v xml:space="preserve"> notOP</v>
      </c>
      <c r="O243" s="1" t="str">
        <f>IF(女子!BJ259=0," notOP","OPN")</f>
        <v xml:space="preserve"> notOP</v>
      </c>
    </row>
    <row r="244" spans="1:15">
      <c r="A244" s="1">
        <v>243</v>
      </c>
      <c r="E244" s="1" t="str">
        <f ca="1">IF($C244="","",CONCATENATE(VLOOKUP(OFFSET(女子!$B$15,3*A244,0),'登録データ（女）'!$A$3:$J$2395,9,FALSE)," ",VLOOKUP(OFFSET(女子!$B$15,3*A244,0),'登録データ（女）'!$A$3:$J$2395,10,FALSE)," ","(",LEFT(VLOOKUP(OFFSET(女子!$B$15,3*A244,0),'登録データ（女）'!$A$3:$J$2395,8,FALSE),2),")"))</f>
        <v/>
      </c>
      <c r="G244" s="1" t="str">
        <f>IF(B244="","",VLOOKUP(基本情報登録!$D$10,'登録データ（男）'!$M$3:$O$33,3,FALSE))</f>
        <v/>
      </c>
      <c r="M244" s="1" t="str">
        <f>IF(女子!BH260=0," notOP","OPN")</f>
        <v xml:space="preserve"> notOP</v>
      </c>
      <c r="N244" s="1" t="str">
        <f>IF(女子!BI260=0," notOP","OPN")</f>
        <v xml:space="preserve"> notOP</v>
      </c>
      <c r="O244" s="1" t="str">
        <f>IF(女子!BJ260=0," notOP","OPN")</f>
        <v xml:space="preserve"> notOP</v>
      </c>
    </row>
    <row r="245" spans="1:15">
      <c r="A245" s="1">
        <v>244</v>
      </c>
      <c r="E245" s="1" t="str">
        <f ca="1">IF($C245="","",CONCATENATE(VLOOKUP(OFFSET(女子!$B$15,3*A245,0),'登録データ（女）'!$A$3:$J$2395,9,FALSE)," ",VLOOKUP(OFFSET(女子!$B$15,3*A245,0),'登録データ（女）'!$A$3:$J$2395,10,FALSE)," ","(",LEFT(VLOOKUP(OFFSET(女子!$B$15,3*A245,0),'登録データ（女）'!$A$3:$J$2395,8,FALSE),2),")"))</f>
        <v/>
      </c>
      <c r="G245" s="1" t="str">
        <f>IF(B245="","",VLOOKUP(基本情報登録!$D$10,'登録データ（男）'!$M$3:$O$33,3,FALSE))</f>
        <v/>
      </c>
      <c r="M245" s="1" t="str">
        <f>IF(女子!BH261=0," notOP","OPN")</f>
        <v xml:space="preserve"> notOP</v>
      </c>
      <c r="N245" s="1" t="str">
        <f>IF(女子!BI261=0," notOP","OPN")</f>
        <v xml:space="preserve"> notOP</v>
      </c>
      <c r="O245" s="1" t="str">
        <f>IF(女子!BJ261=0," notOP","OPN")</f>
        <v xml:space="preserve"> notOP</v>
      </c>
    </row>
    <row r="246" spans="1:15">
      <c r="A246" s="1">
        <v>245</v>
      </c>
      <c r="E246" s="1" t="str">
        <f ca="1">IF($C246="","",CONCATENATE(VLOOKUP(OFFSET(女子!$B$15,3*A246,0),'登録データ（女）'!$A$3:$J$2395,9,FALSE)," ",VLOOKUP(OFFSET(女子!$B$15,3*A246,0),'登録データ（女）'!$A$3:$J$2395,10,FALSE)," ","(",LEFT(VLOOKUP(OFFSET(女子!$B$15,3*A246,0),'登録データ（女）'!$A$3:$J$2395,8,FALSE),2),")"))</f>
        <v/>
      </c>
      <c r="G246" s="1" t="str">
        <f>IF(B246="","",VLOOKUP(基本情報登録!$D$10,'登録データ（男）'!$M$3:$O$33,3,FALSE))</f>
        <v/>
      </c>
      <c r="M246" s="1" t="str">
        <f>IF(女子!BH262=0," notOP","OPN")</f>
        <v xml:space="preserve"> notOP</v>
      </c>
      <c r="N246" s="1" t="str">
        <f>IF(女子!BI262=0," notOP","OPN")</f>
        <v xml:space="preserve"> notOP</v>
      </c>
      <c r="O246" s="1" t="str">
        <f>IF(女子!BJ262=0," notOP","OPN")</f>
        <v xml:space="preserve"> notOP</v>
      </c>
    </row>
    <row r="247" spans="1:15">
      <c r="A247" s="1">
        <v>246</v>
      </c>
      <c r="E247" s="1" t="str">
        <f ca="1">IF($C247="","",CONCATENATE(VLOOKUP(OFFSET(女子!$B$15,3*A247,0),'登録データ（女）'!$A$3:$J$2395,9,FALSE)," ",VLOOKUP(OFFSET(女子!$B$15,3*A247,0),'登録データ（女）'!$A$3:$J$2395,10,FALSE)," ","(",LEFT(VLOOKUP(OFFSET(女子!$B$15,3*A247,0),'登録データ（女）'!$A$3:$J$2395,8,FALSE),2),")"))</f>
        <v/>
      </c>
      <c r="G247" s="1" t="str">
        <f>IF(B247="","",VLOOKUP(基本情報登録!$D$10,'登録データ（男）'!$M$3:$O$33,3,FALSE))</f>
        <v/>
      </c>
      <c r="M247" s="1" t="str">
        <f>IF(女子!BH263=0," notOP","OPN")</f>
        <v xml:space="preserve"> notOP</v>
      </c>
      <c r="N247" s="1" t="str">
        <f>IF(女子!BI263=0," notOP","OPN")</f>
        <v xml:space="preserve"> notOP</v>
      </c>
      <c r="O247" s="1" t="str">
        <f>IF(女子!BJ263=0," notOP","OPN")</f>
        <v xml:space="preserve"> notOP</v>
      </c>
    </row>
    <row r="248" spans="1:15">
      <c r="A248" s="1">
        <v>247</v>
      </c>
      <c r="E248" s="1" t="str">
        <f ca="1">IF($C248="","",CONCATENATE(VLOOKUP(OFFSET(女子!$B$15,3*A248,0),'登録データ（女）'!$A$3:$J$2395,9,FALSE)," ",VLOOKUP(OFFSET(女子!$B$15,3*A248,0),'登録データ（女）'!$A$3:$J$2395,10,FALSE)," ","(",LEFT(VLOOKUP(OFFSET(女子!$B$15,3*A248,0),'登録データ（女）'!$A$3:$J$2395,8,FALSE),2),")"))</f>
        <v/>
      </c>
      <c r="G248" s="1" t="str">
        <f>IF(B248="","",VLOOKUP(基本情報登録!$D$10,'登録データ（男）'!$M$3:$O$33,3,FALSE))</f>
        <v/>
      </c>
      <c r="M248" s="1" t="str">
        <f>IF(女子!BH264=0," notOP","OPN")</f>
        <v xml:space="preserve"> notOP</v>
      </c>
      <c r="N248" s="1" t="str">
        <f>IF(女子!BI264=0," notOP","OPN")</f>
        <v xml:space="preserve"> notOP</v>
      </c>
      <c r="O248" s="1" t="str">
        <f>IF(女子!BJ264=0," notOP","OPN")</f>
        <v xml:space="preserve"> notOP</v>
      </c>
    </row>
    <row r="249" spans="1:15">
      <c r="A249" s="1">
        <v>248</v>
      </c>
      <c r="E249" s="1" t="str">
        <f ca="1">IF($C249="","",CONCATENATE(VLOOKUP(OFFSET(女子!$B$15,3*A249,0),'登録データ（女）'!$A$3:$J$2395,9,FALSE)," ",VLOOKUP(OFFSET(女子!$B$15,3*A249,0),'登録データ（女）'!$A$3:$J$2395,10,FALSE)," ","(",LEFT(VLOOKUP(OFFSET(女子!$B$15,3*A249,0),'登録データ（女）'!$A$3:$J$2395,8,FALSE),2),")"))</f>
        <v/>
      </c>
      <c r="G249" s="1" t="str">
        <f>IF(B249="","",VLOOKUP(基本情報登録!$D$10,'登録データ（男）'!$M$3:$O$33,3,FALSE))</f>
        <v/>
      </c>
      <c r="M249" s="1" t="str">
        <f>IF(女子!BH265=0," notOP","OPN")</f>
        <v xml:space="preserve"> notOP</v>
      </c>
      <c r="N249" s="1" t="str">
        <f>IF(女子!BI265=0," notOP","OPN")</f>
        <v xml:space="preserve"> notOP</v>
      </c>
      <c r="O249" s="1" t="str">
        <f>IF(女子!BJ265=0," notOP","OPN")</f>
        <v xml:space="preserve"> notOP</v>
      </c>
    </row>
    <row r="250" spans="1:15">
      <c r="A250" s="1">
        <v>249</v>
      </c>
      <c r="E250" s="1" t="str">
        <f ca="1">IF($C250="","",CONCATENATE(VLOOKUP(OFFSET(女子!$B$15,3*A250,0),'登録データ（女）'!$A$3:$J$2395,9,FALSE)," ",VLOOKUP(OFFSET(女子!$B$15,3*A250,0),'登録データ（女）'!$A$3:$J$2395,10,FALSE)," ","(",LEFT(VLOOKUP(OFFSET(女子!$B$15,3*A250,0),'登録データ（女）'!$A$3:$J$2395,8,FALSE),2),")"))</f>
        <v/>
      </c>
      <c r="G250" s="1" t="str">
        <f>IF(B250="","",VLOOKUP(基本情報登録!$D$10,'登録データ（男）'!$M$3:$O$33,3,FALSE))</f>
        <v/>
      </c>
      <c r="M250" s="1" t="str">
        <f>IF(女子!BH266=0," notOP","OPN")</f>
        <v xml:space="preserve"> notOP</v>
      </c>
      <c r="N250" s="1" t="str">
        <f>IF(女子!BI266=0," notOP","OPN")</f>
        <v xml:space="preserve"> notOP</v>
      </c>
      <c r="O250" s="1" t="str">
        <f>IF(女子!BJ266=0," notOP","OPN")</f>
        <v xml:space="preserve"> notOP</v>
      </c>
    </row>
    <row r="251" spans="1:15">
      <c r="A251" s="1">
        <v>250</v>
      </c>
      <c r="E251" s="1" t="str">
        <f ca="1">IF($C251="","",CONCATENATE(VLOOKUP(OFFSET(女子!$B$15,3*A251,0),'登録データ（女）'!$A$3:$J$2395,9,FALSE)," ",VLOOKUP(OFFSET(女子!$B$15,3*A251,0),'登録データ（女）'!$A$3:$J$2395,10,FALSE)," ","(",LEFT(VLOOKUP(OFFSET(女子!$B$15,3*A251,0),'登録データ（女）'!$A$3:$J$2395,8,FALSE),2),")"))</f>
        <v/>
      </c>
      <c r="G251" s="1" t="str">
        <f>IF(B251="","",VLOOKUP(基本情報登録!$D$10,'登録データ（男）'!$M$3:$O$33,3,FALSE))</f>
        <v/>
      </c>
      <c r="M251" s="1" t="str">
        <f>IF(女子!BH267=0," notOP","OPN")</f>
        <v xml:space="preserve"> notOP</v>
      </c>
      <c r="N251" s="1" t="str">
        <f>IF(女子!BI267=0," notOP","OPN")</f>
        <v xml:space="preserve"> notOP</v>
      </c>
      <c r="O251" s="1" t="str">
        <f>IF(女子!BJ267=0," notOP","OPN")</f>
        <v xml:space="preserve"> notOP</v>
      </c>
    </row>
    <row r="252" spans="1:15">
      <c r="A252" s="1">
        <v>251</v>
      </c>
      <c r="E252" s="1" t="str">
        <f ca="1">IF($C252="","",CONCATENATE(VLOOKUP(OFFSET(女子!$B$15,3*A252,0),'登録データ（女）'!$A$3:$J$2395,9,FALSE)," ",VLOOKUP(OFFSET(女子!$B$15,3*A252,0),'登録データ（女）'!$A$3:$J$2395,10,FALSE)," ","(",LEFT(VLOOKUP(OFFSET(女子!$B$15,3*A252,0),'登録データ（女）'!$A$3:$J$2395,8,FALSE),2),")"))</f>
        <v/>
      </c>
      <c r="G252" s="1" t="str">
        <f>IF(B252="","",VLOOKUP(基本情報登録!$D$10,'登録データ（男）'!$M$3:$O$33,3,FALSE))</f>
        <v/>
      </c>
      <c r="M252" s="1" t="str">
        <f>IF(女子!BH268=0," notOP","OPN")</f>
        <v xml:space="preserve"> notOP</v>
      </c>
      <c r="N252" s="1" t="str">
        <f>IF(女子!BI268=0," notOP","OPN")</f>
        <v xml:space="preserve"> notOP</v>
      </c>
      <c r="O252" s="1" t="str">
        <f>IF(女子!BJ268=0," notOP","OPN")</f>
        <v xml:space="preserve"> notOP</v>
      </c>
    </row>
    <row r="253" spans="1:15">
      <c r="A253" s="1">
        <v>252</v>
      </c>
      <c r="E253" s="1" t="str">
        <f ca="1">IF($C253="","",CONCATENATE(VLOOKUP(OFFSET(女子!$B$15,3*A253,0),'登録データ（女）'!$A$3:$J$2395,9,FALSE)," ",VLOOKUP(OFFSET(女子!$B$15,3*A253,0),'登録データ（女）'!$A$3:$J$2395,10,FALSE)," ","(",LEFT(VLOOKUP(OFFSET(女子!$B$15,3*A253,0),'登録データ（女）'!$A$3:$J$2395,8,FALSE),2),")"))</f>
        <v/>
      </c>
      <c r="G253" s="1" t="str">
        <f>IF(B253="","",VLOOKUP(基本情報登録!$D$10,'登録データ（男）'!$M$3:$O$33,3,FALSE))</f>
        <v/>
      </c>
      <c r="M253" s="1" t="str">
        <f>IF(女子!BH269=0," notOP","OPN")</f>
        <v xml:space="preserve"> notOP</v>
      </c>
      <c r="N253" s="1" t="str">
        <f>IF(女子!BI269=0," notOP","OPN")</f>
        <v xml:space="preserve"> notOP</v>
      </c>
      <c r="O253" s="1" t="str">
        <f>IF(女子!BJ269=0," notOP","OPN")</f>
        <v xml:space="preserve"> notOP</v>
      </c>
    </row>
    <row r="254" spans="1:15">
      <c r="A254" s="1">
        <v>253</v>
      </c>
      <c r="E254" s="1" t="str">
        <f ca="1">IF($C254="","",CONCATENATE(VLOOKUP(OFFSET(女子!$B$15,3*A254,0),'登録データ（女）'!$A$3:$J$2395,9,FALSE)," ",VLOOKUP(OFFSET(女子!$B$15,3*A254,0),'登録データ（女）'!$A$3:$J$2395,10,FALSE)," ","(",LEFT(VLOOKUP(OFFSET(女子!$B$15,3*A254,0),'登録データ（女）'!$A$3:$J$2395,8,FALSE),2),")"))</f>
        <v/>
      </c>
      <c r="G254" s="1" t="str">
        <f>IF(B254="","",VLOOKUP(基本情報登録!$D$10,'登録データ（男）'!$M$3:$O$33,3,FALSE))</f>
        <v/>
      </c>
      <c r="M254" s="1" t="str">
        <f>IF(女子!BH270=0," notOP","OPN")</f>
        <v xml:space="preserve"> notOP</v>
      </c>
      <c r="N254" s="1" t="str">
        <f>IF(女子!BI270=0," notOP","OPN")</f>
        <v xml:space="preserve"> notOP</v>
      </c>
      <c r="O254" s="1" t="str">
        <f>IF(女子!BJ270=0," notOP","OPN")</f>
        <v xml:space="preserve"> notOP</v>
      </c>
    </row>
    <row r="255" spans="1:15">
      <c r="A255" s="1">
        <v>254</v>
      </c>
      <c r="E255" s="1" t="str">
        <f ca="1">IF($C255="","",CONCATENATE(VLOOKUP(OFFSET(女子!$B$15,3*A255,0),'登録データ（女）'!$A$3:$J$2395,9,FALSE)," ",VLOOKUP(OFFSET(女子!$B$15,3*A255,0),'登録データ（女）'!$A$3:$J$2395,10,FALSE)," ","(",LEFT(VLOOKUP(OFFSET(女子!$B$15,3*A255,0),'登録データ（女）'!$A$3:$J$2395,8,FALSE),2),")"))</f>
        <v/>
      </c>
      <c r="G255" s="1" t="str">
        <f>IF(B255="","",VLOOKUP(基本情報登録!$D$10,'登録データ（男）'!$M$3:$O$33,3,FALSE))</f>
        <v/>
      </c>
      <c r="M255" s="1" t="str">
        <f>IF(女子!BH271=0," notOP","OPN")</f>
        <v xml:space="preserve"> notOP</v>
      </c>
      <c r="N255" s="1" t="str">
        <f>IF(女子!BI271=0," notOP","OPN")</f>
        <v xml:space="preserve"> notOP</v>
      </c>
      <c r="O255" s="1" t="str">
        <f>IF(女子!BJ271=0," notOP","OPN")</f>
        <v xml:space="preserve"> notOP</v>
      </c>
    </row>
    <row r="256" spans="1:15">
      <c r="A256" s="1">
        <v>255</v>
      </c>
      <c r="E256" s="1" t="str">
        <f ca="1">IF($C256="","",CONCATENATE(VLOOKUP(OFFSET(女子!$B$15,3*A256,0),'登録データ（女）'!$A$3:$J$2395,9,FALSE)," ",VLOOKUP(OFFSET(女子!$B$15,3*A256,0),'登録データ（女）'!$A$3:$J$2395,10,FALSE)," ","(",LEFT(VLOOKUP(OFFSET(女子!$B$15,3*A256,0),'登録データ（女）'!$A$3:$J$2395,8,FALSE),2),")"))</f>
        <v/>
      </c>
      <c r="G256" s="1" t="str">
        <f>IF(B256="","",VLOOKUP(基本情報登録!$D$10,'登録データ（男）'!$M$3:$O$33,3,FALSE))</f>
        <v/>
      </c>
      <c r="M256" s="1" t="str">
        <f>IF(女子!BH272=0," notOP","OPN")</f>
        <v xml:space="preserve"> notOP</v>
      </c>
      <c r="N256" s="1" t="str">
        <f>IF(女子!BI272=0," notOP","OPN")</f>
        <v xml:space="preserve"> notOP</v>
      </c>
      <c r="O256" s="1" t="str">
        <f>IF(女子!BJ272=0," notOP","OPN")</f>
        <v xml:space="preserve"> notOP</v>
      </c>
    </row>
    <row r="257" spans="1:15">
      <c r="A257" s="1">
        <v>256</v>
      </c>
      <c r="E257" s="1" t="str">
        <f ca="1">IF($C257="","",CONCATENATE(VLOOKUP(OFFSET(女子!$B$15,3*A257,0),'登録データ（女）'!$A$3:$J$2395,9,FALSE)," ",VLOOKUP(OFFSET(女子!$B$15,3*A257,0),'登録データ（女）'!$A$3:$J$2395,10,FALSE)," ","(",LEFT(VLOOKUP(OFFSET(女子!$B$15,3*A257,0),'登録データ（女）'!$A$3:$J$2395,8,FALSE),2),")"))</f>
        <v/>
      </c>
      <c r="G257" s="1" t="str">
        <f>IF(B257="","",VLOOKUP(基本情報登録!$D$10,'登録データ（男）'!$M$3:$O$33,3,FALSE))</f>
        <v/>
      </c>
      <c r="M257" s="1" t="str">
        <f>IF(女子!BH273=0," notOP","OPN")</f>
        <v xml:space="preserve"> notOP</v>
      </c>
      <c r="N257" s="1" t="str">
        <f>IF(女子!BI273=0," notOP","OPN")</f>
        <v xml:space="preserve"> notOP</v>
      </c>
      <c r="O257" s="1" t="str">
        <f>IF(女子!BJ273=0," notOP","OPN")</f>
        <v xml:space="preserve"> notOP</v>
      </c>
    </row>
    <row r="258" spans="1:15">
      <c r="A258" s="1">
        <v>257</v>
      </c>
      <c r="E258" s="1" t="str">
        <f ca="1">IF($C258="","",CONCATENATE(VLOOKUP(OFFSET(女子!$B$15,3*A258,0),'登録データ（女）'!$A$3:$J$2395,9,FALSE)," ",VLOOKUP(OFFSET(女子!$B$15,3*A258,0),'登録データ（女）'!$A$3:$J$2395,10,FALSE)," ","(",LEFT(VLOOKUP(OFFSET(女子!$B$15,3*A258,0),'登録データ（女）'!$A$3:$J$2395,8,FALSE),2),")"))</f>
        <v/>
      </c>
      <c r="G258" s="1" t="str">
        <f>IF(B258="","",VLOOKUP(基本情報登録!$D$10,'登録データ（男）'!$M$3:$O$33,3,FALSE))</f>
        <v/>
      </c>
      <c r="M258" s="1" t="str">
        <f>IF(女子!BH274=0," notOP","OPN")</f>
        <v xml:space="preserve"> notOP</v>
      </c>
      <c r="N258" s="1" t="str">
        <f>IF(女子!BI274=0," notOP","OPN")</f>
        <v xml:space="preserve"> notOP</v>
      </c>
      <c r="O258" s="1" t="str">
        <f>IF(女子!BJ274=0," notOP","OPN")</f>
        <v xml:space="preserve"> notOP</v>
      </c>
    </row>
    <row r="259" spans="1:15">
      <c r="A259" s="1">
        <v>258</v>
      </c>
      <c r="E259" s="1" t="str">
        <f ca="1">IF($C259="","",CONCATENATE(VLOOKUP(OFFSET(女子!$B$15,3*A259,0),'登録データ（女）'!$A$3:$J$2395,9,FALSE)," ",VLOOKUP(OFFSET(女子!$B$15,3*A259,0),'登録データ（女）'!$A$3:$J$2395,10,FALSE)," ","(",LEFT(VLOOKUP(OFFSET(女子!$B$15,3*A259,0),'登録データ（女）'!$A$3:$J$2395,8,FALSE),2),")"))</f>
        <v/>
      </c>
      <c r="G259" s="1" t="str">
        <f>IF(B259="","",VLOOKUP(基本情報登録!$D$10,'登録データ（男）'!$M$3:$O$33,3,FALSE))</f>
        <v/>
      </c>
      <c r="M259" s="1" t="str">
        <f>IF(女子!BH275=0," notOP","OPN")</f>
        <v xml:space="preserve"> notOP</v>
      </c>
      <c r="N259" s="1" t="str">
        <f>IF(女子!BI275=0," notOP","OPN")</f>
        <v xml:space="preserve"> notOP</v>
      </c>
      <c r="O259" s="1" t="str">
        <f>IF(女子!BJ275=0," notOP","OPN")</f>
        <v xml:space="preserve"> notOP</v>
      </c>
    </row>
    <row r="260" spans="1:15">
      <c r="A260" s="1">
        <v>259</v>
      </c>
      <c r="E260" s="1" t="str">
        <f ca="1">IF($C260="","",CONCATENATE(VLOOKUP(OFFSET(女子!$B$15,3*A260,0),'登録データ（女）'!$A$3:$J$2395,9,FALSE)," ",VLOOKUP(OFFSET(女子!$B$15,3*A260,0),'登録データ（女）'!$A$3:$J$2395,10,FALSE)," ","(",LEFT(VLOOKUP(OFFSET(女子!$B$15,3*A260,0),'登録データ（女）'!$A$3:$J$2395,8,FALSE),2),")"))</f>
        <v/>
      </c>
      <c r="G260" s="1" t="str">
        <f>IF(B260="","",VLOOKUP(基本情報登録!$D$10,'登録データ（男）'!$M$3:$O$33,3,FALSE))</f>
        <v/>
      </c>
      <c r="M260" s="1" t="str">
        <f>IF(女子!BH276=0," notOP","OPN")</f>
        <v xml:space="preserve"> notOP</v>
      </c>
      <c r="N260" s="1" t="str">
        <f>IF(女子!BI276=0," notOP","OPN")</f>
        <v xml:space="preserve"> notOP</v>
      </c>
      <c r="O260" s="1" t="str">
        <f>IF(女子!BJ276=0," notOP","OPN")</f>
        <v xml:space="preserve"> notOP</v>
      </c>
    </row>
    <row r="261" spans="1:15">
      <c r="A261" s="1">
        <v>260</v>
      </c>
      <c r="E261" s="1" t="str">
        <f ca="1">IF($C261="","",CONCATENATE(VLOOKUP(OFFSET(女子!$B$15,3*A261,0),'登録データ（女）'!$A$3:$J$2395,9,FALSE)," ",VLOOKUP(OFFSET(女子!$B$15,3*A261,0),'登録データ（女）'!$A$3:$J$2395,10,FALSE)," ","(",LEFT(VLOOKUP(OFFSET(女子!$B$15,3*A261,0),'登録データ（女）'!$A$3:$J$2395,8,FALSE),2),")"))</f>
        <v/>
      </c>
      <c r="G261" s="1" t="str">
        <f>IF(B261="","",VLOOKUP(基本情報登録!$D$10,'登録データ（男）'!$M$3:$O$33,3,FALSE))</f>
        <v/>
      </c>
      <c r="M261" s="1" t="str">
        <f>IF(女子!BH277=0," notOP","OPN")</f>
        <v xml:space="preserve"> notOP</v>
      </c>
      <c r="N261" s="1" t="str">
        <f>IF(女子!BI277=0," notOP","OPN")</f>
        <v xml:space="preserve"> notOP</v>
      </c>
      <c r="O261" s="1" t="str">
        <f>IF(女子!BJ277=0," notOP","OPN")</f>
        <v xml:space="preserve"> notOP</v>
      </c>
    </row>
    <row r="262" spans="1:15">
      <c r="A262" s="1">
        <v>261</v>
      </c>
      <c r="E262" s="1" t="str">
        <f ca="1">IF($C262="","",CONCATENATE(VLOOKUP(OFFSET(女子!$B$15,3*A262,0),'登録データ（女）'!$A$3:$J$2395,9,FALSE)," ",VLOOKUP(OFFSET(女子!$B$15,3*A262,0),'登録データ（女）'!$A$3:$J$2395,10,FALSE)," ","(",LEFT(VLOOKUP(OFFSET(女子!$B$15,3*A262,0),'登録データ（女）'!$A$3:$J$2395,8,FALSE),2),")"))</f>
        <v/>
      </c>
      <c r="G262" s="1" t="str">
        <f>IF(B262="","",VLOOKUP(基本情報登録!$D$10,'登録データ（男）'!$M$3:$O$33,3,FALSE))</f>
        <v/>
      </c>
      <c r="M262" s="1" t="str">
        <f>IF(女子!BH278=0," notOP","OPN")</f>
        <v xml:space="preserve"> notOP</v>
      </c>
      <c r="N262" s="1" t="str">
        <f>IF(女子!BI278=0," notOP","OPN")</f>
        <v xml:space="preserve"> notOP</v>
      </c>
      <c r="O262" s="1" t="str">
        <f>IF(女子!BJ278=0," notOP","OPN")</f>
        <v xml:space="preserve"> notOP</v>
      </c>
    </row>
    <row r="263" spans="1:15">
      <c r="A263" s="1">
        <v>262</v>
      </c>
      <c r="E263" s="1" t="str">
        <f ca="1">IF($C263="","",CONCATENATE(VLOOKUP(OFFSET(女子!$B$15,3*A263,0),'登録データ（女）'!$A$3:$J$2395,9,FALSE)," ",VLOOKUP(OFFSET(女子!$B$15,3*A263,0),'登録データ（女）'!$A$3:$J$2395,10,FALSE)," ","(",LEFT(VLOOKUP(OFFSET(女子!$B$15,3*A263,0),'登録データ（女）'!$A$3:$J$2395,8,FALSE),2),")"))</f>
        <v/>
      </c>
      <c r="G263" s="1" t="str">
        <f>IF(B263="","",VLOOKUP(基本情報登録!$D$10,'登録データ（男）'!$M$3:$O$33,3,FALSE))</f>
        <v/>
      </c>
      <c r="M263" s="1" t="str">
        <f>IF(女子!BH279=0," notOP","OPN")</f>
        <v xml:space="preserve"> notOP</v>
      </c>
      <c r="N263" s="1" t="str">
        <f>IF(女子!BI279=0," notOP","OPN")</f>
        <v xml:space="preserve"> notOP</v>
      </c>
      <c r="O263" s="1" t="str">
        <f>IF(女子!BJ279=0," notOP","OPN")</f>
        <v xml:space="preserve"> notOP</v>
      </c>
    </row>
    <row r="264" spans="1:15">
      <c r="A264" s="1">
        <v>263</v>
      </c>
      <c r="E264" s="1" t="str">
        <f ca="1">IF($C264="","",CONCATENATE(VLOOKUP(OFFSET(女子!$B$15,3*A264,0),'登録データ（女）'!$A$3:$J$2395,9,FALSE)," ",VLOOKUP(OFFSET(女子!$B$15,3*A264,0),'登録データ（女）'!$A$3:$J$2395,10,FALSE)," ","(",LEFT(VLOOKUP(OFFSET(女子!$B$15,3*A264,0),'登録データ（女）'!$A$3:$J$2395,8,FALSE),2),")"))</f>
        <v/>
      </c>
      <c r="G264" s="1" t="str">
        <f>IF(B264="","",VLOOKUP(基本情報登録!$D$10,'登録データ（男）'!$M$3:$O$33,3,FALSE))</f>
        <v/>
      </c>
      <c r="M264" s="1" t="str">
        <f>IF(女子!BH280=0," notOP","OPN")</f>
        <v xml:space="preserve"> notOP</v>
      </c>
      <c r="N264" s="1" t="str">
        <f>IF(女子!BI280=0," notOP","OPN")</f>
        <v xml:space="preserve"> notOP</v>
      </c>
      <c r="O264" s="1" t="str">
        <f>IF(女子!BJ280=0," notOP","OPN")</f>
        <v xml:space="preserve"> notOP</v>
      </c>
    </row>
    <row r="265" spans="1:15">
      <c r="A265" s="1">
        <v>264</v>
      </c>
      <c r="E265" s="1" t="str">
        <f ca="1">IF($C265="","",CONCATENATE(VLOOKUP(OFFSET(女子!$B$15,3*A265,0),'登録データ（女）'!$A$3:$J$2395,9,FALSE)," ",VLOOKUP(OFFSET(女子!$B$15,3*A265,0),'登録データ（女）'!$A$3:$J$2395,10,FALSE)," ","(",LEFT(VLOOKUP(OFFSET(女子!$B$15,3*A265,0),'登録データ（女）'!$A$3:$J$2395,8,FALSE),2),")"))</f>
        <v/>
      </c>
      <c r="G265" s="1" t="str">
        <f>IF(B265="","",VLOOKUP(基本情報登録!$D$10,'登録データ（男）'!$M$3:$O$33,3,FALSE))</f>
        <v/>
      </c>
      <c r="M265" s="1" t="str">
        <f>IF(女子!BH281=0," notOP","OPN")</f>
        <v xml:space="preserve"> notOP</v>
      </c>
      <c r="N265" s="1" t="str">
        <f>IF(女子!BI281=0," notOP","OPN")</f>
        <v xml:space="preserve"> notOP</v>
      </c>
      <c r="O265" s="1" t="str">
        <f>IF(女子!BJ281=0," notOP","OPN")</f>
        <v xml:space="preserve"> notOP</v>
      </c>
    </row>
    <row r="266" spans="1:15">
      <c r="A266" s="1">
        <v>265</v>
      </c>
      <c r="E266" s="1" t="str">
        <f ca="1">IF($C266="","",CONCATENATE(VLOOKUP(OFFSET(女子!$B$15,3*A266,0),'登録データ（女）'!$A$3:$J$2395,9,FALSE)," ",VLOOKUP(OFFSET(女子!$B$15,3*A266,0),'登録データ（女）'!$A$3:$J$2395,10,FALSE)," ","(",LEFT(VLOOKUP(OFFSET(女子!$B$15,3*A266,0),'登録データ（女）'!$A$3:$J$2395,8,FALSE),2),")"))</f>
        <v/>
      </c>
      <c r="G266" s="1" t="str">
        <f>IF(B266="","",VLOOKUP(基本情報登録!$D$10,'登録データ（男）'!$M$3:$O$33,3,FALSE))</f>
        <v/>
      </c>
      <c r="M266" s="1" t="str">
        <f>IF(女子!BH282=0," notOP","OPN")</f>
        <v xml:space="preserve"> notOP</v>
      </c>
      <c r="N266" s="1" t="str">
        <f>IF(女子!BI282=0," notOP","OPN")</f>
        <v xml:space="preserve"> notOP</v>
      </c>
      <c r="O266" s="1" t="str">
        <f>IF(女子!BJ282=0," notOP","OPN")</f>
        <v xml:space="preserve"> notOP</v>
      </c>
    </row>
    <row r="267" spans="1:15">
      <c r="A267" s="1">
        <v>266</v>
      </c>
      <c r="E267" s="1" t="str">
        <f ca="1">IF($C267="","",CONCATENATE(VLOOKUP(OFFSET(女子!$B$15,3*A267,0),'登録データ（女）'!$A$3:$J$2395,9,FALSE)," ",VLOOKUP(OFFSET(女子!$B$15,3*A267,0),'登録データ（女）'!$A$3:$J$2395,10,FALSE)," ","(",LEFT(VLOOKUP(OFFSET(女子!$B$15,3*A267,0),'登録データ（女）'!$A$3:$J$2395,8,FALSE),2),")"))</f>
        <v/>
      </c>
      <c r="G267" s="1" t="str">
        <f>IF(B267="","",VLOOKUP(基本情報登録!$D$10,'登録データ（男）'!$M$3:$O$33,3,FALSE))</f>
        <v/>
      </c>
      <c r="M267" s="1" t="str">
        <f>IF(女子!BH283=0," notOP","OPN")</f>
        <v xml:space="preserve"> notOP</v>
      </c>
      <c r="N267" s="1" t="str">
        <f>IF(女子!BI283=0," notOP","OPN")</f>
        <v xml:space="preserve"> notOP</v>
      </c>
      <c r="O267" s="1" t="str">
        <f>IF(女子!BJ283=0," notOP","OPN")</f>
        <v xml:space="preserve"> notOP</v>
      </c>
    </row>
    <row r="268" spans="1:15">
      <c r="A268" s="1">
        <v>267</v>
      </c>
      <c r="E268" s="1" t="str">
        <f ca="1">IF($C268="","",CONCATENATE(VLOOKUP(OFFSET(女子!$B$15,3*A268,0),'登録データ（女）'!$A$3:$J$2395,9,FALSE)," ",VLOOKUP(OFFSET(女子!$B$15,3*A268,0),'登録データ（女）'!$A$3:$J$2395,10,FALSE)," ","(",LEFT(VLOOKUP(OFFSET(女子!$B$15,3*A268,0),'登録データ（女）'!$A$3:$J$2395,8,FALSE),2),")"))</f>
        <v/>
      </c>
      <c r="G268" s="1" t="str">
        <f>IF(B268="","",VLOOKUP(基本情報登録!$D$10,'登録データ（男）'!$M$3:$O$33,3,FALSE))</f>
        <v/>
      </c>
      <c r="M268" s="1" t="str">
        <f>IF(女子!BH284=0," notOP","OPN")</f>
        <v xml:space="preserve"> notOP</v>
      </c>
      <c r="N268" s="1" t="str">
        <f>IF(女子!BI284=0," notOP","OPN")</f>
        <v xml:space="preserve"> notOP</v>
      </c>
      <c r="O268" s="1" t="str">
        <f>IF(女子!BJ284=0," notOP","OPN")</f>
        <v xml:space="preserve"> notOP</v>
      </c>
    </row>
    <row r="269" spans="1:15">
      <c r="A269" s="1">
        <v>268</v>
      </c>
      <c r="E269" s="1" t="str">
        <f ca="1">IF($C269="","",CONCATENATE(VLOOKUP(OFFSET(女子!$B$15,3*A269,0),'登録データ（女）'!$A$3:$J$2395,9,FALSE)," ",VLOOKUP(OFFSET(女子!$B$15,3*A269,0),'登録データ（女）'!$A$3:$J$2395,10,FALSE)," ","(",LEFT(VLOOKUP(OFFSET(女子!$B$15,3*A269,0),'登録データ（女）'!$A$3:$J$2395,8,FALSE),2),")"))</f>
        <v/>
      </c>
      <c r="G269" s="1" t="str">
        <f>IF(B269="","",VLOOKUP(基本情報登録!$D$10,'登録データ（男）'!$M$3:$O$33,3,FALSE))</f>
        <v/>
      </c>
      <c r="M269" s="1" t="str">
        <f>IF(女子!BH285=0," notOP","OPN")</f>
        <v xml:space="preserve"> notOP</v>
      </c>
      <c r="N269" s="1" t="str">
        <f>IF(女子!BI285=0," notOP","OPN")</f>
        <v xml:space="preserve"> notOP</v>
      </c>
      <c r="O269" s="1" t="str">
        <f>IF(女子!BJ285=0," notOP","OPN")</f>
        <v xml:space="preserve"> notOP</v>
      </c>
    </row>
    <row r="270" spans="1:15">
      <c r="A270" s="1">
        <v>269</v>
      </c>
      <c r="E270" s="1" t="str">
        <f ca="1">IF($C270="","",CONCATENATE(VLOOKUP(OFFSET(女子!$B$15,3*A270,0),'登録データ（女）'!$A$3:$J$2395,9,FALSE)," ",VLOOKUP(OFFSET(女子!$B$15,3*A270,0),'登録データ（女）'!$A$3:$J$2395,10,FALSE)," ","(",LEFT(VLOOKUP(OFFSET(女子!$B$15,3*A270,0),'登録データ（女）'!$A$3:$J$2395,8,FALSE),2),")"))</f>
        <v/>
      </c>
      <c r="G270" s="1" t="str">
        <f>IF(B270="","",VLOOKUP(基本情報登録!$D$10,'登録データ（男）'!$M$3:$O$33,3,FALSE))</f>
        <v/>
      </c>
      <c r="M270" s="1" t="str">
        <f>IF(女子!BH286=0," notOP","OPN")</f>
        <v xml:space="preserve"> notOP</v>
      </c>
      <c r="N270" s="1" t="str">
        <f>IF(女子!BI286=0," notOP","OPN")</f>
        <v xml:space="preserve"> notOP</v>
      </c>
      <c r="O270" s="1" t="str">
        <f>IF(女子!BJ286=0," notOP","OPN")</f>
        <v xml:space="preserve"> notOP</v>
      </c>
    </row>
    <row r="271" spans="1:15">
      <c r="A271" s="1">
        <v>270</v>
      </c>
      <c r="E271" s="1" t="str">
        <f ca="1">IF($C271="","",CONCATENATE(VLOOKUP(OFFSET(女子!$B$15,3*A271,0),'登録データ（女）'!$A$3:$J$2395,9,FALSE)," ",VLOOKUP(OFFSET(女子!$B$15,3*A271,0),'登録データ（女）'!$A$3:$J$2395,10,FALSE)," ","(",LEFT(VLOOKUP(OFFSET(女子!$B$15,3*A271,0),'登録データ（女）'!$A$3:$J$2395,8,FALSE),2),")"))</f>
        <v/>
      </c>
      <c r="G271" s="1" t="str">
        <f>IF(B271="","",VLOOKUP(基本情報登録!$D$10,'登録データ（男）'!$M$3:$O$33,3,FALSE))</f>
        <v/>
      </c>
      <c r="M271" s="1" t="str">
        <f>IF(女子!BH287=0," notOP","OPN")</f>
        <v xml:space="preserve"> notOP</v>
      </c>
      <c r="N271" s="1" t="str">
        <f>IF(女子!BI287=0," notOP","OPN")</f>
        <v xml:space="preserve"> notOP</v>
      </c>
      <c r="O271" s="1" t="str">
        <f>IF(女子!BJ287=0," notOP","OPN")</f>
        <v xml:space="preserve"> notOP</v>
      </c>
    </row>
    <row r="272" spans="1:15">
      <c r="A272" s="1">
        <v>271</v>
      </c>
      <c r="E272" s="1" t="str">
        <f ca="1">IF($C272="","",CONCATENATE(VLOOKUP(OFFSET(女子!$B$15,3*A272,0),'登録データ（女）'!$A$3:$J$2395,9,FALSE)," ",VLOOKUP(OFFSET(女子!$B$15,3*A272,0),'登録データ（女）'!$A$3:$J$2395,10,FALSE)," ","(",LEFT(VLOOKUP(OFFSET(女子!$B$15,3*A272,0),'登録データ（女）'!$A$3:$J$2395,8,FALSE),2),")"))</f>
        <v/>
      </c>
      <c r="G272" s="1" t="str">
        <f>IF(B272="","",VLOOKUP(基本情報登録!$D$10,'登録データ（男）'!$M$3:$O$33,3,FALSE))</f>
        <v/>
      </c>
      <c r="M272" s="1" t="str">
        <f>IF(女子!BH288=0," notOP","OPN")</f>
        <v xml:space="preserve"> notOP</v>
      </c>
      <c r="N272" s="1" t="str">
        <f>IF(女子!BI288=0," notOP","OPN")</f>
        <v xml:space="preserve"> notOP</v>
      </c>
      <c r="O272" s="1" t="str">
        <f>IF(女子!BJ288=0," notOP","OPN")</f>
        <v xml:space="preserve"> notOP</v>
      </c>
    </row>
    <row r="273" spans="1:15">
      <c r="A273" s="1">
        <v>272</v>
      </c>
      <c r="E273" s="1" t="str">
        <f ca="1">IF($C273="","",CONCATENATE(VLOOKUP(OFFSET(女子!$B$15,3*A273,0),'登録データ（女）'!$A$3:$J$2395,9,FALSE)," ",VLOOKUP(OFFSET(女子!$B$15,3*A273,0),'登録データ（女）'!$A$3:$J$2395,10,FALSE)," ","(",LEFT(VLOOKUP(OFFSET(女子!$B$15,3*A273,0),'登録データ（女）'!$A$3:$J$2395,8,FALSE),2),")"))</f>
        <v/>
      </c>
      <c r="G273" s="1" t="str">
        <f>IF(B273="","",VLOOKUP(基本情報登録!$D$10,'登録データ（男）'!$M$3:$O$33,3,FALSE))</f>
        <v/>
      </c>
      <c r="M273" s="1" t="str">
        <f>IF(女子!BH289=0," notOP","OPN")</f>
        <v xml:space="preserve"> notOP</v>
      </c>
      <c r="N273" s="1" t="str">
        <f>IF(女子!BI289=0," notOP","OPN")</f>
        <v xml:space="preserve"> notOP</v>
      </c>
      <c r="O273" s="1" t="str">
        <f>IF(女子!BJ289=0," notOP","OPN")</f>
        <v xml:space="preserve"> notOP</v>
      </c>
    </row>
    <row r="274" spans="1:15">
      <c r="A274" s="1">
        <v>273</v>
      </c>
      <c r="E274" s="1" t="str">
        <f ca="1">IF($C274="","",CONCATENATE(VLOOKUP(OFFSET(女子!$B$15,3*A274,0),'登録データ（女）'!$A$3:$J$2395,9,FALSE)," ",VLOOKUP(OFFSET(女子!$B$15,3*A274,0),'登録データ（女）'!$A$3:$J$2395,10,FALSE)," ","(",LEFT(VLOOKUP(OFFSET(女子!$B$15,3*A274,0),'登録データ（女）'!$A$3:$J$2395,8,FALSE),2),")"))</f>
        <v/>
      </c>
      <c r="G274" s="1" t="str">
        <f>IF(B274="","",VLOOKUP(基本情報登録!$D$10,'登録データ（男）'!$M$3:$O$33,3,FALSE))</f>
        <v/>
      </c>
      <c r="M274" s="1" t="str">
        <f>IF(女子!BH290=0," notOP","OPN")</f>
        <v xml:space="preserve"> notOP</v>
      </c>
      <c r="N274" s="1" t="str">
        <f>IF(女子!BI290=0," notOP","OPN")</f>
        <v xml:space="preserve"> notOP</v>
      </c>
      <c r="O274" s="1" t="str">
        <f>IF(女子!BJ290=0," notOP","OPN")</f>
        <v xml:space="preserve"> notOP</v>
      </c>
    </row>
    <row r="275" spans="1:15">
      <c r="A275" s="1">
        <v>274</v>
      </c>
      <c r="E275" s="1" t="str">
        <f ca="1">IF($C275="","",CONCATENATE(VLOOKUP(OFFSET(女子!$B$15,3*A275,0),'登録データ（女）'!$A$3:$J$2395,9,FALSE)," ",VLOOKUP(OFFSET(女子!$B$15,3*A275,0),'登録データ（女）'!$A$3:$J$2395,10,FALSE)," ","(",LEFT(VLOOKUP(OFFSET(女子!$B$15,3*A275,0),'登録データ（女）'!$A$3:$J$2395,8,FALSE),2),")"))</f>
        <v/>
      </c>
      <c r="G275" s="1" t="str">
        <f>IF(B275="","",VLOOKUP(基本情報登録!$D$10,'登録データ（男）'!$M$3:$O$33,3,FALSE))</f>
        <v/>
      </c>
      <c r="M275" s="1" t="str">
        <f>IF(女子!BH291=0," notOP","OPN")</f>
        <v xml:space="preserve"> notOP</v>
      </c>
      <c r="N275" s="1" t="str">
        <f>IF(女子!BI291=0," notOP","OPN")</f>
        <v xml:space="preserve"> notOP</v>
      </c>
      <c r="O275" s="1" t="str">
        <f>IF(女子!BJ291=0," notOP","OPN")</f>
        <v xml:space="preserve"> notOP</v>
      </c>
    </row>
    <row r="276" spans="1:15">
      <c r="A276" s="1">
        <v>275</v>
      </c>
      <c r="E276" s="1" t="str">
        <f ca="1">IF($C276="","",CONCATENATE(VLOOKUP(OFFSET(女子!$B$15,3*A276,0),'登録データ（女）'!$A$3:$J$2395,9,FALSE)," ",VLOOKUP(OFFSET(女子!$B$15,3*A276,0),'登録データ（女）'!$A$3:$J$2395,10,FALSE)," ","(",LEFT(VLOOKUP(OFFSET(女子!$B$15,3*A276,0),'登録データ（女）'!$A$3:$J$2395,8,FALSE),2),")"))</f>
        <v/>
      </c>
      <c r="G276" s="1" t="str">
        <f>IF(B276="","",VLOOKUP(基本情報登録!$D$10,'登録データ（男）'!$M$3:$O$33,3,FALSE))</f>
        <v/>
      </c>
      <c r="M276" s="1" t="str">
        <f>IF(女子!BH292=0," notOP","OPN")</f>
        <v xml:space="preserve"> notOP</v>
      </c>
      <c r="N276" s="1" t="str">
        <f>IF(女子!BI292=0," notOP","OPN")</f>
        <v xml:space="preserve"> notOP</v>
      </c>
      <c r="O276" s="1" t="str">
        <f>IF(女子!BJ292=0," notOP","OPN")</f>
        <v xml:space="preserve"> notOP</v>
      </c>
    </row>
    <row r="277" spans="1:15">
      <c r="A277" s="1">
        <v>276</v>
      </c>
      <c r="E277" s="1" t="str">
        <f ca="1">IF($C277="","",CONCATENATE(VLOOKUP(OFFSET(女子!$B$15,3*A277,0),'登録データ（女）'!$A$3:$J$2395,9,FALSE)," ",VLOOKUP(OFFSET(女子!$B$15,3*A277,0),'登録データ（女）'!$A$3:$J$2395,10,FALSE)," ","(",LEFT(VLOOKUP(OFFSET(女子!$B$15,3*A277,0),'登録データ（女）'!$A$3:$J$2395,8,FALSE),2),")"))</f>
        <v/>
      </c>
      <c r="G277" s="1" t="str">
        <f>IF(B277="","",VLOOKUP(基本情報登録!$D$10,'登録データ（男）'!$M$3:$O$33,3,FALSE))</f>
        <v/>
      </c>
      <c r="M277" s="1" t="str">
        <f>IF(女子!BH293=0," notOP","OPN")</f>
        <v xml:space="preserve"> notOP</v>
      </c>
      <c r="N277" s="1" t="str">
        <f>IF(女子!BI293=0," notOP","OPN")</f>
        <v xml:space="preserve"> notOP</v>
      </c>
      <c r="O277" s="1" t="str">
        <f>IF(女子!BJ293=0," notOP","OPN")</f>
        <v xml:space="preserve"> notOP</v>
      </c>
    </row>
    <row r="278" spans="1:15">
      <c r="A278" s="1">
        <v>277</v>
      </c>
      <c r="E278" s="1" t="str">
        <f ca="1">IF($C278="","",CONCATENATE(VLOOKUP(OFFSET(女子!$B$15,3*A278,0),'登録データ（女）'!$A$3:$J$2395,9,FALSE)," ",VLOOKUP(OFFSET(女子!$B$15,3*A278,0),'登録データ（女）'!$A$3:$J$2395,10,FALSE)," ","(",LEFT(VLOOKUP(OFFSET(女子!$B$15,3*A278,0),'登録データ（女）'!$A$3:$J$2395,8,FALSE),2),")"))</f>
        <v/>
      </c>
      <c r="G278" s="1" t="str">
        <f>IF(B278="","",VLOOKUP(基本情報登録!$D$10,'登録データ（男）'!$M$3:$O$33,3,FALSE))</f>
        <v/>
      </c>
      <c r="M278" s="1" t="str">
        <f>IF(女子!BH294=0," notOP","OPN")</f>
        <v xml:space="preserve"> notOP</v>
      </c>
      <c r="N278" s="1" t="str">
        <f>IF(女子!BI294=0," notOP","OPN")</f>
        <v xml:space="preserve"> notOP</v>
      </c>
      <c r="O278" s="1" t="str">
        <f>IF(女子!BJ294=0," notOP","OPN")</f>
        <v xml:space="preserve"> notOP</v>
      </c>
    </row>
    <row r="279" spans="1:15">
      <c r="A279" s="1">
        <v>278</v>
      </c>
      <c r="E279" s="1" t="str">
        <f ca="1">IF($C279="","",CONCATENATE(VLOOKUP(OFFSET(女子!$B$15,3*A279,0),'登録データ（女）'!$A$3:$J$2395,9,FALSE)," ",VLOOKUP(OFFSET(女子!$B$15,3*A279,0),'登録データ（女）'!$A$3:$J$2395,10,FALSE)," ","(",LEFT(VLOOKUP(OFFSET(女子!$B$15,3*A279,0),'登録データ（女）'!$A$3:$J$2395,8,FALSE),2),")"))</f>
        <v/>
      </c>
      <c r="G279" s="1" t="str">
        <f>IF(B279="","",VLOOKUP(基本情報登録!$D$10,'登録データ（男）'!$M$3:$O$33,3,FALSE))</f>
        <v/>
      </c>
      <c r="M279" s="1" t="str">
        <f>IF(女子!BH295=0," notOP","OPN")</f>
        <v xml:space="preserve"> notOP</v>
      </c>
      <c r="N279" s="1" t="str">
        <f>IF(女子!BI295=0," notOP","OPN")</f>
        <v xml:space="preserve"> notOP</v>
      </c>
      <c r="O279" s="1" t="str">
        <f>IF(女子!BJ295=0," notOP","OPN")</f>
        <v xml:space="preserve"> notOP</v>
      </c>
    </row>
    <row r="280" spans="1:15">
      <c r="A280" s="1">
        <v>279</v>
      </c>
      <c r="E280" s="1" t="str">
        <f ca="1">IF($C280="","",CONCATENATE(VLOOKUP(OFFSET(女子!$B$15,3*A280,0),'登録データ（女）'!$A$3:$J$2395,9,FALSE)," ",VLOOKUP(OFFSET(女子!$B$15,3*A280,0),'登録データ（女）'!$A$3:$J$2395,10,FALSE)," ","(",LEFT(VLOOKUP(OFFSET(女子!$B$15,3*A280,0),'登録データ（女）'!$A$3:$J$2395,8,FALSE),2),")"))</f>
        <v/>
      </c>
      <c r="G280" s="1" t="str">
        <f>IF(B280="","",VLOOKUP(基本情報登録!$D$10,'登録データ（女）'!$M$3:$P$57,3,FALSE))</f>
        <v/>
      </c>
    </row>
    <row r="281" spans="1:15">
      <c r="A281" s="1">
        <v>280</v>
      </c>
      <c r="E281" s="1" t="str">
        <f ca="1">IF($C281="","",CONCATENATE(VLOOKUP(OFFSET(女子!$B$15,3*A281,0),'登録データ（女）'!$A$3:$J$2395,9,FALSE)," ",VLOOKUP(OFFSET(女子!$B$15,3*A281,0),'登録データ（女）'!$A$3:$J$2395,10,FALSE)," ","(",LEFT(VLOOKUP(OFFSET(女子!$B$15,3*A281,0),'登録データ（女）'!$A$3:$J$2395,8,FALSE),2),")"))</f>
        <v/>
      </c>
      <c r="G281" s="1" t="str">
        <f>IF(B281="","",VLOOKUP(基本情報登録!$D$10,'登録データ（女）'!$M$3:$P$57,3,FALSE))</f>
        <v/>
      </c>
    </row>
    <row r="282" spans="1:15">
      <c r="A282" s="1">
        <v>281</v>
      </c>
      <c r="E282" s="1" t="str">
        <f ca="1">IF($C282="","",CONCATENATE(VLOOKUP(OFFSET(女子!$B$15,3*A282,0),'登録データ（女）'!$A$3:$J$2395,9,FALSE)," ",VLOOKUP(OFFSET(女子!$B$15,3*A282,0),'登録データ（女）'!$A$3:$J$2395,10,FALSE)," ","(",LEFT(VLOOKUP(OFFSET(女子!$B$15,3*A282,0),'登録データ（女）'!$A$3:$J$2395,8,FALSE),2),")"))</f>
        <v/>
      </c>
      <c r="G282" s="1" t="str">
        <f>IF(B282="","",VLOOKUP(基本情報登録!$D$10,'登録データ（女）'!$M$3:$P$57,3,FALSE))</f>
        <v/>
      </c>
    </row>
    <row r="283" spans="1:15">
      <c r="A283" s="1">
        <v>282</v>
      </c>
      <c r="E283" s="1" t="str">
        <f ca="1">IF($C283="","",CONCATENATE(VLOOKUP(OFFSET(女子!$B$15,3*A283,0),'登録データ（女）'!$A$3:$J$2395,9,FALSE)," ",VLOOKUP(OFFSET(女子!$B$15,3*A283,0),'登録データ（女）'!$A$3:$J$2395,10,FALSE)," ","(",LEFT(VLOOKUP(OFFSET(女子!$B$15,3*A283,0),'登録データ（女）'!$A$3:$J$2395,8,FALSE),2),")"))</f>
        <v/>
      </c>
      <c r="G283" s="1" t="str">
        <f>IF(B283="","",VLOOKUP(基本情報登録!$D$10,'登録データ（女）'!$M$3:$P$57,3,FALSE))</f>
        <v/>
      </c>
    </row>
    <row r="284" spans="1:15">
      <c r="A284" s="1">
        <v>283</v>
      </c>
      <c r="E284" s="1" t="str">
        <f ca="1">IF($C284="","",CONCATENATE(VLOOKUP(OFFSET(女子!$B$15,3*A284,0),'登録データ（女）'!$A$3:$J$2395,9,FALSE)," ",VLOOKUP(OFFSET(女子!$B$15,3*A284,0),'登録データ（女）'!$A$3:$J$2395,10,FALSE)," ","(",LEFT(VLOOKUP(OFFSET(女子!$B$15,3*A284,0),'登録データ（女）'!$A$3:$J$2395,8,FALSE),2),")"))</f>
        <v/>
      </c>
      <c r="G284" s="1" t="str">
        <f>IF(B284="","",VLOOKUP(基本情報登録!$D$10,'登録データ（女）'!$M$3:$P$57,3,FALSE))</f>
        <v/>
      </c>
    </row>
    <row r="285" spans="1:15">
      <c r="A285" s="1">
        <v>284</v>
      </c>
      <c r="E285" s="1" t="str">
        <f ca="1">IF($C285="","",CONCATENATE(VLOOKUP(OFFSET(女子!$B$15,3*A285,0),'登録データ（女）'!$A$3:$J$2395,9,FALSE)," ",VLOOKUP(OFFSET(女子!$B$15,3*A285,0),'登録データ（女）'!$A$3:$J$2395,10,FALSE)," ","(",LEFT(VLOOKUP(OFFSET(女子!$B$15,3*A285,0),'登録データ（女）'!$A$3:$J$2395,8,FALSE),2),")"))</f>
        <v/>
      </c>
      <c r="G285" s="1" t="str">
        <f>IF(B285="","",VLOOKUP(基本情報登録!$D$10,'登録データ（女）'!$M$3:$P$57,3,FALSE))</f>
        <v/>
      </c>
    </row>
    <row r="286" spans="1:15">
      <c r="A286" s="1">
        <v>285</v>
      </c>
      <c r="G286" s="1" t="str">
        <f>IF(B286="","",VLOOKUP(基本情報登録!$D$10,'登録データ（女）'!$M$3:$P$57,3,FALSE))</f>
        <v/>
      </c>
    </row>
    <row r="287" spans="1:15">
      <c r="A287" s="1">
        <v>286</v>
      </c>
      <c r="G287" s="1" t="str">
        <f>IF(B287="","",VLOOKUP(基本情報登録!$D$10,'登録データ（女）'!$M$3:$P$57,3,FALSE))</f>
        <v/>
      </c>
    </row>
    <row r="288" spans="1:15">
      <c r="A288" s="1">
        <v>287</v>
      </c>
      <c r="G288" s="1" t="str">
        <f>IF(B288="","",VLOOKUP(基本情報登録!$D$10,'登録データ（女）'!$M$3:$P$57,3,FALSE))</f>
        <v/>
      </c>
    </row>
    <row r="289" spans="1:7">
      <c r="A289" s="1">
        <v>288</v>
      </c>
      <c r="G289" s="1" t="str">
        <f>IF(B289="","",VLOOKUP(基本情報登録!$D$10,'登録データ（女）'!$M$3:$P$57,3,FALSE))</f>
        <v/>
      </c>
    </row>
    <row r="290" spans="1:7">
      <c r="A290" s="1">
        <v>289</v>
      </c>
      <c r="G290" s="1" t="str">
        <f>IF(B290="","",VLOOKUP(基本情報登録!$D$10,'登録データ（女）'!$M$3:$P$57,3,FALSE))</f>
        <v/>
      </c>
    </row>
    <row r="291" spans="1:7">
      <c r="A291" s="1">
        <v>290</v>
      </c>
      <c r="G291" s="1" t="str">
        <f>IF(B291="","",VLOOKUP(基本情報登録!$D$10,'登録データ（女）'!$M$3:$P$57,3,FALSE))</f>
        <v/>
      </c>
    </row>
    <row r="292" spans="1:7">
      <c r="A292" s="1">
        <v>291</v>
      </c>
      <c r="G292" s="1" t="str">
        <f>IF(B292="","",VLOOKUP(基本情報登録!$D$10,'登録データ（女）'!$M$3:$P$57,3,FALSE))</f>
        <v/>
      </c>
    </row>
    <row r="293" spans="1:7">
      <c r="G293" s="1" t="str">
        <f>IF(B293="","",VLOOKUP(基本情報登録!$D$10,'登録データ（女）'!$M$3:$P$57,3,FALSE))</f>
        <v/>
      </c>
    </row>
    <row r="294" spans="1:7">
      <c r="G294" s="1" t="str">
        <f>IF(B294="","",VLOOKUP(基本情報登録!$D$10,'登録データ（女）'!$M$3:$P$57,3,FALSE))</f>
        <v/>
      </c>
    </row>
    <row r="295" spans="1:7">
      <c r="G295" s="1" t="str">
        <f>IF(B295="","",VLOOKUP(基本情報登録!$D$10,'登録データ（女）'!$M$3:$P$57,3,FALSE))</f>
        <v/>
      </c>
    </row>
    <row r="296" spans="1:7">
      <c r="G296" s="1" t="str">
        <f>IF(B296="","",VLOOKUP(基本情報登録!$D$10,'登録データ（女）'!$M$3:$P$57,3,FALSE))</f>
        <v/>
      </c>
    </row>
    <row r="297" spans="1:7">
      <c r="G297" s="1" t="str">
        <f>IF(B297="","",VLOOKUP(基本情報登録!$D$10,'登録データ（女）'!$M$3:$P$57,3,FALSE))</f>
        <v/>
      </c>
    </row>
    <row r="298" spans="1:7">
      <c r="G298" s="1" t="str">
        <f>IF(B298="","",VLOOKUP(基本情報登録!$D$10,'登録データ（女）'!$M$3:$P$57,3,FALSE))</f>
        <v/>
      </c>
    </row>
    <row r="299" spans="1:7">
      <c r="G299" s="1" t="str">
        <f>IF(B299="","",VLOOKUP(基本情報登録!$D$10,'登録データ（女）'!$M$3:$P$57,3,FALSE))</f>
        <v/>
      </c>
    </row>
    <row r="300" spans="1:7">
      <c r="G300" s="1" t="str">
        <f>IF(B300="","",VLOOKUP(基本情報登録!$D$10,'登録データ（女）'!$M$3:$P$57,3,FALSE))</f>
        <v/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K16"/>
  <sheetViews>
    <sheetView workbookViewId="0">
      <selection activeCell="D14" sqref="D14"/>
    </sheetView>
  </sheetViews>
  <sheetFormatPr defaultColWidth="8.8125" defaultRowHeight="17.649999999999999"/>
  <cols>
    <col min="1" max="1" width="11.5" customWidth="1"/>
    <col min="2" max="4" width="14.5" customWidth="1"/>
    <col min="5" max="5" width="21.3125" customWidth="1"/>
    <col min="6" max="6" width="17.8125" customWidth="1"/>
    <col min="7" max="9" width="17.5" customWidth="1"/>
    <col min="10" max="10" width="17.8125" customWidth="1"/>
    <col min="11" max="11" width="17.5" customWidth="1"/>
  </cols>
  <sheetData>
    <row r="1" spans="1:11">
      <c r="A1" t="s">
        <v>128</v>
      </c>
    </row>
    <row r="2" spans="1:11">
      <c r="A2" t="s">
        <v>123</v>
      </c>
      <c r="B2" t="s">
        <v>124</v>
      </c>
      <c r="C2" t="s">
        <v>125</v>
      </c>
      <c r="D2" t="s">
        <v>126</v>
      </c>
      <c r="E2" t="s">
        <v>127</v>
      </c>
    </row>
    <row r="3" spans="1:11">
      <c r="A3" t="str">
        <f>IF(基本情報登録!D10="","",VLOOKUP(基本情報登録!D10,'登録データ（男）'!M3:P57,3,FALSE))</f>
        <v/>
      </c>
      <c r="B3" t="str">
        <f>IF(A3="","",VLOOKUP(基本情報登録!$D$10,'登録データ（男）'!M3:P57,2,FALSE))</f>
        <v/>
      </c>
      <c r="C3" t="str">
        <f>IF(A3="","",VLOOKUP(基本情報登録!$D$10,'登録データ（男）'!M3:P57,1,FALSE))</f>
        <v/>
      </c>
      <c r="D3" t="str">
        <f>IF(A3="","",VLOOKUP(基本情報登録!$D$10,'登録データ（男）'!M3:P57,4,FALSE))</f>
        <v/>
      </c>
      <c r="E3" t="str">
        <f>IF(基本情報登録!D10="","",VLOOKUP(C3,'登録データ（男）'!AW3:BB47,6,FALSE))</f>
        <v/>
      </c>
    </row>
    <row r="6" spans="1:11">
      <c r="A6" t="s">
        <v>129</v>
      </c>
    </row>
    <row r="7" spans="1:11">
      <c r="B7" t="s">
        <v>113</v>
      </c>
      <c r="C7" t="s">
        <v>130</v>
      </c>
      <c r="D7" t="s">
        <v>115</v>
      </c>
      <c r="E7" t="s">
        <v>131</v>
      </c>
      <c r="F7" t="s">
        <v>120</v>
      </c>
      <c r="G7" t="s">
        <v>132</v>
      </c>
      <c r="H7" t="s">
        <v>133</v>
      </c>
      <c r="I7" t="s">
        <v>134</v>
      </c>
      <c r="J7" t="s">
        <v>135</v>
      </c>
      <c r="K7" t="s">
        <v>136</v>
      </c>
    </row>
    <row r="8" spans="1:11">
      <c r="A8" t="str">
        <f>IF('リレー(男子)'!C15="","","4×100mR")</f>
        <v/>
      </c>
      <c r="B8" t="str">
        <f>IF('リレー(男子)'!C15="","",A3)</f>
        <v/>
      </c>
      <c r="C8" t="str">
        <f>IF('リレー(男子)'!C15="","",C3)</f>
        <v/>
      </c>
      <c r="D8" t="str">
        <f>IF('リレー(男子)'!C15="","",B3)</f>
        <v/>
      </c>
      <c r="E8" t="str">
        <f>IF(F8="","",RIGHT('リレー(男子)'!D10+100000,5))</f>
        <v/>
      </c>
      <c r="F8" t="str">
        <f>IF('リレー(男子)'!C15="","",'リレー(男子)'!C15+100000000)</f>
        <v/>
      </c>
      <c r="G8" t="str">
        <f>IF('リレー(男子)'!C16="","",'リレー(男子)'!C16+100000000)</f>
        <v/>
      </c>
      <c r="H8" t="str">
        <f>IF('リレー(男子)'!C17="","",'リレー(男子)'!C17+100000000)</f>
        <v/>
      </c>
      <c r="I8" t="str">
        <f>IF('リレー(男子)'!C18="","",'リレー(男子)'!C18+100000000)</f>
        <v/>
      </c>
      <c r="J8" t="str">
        <f>IF('リレー(男子)'!C19="","",'リレー(男子)'!C19+100000000)</f>
        <v/>
      </c>
      <c r="K8" t="str">
        <f>IF('リレー(男子)'!C20="","",'リレー(男子)'!C20+100000000)</f>
        <v/>
      </c>
    </row>
    <row r="9" spans="1:11">
      <c r="A9" t="str">
        <f>IF('リレー(男子)'!C75="","","4×400mR")</f>
        <v/>
      </c>
      <c r="B9" t="str">
        <f>IF('リレー(男子)'!C75="","",A3)</f>
        <v/>
      </c>
      <c r="C9" t="str">
        <f>IF('リレー(男子)'!C75="","",C3)</f>
        <v/>
      </c>
      <c r="D9" t="str">
        <f>IF('リレー(男子)'!C75="","",B3)</f>
        <v/>
      </c>
      <c r="E9" t="str">
        <f>IF(F9="","",RIGHT('リレー(男子)'!D70+100000,5))</f>
        <v/>
      </c>
      <c r="F9" t="str">
        <f>IF('リレー(男子)'!C75="","",'リレー(男子)'!C75+100000000)</f>
        <v/>
      </c>
      <c r="G9" t="str">
        <f>IF('リレー(男子)'!C76="","",'リレー(男子)'!C76+100000000)</f>
        <v/>
      </c>
      <c r="H9" t="str">
        <f>IF('リレー(男子)'!C77="","",'リレー(男子)'!C77+100000000)</f>
        <v/>
      </c>
      <c r="I9" t="str">
        <f>IF('リレー(男子)'!C78="","",'リレー(男子)'!C78+100000000)</f>
        <v/>
      </c>
      <c r="J9" t="str">
        <f>IF('リレー(男子)'!C79="","",'リレー(男子)'!C79+100000000)</f>
        <v/>
      </c>
      <c r="K9" t="str">
        <f>IF('リレー(男子)'!C80="","",'リレー(男子)'!C80+100000000)</f>
        <v/>
      </c>
    </row>
    <row r="13" spans="1:11">
      <c r="A13" t="s">
        <v>137</v>
      </c>
    </row>
    <row r="14" spans="1:11">
      <c r="B14" t="s">
        <v>138</v>
      </c>
      <c r="C14" t="s">
        <v>114</v>
      </c>
      <c r="D14" t="s">
        <v>139</v>
      </c>
      <c r="E14" t="s">
        <v>140</v>
      </c>
      <c r="F14" t="s">
        <v>141</v>
      </c>
      <c r="G14" t="s">
        <v>132</v>
      </c>
      <c r="H14" t="s">
        <v>133</v>
      </c>
      <c r="I14" t="s">
        <v>142</v>
      </c>
      <c r="J14" t="s">
        <v>143</v>
      </c>
      <c r="K14" t="s">
        <v>136</v>
      </c>
    </row>
    <row r="15" spans="1:11">
      <c r="A15" t="str">
        <f>IF('リレー(女子)'!C35="","","4×100mR")</f>
        <v/>
      </c>
      <c r="B15" t="str">
        <f>IF('リレー(女子)'!C35="","",A3)</f>
        <v/>
      </c>
      <c r="C15" t="str">
        <f>IF('リレー(女子)'!C35="","",C3)</f>
        <v/>
      </c>
      <c r="D15" t="str">
        <f>IF('リレー(女子)'!C35="","",B3)</f>
        <v/>
      </c>
      <c r="E15" t="str">
        <f>IF(F15="","",RIGHT('リレー(女子)'!D30+100000,5))</f>
        <v/>
      </c>
      <c r="F15" t="str">
        <f>IF('リレー(女子)'!C35="","",'リレー(女子)'!C35+200000000)</f>
        <v/>
      </c>
      <c r="G15" t="str">
        <f>IF('リレー(女子)'!C36="","",'リレー(女子)'!C36+200000000)</f>
        <v/>
      </c>
      <c r="H15" t="str">
        <f>IF('リレー(女子)'!C37="","",'リレー(女子)'!C37+200000000)</f>
        <v/>
      </c>
      <c r="I15" t="str">
        <f>IF('リレー(女子)'!C38="","",'リレー(女子)'!C38+200000000)</f>
        <v/>
      </c>
      <c r="J15" t="str">
        <f>IF('リレー(女子)'!C39="","",'リレー(女子)'!C39+200000000)</f>
        <v/>
      </c>
      <c r="K15" t="str">
        <f>IF('リレー(女子)'!C40="","",'リレー(女子)'!C40+200000000)</f>
        <v/>
      </c>
    </row>
    <row r="16" spans="1:11">
      <c r="A16" t="str">
        <f>IF('リレー(女子)'!C75="","","4×400mR")</f>
        <v/>
      </c>
      <c r="B16" t="str">
        <f>IF('リレー(女子)'!C75="","",A3)</f>
        <v/>
      </c>
      <c r="C16" t="str">
        <f>IF('リレー(女子)'!C75="","",C3)</f>
        <v/>
      </c>
      <c r="D16" t="str">
        <f>IF('リレー(女子)'!C75="","",B3)</f>
        <v/>
      </c>
      <c r="E16" t="str">
        <f>IF(F16="","",RIGHT('リレー(女子)'!D70+100000,5))</f>
        <v/>
      </c>
      <c r="F16" t="str">
        <f>IF('リレー(女子)'!C75="","",'リレー(女子)'!C75+200000000)</f>
        <v/>
      </c>
      <c r="G16" t="str">
        <f>IF('リレー(女子)'!C76="","",'リレー(女子)'!C76+200000000)</f>
        <v/>
      </c>
      <c r="H16" t="str">
        <f>IF('リレー(女子)'!C77="","",'リレー(女子)'!C77+200000000)</f>
        <v/>
      </c>
      <c r="I16" t="str">
        <f>IF('リレー(女子)'!C78="","",'リレー(女子)'!C78+200000000)</f>
        <v/>
      </c>
      <c r="J16" t="str">
        <f>IF('リレー(女子)'!C79="","",'リレー(女子)'!C79+200000000)</f>
        <v/>
      </c>
      <c r="K16" t="str">
        <f>IF('リレー(女子)'!C80="","",'リレー(女子)'!C80+200000000)</f>
        <v/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7</vt:i4>
      </vt:variant>
    </vt:vector>
  </HeadingPairs>
  <TitlesOfParts>
    <vt:vector size="20" baseType="lpstr">
      <vt:lpstr>基本情報登録</vt:lpstr>
      <vt:lpstr>男子</vt:lpstr>
      <vt:lpstr>リレー(男子)</vt:lpstr>
      <vt:lpstr>様式Ⅲ　混成(男子)</vt:lpstr>
      <vt:lpstr>女子</vt:lpstr>
      <vt:lpstr>リレー(女子)</vt:lpstr>
      <vt:lpstr>様式Ⅲ　混成(女子)</vt:lpstr>
      <vt:lpstr>人数チェック表</vt:lpstr>
      <vt:lpstr>登録データ（男）</vt:lpstr>
      <vt:lpstr>登録データ（女）</vt:lpstr>
      <vt:lpstr>男子mat</vt:lpstr>
      <vt:lpstr>女子mat</vt:lpstr>
      <vt:lpstr>リレー・所属情報</vt:lpstr>
      <vt:lpstr>'リレー(女子)'!Print_Area</vt:lpstr>
      <vt:lpstr>'リレー(男子)'!Print_Area</vt:lpstr>
      <vt:lpstr>基本情報登録!Print_Area</vt:lpstr>
      <vt:lpstr>女子!Print_Area</vt:lpstr>
      <vt:lpstr>男子!Print_Area</vt:lpstr>
      <vt:lpstr>'様式Ⅲ　混成(女子)'!Print_Area</vt:lpstr>
      <vt:lpstr>'様式Ⅲ　混成(男子)'!Print_Area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山本陵</dc:creator>
  <cp:lastModifiedBy>User</cp:lastModifiedBy>
  <cp:lastPrinted>2022-05-24T05:08:16Z</cp:lastPrinted>
  <dcterms:created xsi:type="dcterms:W3CDTF">2015-10-11T01:24:43Z</dcterms:created>
  <dcterms:modified xsi:type="dcterms:W3CDTF">2022-09-07T08:43:14Z</dcterms:modified>
</cp:coreProperties>
</file>